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00 트레이너" sheetId="1" r:id="rId5"/>
    <sheet state="hidden" name="성장 기록(주간 미션)의 사본" sheetId="2" r:id="rId6"/>
    <sheet state="visible" name="트레이너 소개 (예시)" sheetId="3" r:id="rId7"/>
    <sheet state="visible" name="트레이너 소개" sheetId="4" r:id="rId8"/>
    <sheet state="hidden" name="월간 보고서의 (작성 예시)" sheetId="5" r:id="rId9"/>
    <sheet state="visible" name="월간보고서 (예시)" sheetId="6" r:id="rId10"/>
    <sheet state="visible" name="월간 보고서" sheetId="7" r:id="rId11"/>
    <sheet state="visible" name="월간 보고서의 사본" sheetId="8" r:id="rId12"/>
    <sheet state="visible" name="상태분석 및 목표치 설정(예시)" sheetId="9" r:id="rId13"/>
    <sheet state="visible" name="상태 분석 및 목표치 설정" sheetId="10" r:id="rId14"/>
    <sheet state="hidden" name="상태분석 및 목표치 설정 (예시)" sheetId="11" r:id="rId15"/>
    <sheet state="visible" name="식이 분석 및 가이드" sheetId="12" r:id="rId16"/>
    <sheet state="visible" name="체중변화 추이" sheetId="13" r:id="rId17"/>
    <sheet state="visible" name="TEST" sheetId="14" r:id="rId18"/>
    <sheet state="visible" name="운동 전 스트레칭" sheetId="15" r:id="rId19"/>
    <sheet state="visible" name="무분할 프로그램(1~4주차)" sheetId="16" r:id="rId20"/>
    <sheet state="visible" name="2분할 프로그램(5~8주차)" sheetId="17" r:id="rId21"/>
    <sheet state="visible" name="2분할AB 프로그램(9~12주차) 상체" sheetId="18" r:id="rId22"/>
    <sheet state="visible" name="2분할AB 프로그램(9~12주차) 하체" sheetId="19" r:id="rId23"/>
    <sheet state="visible" name="3분할 프로그램(밀기)" sheetId="20" r:id="rId24"/>
    <sheet state="visible" name="3분할 프로그램(당기기)" sheetId="21" r:id="rId25"/>
    <sheet state="visible" name="3분할 프로그램(하체)" sheetId="22" r:id="rId26"/>
    <sheet state="visible" name="성장 기록(주간 미션)" sheetId="23" r:id="rId27"/>
    <sheet state="visible" name="진단표(주간 미션)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A1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J2">
      <text>
        <t xml:space="preserve">세트간 휴식 시간. 단위는 초</t>
      </text>
    </comment>
    <comment authorId="0" ref="K2">
      <text>
        <t xml:space="preserve">각 체크리스트를 완벽히 이행 했을 시 ☑️
*ROM(Range of motion) : 가동범위</t>
      </text>
    </comment>
    <comment authorId="0" ref="A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K2">
      <text>
        <t xml:space="preserve">각 체크리스트를 완벽히 이행 했을 시 ☑️
*ROM(Range of motion) : 가동범위</t>
      </text>
    </comment>
    <comment authorId="0" ref="R7">
      <text>
        <t xml:space="preserve">[스미스머신 런지]
주동근 : 둔군/햄스트링
무게중심 : 앞 발의 뒤꿈치 ~ 미드풋
스플릿 스쿼트 형식으로 한 발씩 진행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9">
      <text>
        <t xml:space="preserve">[암풀다운]
주동근 : 광배근
보조근 : 상완삼두근(장두;삼두 안쪽 근육)</t>
      </text>
    </comment>
    <comment authorId="0" ref="A1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2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8">
      <text>
        <t xml:space="preserve">[덤벨숄더프레스]
주동근 : 전면 삼각근
보조근 : 상완 삼두근
주의 사항 : 전완의 수직을 유지하기</t>
      </text>
    </comment>
    <comment authorId="0" ref="A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5">
      <text>
        <t xml:space="preserve">[암풀다운]
주동근 : 광배근
보조근 : 상완삼두근(장두;삼두 안쪽 근육)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[인클라인 벤치프레스]
주동근 : 대흉근 상부
보조근 : 전면삼각근/상완삼두근
너비 : 최하 지점에서 전완이 수직이 될 수 있는 너비
타겟점 : 쇄골 아래
주의사항 : 숄더패킹이 풀리지 않도록 진행</t>
      </text>
    </comment>
    <comment authorId="0" ref="A19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R3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[암풀다운]
주동근 : 광배근
보조근 : 상완삼두근(장두;삼두 안쪽 근육)</t>
      </text>
    </comment>
    <comment authorId="0" ref="AB2">
      <text>
        <t xml:space="preserve">각 체크리스트를 완벽히 이행 했을 시 ☑️
*ROM(Range of motion) : 가동범위</t>
      </text>
    </comment>
    <comment authorId="0" ref="R19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[스미스머신 런지]
주동근 : 둔군/햄스트링
무게중심 : 앞 발의 뒤꿈치 ~ 미드풋
스플릿 스쿼트 형식으로 한 발씩 진행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[인클라인 벤치프레스]
주동근 : 대흉근 상부
보조근 : 전면삼각근/상완삼두근
너비 : 최하 지점에서 전완이 수직이 될 수 있는 너비
타겟점 : 쇄골 아래
주의사항 : 숄더패킹이 풀리지 않도록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AB2">
      <text>
        <t xml:space="preserve">각 체크리스트를 완벽히 이행 했을 시 ☑️
*ROM(Range of motion) : 가동범위</t>
      </text>
    </comment>
    <comment authorId="0" ref="A4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13">
      <text>
        <t xml:space="preserve">[암풀다운]
주동근 : 광배근
보조근 : 상완삼두근(장두;삼두 안쪽 근육)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K2">
      <text>
        <t xml:space="preserve">각 체크리스트를 완벽히 이행 했을 시 ☑️
*ROM(Range of motion) : 가동범위</t>
      </text>
    </comment>
    <comment authorId="0" ref="R7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[암풀다운]
주동근 : 광배근
보조근 : 상완삼두근(장두;삼두 안쪽 근육)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[스미스머신 런지]
주동근 : 둔군/햄스트링
무게중심 : 앞 발의 뒤꿈치 ~ 미드풋
스플릿 스쿼트 형식으로 한 발씩 진행</t>
      </text>
    </comment>
  </commentList>
</comments>
</file>

<file path=xl/sharedStrings.xml><?xml version="1.0" encoding="utf-8"?>
<sst xmlns="http://schemas.openxmlformats.org/spreadsheetml/2006/main" count="1631" uniqueCount="389">
  <si>
    <t>마른 사람의 마음을 가장 잘 아는 트레이너 '손재민' 입니다</t>
  </si>
  <si>
    <t>마른 사람의 마음을 가장 잘 아는 트레이너 'OOO' 입니다</t>
  </si>
  <si>
    <t>성장 기록 일지</t>
  </si>
  <si>
    <t>1주차</t>
  </si>
  <si>
    <t>BEFORE ( 59 kg )</t>
  </si>
  <si>
    <t>정면</t>
  </si>
  <si>
    <t>AFTER ( 90 kg )</t>
  </si>
  <si>
    <t>측면</t>
  </si>
  <si>
    <t>자기 소개</t>
  </si>
  <si>
    <t>후면</t>
  </si>
  <si>
    <t>BEFORE (  kg )</t>
  </si>
  <si>
    <t>🏋️‍♂️ 본인을 잘 표현 할 수 있는 대표 1문장 서두에 넣기</t>
  </si>
  <si>
    <t>AFTER ( kg )</t>
  </si>
  <si>
    <t>2주차</t>
  </si>
  <si>
    <t>경력 및 자격사항</t>
  </si>
  <si>
    <t>1. 오른쪽 '+' 버튼 클릭 
2. [이미지] 클릭 
3. [샐 내 이미지] 클릭 
4. 업로드 완료</t>
  </si>
  <si>
    <t xml:space="preserve">✅ </t>
  </si>
  <si>
    <t>3주차</t>
  </si>
  <si>
    <t>수업 후기</t>
  </si>
  <si>
    <t>OO기 회원님 실제후기</t>
  </si>
  <si>
    <t>🏋️‍♂️ 마른 사람의 마음을 가장 잘 아는 트레이너
과거 저는189cm에 59kg, 정말 말랐던 사람이었습니다.
먹어도 살이 안 오르고, 운동해도 변하지 않아 늘 고민이었죠.
그렇게 몇 년을 시행착오로 보내며 몸을 만들었고, 
지금은 90kg이 되었습니다.
그 수많은 시행착오로 오랜 시간 공부하고 경험했습니다. 
몇 년의 경험과 노하우를 몇 개월 만에 가르쳐 드리겠습니다.</t>
  </si>
  <si>
    <t>4주차</t>
  </si>
  <si>
    <t>5주차</t>
  </si>
  <si>
    <t>6주차</t>
  </si>
  <si>
    <t>7주차</t>
  </si>
  <si>
    <t>8주차</t>
  </si>
  <si>
    <t>✅ KACEP(대한운동사협회), KACEP(운동사)</t>
  </si>
  <si>
    <t>✅ NASM(미국스포츠의학회), CES(교정운동전문가)</t>
  </si>
  <si>
    <t>9주차</t>
  </si>
  <si>
    <t>✅ 대한비만학회, 비만전문가 기초과정(수료)</t>
  </si>
  <si>
    <t>✅ (현) 메루치양식장 부산점 대표</t>
  </si>
  <si>
    <t>✅ (전) OOO GYM ㅁㅁ점 지점장</t>
  </si>
  <si>
    <t>10주차</t>
  </si>
  <si>
    <t>✅ (전) OO핏 ㅇㅇ점 헤드코치</t>
  </si>
  <si>
    <t>✅ 마른 사람 200명 코칭</t>
  </si>
  <si>
    <t>✅ 60kg &gt;&gt;&gt; 89kg 총 29kg 증량</t>
  </si>
  <si>
    <t>11주차</t>
  </si>
  <si>
    <t>12주차</t>
  </si>
  <si>
    <t>28기 회원님 실제후기</t>
  </si>
  <si>
    <t>24기 회원님 실제후기</t>
  </si>
  <si>
    <t>21기 회원님 실제후기</t>
  </si>
  <si>
    <t>📊 데이터 입력 란</t>
  </si>
  <si>
    <t>핵심 변화와 성장 흐름을 한눈에 확인할 수 있는 리포트</t>
  </si>
  <si>
    <t>🏋️‍♂️ 핵심 지표 변화</t>
  </si>
  <si>
    <t xml:space="preserve"> 📈 섭취 칼로리</t>
  </si>
  <si>
    <t>기본 정보</t>
  </si>
  <si>
    <t>시작 전</t>
  </si>
  <si>
    <t>1달차</t>
  </si>
  <si>
    <t>2달차</t>
  </si>
  <si>
    <t>3달차</t>
  </si>
  <si>
    <t>이름</t>
  </si>
  <si>
    <t>홍길동</t>
  </si>
  <si>
    <t>보고 월</t>
  </si>
  <si>
    <t>1. 체성분 변화</t>
  </si>
  <si>
    <t>항목</t>
  </si>
  <si>
    <t xml:space="preserve"> 🏆 코칭 코멘트</t>
  </si>
  <si>
    <t>체중 (kg)</t>
  </si>
  <si>
    <t>체지방률 (%)</t>
  </si>
  <si>
    <t>근육량 (kg)</t>
  </si>
  <si>
    <t>2. 운동 퍼포먼스</t>
  </si>
  <si>
    <t>스쿼트 (kg)</t>
  </si>
  <si>
    <t>푸쉬업 (횟수)</t>
  </si>
  <si>
    <t>랫풀다운 (kg)</t>
  </si>
  <si>
    <t>3. 신체 변화 (둘레)</t>
  </si>
  <si>
    <t>가슴 둘레 (cm)</t>
  </si>
  <si>
    <t>어깨 너비 (cm)</t>
  </si>
  <si>
    <t>상완 둘레 (cm)</t>
  </si>
  <si>
    <t>허벅지 둘레 (cm)</t>
  </si>
  <si>
    <t>4. 섭취 칼로리</t>
  </si>
  <si>
    <t>칼로리 (Kcal)</t>
  </si>
  <si>
    <t>홍길동 1월 월간 보고서</t>
  </si>
  <si>
    <t>코칭 코멘트</t>
  </si>
  <si>
    <t>신체 변화</t>
  </si>
  <si>
    <t>이번 달은 전반적으로 체지방 감량과 근육량 증가가 동시에 일어나는 긍정적인 변화를 보였습니다.</t>
  </si>
  <si>
    <t>🎯 다음 달 목표</t>
  </si>
  <si>
    <t xml:space="preserve"> 체중</t>
  </si>
  <si>
    <t xml:space="preserve"> 체지방률</t>
  </si>
  <si>
    <t>근육량</t>
  </si>
  <si>
    <t>식단 관리와 꾸준한 운동이 좋은 결과를 만들어냈습니다.</t>
  </si>
  <si>
    <t>주요 변화 및 성장 포인트</t>
  </si>
  <si>
    <t>다음 달에는 하체 근력 향상에 조금 더 집중해 보겠습니다. 화이팅!</t>
  </si>
  <si>
    <t>Before</t>
  </si>
  <si>
    <t>After</t>
  </si>
  <si>
    <t>섭취 칼로리도 향샹되어 전반적인 변화폭이 컸습니다.</t>
  </si>
  <si>
    <t>➀하체 근력 매우 부족</t>
  </si>
  <si>
    <t xml:space="preserve">➡ 하체 운동 볼륨을 늘었다.
</t>
  </si>
  <si>
    <t>➁스쿼트 시 다리 안쪽으로 모임 현상 심각</t>
  </si>
  <si>
    <t>➡ 스쿼트 시 무릎이 살짝 안쪽으로 들어가던 부분이 
개선되어 자세가 안정되었습니다.</t>
  </si>
  <si>
    <t>다음 달 목표</t>
  </si>
  <si>
    <t>➂오랜시간 유지 된 불규칙적 식사 습관</t>
  </si>
  <si>
    <t>➡ 아침 결식 빈도를 줄이고, 
간식(볼크업) 섭취 타이밍을 일정하게 유지했습니다.</t>
  </si>
  <si>
    <t>➃적고 불규칙적인 수면 시간</t>
  </si>
  <si>
    <t>➡ 수면 시간이 6시간 → 7.5시간으로 증가하여 
회복력이 향상되었습니다.</t>
  </si>
  <si>
    <t>체지방률 20% 진입</t>
  </si>
  <si>
    <t>➄등 운동 시 팔로만 자극이 전달</t>
  </si>
  <si>
    <t>➡ 렛풀다운 시 팔 대신 등으로 당기는 감각이 향상 
+ 등 근육 활성화를 위한 기능성 운동 진행</t>
  </si>
  <si>
    <t>스쿼트 65kg 달성</t>
  </si>
  <si>
    <r>
      <rPr>
        <rFont val="Arial"/>
        <color theme="1"/>
        <sz val="20.0"/>
      </rPr>
      <t xml:space="preserve">성장 데이터
</t>
    </r>
    <r>
      <rPr>
        <rFont val="Arial"/>
        <color theme="1"/>
        <sz val="10.0"/>
      </rPr>
      <t>(숫자만 기입 해주세요)</t>
    </r>
  </si>
  <si>
    <t>주 4회 이상 개인 운동 참석</t>
  </si>
  <si>
    <t>변화 항목</t>
  </si>
  <si>
    <t>식단 단백질 섭취량 100g 유지</t>
  </si>
  <si>
    <t>운동 퍼포먼스</t>
  </si>
  <si>
    <t>아침 먹기 월 20회 이상 성공하기</t>
  </si>
  <si>
    <t>체중</t>
  </si>
  <si>
    <t>푸쉬업</t>
  </si>
  <si>
    <t>스쿼트</t>
  </si>
  <si>
    <t>랫풀다운</t>
  </si>
  <si>
    <t>체지방률</t>
  </si>
  <si>
    <t>푸쉬업
(횟수)</t>
  </si>
  <si>
    <t>스쿼트
(10RM)</t>
  </si>
  <si>
    <t xml:space="preserve">  </t>
  </si>
  <si>
    <t>랫풀다운
(10RM)</t>
  </si>
  <si>
    <t>가슴 둘레</t>
  </si>
  <si>
    <t>어깨 너비</t>
  </si>
  <si>
    <t>상완 둘레</t>
  </si>
  <si>
    <t>허벅지 둘레</t>
  </si>
  <si>
    <t>부위별 변화</t>
  </si>
  <si>
    <t>섭취 칼로리</t>
  </si>
  <si>
    <t>운동 횟수
(개인운동 포함)</t>
  </si>
  <si>
    <t xml:space="preserve">가슴 둘레 </t>
  </si>
  <si>
    <t>(회원님 운동 사진 첨부)</t>
  </si>
  <si>
    <t xml:space="preserve">
이번 달은 회원님께서 벌크업 프로젝트를 시작한 이후, 
몸의 반응이 점점 안정되고 성장 속도가 
본격적으로 올라가기 시작한 시기였습니다.
다음 달 전체목표는 ‘근육량 +2kg’ 증가와 
체형 밸런스 교정을 목표로 진행할 예정입니다.
이를 위해 운동 강도는 10% 정도 상향 조정하고, 
식단에서는 단백질 섭취를 140g 수준으로 
유지하도록 관리할 예정입니다.
한 달 동안 정말 수고 많으셨습니다. 
회원님은 단순히 ‘몸무게를 올리는 것’이 아니라 
‘스스로를 관리하고 변화시키는 힘’을 만들어가고 있습니다. 
이번 달의 성장은 그 증거이며, 
다음 달엔 그 성장을 더 탄탄하게 쌓아올릴 차례입니다. 💪
다음 3월 달은 2월달 보다는 더 성장하는 
재민씨가 됐음 하는 바램입니다!</t>
  </si>
  <si>
    <t>기타 변화</t>
  </si>
  <si>
    <t>운동 횟수</t>
  </si>
  <si>
    <t>✅칼로리 추가 500kcal -&gt; 총 2800kcal 섭취</t>
  </si>
  <si>
    <t>✅ 운동 빈도수 4회 -&gt; 5회로 늘리기</t>
  </si>
  <si>
    <t>✅ 2.6kg 증량하여 누적 증량 총 8kg 달성하기</t>
  </si>
  <si>
    <t xml:space="preserve">✅ 1rm 중량 올리기: 벤치프레스 100kg, 스쿼트 120kg, 데드리프트 150kg </t>
  </si>
  <si>
    <t>✅ 평균 수면 시간 8시간 지키기</t>
  </si>
  <si>
    <r>
      <rPr>
        <rFont val="Arial"/>
        <b/>
        <color rgb="FFFF0000"/>
        <sz val="15.0"/>
      </rPr>
      <t>000트레이너와, 월간 보고서 '작성 예시'는 
확인 후 실사용시에는 삭제해주시기 바랍니다.</t>
    </r>
    <r>
      <rPr>
        <rFont val="Arial"/>
        <color rgb="FFFF0000"/>
        <sz val="15.0"/>
      </rPr>
      <t xml:space="preserve">
(아래 탭 오른쪽 클릭-&gt; 삭제 클릭)</t>
    </r>
  </si>
  <si>
    <t>입력</t>
  </si>
  <si>
    <t>-</t>
  </si>
  <si>
    <t>키</t>
  </si>
  <si>
    <t>직업군</t>
  </si>
  <si>
    <t>나이</t>
  </si>
  <si>
    <t>수면 시간</t>
  </si>
  <si>
    <t>사무직</t>
  </si>
  <si>
    <t>7시간</t>
  </si>
  <si>
    <t>BMI</t>
  </si>
  <si>
    <t>타입</t>
  </si>
  <si>
    <t>B2</t>
  </si>
  <si>
    <r>
      <rPr>
        <rFont val="IBM Plex Sans KR"/>
        <color rgb="FFFFFFFF"/>
        <sz val="12.0"/>
      </rPr>
      <t>최고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</si>
  <si>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FFFFFF"/>
        <sz val="12.0"/>
      </rPr>
      <t>최저 체중</t>
    </r>
    <r>
      <rPr>
        <rFont val="IBM Plex Sans KR"/>
        <color rgb="FFFFFFFF"/>
        <sz val="8.0"/>
      </rPr>
      <t>(성인 이후)</t>
    </r>
  </si>
  <si>
    <t>운동경력</t>
  </si>
  <si>
    <t>웨이트 경력 1년
축구 꾸준히 5년</t>
  </si>
  <si>
    <t>특이사항 및 병력</t>
  </si>
  <si>
    <t>데드할 때 허리가 불편
스쿼트 할 떄는 무릎 안쪽 통증
위장이 많이 예민함</t>
  </si>
  <si>
    <t>섭취중인 영양제 및 복용중인 약물</t>
  </si>
  <si>
    <t>크레아틴 4개월
탈모약 1년</t>
  </si>
  <si>
    <t>운동 목적 및 방향</t>
  </si>
  <si>
    <t>벌크업</t>
  </si>
  <si>
    <t>김우빈 같은 몸</t>
  </si>
  <si>
    <t>린매스업</t>
  </si>
  <si>
    <t>커팅</t>
  </si>
  <si>
    <t>목표 체중(kg)</t>
  </si>
  <si>
    <t>목표 주당 증량 체중(g)</t>
  </si>
  <si>
    <t>손목 둘레</t>
  </si>
  <si>
    <t>발목 둘레</t>
  </si>
  <si>
    <t>예상 가슴 둘레(최대치)</t>
  </si>
  <si>
    <t>예상 전완 둘레(최대치)</t>
  </si>
  <si>
    <t>예상 상완 둘레(최대치)</t>
  </si>
  <si>
    <t>예상 허벅지 둘레(최대치)</t>
  </si>
  <si>
    <t>코칭에 꼭 반영되었으면 하는 점</t>
  </si>
  <si>
    <t>운동 동작 코칭 시 디테일 하게 설명 부탁드립니다.</t>
  </si>
  <si>
    <r>
      <rPr>
        <rFont val="IBM Plex Sans KR"/>
        <color rgb="FFFFFFFF"/>
        <sz val="12.0"/>
      </rPr>
      <t>최고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</si>
  <si>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FFFFFF"/>
        <sz val="12.0"/>
      </rPr>
      <t>최저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</si>
  <si>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000000"/>
        <sz val="11.0"/>
      </rPr>
      <t xml:space="preserve">예시)김우빈 같이 어깨가 넓은 </t>
    </r>
    <r>
      <rPr>
        <rFont val="IBM Plex Sans KR"/>
        <color rgb="FF000000"/>
        <sz val="11.0"/>
      </rPr>
      <t>몸</t>
    </r>
  </si>
  <si>
    <t>예시) 운동 동작 코칭 시 디테일 하게 설명 부탁드립니다.</t>
  </si>
  <si>
    <r>
      <rPr>
        <rFont val="Arial"/>
        <color rgb="FFFFFFFF"/>
        <sz val="12.0"/>
      </rPr>
      <t>최고 체중</t>
    </r>
    <r>
      <rPr>
        <rFont val="Arial"/>
        <color rgb="FFFFFFFF"/>
        <sz val="8.0"/>
      </rPr>
      <t>(성인 이후)</t>
    </r>
  </si>
  <si>
    <r>
      <rPr>
        <rFont val="Arial"/>
        <color rgb="FFFFFFFF"/>
        <sz val="12.0"/>
      </rPr>
      <t>최저 체중</t>
    </r>
    <r>
      <rPr>
        <rFont val="Arial"/>
        <color rgb="FFFFFFFF"/>
        <sz val="8.0"/>
      </rPr>
      <t>(성인 이후)</t>
    </r>
  </si>
  <si>
    <r>
      <rPr>
        <rFont val="Arial"/>
        <b/>
        <color rgb="FFFF0000"/>
        <sz val="15.0"/>
      </rPr>
      <t>000트레이너, 월간 보고서, 상태 분석 '작성 예시'는 
확인 후 실사용시에는 삭제해주시기 바랍니다.</t>
    </r>
    <r>
      <rPr>
        <rFont val="Arial"/>
        <color rgb="FFFF0000"/>
        <sz val="15.0"/>
      </rPr>
      <t xml:space="preserve">
(아래 탭 오른쪽 클릭-&gt; 삭제 클릭)</t>
    </r>
  </si>
  <si>
    <t>섭취 음식</t>
  </si>
  <si>
    <t>칼로리</t>
  </si>
  <si>
    <t>아침</t>
  </si>
  <si>
    <t xml:space="preserve">시간 : </t>
  </si>
  <si>
    <t xml:space="preserve">빈도 : </t>
  </si>
  <si>
    <t>메루치양식장</t>
  </si>
  <si>
    <t>참고 및 주의사항</t>
  </si>
  <si>
    <t>1. 칼로리가 높은 음식 위주로 카운팅 한다(밥, 육류, 튀김 등)</t>
  </si>
  <si>
    <t>2. 즉, 칼로리가 매우 낮은 음식(김치, 나물, 채소 등)은 카운팅 하지 않는다</t>
  </si>
  <si>
    <t>3. 식이기록을 진행한다고 해서, 더 먹거나 덜 먹지 않는다</t>
  </si>
  <si>
    <t>점심</t>
  </si>
  <si>
    <t>4. 즉, 평소 식이대로 먹는다</t>
  </si>
  <si>
    <t>간식/야식의 정의</t>
  </si>
  <si>
    <t>간식</t>
  </si>
  <si>
    <t>아침, 점심, 저녁 사이에 섭취하는 모든 음식</t>
  </si>
  <si>
    <t>야식</t>
  </si>
  <si>
    <t>저녁 이후에 먹는 모든 음식</t>
  </si>
  <si>
    <t>술 또는 술자리 음식은 모두 여기에 카운팅</t>
  </si>
  <si>
    <t>저녁</t>
  </si>
  <si>
    <t>날짜</t>
  </si>
  <si>
    <t>섭취칼로리</t>
  </si>
  <si>
    <t>주당 평균 체중</t>
  </si>
  <si>
    <t>체중 목표치</t>
  </si>
  <si>
    <t>메모</t>
  </si>
  <si>
    <t>식사를 얼마나 균등하고 있는지 나타내는 표</t>
  </si>
  <si>
    <t>유형</t>
  </si>
  <si>
    <t>형태</t>
  </si>
  <si>
    <t>문제</t>
  </si>
  <si>
    <t>폭식형</t>
  </si>
  <si>
    <t>한 끼니에 칼로리가 치중 되어 있음</t>
  </si>
  <si>
    <t>체지방 증가, 폭식으로 인한 다음 끼니 거름</t>
  </si>
  <si>
    <t>목표 섭취 칼로리(kcal)</t>
  </si>
  <si>
    <t>아점형</t>
  </si>
  <si>
    <t>아침을 거르고 점심으로 때움</t>
  </si>
  <si>
    <t>1끼니의 칼로리(약 500-800)를 버리는 셈</t>
  </si>
  <si>
    <t>1일 1식</t>
  </si>
  <si>
    <t>하루에 1끼니만 먹음</t>
  </si>
  <si>
    <t>칼로리 충당 힘듦, 폭식 가능성</t>
  </si>
  <si>
    <t>야식형</t>
  </si>
  <si>
    <t>야식 칼로리 높음, 밤 늦게 끼니를 해결함</t>
  </si>
  <si>
    <t>취짐 전 섭취로 체지방 증가, 포만감 지속으로 아침 거름</t>
  </si>
  <si>
    <t>타이밍</t>
  </si>
  <si>
    <t>평균 칼로리</t>
  </si>
  <si>
    <t>신뢰도 높은 측정이 마무리 되어야 정확한 값이 나옴</t>
  </si>
  <si>
    <t>1일 소비열량</t>
  </si>
  <si>
    <t>기상 시간</t>
  </si>
  <si>
    <t>취침 시간</t>
  </si>
  <si>
    <t>특이 사항</t>
  </si>
  <si>
    <t>1️⃣</t>
  </si>
  <si>
    <t>2️⃣</t>
  </si>
  <si>
    <t>3️⃣</t>
  </si>
  <si>
    <t>4️⃣</t>
  </si>
  <si>
    <t>5️⃣</t>
  </si>
  <si>
    <t>권장 소비열량</t>
  </si>
  <si>
    <r>
      <rPr>
        <rFont val="IBM Plex Sans KR"/>
        <b/>
        <color rgb="FFEA4335"/>
        <sz val="11.0"/>
      </rPr>
      <t xml:space="preserve">&lt;오른쪽 세로축 범위 조정 필요&gt;
</t>
    </r>
    <r>
      <rPr>
        <rFont val="IBM Plex Sans KR"/>
        <color theme="1"/>
        <sz val="11.0"/>
      </rPr>
      <t xml:space="preserve">
오른쪽 세로축 더블클릭 -&gt; 최솟값, 최댓값 수정
</t>
    </r>
    <r>
      <rPr>
        <rFont val="IBM Plex Sans KR"/>
        <b/>
        <color theme="1"/>
        <sz val="11.0"/>
      </rPr>
      <t xml:space="preserve">최소값 </t>
    </r>
    <r>
      <rPr>
        <rFont val="IBM Plex Sans KR"/>
        <color theme="1"/>
        <sz val="11.0"/>
      </rPr>
      <t xml:space="preserve">현재 체중 -1kg,
</t>
    </r>
    <r>
      <rPr>
        <rFont val="IBM Plex Sans KR"/>
        <b/>
        <color theme="1"/>
        <sz val="11.0"/>
      </rPr>
      <t>최대값</t>
    </r>
    <r>
      <rPr>
        <rFont val="IBM Plex Sans KR"/>
        <color theme="1"/>
        <sz val="11.0"/>
      </rPr>
      <t xml:space="preserve"> 목표 체중 +1kg로 수정하면 적절
</t>
    </r>
  </si>
  <si>
    <t>식이 가이드 열량</t>
  </si>
  <si>
    <t>벌크업에 필요한 단백질량</t>
  </si>
  <si>
    <t>체중 * 1.6g</t>
  </si>
  <si>
    <t>현재 섭취 단백질량</t>
  </si>
  <si>
    <t>테스트 날짜</t>
  </si>
  <si>
    <t>TEST 프로그램</t>
  </si>
  <si>
    <t>솔루션</t>
  </si>
  <si>
    <t>운동명</t>
  </si>
  <si>
    <t>세트</t>
  </si>
  <si>
    <t>중량(kg)</t>
  </si>
  <si>
    <t>성공 횟수</t>
  </si>
  <si>
    <t>평균 횟수</t>
  </si>
  <si>
    <t>RPE</t>
  </si>
  <si>
    <t>문제점</t>
  </si>
  <si>
    <t>3세트 실패 지점 까지 진행</t>
  </si>
  <si>
    <t>그립 너비</t>
  </si>
  <si>
    <t>척추 중립</t>
  </si>
  <si>
    <t>고관절 굴곡근 강화 훈련(레그레이즈, 플랭크)</t>
  </si>
  <si>
    <t xml:space="preserve"> </t>
  </si>
  <si>
    <t>어깨 위치</t>
  </si>
  <si>
    <r>
      <rPr>
        <rFont val="IBM Plex Sans KR"/>
        <b/>
        <color rgb="FF1155CC"/>
        <sz val="11.0"/>
        <u/>
      </rPr>
      <t xml:space="preserve">익상증후군 : </t>
    </r>
    <r>
      <rPr>
        <rFont val="IBM Plex Sans KR"/>
        <color rgb="FF1155CC"/>
        <sz val="11.0"/>
        <u/>
      </rPr>
      <t>푸쉬업 플러스, 윌 슬라이드</t>
    </r>
  </si>
  <si>
    <r>
      <rPr>
        <rFont val="IBM Plex Sans KR"/>
        <b/>
        <color rgb="FF1155CC"/>
        <sz val="11.0"/>
        <u/>
      </rPr>
      <t xml:space="preserve">라운드 숄더 : </t>
    </r>
    <r>
      <rPr>
        <rFont val="IBM Plex Sans KR"/>
        <color rgb="FF1155CC"/>
        <sz val="11.0"/>
        <u/>
      </rPr>
      <t>견갑골 후인근 강화/소흉근 스트레칭, 와이레이즈</t>
    </r>
  </si>
  <si>
    <t>가동범위</t>
  </si>
  <si>
    <t>속도</t>
  </si>
  <si>
    <t>속도 카운팅</t>
  </si>
  <si>
    <t>팔꿈치</t>
  </si>
  <si>
    <t>팔</t>
  </si>
  <si>
    <t>어깨 말림</t>
  </si>
  <si>
    <r>
      <rPr>
        <rFont val="IBM Plex Sans KR"/>
        <b/>
        <color theme="1"/>
        <sz val="11.0"/>
      </rPr>
      <t>익상증후군, 라운드 숄더</t>
    </r>
    <r>
      <rPr>
        <rFont val="IBM Plex Sans KR"/>
        <color theme="1"/>
        <sz val="11.0"/>
      </rPr>
      <t xml:space="preserve"> 교정</t>
    </r>
  </si>
  <si>
    <t>발 너비</t>
  </si>
  <si>
    <t>무릎 방향</t>
  </si>
  <si>
    <t>외반슬 : 내로우 스쿼트, 중둔근 강화 훈련</t>
  </si>
  <si>
    <t>무게 중심</t>
  </si>
  <si>
    <r>
      <rPr>
        <rFont val="IBM Plex Sans KR"/>
        <b/>
        <color theme="1"/>
        <sz val="11.0"/>
      </rPr>
      <t>발 앞쪽 :</t>
    </r>
    <r>
      <rPr>
        <rFont val="IBM Plex Sans KR"/>
        <color theme="1"/>
        <sz val="11.0"/>
      </rPr>
      <t xml:space="preserve"> 힙힌지 훈련, </t>
    </r>
    <r>
      <rPr>
        <rFont val="IBM Plex Sans KR"/>
        <b/>
        <color theme="1"/>
        <sz val="11.0"/>
      </rPr>
      <t xml:space="preserve">발 뒤쪽 : </t>
    </r>
    <r>
      <rPr>
        <rFont val="IBM Plex Sans KR"/>
        <color theme="1"/>
        <sz val="11.0"/>
      </rPr>
      <t>종아리 스트레칭, 역도화 활용</t>
    </r>
  </si>
  <si>
    <t>유연성(벗윙크)</t>
  </si>
  <si>
    <r>
      <rPr>
        <rFont val="IBM Plex Sans KR"/>
        <color rgb="FF1155CC"/>
        <sz val="11.0"/>
        <u/>
      </rPr>
      <t>내전근/장요근 스트레칭</t>
    </r>
    <r>
      <rPr>
        <rFont val="IBM Plex Sans KR"/>
        <color rgb="FF000000"/>
        <sz val="11.0"/>
        <u/>
      </rPr>
      <t xml:space="preserve"> (2:28 ~4:45)</t>
    </r>
  </si>
  <si>
    <t xml:space="preserve"> 척추기립근 강화 훈련</t>
  </si>
  <si>
    <t>스트레칭명</t>
  </si>
  <si>
    <t>시간</t>
  </si>
  <si>
    <t>목표</t>
  </si>
  <si>
    <t>진행</t>
  </si>
  <si>
    <t>특이사항</t>
  </si>
  <si>
    <t>컨디션/특이사항</t>
  </si>
  <si>
    <t>(1~10점 중) + 특이사항</t>
  </si>
  <si>
    <t>하체 운동 전</t>
  </si>
  <si>
    <t>프로그 
(내전근)</t>
  </si>
  <si>
    <t>고관절 
모빌리티</t>
  </si>
  <si>
    <t>햄스트링 
스트레칭</t>
  </si>
  <si>
    <t>상체 운동 전</t>
  </si>
  <si>
    <t>푸쉬업 
플러스 
(전거근)</t>
  </si>
  <si>
    <t>윌 슬라이드 
(전거근)</t>
  </si>
  <si>
    <t>견갑골 
모빌리티</t>
  </si>
  <si>
    <t>추가 스트레칭</t>
  </si>
  <si>
    <t>무분할  
프로그램</t>
  </si>
  <si>
    <t xml:space="preserve">*작성 팁* 
수업 전 체크해야할 회원님의 특이사항 / 해당 프로그램 사용 시 달성 목표를 기입 </t>
  </si>
  <si>
    <t>운동명/반복구간</t>
  </si>
  <si>
    <t>중량</t>
  </si>
  <si>
    <t>성공</t>
  </si>
  <si>
    <t>V/A</t>
  </si>
  <si>
    <t>휴식</t>
  </si>
  <si>
    <t>체크리스트</t>
  </si>
  <si>
    <t>당일 컨디션</t>
  </si>
  <si>
    <t>최상</t>
  </si>
  <si>
    <t>상</t>
  </si>
  <si>
    <t>중</t>
  </si>
  <si>
    <t>하</t>
  </si>
  <si>
    <t xml:space="preserve">수업 </t>
  </si>
  <si>
    <t>과제</t>
  </si>
  <si>
    <t>자세</t>
  </si>
  <si>
    <t>ROM</t>
  </si>
  <si>
    <t>스미스머신 
 벤치프레스</t>
  </si>
  <si>
    <t>케이블로우</t>
  </si>
  <si>
    <t>런지</t>
  </si>
  <si>
    <t>힙쓰러스트</t>
  </si>
  <si>
    <t>힙익스텐션</t>
  </si>
  <si>
    <t>덤벨컬</t>
  </si>
  <si>
    <t>케이블 
푸쉬다운</t>
  </si>
  <si>
    <t>수업 
코멘트</t>
  </si>
  <si>
    <t>2분할
상체</t>
  </si>
  <si>
    <t>2분할
하체</t>
  </si>
  <si>
    <t>스미스머신 
벤치프레스</t>
  </si>
  <si>
    <t>줄 바꿈 = alt + enter</t>
  </si>
  <si>
    <t>2분할
상체 A</t>
  </si>
  <si>
    <t>스미스머신 
런지</t>
  </si>
  <si>
    <t>2분할
상체 B</t>
  </si>
  <si>
    <t>벤치프레스</t>
  </si>
  <si>
    <t>케이블 
크로스오버</t>
  </si>
  <si>
    <t>인클라인 
벤치프레스</t>
  </si>
  <si>
    <t>루마니안 
데드리프트</t>
  </si>
  <si>
    <t>딥스</t>
  </si>
  <si>
    <t>덤벨프레스</t>
  </si>
  <si>
    <t>레그 
익스텐션</t>
  </si>
  <si>
    <t>스미스 머신 
벤치프레스(체스트프레스)</t>
  </si>
  <si>
    <t>레그컬</t>
  </si>
  <si>
    <t>덤벨 플라이</t>
  </si>
  <si>
    <t>케이블 
크로스 오버</t>
  </si>
  <si>
    <t>암풀다운</t>
  </si>
  <si>
    <t>바벨로우</t>
  </si>
  <si>
    <t>원암덤벨로우</t>
  </si>
  <si>
    <t>바벨컬</t>
  </si>
  <si>
    <t>덤벨 
숄더 프레스</t>
  </si>
  <si>
    <t>언더그립 
랫풀다운</t>
  </si>
  <si>
    <t>라트익</t>
  </si>
  <si>
    <t>레터럴 
레이즈</t>
  </si>
  <si>
    <t>케이블 로우</t>
  </si>
  <si>
    <t>추가 팔운동1</t>
  </si>
  <si>
    <t>벤트오버 
레터럴레이즈</t>
  </si>
  <si>
    <t>추가 팔운동2</t>
  </si>
  <si>
    <t>추가 팔운동 2</t>
  </si>
  <si>
    <t>2분할
하체 A</t>
  </si>
  <si>
    <t>2분할
하체 B</t>
  </si>
  <si>
    <t>레그 프레스</t>
  </si>
  <si>
    <t>밀리터리 
프레스</t>
  </si>
  <si>
    <t>원암레터럴 
레이즈</t>
  </si>
  <si>
    <t>벤트오버 
레터럴 레이즈</t>
  </si>
  <si>
    <t>3분할
밀기 A</t>
  </si>
  <si>
    <t>3분할
밀기 B</t>
  </si>
  <si>
    <t>추가 
가슴운동2</t>
  </si>
  <si>
    <t>푸쉬다운</t>
  </si>
  <si>
    <t>케이블 
로프다운</t>
  </si>
  <si>
    <t>3분할
당기기 A</t>
  </si>
  <si>
    <t>3분할
당기기 B</t>
  </si>
  <si>
    <t>추가 
등운동2</t>
  </si>
  <si>
    <t>케이블 컬</t>
  </si>
  <si>
    <t>해머컬</t>
  </si>
  <si>
    <t>추가 
하체 운동1</t>
  </si>
  <si>
    <t>추가 
하체 운동2</t>
  </si>
  <si>
    <t>소화 흡수 문제 자가 진단표</t>
  </si>
  <si>
    <t>질문 (자가진단 항목)</t>
  </si>
  <si>
    <t>소화 문제 자가 진단</t>
  </si>
  <si>
    <r>
      <rPr>
        <rFont val="IBM Plex Sans KR"/>
        <color theme="1"/>
      </rPr>
      <t xml:space="preserve">식후에 </t>
    </r>
    <r>
      <rPr>
        <rFont val="IBM Plex Sans KR"/>
        <b/>
        <color theme="1"/>
      </rPr>
      <t>속이 더부룩하거나 불편한 느낌</t>
    </r>
    <r>
      <rPr>
        <rFont val="IBM Plex Sans KR"/>
        <color theme="1"/>
      </rPr>
      <t>이 자주 드는가?</t>
    </r>
  </si>
  <si>
    <r>
      <rPr>
        <rFont val="IBM Plex Sans KR"/>
        <color theme="1"/>
      </rPr>
      <t xml:space="preserve">위와 장에 가스가 차서 </t>
    </r>
    <r>
      <rPr>
        <rFont val="IBM Plex Sans KR"/>
        <b/>
        <color theme="1"/>
      </rPr>
      <t>배가 부풀어 오르는 느낌</t>
    </r>
    <r>
      <rPr>
        <rFont val="IBM Plex Sans KR"/>
        <color theme="1"/>
      </rPr>
      <t>이 드는가?</t>
    </r>
  </si>
  <si>
    <r>
      <rPr>
        <rFont val="IBM Plex Sans KR"/>
        <color theme="1"/>
      </rPr>
      <t xml:space="preserve">특정 음식을 섭취한 후에 </t>
    </r>
    <r>
      <rPr>
        <rFont val="IBM Plex Sans KR"/>
        <b/>
        <color theme="1"/>
      </rPr>
      <t>복통</t>
    </r>
    <r>
      <rPr>
        <rFont val="IBM Plex Sans KR"/>
        <color theme="1"/>
      </rPr>
      <t>을 경험하는가?</t>
    </r>
  </si>
  <si>
    <r>
      <rPr>
        <rFont val="IBM Plex Sans KR"/>
        <color theme="1"/>
      </rPr>
      <t xml:space="preserve">음식 섭취 후 </t>
    </r>
    <r>
      <rPr>
        <rFont val="IBM Plex Sans KR"/>
        <b/>
        <color theme="1"/>
      </rPr>
      <t>잦은 트림과 방귀</t>
    </r>
    <r>
      <rPr>
        <rFont val="IBM Plex Sans KR"/>
        <color theme="1"/>
      </rPr>
      <t>가 발생하는가?</t>
    </r>
  </si>
  <si>
    <r>
      <rPr>
        <rFont val="IBM Plex Sans KR"/>
        <b/>
        <color theme="1"/>
      </rPr>
      <t>위산 역류나 속쓰림 증상</t>
    </r>
    <r>
      <rPr>
        <rFont val="IBM Plex Sans KR"/>
        <color theme="1"/>
      </rPr>
      <t>이 나타나는가?</t>
    </r>
  </si>
  <si>
    <r>
      <rPr>
        <rFont val="IBM Plex Sans KR"/>
        <b/>
        <color theme="1"/>
      </rPr>
      <t>메스꺼움과 구토</t>
    </r>
    <r>
      <rPr>
        <rFont val="IBM Plex Sans KR"/>
        <color theme="1"/>
      </rPr>
      <t>할 것 같은 느낌이 나타나는가?</t>
    </r>
  </si>
  <si>
    <r>
      <rPr>
        <rFont val="IBM Plex Sans KR"/>
        <b/>
        <color theme="1"/>
      </rPr>
      <t>지방변(</t>
    </r>
    <r>
      <rPr>
        <rFont val="IBM Plex Sans KR"/>
        <color theme="1"/>
      </rPr>
      <t>변에 기름이 섞여 떠오르며, 끈적하고 악취가 심함)이 나타나는가?</t>
    </r>
  </si>
  <si>
    <t>흡수 문제 자가 진단</t>
  </si>
  <si>
    <r>
      <rPr>
        <rFont val="IBM Plex Sans KR"/>
        <color theme="1"/>
      </rPr>
      <t xml:space="preserve">충분히 음식을 섭취하고 있음에도 </t>
    </r>
    <r>
      <rPr>
        <rFont val="IBM Plex Sans KR"/>
        <b/>
        <color theme="1"/>
      </rPr>
      <t>체중 증가에 어려움</t>
    </r>
    <r>
      <rPr>
        <rFont val="IBM Plex Sans KR"/>
        <color theme="1"/>
      </rPr>
      <t>을 겪거나, 
최근 의도치 않게 체중이 감소했는가?</t>
    </r>
  </si>
  <si>
    <r>
      <rPr>
        <rFont val="IBM Plex Sans KR"/>
        <b/>
        <color theme="1"/>
      </rPr>
      <t>설사나 묽은 변</t>
    </r>
    <r>
      <rPr>
        <rFont val="IBM Plex Sans KR"/>
        <color theme="1"/>
      </rPr>
      <t>을 자주 경험하는가?</t>
    </r>
  </si>
  <si>
    <r>
      <rPr>
        <rFont val="IBM Plex Sans KR"/>
        <color theme="1"/>
      </rPr>
      <t xml:space="preserve">많은 양의 식사를 하면 평소보다 </t>
    </r>
    <r>
      <rPr>
        <rFont val="IBM Plex Sans KR"/>
        <b/>
        <color theme="1"/>
      </rPr>
      <t>피로감</t>
    </r>
    <r>
      <rPr>
        <rFont val="IBM Plex Sans KR"/>
        <color theme="1"/>
      </rPr>
      <t>이 큰가?</t>
    </r>
  </si>
  <si>
    <r>
      <rPr>
        <rFont val="IBM Plex Sans KR"/>
        <color theme="1"/>
      </rPr>
      <t xml:space="preserve">특정 </t>
    </r>
    <r>
      <rPr>
        <rFont val="IBM Plex Sans KR"/>
        <b/>
        <color theme="1"/>
      </rPr>
      <t>영양소 결핍</t>
    </r>
    <r>
      <rPr>
        <rFont val="IBM Plex Sans KR"/>
        <color theme="1"/>
      </rPr>
      <t>을 진단받은 적이 있는가?</t>
    </r>
  </si>
  <si>
    <r>
      <rPr>
        <rFont val="IBM Plex Sans KR"/>
        <b/>
        <color theme="1"/>
      </rPr>
      <t>지방변</t>
    </r>
    <r>
      <rPr>
        <rFont val="IBM Plex Sans KR"/>
        <color theme="1"/>
      </rPr>
      <t>이 나타나는가?</t>
    </r>
  </si>
  <si>
    <r>
      <rPr>
        <rFont val="IBM Plex Sans KR"/>
        <b/>
        <color theme="1"/>
      </rPr>
      <t>복통과 함께 설사</t>
    </r>
    <r>
      <rPr>
        <rFont val="IBM Plex Sans KR"/>
        <color theme="1"/>
      </rPr>
      <t>를 경험하는가?</t>
    </r>
  </si>
  <si>
    <r>
      <rPr>
        <rFont val="IBM Plex Sans KR"/>
        <b/>
        <color theme="1"/>
      </rPr>
      <t>복부 팽만감</t>
    </r>
    <r>
      <rPr>
        <rFont val="IBM Plex Sans KR"/>
        <color theme="1"/>
      </rPr>
      <t>을 경험하는가?</t>
    </r>
  </si>
  <si>
    <t>*작성 완료 후 캡쳐본을 담당 선생님에게 전달해주세요</t>
  </si>
  <si>
    <t>수면 &amp; 회복 정밀 체크리스트</t>
  </si>
  <si>
    <t>수면 환경 및 습관</t>
  </si>
  <si>
    <t>취침 직전까지 스마트폰을 사용하고 있는가?</t>
  </si>
  <si>
    <t>취침 전 뇌를 각성시키는 영상(숏폼 등)을 30분 이상 시청했는가?</t>
  </si>
  <si>
    <t>하루 수면 시간이 7시간 미만인가?</t>
  </si>
  <si>
    <t>아침에 눈을 떴을 때 개운함보다 피로감이 먼저 느껴지는가?</t>
  </si>
  <si>
    <t>자는 동안 배에 가스가 차거나 속이 불편해서 잠에서 깬 적이 있는가?</t>
  </si>
  <si>
    <t>취침 9시간 이전에 커피를 섭취하는가?</t>
  </si>
  <si>
    <t>술을 일주일에 1회 이상 섭취하는가?</t>
  </si>
  <si>
    <t>신경계 피로 신호(오버트레이닝)</t>
  </si>
  <si>
    <t>헬스장에 가는 게 설레기보다 무겁고 귀찮은 숙제처럼 느껴지는가?</t>
  </si>
  <si>
    <t>운동 일지의 중량이나 횟수가 2주 연속 제자리걸음이거나 오히려 떨어졌는가?</t>
  </si>
  <si>
    <t>운동 중이 아닌 평상시에도 맥박이 평소보다 빠르게 뛰는 느낌을 받는가?</t>
  </si>
  <si>
    <t>몸은 극도로 피곤한데 정작 밤에 잠이 오지 않는 불면 증상이 나타나는가?</t>
  </si>
  <si>
    <t>평소보다 입맛이 떨어졌는가?</t>
  </si>
  <si>
    <t>특정 부위 근육통이 3일 이상 지속 되는가?</t>
  </si>
  <si>
    <t>기타 사항이 있다면 적어주세요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</si>
</sst>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0월"/>
    <numFmt numFmtId="165" formatCode="0,0 Kcal"/>
    <numFmt numFmtId="166" formatCode="0.0kg"/>
    <numFmt numFmtId="167" formatCode="0.0%"/>
    <numFmt numFmtId="168" formatCode="0회"/>
    <numFmt numFmtId="169" formatCode="0.0&quot;cm&quot;"/>
    <numFmt numFmtId="170" formatCode="0,0Kcal"/>
    <numFmt numFmtId="171" formatCode="0kg"/>
    <numFmt numFmtId="172" formatCode="0.0&quot;%&quot;"/>
    <numFmt numFmtId="173" formatCode="0kcal"/>
    <numFmt numFmtId="174" formatCode="0세"/>
    <numFmt numFmtId="175" formatCode="0시간"/>
    <numFmt numFmtId="176" formatCode="0&quot;%&quot;"/>
    <numFmt numFmtId="177" formatCode="0.0"/>
    <numFmt numFmtId="178" formatCode="0g"/>
    <numFmt numFmtId="179" formatCode="m월 d일"/>
    <numFmt numFmtId="180" formatCode="0&quot;초&quot;"/>
    <numFmt numFmtId="181" formatCode="[$₩-412]#,##0.00"/>
    <numFmt numFmtId="182" formatCode="m/d"/>
  </numFmts>
  <fonts count="121">
    <font>
      <sz val="10.0"/>
      <color rgb="FF000000"/>
      <name val="Arial"/>
      <scheme val="minor"/>
    </font>
    <font>
      <b/>
      <sz val="23.0"/>
      <color theme="1"/>
      <name val="IBM Plex Sans KR"/>
    </font>
    <font/>
    <font>
      <b/>
      <sz val="23.0"/>
      <color theme="1"/>
      <name val="Arial"/>
    </font>
    <font>
      <color theme="1"/>
      <name val="IBM Plex Sans KR"/>
    </font>
    <font>
      <b/>
      <sz val="14.0"/>
      <color theme="1"/>
      <name val="Arial"/>
    </font>
    <font>
      <b/>
      <color theme="1"/>
      <name val="Arial"/>
    </font>
    <font>
      <b/>
      <sz val="15.0"/>
      <color theme="1"/>
      <name val="Arial"/>
    </font>
    <font>
      <color theme="1"/>
      <name val="Arial"/>
    </font>
    <font>
      <b/>
      <sz val="15.0"/>
      <color theme="1"/>
      <name val="IBM Plex Sans KR"/>
    </font>
    <font>
      <b/>
      <sz val="12.0"/>
      <color theme="1"/>
      <name val="Arial"/>
    </font>
    <font>
      <sz val="10.0"/>
      <color rgb="FF666666"/>
      <name val="Arial"/>
    </font>
    <font>
      <sz val="11.0"/>
      <color theme="1"/>
      <name val="Arial"/>
    </font>
    <font>
      <b/>
      <sz val="12.0"/>
      <color theme="1"/>
      <name val="IBM Plex Sans KR"/>
    </font>
    <font>
      <color rgb="FF666666"/>
      <name val="Arial"/>
    </font>
    <font>
      <sz val="13.0"/>
      <color theme="1"/>
      <name val="Arial"/>
    </font>
    <font>
      <sz val="11.0"/>
      <color theme="1"/>
      <name val="IBM Plex Sans KR"/>
    </font>
    <font>
      <sz val="13.0"/>
      <color theme="1"/>
      <name val="IBM Plex Sans KR"/>
    </font>
    <font>
      <b/>
      <sz val="18.0"/>
      <color theme="1"/>
      <name val="IBM Plex Sans KR"/>
    </font>
    <font>
      <b/>
      <sz val="36.0"/>
      <color rgb="FF333333"/>
      <name val="IBM Plex Sans KR"/>
    </font>
    <font>
      <b/>
      <sz val="24.0"/>
      <color rgb="FF333333"/>
      <name val="IBM Plex Sans KR"/>
    </font>
    <font>
      <b/>
      <sz val="24.0"/>
      <color theme="1"/>
      <name val="IBM Plex Sans KR"/>
    </font>
    <font>
      <b/>
      <sz val="30.0"/>
      <color theme="1"/>
      <name val="IBM Plex Sans KR"/>
    </font>
    <font>
      <sz val="12.0"/>
      <color rgb="FF808080"/>
      <name val="IBM Plex Sans KR"/>
    </font>
    <font>
      <b/>
      <sz val="16.0"/>
      <color rgb="FF666666"/>
      <name val="IBM Plex Sans KR"/>
    </font>
    <font>
      <b/>
      <sz val="17.0"/>
      <color rgb="FF333333"/>
      <name val="IBM Plex Sans KR"/>
    </font>
    <font>
      <b/>
      <color theme="1"/>
      <name val="IBM Plex Sans KR"/>
    </font>
    <font>
      <b/>
      <sz val="12.0"/>
      <color rgb="FF333333"/>
      <name val="IBM Plex Sans KR"/>
    </font>
    <font>
      <b/>
      <color rgb="FF181B1F"/>
      <name val="IBM Plex Sans KR"/>
    </font>
    <font>
      <color rgb="FF181B1F"/>
      <name val="IBM Plex Sans KR"/>
    </font>
    <font>
      <sz val="12.0"/>
      <color rgb="FF333333"/>
      <name val="IBM Plex Sans KR"/>
    </font>
    <font>
      <sz val="13.0"/>
      <color rgb="FF333333"/>
      <name val="IBM Plex Sans KR"/>
    </font>
    <font>
      <b/>
      <sz val="36.0"/>
      <color theme="1"/>
      <name val="Arial"/>
    </font>
    <font>
      <b/>
      <sz val="30.0"/>
      <color theme="1"/>
      <name val="Arial"/>
      <scheme val="minor"/>
    </font>
    <font>
      <sz val="21.0"/>
      <color theme="1"/>
      <name val="Arial"/>
      <scheme val="minor"/>
    </font>
    <font>
      <sz val="20.0"/>
      <color theme="1"/>
      <name val="Arial"/>
    </font>
    <font>
      <color theme="1"/>
      <name val="Arial"/>
      <scheme val="minor"/>
    </font>
    <font>
      <sz val="15.0"/>
      <color theme="1"/>
      <name val="Arial"/>
    </font>
    <font>
      <sz val="12.0"/>
      <color theme="1"/>
      <name val="Arial"/>
    </font>
    <font>
      <sz val="20.0"/>
      <color theme="1"/>
      <name val="Arial"/>
      <scheme val="minor"/>
    </font>
    <font>
      <b/>
      <sz val="30.0"/>
      <color theme="1"/>
      <name val="Arial"/>
    </font>
    <font>
      <sz val="15.0"/>
      <color rgb="FFFF0000"/>
      <name val="Arial"/>
      <scheme val="minor"/>
    </font>
    <font>
      <b/>
      <sz val="13.0"/>
      <color rgb="FF333333"/>
      <name val="IBM Plex Sans KR"/>
    </font>
    <font>
      <sz val="11.0"/>
      <color rgb="FFFFFFFF"/>
      <name val="IBM Plex Sans KR"/>
    </font>
    <font>
      <sz val="12.0"/>
      <color theme="1"/>
      <name val="IBM Plex Sans KR"/>
    </font>
    <font>
      <sz val="12.0"/>
      <color rgb="FFFFFFFF"/>
      <name val="IBM Plex Sans KR"/>
    </font>
    <font>
      <color rgb="FFFF0000"/>
      <name val="IBM Plex Sans KR"/>
    </font>
    <font>
      <i/>
      <color theme="1"/>
      <name val="IBM Plex Sans KR"/>
    </font>
    <font>
      <color theme="1"/>
      <name val="Gothic A1"/>
    </font>
    <font>
      <b/>
      <sz val="14.0"/>
      <color theme="1"/>
      <name val="IBM Plex Sans KR"/>
    </font>
    <font>
      <sz val="14.0"/>
      <color theme="1"/>
      <name val="IBM Plex Sans KR"/>
    </font>
    <font>
      <sz val="12.0"/>
      <color rgb="FF000000"/>
      <name val="IBM Plex Sans KR"/>
    </font>
    <font>
      <sz val="10.0"/>
      <color rgb="FF000000"/>
      <name val="IBM Plex Sans KR"/>
    </font>
    <font>
      <sz val="11.0"/>
      <color rgb="FF000000"/>
      <name val="IBM Plex Sans KR"/>
    </font>
    <font>
      <b/>
      <sz val="14.0"/>
      <color rgb="FF000000"/>
      <name val="IBM Plex Sans KR"/>
    </font>
    <font>
      <sz val="14.0"/>
      <color rgb="FF000000"/>
      <name val="IBM Plex Sans KR"/>
    </font>
    <font>
      <sz val="11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FFFFFF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sz val="11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2.0"/>
      <color rgb="FFFFFFFF"/>
      <name val="IBM Plex Sans KR"/>
    </font>
    <font>
      <b/>
      <sz val="12.0"/>
      <color rgb="FF000000"/>
      <name val="IBM Plex Sans KR"/>
    </font>
    <font>
      <b/>
      <sz val="11.0"/>
      <color theme="1"/>
      <name val="IBM Plex Sans KR"/>
    </font>
    <font>
      <b/>
      <sz val="36.0"/>
      <color rgb="FF000000"/>
      <name val="IBM Plex Sans KR"/>
    </font>
    <font>
      <b/>
      <sz val="11.0"/>
      <color rgb="FFFFFFFF"/>
      <name val="IBM Plex Sans KR"/>
    </font>
    <font>
      <b/>
      <sz val="11.0"/>
      <color rgb="FF000000"/>
      <name val="IBM Plex Sans KR"/>
    </font>
    <font>
      <b/>
      <sz val="20.0"/>
      <color rgb="FF000000"/>
      <name val="IBM Plex Sans KR"/>
    </font>
    <font>
      <sz val="9.0"/>
      <color rgb="FFFFFFFF"/>
      <name val="IBM Plex Sans KR"/>
    </font>
    <font>
      <b/>
      <sz val="14.0"/>
      <color rgb="FFFFFFFF"/>
      <name val="IBM Plex Sans KR"/>
    </font>
    <font>
      <b/>
      <sz val="48.0"/>
      <color theme="1"/>
      <name val="IBM Plex Sans KR"/>
    </font>
    <font>
      <sz val="18.0"/>
      <color rgb="FF000000"/>
      <name val="IBM Plex Sans KR"/>
    </font>
    <font>
      <sz val="19.0"/>
      <color theme="1"/>
      <name val="IBM Plex Sans KR"/>
    </font>
    <font>
      <b/>
      <i/>
      <sz val="11.0"/>
      <color theme="1"/>
      <name val="IBM Plex Sans KR"/>
    </font>
    <font>
      <b/>
      <i/>
      <color theme="1"/>
      <name val="IBM Plex Sans KR"/>
    </font>
    <font>
      <b/>
      <color rgb="FFFFFFFF"/>
      <name val="IBM Plex Sans KR"/>
    </font>
    <font>
      <b/>
      <i/>
      <color rgb="FFFFFFFF"/>
      <name val="IBM Plex Sans KR"/>
    </font>
    <font>
      <b/>
      <sz val="18.0"/>
      <color rgb="FFC00000"/>
      <name val="IBM Plex Sans KR"/>
    </font>
    <font>
      <i/>
      <sz val="11.0"/>
      <color theme="1"/>
      <name val="IBM Plex Sans KR"/>
    </font>
    <font>
      <b/>
      <sz val="11.0"/>
      <color rgb="FFFF0000"/>
      <name val="IBM Plex Sans KR"/>
    </font>
    <font>
      <u/>
      <sz val="11.0"/>
      <color rgb="FF0000FF"/>
      <name val="IBM Plex Sans KR"/>
    </font>
    <font>
      <u/>
      <sz val="11.0"/>
      <color rgb="FF0000FF"/>
      <name val="IBM Plex Sans KR"/>
    </font>
    <font>
      <b/>
      <color rgb="FF000000"/>
      <name val="IBM Plex Sans KR"/>
    </font>
    <font>
      <u/>
      <sz val="11.0"/>
      <color rgb="FF1155CC"/>
      <name val="IBM Plex Sans KR"/>
    </font>
    <font>
      <b/>
      <sz val="9.0"/>
      <color rgb="FFFFFFFF"/>
      <name val="IBM Plex Sans KR"/>
    </font>
    <font>
      <b/>
      <sz val="10.0"/>
      <color rgb="FFFFFFFF"/>
      <name val="IBM Plex Sans KR"/>
    </font>
    <font>
      <b/>
      <i/>
      <sz val="10.0"/>
      <color rgb="FFFFFFFF"/>
      <name val="IBM Plex Sans KR"/>
    </font>
    <font>
      <b/>
      <i/>
      <sz val="9.0"/>
      <color theme="1"/>
      <name val="IBM Plex Sans KR"/>
    </font>
    <font>
      <sz val="8.0"/>
      <color theme="1"/>
      <name val="IBM Plex Sans KR"/>
    </font>
    <font>
      <b/>
      <sz val="9.0"/>
      <color rgb="FF000000"/>
      <name val="IBM Plex Sans KR"/>
    </font>
    <font>
      <sz val="9.0"/>
      <color rgb="FF000000"/>
      <name val="IBM Plex Sans KR"/>
    </font>
    <font>
      <b/>
      <sz val="10.0"/>
      <color rgb="FF00B0F0"/>
      <name val="IBM Plex Sans KR"/>
    </font>
    <font>
      <b/>
      <sz val="12.0"/>
      <color rgb="FFEA4335"/>
      <name val="IBM Plex Sans KR"/>
    </font>
    <font>
      <b/>
      <sz val="13.0"/>
      <color rgb="FFD0CECE"/>
      <name val="IBM Plex Sans KR"/>
    </font>
    <font>
      <b/>
      <sz val="13.0"/>
      <color theme="7"/>
      <name val="IBM Plex Sans KR"/>
    </font>
    <font>
      <sz val="9.0"/>
      <color theme="1"/>
      <name val="IBM Plex Sans KR"/>
    </font>
    <font>
      <b/>
      <i/>
      <sz val="9.0"/>
      <color rgb="FFFFFFFF"/>
      <name val="IBM Plex Sans KR"/>
    </font>
    <font>
      <b/>
      <sz val="13.0"/>
      <color rgb="FF00B0F0"/>
      <name val="IBM Plex Sans KR"/>
    </font>
    <font>
      <b/>
      <sz val="8.0"/>
      <color rgb="FFC00000"/>
      <name val="IBM Plex Sans KR"/>
    </font>
    <font>
      <b/>
      <sz val="8.0"/>
      <color theme="1"/>
      <name val="IBM Plex Sans KR"/>
    </font>
    <font>
      <b/>
      <sz val="8.0"/>
      <color rgb="FF00B0F0"/>
      <name val="IBM Plex Sans KR"/>
    </font>
    <font>
      <i/>
      <sz val="9.0"/>
      <color rgb="FF000000"/>
      <name val="IBM Plex Sans KR"/>
    </font>
    <font>
      <color rgb="FFB7B7B7"/>
      <name val="IBM Plex Sans KR"/>
    </font>
    <font>
      <b/>
      <sz val="8.0"/>
      <color rgb="FF000000"/>
      <name val="IBM Plex Sans KR"/>
    </font>
    <font>
      <b/>
      <sz val="13.0"/>
      <color theme="6"/>
      <name val="IBM Plex Sans KR"/>
    </font>
    <font>
      <b/>
      <i/>
      <sz val="12.0"/>
      <color theme="1"/>
      <name val="IBM Plex Sans KR"/>
    </font>
    <font>
      <b/>
      <i/>
      <sz val="15.0"/>
      <color theme="1"/>
      <name val="IBM Plex Sans KR"/>
    </font>
    <font>
      <b/>
      <sz val="13.0"/>
      <color rgb="FFFBBC04"/>
      <name val="IBM Plex Sans KR"/>
    </font>
    <font>
      <b/>
      <sz val="13.0"/>
      <color rgb="FFC00000"/>
      <name val="IBM Plex Sans KR"/>
    </font>
    <font>
      <b/>
      <sz val="13.0"/>
      <color theme="8"/>
      <name val="IBM Plex Sans KR"/>
    </font>
    <font>
      <b/>
      <sz val="13.0"/>
      <color rgb="FFFF6D01"/>
      <name val="IBM Plex Sans KR"/>
    </font>
    <font>
      <b/>
      <sz val="10.0"/>
      <color rgb="FFD0CECE"/>
      <name val="IBM Plex Sans KR"/>
    </font>
    <font>
      <b/>
      <sz val="13.0"/>
      <color rgb="FF34A853"/>
      <name val="IBM Plex Sans KR"/>
    </font>
    <font>
      <b/>
      <i/>
      <sz val="9.0"/>
      <color rgb="FF000000"/>
      <name val="IBM Plex Sans KR"/>
    </font>
    <font>
      <sz val="10.0"/>
      <color rgb="FF666666"/>
      <name val="IBM Plex Sans KR"/>
    </font>
    <font>
      <color rgb="FF666666"/>
      <name val="IBM Plex Sans KR"/>
    </font>
    <font>
      <sz val="15.0"/>
      <color theme="1"/>
      <name val="IBM Plex Sans K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E599"/>
        <bgColor rgb="FFFFE599"/>
      </patternFill>
    </fill>
    <fill>
      <patternFill patternType="solid">
        <fgColor rgb="FFFDF9F0"/>
        <bgColor rgb="FFFDF9F0"/>
      </patternFill>
    </fill>
    <fill>
      <patternFill patternType="solid">
        <fgColor rgb="FFF6C5B4"/>
        <bgColor rgb="FFF6C5B4"/>
      </patternFill>
    </fill>
    <fill>
      <patternFill patternType="solid">
        <fgColor rgb="FFF6DA8B"/>
        <bgColor rgb="FFF6DA8B"/>
      </patternFill>
    </fill>
    <fill>
      <patternFill patternType="solid">
        <fgColor rgb="FFFCE4D6"/>
        <bgColor rgb="FFFCE4D6"/>
      </patternFill>
    </fill>
    <fill>
      <patternFill patternType="solid">
        <fgColor rgb="FFC2EAA7"/>
        <bgColor rgb="FFC2EAA7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AB7942"/>
        <bgColor rgb="FFAB7942"/>
      </patternFill>
    </fill>
    <fill>
      <patternFill patternType="solid">
        <fgColor rgb="FFC00000"/>
        <bgColor rgb="FFC00000"/>
      </patternFill>
    </fill>
    <fill>
      <patternFill patternType="solid">
        <fgColor rgb="FFDF9D57"/>
        <bgColor rgb="FFDF9D57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85200C"/>
        <bgColor rgb="FF85200C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</fills>
  <borders count="71">
    <border/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medium">
        <color rgb="FF000000"/>
      </top>
    </border>
    <border>
      <top style="thick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D8D8D8"/>
      </left>
      <top style="medium">
        <color rgb="FFD8D8D8"/>
      </top>
    </border>
    <border>
      <top style="medium">
        <color rgb="FFD8D8D8"/>
      </top>
    </border>
    <border>
      <right style="medium">
        <color rgb="FFD8D8D8"/>
      </right>
      <top style="medium">
        <color rgb="FFD8D8D8"/>
      </top>
    </border>
    <border>
      <left style="medium">
        <color rgb="FFD8D8D8"/>
      </left>
      <bottom style="medium">
        <color rgb="FFD8D8D8"/>
      </bottom>
    </border>
    <border>
      <bottom style="medium">
        <color rgb="FFD8D8D8"/>
      </bottom>
    </border>
    <border>
      <right style="medium">
        <color rgb="FFD8D8D8"/>
      </right>
      <bottom style="medium">
        <color rgb="FFD8D8D8"/>
      </bottom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top style="dotted">
        <color rgb="FF000000"/>
      </top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D8D8D8"/>
      </left>
      <right style="thin">
        <color rgb="FFD8D8D8"/>
      </right>
      <top style="thin">
        <color rgb="FFD8D8D8"/>
      </top>
    </border>
    <border>
      <top style="thin">
        <color rgb="FFD8D8D8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</border>
    <border>
      <right style="thin">
        <color rgb="FFD8D8D8"/>
      </right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AB7942"/>
      </bottom>
    </border>
    <border>
      <right style="thin">
        <color rgb="FF000000"/>
      </right>
      <top style="thin">
        <color rgb="FF000000"/>
      </top>
      <bottom style="thin">
        <color rgb="FFAB7942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B7942"/>
      </left>
      <top style="thin">
        <color rgb="FFAB7942"/>
      </top>
    </border>
    <border>
      <right style="thin">
        <color rgb="FFAB7942"/>
      </right>
      <top style="thin">
        <color rgb="FFAB7942"/>
      </top>
    </border>
    <border>
      <top style="thin">
        <color rgb="FFAB7942"/>
      </top>
    </border>
    <border>
      <left style="thin">
        <color rgb="FFAB7942"/>
      </left>
    </border>
    <border>
      <right style="thin">
        <color rgb="FFAB7942"/>
      </right>
    </border>
    <border>
      <left style="thin">
        <color rgb="FFAB7942"/>
      </left>
      <bottom style="thin">
        <color rgb="FFAB7942"/>
      </bottom>
    </border>
    <border>
      <right style="thin">
        <color rgb="FFAB7942"/>
      </right>
      <bottom style="thin">
        <color rgb="FFAB7942"/>
      </bottom>
    </border>
    <border>
      <bottom style="thin">
        <color rgb="FFAB7942"/>
      </bottom>
    </border>
    <border>
      <left style="thin">
        <color rgb="FF000000"/>
      </left>
      <right style="thin">
        <color rgb="FFAB7942"/>
      </right>
      <top style="thin">
        <color rgb="FF000000"/>
      </top>
      <bottom style="thin">
        <color rgb="FFAB7942"/>
      </bottom>
    </border>
    <border>
      <left style="thin">
        <color rgb="FFAB7942"/>
      </left>
      <top style="thin">
        <color rgb="FFAB7942"/>
      </top>
      <bottom style="thin">
        <color rgb="FFAB7942"/>
      </bottom>
    </border>
    <border>
      <top style="thin">
        <color rgb="FFAB7942"/>
      </top>
      <bottom style="thin">
        <color rgb="FFAB7942"/>
      </bottom>
    </border>
    <border>
      <right style="thin">
        <color rgb="FFAB7942"/>
      </right>
      <top style="thin">
        <color rgb="FFAB7942"/>
      </top>
      <bottom style="thin">
        <color rgb="FFAB7942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999999"/>
      </bottom>
    </border>
    <border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7" fillId="0" fontId="2" numFmtId="0" xfId="0" applyBorder="1" applyFont="1"/>
    <xf borderId="0" fillId="2" fontId="5" numFmtId="0" xfId="0" applyAlignment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6" numFmtId="0" xfId="0" applyAlignment="1" applyFill="1" applyFont="1">
      <alignment horizontal="center" vertical="center"/>
    </xf>
    <xf borderId="12" fillId="0" fontId="2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0" fillId="4" fontId="6" numFmtId="0" xfId="0" applyAlignment="1" applyFill="1" applyFont="1">
      <alignment horizontal="center" vertical="center"/>
    </xf>
    <xf borderId="13" fillId="0" fontId="2" numFmtId="0" xfId="0" applyBorder="1" applyFont="1"/>
    <xf borderId="0" fillId="3" fontId="7" numFmtId="0" xfId="0" applyAlignment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3" fontId="9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wrapText="1"/>
    </xf>
    <xf borderId="0" fillId="3" fontId="9" numFmtId="0" xfId="0" applyAlignment="1" applyFont="1">
      <alignment horizontal="center" shrinkToFit="0" wrapText="1"/>
    </xf>
    <xf borderId="13" fillId="3" fontId="9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0" fontId="13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7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13" fillId="0" fontId="16" numFmtId="0" xfId="0" applyAlignment="1" applyBorder="1" applyFont="1">
      <alignment horizontal="center" readingOrder="0" vertical="center"/>
    </xf>
    <xf borderId="8" fillId="2" fontId="15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3" fillId="0" fontId="16" numFmtId="0" xfId="0" applyAlignment="1" applyBorder="1" applyFont="1">
      <alignment horizontal="center" shrinkToFit="0" vertical="center" wrapText="1"/>
    </xf>
    <xf borderId="13" fillId="3" fontId="9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12" fillId="2" fontId="17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7" fillId="2" fontId="17" numFmtId="0" xfId="0" applyAlignment="1" applyBorder="1" applyFont="1">
      <alignment horizontal="center" shrinkToFit="0" vertical="center" wrapText="1"/>
    </xf>
    <xf borderId="13" fillId="2" fontId="17" numFmtId="0" xfId="0" applyAlignment="1" applyBorder="1" applyFont="1">
      <alignment horizontal="center" shrinkToFit="0" vertical="center" wrapText="1"/>
    </xf>
    <xf borderId="8" fillId="2" fontId="17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0" fontId="4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center"/>
    </xf>
    <xf borderId="0" fillId="5" fontId="18" numFmtId="0" xfId="0" applyAlignment="1" applyFill="1" applyFont="1">
      <alignment horizontal="center" vertical="center"/>
    </xf>
    <xf borderId="0" fillId="5" fontId="19" numFmtId="0" xfId="0" applyAlignment="1" applyFont="1">
      <alignment horizontal="center" vertical="center"/>
    </xf>
    <xf borderId="0" fillId="5" fontId="4" numFmtId="0" xfId="0" applyFont="1"/>
    <xf borderId="0" fillId="5" fontId="4" numFmtId="0" xfId="0" applyAlignment="1" applyFont="1">
      <alignment horizontal="center" vertical="center"/>
    </xf>
    <xf borderId="0" fillId="5" fontId="20" numFmtId="0" xfId="0" applyAlignment="1" applyFont="1">
      <alignment horizontal="center" vertical="center"/>
    </xf>
    <xf borderId="0" fillId="5" fontId="21" numFmtId="0" xfId="0" applyAlignment="1" applyFont="1">
      <alignment horizontal="center" vertical="center"/>
    </xf>
    <xf borderId="19" fillId="0" fontId="22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0" fillId="5" fontId="23" numFmtId="0" xfId="0" applyAlignment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0" fillId="0" fontId="24" numFmtId="0" xfId="0" applyAlignment="1" applyFont="1">
      <alignment horizontal="left" readingOrder="0" vertical="center"/>
    </xf>
    <xf borderId="0" fillId="6" fontId="25" numFmtId="0" xfId="0" applyAlignment="1" applyFill="1" applyFont="1">
      <alignment horizontal="center" readingOrder="0" vertical="center"/>
    </xf>
    <xf borderId="25" fillId="6" fontId="26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0" fillId="0" fontId="27" numFmtId="0" xfId="0" applyAlignment="1" applyFont="1">
      <alignment horizontal="center" readingOrder="0" shrinkToFit="0" vertical="center" wrapText="1"/>
    </xf>
    <xf borderId="28" fillId="5" fontId="28" numFmtId="0" xfId="0" applyAlignment="1" applyBorder="1" applyFont="1">
      <alignment horizontal="center" readingOrder="0" vertical="center"/>
    </xf>
    <xf borderId="29" fillId="0" fontId="29" numFmtId="0" xfId="0" applyAlignment="1" applyBorder="1" applyFont="1">
      <alignment horizontal="center" readingOrder="0" vertical="center"/>
    </xf>
    <xf borderId="30" fillId="0" fontId="2" numFmtId="0" xfId="0" applyBorder="1" applyFont="1"/>
    <xf borderId="29" fillId="0" fontId="29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31" fillId="0" fontId="30" numFmtId="165" xfId="0" applyAlignment="1" applyBorder="1" applyFont="1" applyNumberFormat="1">
      <alignment horizontal="center" readingOrder="0" shrinkToFit="0" vertical="center" wrapText="1"/>
    </xf>
    <xf borderId="29" fillId="6" fontId="26" numFmtId="0" xfId="0" applyAlignment="1" applyBorder="1" applyFont="1">
      <alignment horizontal="center" readingOrder="0" vertical="center"/>
    </xf>
    <xf borderId="32" fillId="0" fontId="2" numFmtId="0" xfId="0" applyBorder="1" applyFont="1"/>
    <xf borderId="0" fillId="7" fontId="25" numFmtId="0" xfId="0" applyAlignment="1" applyFill="1" applyFont="1">
      <alignment horizontal="center" readingOrder="0" vertical="center"/>
    </xf>
    <xf borderId="28" fillId="0" fontId="29" numFmtId="166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shrinkToFit="0" vertical="top" wrapText="1"/>
    </xf>
    <xf borderId="28" fillId="0" fontId="29" numFmtId="167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/>
    </xf>
    <xf borderId="28" fillId="0" fontId="29" numFmtId="168" xfId="0" applyAlignment="1" applyBorder="1" applyFont="1" applyNumberFormat="1">
      <alignment horizontal="center" readingOrder="0" vertical="center"/>
    </xf>
    <xf borderId="28" fillId="0" fontId="29" numFmtId="169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28" fillId="0" fontId="29" numFmtId="170" xfId="0" applyAlignment="1" applyBorder="1" applyFont="1" applyNumberFormat="1">
      <alignment horizontal="center" readingOrder="0" vertical="center"/>
    </xf>
    <xf borderId="33" fillId="3" fontId="32" numFmtId="0" xfId="0" applyAlignment="1" applyBorder="1" applyFont="1">
      <alignment horizontal="center" readingOrder="0" vertical="center"/>
    </xf>
    <xf borderId="34" fillId="0" fontId="2" numFmtId="0" xfId="0" applyBorder="1" applyFont="1"/>
    <xf borderId="35" fillId="0" fontId="2" numFmtId="0" xfId="0" applyBorder="1" applyFont="1"/>
    <xf borderId="0" fillId="5" fontId="4" numFmtId="0" xfId="0" applyAlignment="1" applyFont="1">
      <alignment shrinkToFit="0" vertical="top" wrapText="1"/>
    </xf>
    <xf borderId="1" fillId="8" fontId="33" numFmtId="0" xfId="0" applyAlignment="1" applyBorder="1" applyFill="1" applyFont="1">
      <alignment horizontal="center" readingOrder="0" vertical="center"/>
    </xf>
    <xf borderId="36" fillId="0" fontId="29" numFmtId="0" xfId="0" applyAlignment="1" applyBorder="1" applyFont="1">
      <alignment horizontal="center" readingOrder="0" shrinkToFit="0" vertical="center" wrapText="1"/>
    </xf>
    <xf borderId="37" fillId="0" fontId="29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37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0" fillId="9" fontId="25" numFmtId="0" xfId="0" applyAlignment="1" applyFill="1" applyFont="1">
      <alignment horizontal="center" readingOrder="0" vertical="center"/>
    </xf>
    <xf borderId="7" fillId="0" fontId="34" numFmtId="0" xfId="0" applyAlignment="1" applyBorder="1" applyFont="1">
      <alignment horizontal="left" readingOrder="0"/>
    </xf>
    <xf borderId="41" fillId="0" fontId="29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left" readingOrder="0"/>
    </xf>
    <xf borderId="0" fillId="0" fontId="29" numFmtId="0" xfId="0" applyAlignment="1" applyFont="1">
      <alignment horizontal="center" readingOrder="0" shrinkToFit="0" vertical="center" wrapText="1"/>
    </xf>
    <xf borderId="42" fillId="0" fontId="2" numFmtId="0" xfId="0" applyBorder="1" applyFont="1"/>
    <xf borderId="38" fillId="10" fontId="35" numFmtId="0" xfId="0" applyAlignment="1" applyBorder="1" applyFill="1" applyFont="1">
      <alignment horizontal="center" readingOrder="0" vertical="center"/>
    </xf>
    <xf borderId="8" fillId="0" fontId="34" numFmtId="0" xfId="0" applyAlignment="1" applyBorder="1" applyFont="1">
      <alignment horizontal="left" readingOrder="0"/>
    </xf>
    <xf borderId="7" fillId="0" fontId="36" numFmtId="0" xfId="0" applyBorder="1" applyFont="1"/>
    <xf borderId="8" fillId="0" fontId="36" numFmtId="0" xfId="0" applyBorder="1" applyFont="1"/>
    <xf borderId="38" fillId="11" fontId="37" numFmtId="0" xfId="0" applyAlignment="1" applyBorder="1" applyFill="1" applyFont="1">
      <alignment horizontal="center" readingOrder="0" vertical="center"/>
    </xf>
    <xf borderId="0" fillId="11" fontId="37" numFmtId="0" xfId="0" applyAlignment="1" applyFont="1">
      <alignment horizontal="center" readingOrder="0" vertical="center"/>
    </xf>
    <xf borderId="43" fillId="0" fontId="29" numFmtId="0" xfId="0" applyAlignment="1" applyBorder="1" applyFont="1">
      <alignment horizontal="center" readingOrder="0" shrinkToFit="0" vertical="center" wrapText="1"/>
    </xf>
    <xf borderId="26" fillId="0" fontId="29" numFmtId="0" xfId="0" applyAlignment="1" applyBorder="1" applyFont="1">
      <alignment horizontal="center" readingOrder="0" shrinkToFit="0" vertical="center" wrapText="1"/>
    </xf>
    <xf borderId="38" fillId="0" fontId="38" numFmtId="0" xfId="0" applyAlignment="1" applyBorder="1" applyFont="1">
      <alignment horizontal="center" readingOrder="0" vertical="center"/>
    </xf>
    <xf borderId="0" fillId="0" fontId="38" numFmtId="0" xfId="0" applyAlignment="1" applyFont="1">
      <alignment horizontal="left" readingOrder="0" vertical="center"/>
    </xf>
    <xf borderId="38" fillId="11" fontId="37" numFmtId="0" xfId="0" applyAlignment="1" applyBorder="1" applyFont="1">
      <alignment horizontal="center" vertical="center"/>
    </xf>
    <xf borderId="0" fillId="11" fontId="37" numFmtId="0" xfId="0" applyAlignment="1" applyFont="1">
      <alignment horizontal="center" vertical="center"/>
    </xf>
    <xf borderId="7" fillId="8" fontId="33" numFmtId="0" xfId="0" applyAlignment="1" applyBorder="1" applyFont="1">
      <alignment horizontal="center" readingOrder="0" vertical="center"/>
    </xf>
    <xf borderId="38" fillId="0" fontId="15" numFmtId="0" xfId="0" applyAlignment="1" applyBorder="1" applyFont="1">
      <alignment horizontal="center" vertical="center"/>
    </xf>
    <xf borderId="0" fillId="0" fontId="15" numFmtId="171" xfId="0" applyAlignment="1" applyFont="1" applyNumberFormat="1">
      <alignment horizontal="center"/>
    </xf>
    <xf borderId="7" fillId="0" fontId="39" numFmtId="0" xfId="0" applyAlignment="1" applyBorder="1" applyFont="1">
      <alignment horizontal="left" readingOrder="0"/>
    </xf>
    <xf borderId="0" fillId="0" fontId="39" numFmtId="0" xfId="0" applyAlignment="1" applyFont="1">
      <alignment horizontal="left" readingOrder="0"/>
    </xf>
    <xf borderId="0" fillId="0" fontId="15" numFmtId="172" xfId="0" applyAlignment="1" applyFont="1" applyNumberFormat="1">
      <alignment horizontal="center"/>
    </xf>
    <xf borderId="38" fillId="0" fontId="15" numFmtId="0" xfId="0" applyAlignment="1" applyBorder="1" applyFont="1">
      <alignment horizontal="center" readingOrder="0" vertical="center"/>
    </xf>
    <xf borderId="0" fillId="0" fontId="15" numFmtId="166" xfId="0" applyAlignment="1" applyFont="1" applyNumberFormat="1">
      <alignment horizontal="center"/>
    </xf>
    <xf borderId="38" fillId="2" fontId="15" numFmtId="0" xfId="0" applyAlignment="1" applyBorder="1" applyFont="1">
      <alignment horizontal="center" vertical="center"/>
    </xf>
    <xf borderId="0" fillId="0" fontId="15" numFmtId="168" xfId="0" applyAlignment="1" applyFont="1" applyNumberFormat="1">
      <alignment horizontal="center"/>
    </xf>
    <xf borderId="0" fillId="0" fontId="15" numFmtId="168" xfId="0" applyAlignment="1" applyFont="1" applyNumberFormat="1">
      <alignment horizontal="center" readingOrder="0"/>
    </xf>
    <xf borderId="38" fillId="2" fontId="15" numFmtId="0" xfId="0" applyAlignment="1" applyBorder="1" applyFont="1">
      <alignment horizontal="center" readingOrder="0" vertical="center"/>
    </xf>
    <xf borderId="0" fillId="0" fontId="36" numFmtId="0" xfId="0" applyAlignment="1" applyFont="1">
      <alignment readingOrder="0"/>
    </xf>
    <xf borderId="0" fillId="0" fontId="15" numFmtId="169" xfId="0" applyAlignment="1" applyFont="1" applyNumberFormat="1">
      <alignment horizontal="center"/>
    </xf>
    <xf borderId="7" fillId="10" fontId="33" numFmtId="0" xfId="0" applyAlignment="1" applyBorder="1" applyFont="1">
      <alignment horizontal="left" readingOrder="0" vertical="center"/>
    </xf>
    <xf borderId="0" fillId="10" fontId="33" numFmtId="0" xfId="0" applyAlignment="1" applyFont="1">
      <alignment horizontal="left" readingOrder="0" vertical="center"/>
    </xf>
    <xf borderId="8" fillId="10" fontId="33" numFmtId="0" xfId="0" applyAlignment="1" applyBorder="1" applyFont="1">
      <alignment horizontal="left" readingOrder="0" vertical="center"/>
    </xf>
    <xf borderId="7" fillId="8" fontId="40" numFmtId="0" xfId="0" applyAlignment="1" applyBorder="1" applyFont="1">
      <alignment horizontal="center"/>
    </xf>
    <xf borderId="0" fillId="0" fontId="15" numFmtId="173" xfId="0" applyAlignment="1" applyFont="1" applyNumberFormat="1">
      <alignment horizontal="center"/>
    </xf>
    <xf borderId="0" fillId="0" fontId="15" numFmtId="168" xfId="0" applyAlignment="1" applyFont="1" applyNumberFormat="1">
      <alignment horizontal="center" readingOrder="0" vertical="center"/>
    </xf>
    <xf borderId="7" fillId="0" fontId="35" numFmtId="0" xfId="0" applyAlignment="1" applyBorder="1" applyFont="1">
      <alignment vertical="bottom"/>
    </xf>
    <xf borderId="0" fillId="0" fontId="35" numFmtId="0" xfId="0" applyAlignment="1" applyFont="1">
      <alignment readingOrder="0" vertical="bottom"/>
    </xf>
    <xf borderId="38" fillId="10" fontId="35" numFmtId="0" xfId="0" applyAlignment="1" applyBorder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7" fillId="8" fontId="40" numFmtId="0" xfId="0" applyAlignment="1" applyBorder="1" applyFont="1">
      <alignment horizontal="center" readingOrder="0"/>
    </xf>
    <xf borderId="44" fillId="0" fontId="2" numFmtId="0" xfId="0" applyBorder="1" applyFont="1"/>
    <xf borderId="45" fillId="0" fontId="2" numFmtId="0" xfId="0" applyBorder="1" applyFont="1"/>
    <xf borderId="7" fillId="0" fontId="35" numFmtId="0" xfId="0" applyAlignment="1" applyBorder="1" applyFont="1">
      <alignment horizontal="center" readingOrder="0" vertical="bottom"/>
    </xf>
    <xf borderId="0" fillId="0" fontId="35" numFmtId="0" xfId="0" applyAlignment="1" applyFont="1">
      <alignment horizontal="center" readingOrder="0" vertical="bottom"/>
    </xf>
    <xf borderId="38" fillId="0" fontId="38" numFmtId="0" xfId="0" applyAlignment="1" applyBorder="1" applyFont="1">
      <alignment horizontal="center" vertical="center"/>
    </xf>
    <xf borderId="39" fillId="0" fontId="12" numFmtId="0" xfId="0" applyAlignment="1" applyBorder="1" applyFont="1">
      <alignment horizontal="center" readingOrder="0" vertical="center"/>
    </xf>
    <xf borderId="46" fillId="0" fontId="38" numFmtId="0" xfId="0" applyAlignment="1" applyBorder="1" applyFont="1">
      <alignment horizontal="center" vertical="center"/>
    </xf>
    <xf borderId="45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16" fillId="0" fontId="36" numFmtId="0" xfId="0" applyBorder="1" applyFont="1"/>
    <xf borderId="17" fillId="0" fontId="36" numFmtId="0" xfId="0" applyBorder="1" applyFont="1"/>
    <xf borderId="18" fillId="0" fontId="3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2" numFmtId="0" xfId="0" applyAlignment="1" applyFont="1">
      <alignment shrinkToFit="0" vertical="top" wrapText="1"/>
    </xf>
    <xf borderId="33" fillId="0" fontId="4" numFmtId="0" xfId="0" applyAlignment="1" applyBorder="1" applyFont="1">
      <alignment vertical="center"/>
    </xf>
    <xf borderId="34" fillId="12" fontId="43" numFmtId="0" xfId="0" applyAlignment="1" applyBorder="1" applyFill="1" applyFont="1">
      <alignment horizontal="center" vertical="center"/>
    </xf>
    <xf borderId="35" fillId="12" fontId="43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4" numFmtId="169" xfId="0" applyAlignment="1" applyFont="1" applyNumberFormat="1">
      <alignment horizontal="center" vertical="center"/>
    </xf>
    <xf borderId="39" fillId="0" fontId="44" numFmtId="166" xfId="0" applyAlignment="1" applyBorder="1" applyFont="1" applyNumberFormat="1">
      <alignment horizontal="center" vertical="center"/>
    </xf>
    <xf borderId="0" fillId="12" fontId="45" numFmtId="0" xfId="0" applyAlignment="1" applyFont="1">
      <alignment horizontal="center" vertical="center"/>
    </xf>
    <xf borderId="39" fillId="12" fontId="45" numFmtId="0" xfId="0" applyAlignment="1" applyBorder="1" applyFont="1">
      <alignment horizontal="center" vertical="center"/>
    </xf>
    <xf borderId="0" fillId="2" fontId="44" numFmtId="0" xfId="0" applyAlignment="1" applyFont="1">
      <alignment horizontal="center" vertical="center"/>
    </xf>
    <xf borderId="0" fillId="2" fontId="44" numFmtId="174" xfId="0" applyAlignment="1" applyFont="1" applyNumberFormat="1">
      <alignment horizontal="center" vertical="center"/>
    </xf>
    <xf borderId="39" fillId="2" fontId="44" numFmtId="175" xfId="0" applyAlignment="1" applyBorder="1" applyFont="1" applyNumberFormat="1">
      <alignment horizontal="center" vertical="center"/>
    </xf>
    <xf borderId="0" fillId="0" fontId="44" numFmtId="176" xfId="0" applyAlignment="1" applyFont="1" applyNumberFormat="1">
      <alignment horizontal="center" vertical="center"/>
    </xf>
    <xf borderId="0" fillId="0" fontId="44" numFmtId="166" xfId="0" applyAlignment="1" applyFont="1" applyNumberFormat="1">
      <alignment horizontal="center" vertical="center"/>
    </xf>
    <xf borderId="0" fillId="12" fontId="43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48" numFmtId="0" xfId="0" applyFont="1"/>
    <xf borderId="0" fillId="13" fontId="43" numFmtId="0" xfId="0" applyAlignment="1" applyFill="1" applyFont="1">
      <alignment horizontal="center" vertical="center"/>
    </xf>
    <xf borderId="0" fillId="0" fontId="49" numFmtId="166" xfId="0" applyAlignment="1" applyFont="1" applyNumberFormat="1">
      <alignment horizontal="center" vertical="center"/>
    </xf>
    <xf borderId="0" fillId="0" fontId="49" numFmtId="4" xfId="0" applyAlignment="1" applyFont="1" applyNumberFormat="1">
      <alignment horizontal="center" vertical="center"/>
    </xf>
    <xf borderId="38" fillId="12" fontId="45" numFmtId="0" xfId="0" applyAlignment="1" applyBorder="1" applyFont="1">
      <alignment horizontal="center" vertical="center"/>
    </xf>
    <xf borderId="38" fillId="0" fontId="44" numFmtId="169" xfId="0" applyAlignment="1" applyBorder="1" applyFont="1" applyNumberFormat="1">
      <alignment horizontal="center" vertical="center"/>
    </xf>
    <xf borderId="38" fillId="3" fontId="16" numFmtId="0" xfId="0" applyAlignment="1" applyBorder="1" applyFont="1">
      <alignment horizontal="center" vertical="center"/>
    </xf>
    <xf borderId="0" fillId="3" fontId="16" numFmtId="0" xfId="0" applyAlignment="1" applyFont="1">
      <alignment horizontal="center" vertical="center"/>
    </xf>
    <xf borderId="38" fillId="0" fontId="50" numFmtId="177" xfId="0" applyAlignment="1" applyBorder="1" applyFont="1" applyNumberFormat="1">
      <alignment horizontal="center" vertical="center"/>
    </xf>
    <xf borderId="0" fillId="0" fontId="50" numFmtId="177" xfId="0" applyAlignment="1" applyFont="1" applyNumberFormat="1">
      <alignment horizontal="center" vertical="center"/>
    </xf>
    <xf borderId="38" fillId="0" fontId="16" numFmtId="0" xfId="0" applyAlignment="1" applyBorder="1" applyFont="1">
      <alignment horizontal="center" vertical="center"/>
    </xf>
    <xf borderId="46" fillId="0" fontId="2" numFmtId="0" xfId="0" applyBorder="1" applyFont="1"/>
    <xf borderId="33" fillId="0" fontId="4" numFmtId="0" xfId="0" applyAlignment="1" applyBorder="1" applyFont="1">
      <alignment horizontal="center" vertical="center"/>
    </xf>
    <xf borderId="34" fillId="12" fontId="43" numFmtId="0" xfId="0" applyAlignment="1" applyBorder="1" applyFont="1">
      <alignment horizontal="center" readingOrder="0" shrinkToFit="0" vertical="center" wrapText="0"/>
    </xf>
    <xf borderId="35" fillId="12" fontId="43" numFmtId="0" xfId="0" applyAlignment="1" applyBorder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vertical="center"/>
    </xf>
    <xf borderId="0" fillId="0" fontId="51" numFmtId="169" xfId="0" applyAlignment="1" applyFont="1" applyNumberFormat="1">
      <alignment horizontal="center" readingOrder="0" shrinkToFit="0" vertical="center" wrapText="0"/>
    </xf>
    <xf borderId="39" fillId="0" fontId="51" numFmtId="166" xfId="0" applyAlignment="1" applyBorder="1" applyFont="1" applyNumberFormat="1">
      <alignment horizontal="center" readingOrder="0" shrinkToFit="0" vertical="center" wrapText="0"/>
    </xf>
    <xf borderId="0" fillId="12" fontId="45" numFmtId="0" xfId="0" applyAlignment="1" applyFont="1">
      <alignment horizontal="center" readingOrder="0" shrinkToFit="0" vertical="center" wrapText="0"/>
    </xf>
    <xf borderId="39" fillId="12" fontId="45" numFmtId="0" xfId="0" applyAlignment="1" applyBorder="1" applyFont="1">
      <alignment horizontal="center" readingOrder="0" shrinkToFit="0" vertical="center" wrapText="0"/>
    </xf>
    <xf borderId="0" fillId="2" fontId="51" numFmtId="0" xfId="0" applyAlignment="1" applyFont="1">
      <alignment horizontal="center" readingOrder="0" shrinkToFit="0" vertical="center" wrapText="0"/>
    </xf>
    <xf borderId="0" fillId="2" fontId="51" numFmtId="174" xfId="0" applyAlignment="1" applyFont="1" applyNumberFormat="1">
      <alignment horizontal="center" readingOrder="0" shrinkToFit="0" vertical="center" wrapText="0"/>
    </xf>
    <xf borderId="39" fillId="2" fontId="51" numFmtId="175" xfId="0" applyAlignment="1" applyBorder="1" applyFont="1" applyNumberFormat="1">
      <alignment horizontal="center" readingOrder="0" shrinkToFit="0" vertical="center" wrapText="0"/>
    </xf>
    <xf borderId="0" fillId="0" fontId="44" numFmtId="176" xfId="0" applyAlignment="1" applyFont="1" applyNumberFormat="1">
      <alignment horizontal="center" readingOrder="0" vertical="center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166" xfId="0" applyAlignment="1" applyFont="1" applyNumberFormat="1">
      <alignment horizontal="center" readingOrder="0" shrinkToFit="0" vertical="center" wrapText="0"/>
    </xf>
    <xf borderId="0" fillId="12" fontId="43" numFmtId="0" xfId="0" applyAlignment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13" fontId="43" numFmtId="0" xfId="0" applyAlignment="1" applyFont="1">
      <alignment horizontal="center" readingOrder="0" shrinkToFit="0" vertical="center" wrapText="0"/>
    </xf>
    <xf borderId="0" fillId="0" fontId="54" numFmtId="166" xfId="0" applyAlignment="1" applyFont="1" applyNumberFormat="1">
      <alignment horizontal="center" readingOrder="0" shrinkToFit="0" vertical="center" wrapText="0"/>
    </xf>
    <xf borderId="0" fillId="0" fontId="54" numFmtId="178" xfId="0" applyAlignment="1" applyFont="1" applyNumberFormat="1">
      <alignment horizontal="center" readingOrder="0" shrinkToFit="0" vertical="center" wrapText="0"/>
    </xf>
    <xf borderId="38" fillId="12" fontId="45" numFmtId="0" xfId="0" applyAlignment="1" applyBorder="1" applyFont="1">
      <alignment horizontal="center" readingOrder="0" shrinkToFit="0" vertical="center" wrapText="0"/>
    </xf>
    <xf borderId="38" fillId="0" fontId="44" numFmtId="169" xfId="0" applyAlignment="1" applyBorder="1" applyFont="1" applyNumberFormat="1">
      <alignment horizontal="center" readingOrder="0" vertical="center"/>
    </xf>
    <xf borderId="0" fillId="0" fontId="44" numFmtId="169" xfId="0" applyAlignment="1" applyFont="1" applyNumberFormat="1">
      <alignment horizontal="center" readingOrder="0" vertical="center"/>
    </xf>
    <xf borderId="38" fillId="3" fontId="53" numFmtId="0" xfId="0" applyAlignment="1" applyBorder="1" applyFont="1">
      <alignment horizontal="center" readingOrder="0" shrinkToFit="0" vertical="center" wrapText="0"/>
    </xf>
    <xf borderId="0" fillId="3" fontId="53" numFmtId="0" xfId="0" applyAlignment="1" applyFont="1">
      <alignment horizontal="center" readingOrder="0" shrinkToFit="0" vertical="center" wrapText="0"/>
    </xf>
    <xf borderId="38" fillId="0" fontId="55" numFmtId="169" xfId="0" applyAlignment="1" applyBorder="1" applyFont="1" applyNumberFormat="1">
      <alignment horizontal="center" readingOrder="0" vertical="center"/>
    </xf>
    <xf borderId="0" fillId="0" fontId="55" numFmtId="169" xfId="0" applyAlignment="1" applyFont="1" applyNumberFormat="1">
      <alignment horizontal="center" readingOrder="0" vertical="center"/>
    </xf>
    <xf borderId="38" fillId="0" fontId="53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vertical="center"/>
    </xf>
    <xf borderId="34" fillId="12" fontId="56" numFmtId="0" xfId="0" applyAlignment="1" applyBorder="1" applyFont="1">
      <alignment horizontal="center" readingOrder="0" shrinkToFit="0" vertical="center" wrapText="0"/>
    </xf>
    <xf borderId="35" fillId="12" fontId="56" numFmtId="0" xfId="0" applyAlignment="1" applyBorder="1" applyFont="1">
      <alignment horizontal="center" readingOrder="0" shrinkToFit="0" vertical="center" wrapText="0"/>
    </xf>
    <xf borderId="0" fillId="0" fontId="57" numFmtId="0" xfId="0" applyAlignment="1" applyFont="1">
      <alignment horizontal="center" readingOrder="0" vertical="center"/>
    </xf>
    <xf borderId="0" fillId="0" fontId="58" numFmtId="169" xfId="0" applyAlignment="1" applyFont="1" applyNumberFormat="1">
      <alignment horizontal="center" readingOrder="0" shrinkToFit="0" vertical="center" wrapText="0"/>
    </xf>
    <xf borderId="39" fillId="0" fontId="58" numFmtId="166" xfId="0" applyAlignment="1" applyBorder="1" applyFont="1" applyNumberFormat="1">
      <alignment horizontal="center" readingOrder="0" shrinkToFit="0" vertical="center" wrapText="0"/>
    </xf>
    <xf borderId="0" fillId="12" fontId="59" numFmtId="0" xfId="0" applyAlignment="1" applyFont="1">
      <alignment horizontal="center" readingOrder="0" shrinkToFit="0" vertical="center" wrapText="0"/>
    </xf>
    <xf borderId="39" fillId="12" fontId="59" numFmtId="0" xfId="0" applyAlignment="1" applyBorder="1" applyFont="1">
      <alignment horizontal="center" readingOrder="0" shrinkToFit="0" vertical="center" wrapText="0"/>
    </xf>
    <xf borderId="0" fillId="2" fontId="58" numFmtId="0" xfId="0" applyAlignment="1" applyFont="1">
      <alignment horizontal="center" readingOrder="0" shrinkToFit="0" vertical="center" wrapText="0"/>
    </xf>
    <xf borderId="0" fillId="2" fontId="58" numFmtId="174" xfId="0" applyAlignment="1" applyFont="1" applyNumberFormat="1">
      <alignment horizontal="center" readingOrder="0" shrinkToFit="0" vertical="center" wrapText="0"/>
    </xf>
    <xf borderId="39" fillId="2" fontId="58" numFmtId="175" xfId="0" applyAlignment="1" applyBorder="1" applyFont="1" applyNumberFormat="1">
      <alignment horizontal="center" readingOrder="0" shrinkToFit="0" vertical="center" wrapText="0"/>
    </xf>
    <xf borderId="0" fillId="0" fontId="57" numFmtId="176" xfId="0" applyAlignment="1" applyFont="1" applyNumberFormat="1">
      <alignment horizontal="center" readingOrder="0" vertical="center"/>
    </xf>
    <xf borderId="0" fillId="0" fontId="58" numFmtId="0" xfId="0" applyAlignment="1" applyFont="1">
      <alignment horizontal="center" readingOrder="0" shrinkToFit="0" vertical="center" wrapText="0"/>
    </xf>
    <xf borderId="0" fillId="0" fontId="58" numFmtId="166" xfId="0" applyAlignment="1" applyFont="1" applyNumberFormat="1">
      <alignment horizontal="center" readingOrder="0" shrinkToFit="0" vertical="center" wrapText="0"/>
    </xf>
    <xf borderId="0" fillId="12" fontId="56" numFmtId="0" xfId="0" applyAlignment="1" applyFont="1">
      <alignment horizontal="center" readingOrder="0" shrinkToFit="0" vertical="center" wrapText="0"/>
    </xf>
    <xf borderId="0" fillId="0" fontId="60" numFmtId="0" xfId="0" applyAlignment="1" applyFon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vertical="center"/>
    </xf>
    <xf borderId="0" fillId="13" fontId="56" numFmtId="0" xfId="0" applyAlignment="1" applyFont="1">
      <alignment horizontal="center" readingOrder="0" shrinkToFit="0" vertical="center" wrapText="0"/>
    </xf>
    <xf borderId="0" fillId="0" fontId="63" numFmtId="166" xfId="0" applyAlignment="1" applyFont="1" applyNumberFormat="1">
      <alignment horizontal="center" readingOrder="0" shrinkToFit="0" vertical="center" wrapText="0"/>
    </xf>
    <xf borderId="0" fillId="0" fontId="63" numFmtId="4" xfId="0" applyAlignment="1" applyFont="1" applyNumberFormat="1">
      <alignment horizontal="center" readingOrder="0" shrinkToFit="0" vertical="center" wrapText="0"/>
    </xf>
    <xf borderId="38" fillId="12" fontId="59" numFmtId="0" xfId="0" applyAlignment="1" applyBorder="1" applyFont="1">
      <alignment horizontal="center" readingOrder="0" shrinkToFit="0" vertical="center" wrapText="0"/>
    </xf>
    <xf borderId="38" fillId="0" fontId="57" numFmtId="0" xfId="0" applyAlignment="1" applyBorder="1" applyFont="1">
      <alignment horizontal="center" readingOrder="0" vertical="center"/>
    </xf>
    <xf borderId="38" fillId="3" fontId="62" numFmtId="0" xfId="0" applyAlignment="1" applyBorder="1" applyFont="1">
      <alignment horizontal="center" readingOrder="0" shrinkToFit="0" vertical="center" wrapText="0"/>
    </xf>
    <xf borderId="0" fillId="3" fontId="62" numFmtId="0" xfId="0" applyAlignment="1" applyFont="1">
      <alignment horizontal="center" readingOrder="0" shrinkToFit="0" vertical="center" wrapText="0"/>
    </xf>
    <xf borderId="38" fillId="0" fontId="64" numFmtId="177" xfId="0" applyAlignment="1" applyBorder="1" applyFont="1" applyNumberFormat="1">
      <alignment horizontal="center" readingOrder="0" vertical="center"/>
    </xf>
    <xf borderId="0" fillId="0" fontId="64" numFmtId="177" xfId="0" applyAlignment="1" applyFont="1" applyNumberFormat="1">
      <alignment horizontal="center" readingOrder="0" vertical="center"/>
    </xf>
    <xf borderId="38" fillId="0" fontId="62" numFmtId="0" xfId="0" applyAlignment="1" applyBorder="1" applyFont="1">
      <alignment horizontal="center" readingOrder="0" vertical="center"/>
    </xf>
    <xf borderId="33" fillId="12" fontId="65" numFmtId="0" xfId="0" applyAlignment="1" applyBorder="1" applyFont="1">
      <alignment horizontal="center" vertical="center"/>
    </xf>
    <xf borderId="34" fillId="12" fontId="65" numFmtId="0" xfId="0" applyAlignment="1" applyBorder="1" applyFont="1">
      <alignment horizontal="center" readingOrder="0" vertical="center"/>
    </xf>
    <xf borderId="35" fillId="12" fontId="65" numFmtId="0" xfId="0" applyAlignment="1" applyBorder="1" applyFont="1">
      <alignment horizontal="center" readingOrder="0" vertical="center"/>
    </xf>
    <xf borderId="0" fillId="0" fontId="53" numFmtId="0" xfId="0" applyAlignment="1" applyFont="1">
      <alignment shrinkToFit="0" wrapText="0"/>
    </xf>
    <xf borderId="47" fillId="0" fontId="66" numFmtId="0" xfId="0" applyAlignment="1" applyBorder="1" applyFont="1">
      <alignment horizontal="center" readingOrder="0" vertical="center"/>
    </xf>
    <xf borderId="0" fillId="0" fontId="67" numFmtId="0" xfId="0" applyAlignment="1" applyFont="1">
      <alignment horizontal="center" readingOrder="0"/>
    </xf>
    <xf borderId="39" fillId="0" fontId="51" numFmtId="0" xfId="0" applyAlignment="1" applyBorder="1" applyFont="1">
      <alignment horizontal="center" readingOrder="0" vertical="center"/>
    </xf>
    <xf borderId="47" fillId="0" fontId="2" numFmtId="0" xfId="0" applyBorder="1" applyFont="1"/>
    <xf borderId="0" fillId="0" fontId="53" numFmtId="0" xfId="0" applyAlignment="1" applyFont="1">
      <alignment readingOrder="0" shrinkToFit="0" wrapText="0"/>
    </xf>
    <xf borderId="0" fillId="0" fontId="68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center" readingOrder="0" vertical="center"/>
    </xf>
    <xf borderId="0" fillId="0" fontId="51" numFmtId="0" xfId="0" applyAlignment="1" applyFont="1">
      <alignment horizontal="center" vertical="center"/>
    </xf>
    <xf borderId="33" fillId="12" fontId="69" numFmtId="0" xfId="0" applyAlignment="1" applyBorder="1" applyFont="1">
      <alignment horizontal="center" readingOrder="0" shrinkToFit="0" wrapText="0"/>
    </xf>
    <xf borderId="38" fillId="0" fontId="53" numFmtId="0" xfId="0" applyAlignment="1" applyBorder="1" applyFont="1">
      <alignment horizontal="left" readingOrder="0" shrinkToFit="0" wrapText="0"/>
    </xf>
    <xf borderId="38" fillId="12" fontId="69" numFmtId="0" xfId="0" applyAlignment="1" applyBorder="1" applyFont="1">
      <alignment horizontal="center" readingOrder="0" shrinkToFit="0" wrapText="0"/>
    </xf>
    <xf borderId="38" fillId="10" fontId="70" numFmtId="0" xfId="0" applyAlignment="1" applyBorder="1" applyFont="1">
      <alignment horizontal="center" readingOrder="0" shrinkToFit="0" wrapText="0"/>
    </xf>
    <xf borderId="0" fillId="0" fontId="53" numFmtId="0" xfId="0" applyAlignment="1" applyFont="1">
      <alignment horizontal="center" readingOrder="0" shrinkToFit="0" wrapText="0"/>
    </xf>
    <xf borderId="44" fillId="0" fontId="53" numFmtId="0" xfId="0" applyAlignment="1" applyBorder="1" applyFont="1">
      <alignment horizontal="center" readingOrder="0" shrinkToFit="0" wrapText="0"/>
    </xf>
    <xf borderId="34" fillId="12" fontId="69" numFmtId="0" xfId="0" applyAlignment="1" applyBorder="1" applyFont="1">
      <alignment horizontal="center" readingOrder="0" shrinkToFit="0" wrapText="0"/>
    </xf>
    <xf borderId="34" fillId="12" fontId="69" numFmtId="2" xfId="0" applyAlignment="1" applyBorder="1" applyFont="1" applyNumberFormat="1">
      <alignment horizontal="center" readingOrder="0" shrinkToFit="0" wrapText="0"/>
    </xf>
    <xf borderId="35" fillId="12" fontId="69" numFmtId="2" xfId="0" applyAlignment="1" applyBorder="1" applyFont="1" applyNumberFormat="1">
      <alignment horizontal="center" readingOrder="0" shrinkToFit="0" wrapText="0"/>
    </xf>
    <xf borderId="0" fillId="0" fontId="53" numFmtId="0" xfId="0" applyAlignment="1" applyFont="1">
      <alignment horizontal="center" shrinkToFit="0" wrapText="0"/>
    </xf>
    <xf borderId="38" fillId="0" fontId="53" numFmtId="179" xfId="0" applyAlignment="1" applyBorder="1" applyFont="1" applyNumberFormat="1">
      <alignment horizontal="center" readingOrder="0" shrinkToFit="0" wrapText="0"/>
    </xf>
    <xf borderId="0" fillId="0" fontId="70" numFmtId="0" xfId="0" applyAlignment="1" applyFont="1">
      <alignment horizontal="center" readingOrder="0" shrinkToFit="0" wrapText="0"/>
    </xf>
    <xf borderId="0" fillId="0" fontId="70" numFmtId="177" xfId="0" applyAlignment="1" applyFont="1" applyNumberFormat="1">
      <alignment horizontal="center" shrinkToFit="0" vertical="center" wrapText="0"/>
    </xf>
    <xf borderId="0" fillId="10" fontId="70" numFmtId="2" xfId="0" applyAlignment="1" applyFont="1" applyNumberFormat="1">
      <alignment horizontal="center" readingOrder="0" shrinkToFit="0" wrapText="0"/>
    </xf>
    <xf borderId="39" fillId="0" fontId="53" numFmtId="0" xfId="0" applyAlignment="1" applyBorder="1" applyFont="1">
      <alignment horizontal="center" shrinkToFit="0" wrapText="0"/>
    </xf>
    <xf borderId="0" fillId="0" fontId="53" numFmtId="0" xfId="0" applyAlignment="1" applyFont="1">
      <alignment horizontal="left" readingOrder="0" shrinkToFit="0" vertical="center" wrapText="0"/>
    </xf>
    <xf borderId="0" fillId="12" fontId="69" numFmtId="0" xfId="0" applyAlignment="1" applyFont="1">
      <alignment horizontal="center" readingOrder="0" shrinkToFit="0" wrapText="0"/>
    </xf>
    <xf borderId="34" fillId="14" fontId="70" numFmtId="0" xfId="0" applyAlignment="1" applyBorder="1" applyFill="1" applyFont="1">
      <alignment horizontal="center" readingOrder="0" shrinkToFit="0" wrapText="0"/>
    </xf>
    <xf borderId="38" fillId="10" fontId="53" numFmtId="0" xfId="0" applyAlignment="1" applyBorder="1" applyFont="1">
      <alignment horizontal="center" readingOrder="0" shrinkToFit="0" wrapText="0"/>
    </xf>
    <xf borderId="39" fillId="0" fontId="53" numFmtId="0" xfId="0" applyAlignment="1" applyBorder="1" applyFont="1">
      <alignment horizontal="left" shrinkToFit="0" wrapText="0"/>
    </xf>
    <xf borderId="48" fillId="15" fontId="70" numFmtId="0" xfId="0" applyAlignment="1" applyBorder="1" applyFill="1" applyFont="1">
      <alignment horizontal="center" readingOrder="0" shrinkToFit="0" wrapText="0"/>
    </xf>
    <xf borderId="49" fillId="0" fontId="2" numFmtId="0" xfId="0" applyBorder="1" applyFont="1"/>
    <xf borderId="46" fillId="10" fontId="53" numFmtId="0" xfId="0" applyAlignment="1" applyBorder="1" applyFont="1">
      <alignment horizontal="center" readingOrder="0" shrinkToFit="0" wrapText="0"/>
    </xf>
    <xf borderId="39" fillId="0" fontId="53" numFmtId="0" xfId="0" applyAlignment="1" applyBorder="1" applyFont="1">
      <alignment horizontal="center" readingOrder="0" shrinkToFit="0" wrapText="0"/>
    </xf>
    <xf borderId="38" fillId="8" fontId="71" numFmtId="0" xfId="0" applyAlignment="1" applyBorder="1" applyFont="1">
      <alignment horizontal="center" readingOrder="0" shrinkToFit="0" wrapText="0"/>
    </xf>
    <xf borderId="0" fillId="0" fontId="66" numFmtId="0" xfId="0" applyAlignment="1" applyFont="1">
      <alignment horizontal="center" readingOrder="0" vertical="center"/>
    </xf>
    <xf borderId="33" fillId="12" fontId="43" numFmtId="0" xfId="0" applyAlignment="1" applyBorder="1" applyFont="1">
      <alignment horizontal="center" readingOrder="0" shrinkToFit="0" wrapText="0"/>
    </xf>
    <xf borderId="35" fillId="12" fontId="72" numFmtId="0" xfId="0" applyAlignment="1" applyBorder="1" applyFont="1">
      <alignment horizontal="center" readingOrder="0" shrinkToFit="0" wrapText="0"/>
    </xf>
    <xf borderId="33" fillId="0" fontId="53" numFmtId="0" xfId="0" applyAlignment="1" applyBorder="1" applyFont="1">
      <alignment horizontal="center" readingOrder="0" shrinkToFit="0" vertical="center" wrapText="0"/>
    </xf>
    <xf borderId="38" fillId="0" fontId="53" numFmtId="0" xfId="0" applyAlignment="1" applyBorder="1" applyFont="1">
      <alignment horizontal="center" readingOrder="0" shrinkToFit="0" wrapText="0"/>
    </xf>
    <xf borderId="38" fillId="12" fontId="73" numFmtId="0" xfId="0" applyAlignment="1" applyBorder="1" applyFont="1">
      <alignment horizontal="center" readingOrder="0" shrinkToFit="0" vertical="center" wrapText="0"/>
    </xf>
    <xf borderId="0" fillId="0" fontId="74" numFmtId="0" xfId="0" applyAlignment="1" applyFont="1">
      <alignment horizontal="center" readingOrder="0" shrinkToFit="0" vertical="center" wrapText="0"/>
    </xf>
    <xf borderId="0" fillId="0" fontId="66" numFmtId="0" xfId="0" applyAlignment="1" applyFont="1">
      <alignment horizontal="center" vertical="center"/>
    </xf>
    <xf borderId="46" fillId="0" fontId="53" numFmtId="0" xfId="0" applyAlignment="1" applyBorder="1" applyFont="1">
      <alignment horizontal="center" readingOrder="0" shrinkToFit="0" wrapText="0"/>
    </xf>
    <xf borderId="45" fillId="0" fontId="53" numFmtId="0" xfId="0" applyAlignment="1" applyBorder="1" applyFont="1">
      <alignment horizontal="center" readingOrder="0" shrinkToFit="0" wrapText="0"/>
    </xf>
    <xf borderId="50" fillId="0" fontId="2" numFmtId="0" xfId="0" applyBorder="1" applyFont="1"/>
    <xf borderId="34" fillId="12" fontId="69" numFmtId="0" xfId="0" applyAlignment="1" applyBorder="1" applyFont="1">
      <alignment horizontal="center" readingOrder="0" shrinkToFit="0" vertical="center" wrapText="0"/>
    </xf>
    <xf borderId="33" fillId="0" fontId="70" numFmtId="0" xfId="0" applyAlignment="1" applyBorder="1" applyFont="1">
      <alignment horizontal="center" readingOrder="0" shrinkToFit="0" vertical="center" wrapText="0"/>
    </xf>
    <xf borderId="38" fillId="12" fontId="69" numFmtId="0" xfId="0" applyAlignment="1" applyBorder="1" applyFont="1">
      <alignment horizontal="center" readingOrder="0" shrinkToFit="0" vertical="center" wrapText="0"/>
    </xf>
    <xf borderId="38" fillId="0" fontId="70" numFmtId="0" xfId="0" applyAlignment="1" applyBorder="1" applyFont="1">
      <alignment horizontal="center" readingOrder="0" shrinkToFit="0" vertical="center" wrapText="0"/>
    </xf>
    <xf borderId="46" fillId="0" fontId="70" numFmtId="0" xfId="0" applyAlignment="1" applyBorder="1" applyFont="1">
      <alignment horizontal="center" readingOrder="0" shrinkToFit="0" vertical="center" wrapText="0"/>
    </xf>
    <xf borderId="35" fillId="14" fontId="65" numFmtId="0" xfId="0" applyAlignment="1" applyBorder="1" applyFont="1">
      <alignment horizontal="center" readingOrder="0" vertical="center"/>
    </xf>
    <xf borderId="0" fillId="0" fontId="53" numFmtId="0" xfId="0" applyAlignment="1" applyFont="1">
      <alignment shrinkToFit="0" vertical="center" wrapText="0"/>
    </xf>
    <xf borderId="51" fillId="12" fontId="73" numFmtId="0" xfId="0" applyAlignment="1" applyBorder="1" applyFont="1">
      <alignment horizontal="center" readingOrder="0" shrinkToFit="0" vertical="center" wrapText="0"/>
    </xf>
    <xf borderId="52" fillId="0" fontId="2" numFmtId="0" xfId="0" applyBorder="1" applyFont="1"/>
    <xf borderId="51" fillId="0" fontId="74" numFmtId="0" xfId="0" applyAlignment="1" applyBorder="1" applyFont="1">
      <alignment horizontal="center" readingOrder="0" shrinkToFit="0" vertical="center" wrapText="0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39" fillId="0" fontId="53" numFmtId="0" xfId="0" applyAlignment="1" applyBorder="1" applyFont="1">
      <alignment shrinkToFit="0" wrapText="0"/>
    </xf>
    <xf borderId="33" fillId="0" fontId="16" numFmtId="0" xfId="0" applyBorder="1" applyFont="1"/>
    <xf borderId="59" fillId="12" fontId="43" numFmtId="0" xfId="0" applyAlignment="1" applyBorder="1" applyFont="1">
      <alignment horizontal="center" readingOrder="0" shrinkToFit="0" vertical="center" wrapText="0"/>
    </xf>
    <xf borderId="35" fillId="12" fontId="72" numFmtId="0" xfId="0" applyAlignment="1" applyBorder="1" applyFont="1">
      <alignment horizontal="center" readingOrder="0" shrinkToFit="0" vertical="center" wrapText="0"/>
    </xf>
    <xf borderId="38" fillId="0" fontId="53" numFmtId="0" xfId="0" applyAlignment="1" applyBorder="1" applyFont="1">
      <alignment horizontal="center" readingOrder="0" shrinkToFit="0" vertical="center" wrapText="0"/>
    </xf>
    <xf borderId="39" fillId="0" fontId="53" numFmtId="0" xfId="0" applyAlignment="1" applyBorder="1" applyFont="1">
      <alignment horizontal="center" readingOrder="0" shrinkToFit="0" vertical="center" wrapText="0"/>
    </xf>
    <xf borderId="46" fillId="0" fontId="53" numFmtId="0" xfId="0" applyAlignment="1" applyBorder="1" applyFont="1">
      <alignment horizontal="center" readingOrder="0" shrinkToFit="0" vertical="center" wrapText="0"/>
    </xf>
    <xf borderId="45" fillId="0" fontId="53" numFmtId="0" xfId="0" applyAlignment="1" applyBorder="1" applyFont="1">
      <alignment horizontal="center" readingOrder="0" shrinkToFit="0" vertical="center" wrapText="0"/>
    </xf>
    <xf borderId="60" fillId="12" fontId="43" numFmtId="0" xfId="0" applyAlignment="1" applyBorder="1" applyFont="1">
      <alignment horizontal="center" readingOrder="0" shrinkToFit="0" vertical="center" wrapText="0"/>
    </xf>
    <xf borderId="61" fillId="0" fontId="2" numFmtId="0" xfId="0" applyBorder="1" applyFont="1"/>
    <xf borderId="62" fillId="0" fontId="2" numFmtId="0" xfId="0" applyBorder="1" applyFont="1"/>
    <xf borderId="51" fillId="12" fontId="43" numFmtId="0" xfId="0" applyAlignment="1" applyBorder="1" applyFont="1">
      <alignment horizontal="center" readingOrder="0" shrinkToFit="0" vertical="center" wrapText="0"/>
    </xf>
    <xf borderId="33" fillId="0" fontId="75" numFmtId="178" xfId="0" applyAlignment="1" applyBorder="1" applyFont="1" applyNumberFormat="1">
      <alignment horizontal="center" readingOrder="0" shrinkToFit="0" vertical="center" wrapText="0"/>
    </xf>
    <xf borderId="33" fillId="0" fontId="76" numFmtId="178" xfId="0" applyAlignment="1" applyBorder="1" applyFont="1" applyNumberFormat="1">
      <alignment horizontal="center" readingOrder="0" vertical="center"/>
    </xf>
    <xf borderId="46" fillId="0" fontId="53" numFmtId="179" xfId="0" applyAlignment="1" applyBorder="1" applyFont="1" applyNumberFormat="1">
      <alignment horizontal="center" readingOrder="0" shrinkToFit="0" wrapText="0"/>
    </xf>
    <xf borderId="44" fillId="0" fontId="70" numFmtId="0" xfId="0" applyAlignment="1" applyBorder="1" applyFont="1">
      <alignment horizontal="center" readingOrder="0" shrinkToFit="0" wrapText="0"/>
    </xf>
    <xf borderId="44" fillId="10" fontId="70" numFmtId="2" xfId="0" applyAlignment="1" applyBorder="1" applyFont="1" applyNumberFormat="1">
      <alignment horizontal="center" readingOrder="0" shrinkToFit="0" wrapText="0"/>
    </xf>
    <xf borderId="45" fillId="0" fontId="53" numFmtId="0" xfId="0" applyAlignment="1" applyBorder="1" applyFont="1">
      <alignment shrinkToFit="0" wrapText="0"/>
    </xf>
    <xf borderId="0" fillId="0" fontId="4" numFmtId="2" xfId="0" applyFont="1" applyNumberFormat="1"/>
    <xf borderId="33" fillId="16" fontId="77" numFmtId="0" xfId="0" applyAlignment="1" applyBorder="1" applyFill="1" applyFont="1">
      <alignment horizontal="center" vertical="center"/>
    </xf>
    <xf borderId="34" fillId="2" fontId="78" numFmtId="179" xfId="0" applyAlignment="1" applyBorder="1" applyFont="1" applyNumberFormat="1">
      <alignment horizontal="center" vertical="center"/>
    </xf>
    <xf borderId="34" fillId="17" fontId="65" numFmtId="0" xfId="0" applyAlignment="1" applyBorder="1" applyFill="1" applyFont="1">
      <alignment horizontal="center" vertical="center"/>
    </xf>
    <xf borderId="34" fillId="12" fontId="65" numFmtId="0" xfId="0" applyAlignment="1" applyBorder="1" applyFont="1">
      <alignment horizontal="center" vertical="center"/>
    </xf>
    <xf borderId="38" fillId="12" fontId="79" numFmtId="0" xfId="0" applyAlignment="1" applyBorder="1" applyFont="1">
      <alignment horizontal="center" vertical="center"/>
    </xf>
    <xf borderId="0" fillId="12" fontId="79" numFmtId="0" xfId="0" applyAlignment="1" applyFont="1">
      <alignment horizontal="center" vertical="center"/>
    </xf>
    <xf borderId="0" fillId="12" fontId="80" numFmtId="0" xfId="0" applyAlignment="1" applyFont="1">
      <alignment horizontal="center" vertical="center"/>
    </xf>
    <xf borderId="1" fillId="2" fontId="81" numFmtId="0" xfId="0" applyAlignment="1" applyBorder="1" applyFont="1">
      <alignment horizontal="center" vertical="center"/>
    </xf>
    <xf borderId="3" fillId="8" fontId="82" numFmtId="0" xfId="0" applyAlignment="1" applyBorder="1" applyFont="1">
      <alignment horizontal="center" vertical="center"/>
    </xf>
    <xf borderId="3" fillId="0" fontId="67" numFmtId="177" xfId="0" applyAlignment="1" applyBorder="1" applyFont="1" applyNumberFormat="1">
      <alignment horizontal="center" vertical="center"/>
    </xf>
    <xf borderId="3" fillId="10" fontId="26" numFmtId="0" xfId="0" applyAlignment="1" applyBorder="1" applyFont="1">
      <alignment horizontal="center" vertical="center"/>
    </xf>
    <xf borderId="3" fillId="0" fontId="67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0" fillId="0" fontId="67" numFmtId="0" xfId="0" applyAlignment="1" applyFont="1">
      <alignment horizontal="center" vertical="center"/>
    </xf>
    <xf borderId="0" fillId="18" fontId="83" numFmtId="171" xfId="0" applyAlignment="1" applyFill="1" applyFont="1" applyNumberFormat="1">
      <alignment horizontal="center" vertical="center"/>
    </xf>
    <xf borderId="0" fillId="0" fontId="67" numFmtId="168" xfId="0" applyAlignment="1" applyFont="1" applyNumberFormat="1">
      <alignment horizontal="center" vertical="center"/>
    </xf>
    <xf borderId="0" fillId="10" fontId="26" numFmtId="0" xfId="0" applyAlignment="1" applyFont="1">
      <alignment horizontal="center" readingOrder="0" vertical="center"/>
    </xf>
    <xf borderId="0" fillId="0" fontId="84" numFmtId="0" xfId="0" applyAlignment="1" applyFont="1">
      <alignment horizontal="center" vertical="center"/>
    </xf>
    <xf borderId="8" fillId="0" fontId="85" numFmtId="0" xfId="0" applyAlignment="1" applyBorder="1" applyFont="1">
      <alignment horizontal="center" vertical="center"/>
    </xf>
    <xf borderId="0" fillId="2" fontId="26" numFmtId="171" xfId="0" applyAlignment="1" applyFont="1" applyNumberFormat="1">
      <alignment horizontal="center" readingOrder="0" vertical="center"/>
    </xf>
    <xf borderId="0" fillId="0" fontId="26" numFmtId="168" xfId="0" applyAlignment="1" applyFont="1" applyNumberFormat="1">
      <alignment horizontal="center" readingOrder="0" vertical="center"/>
    </xf>
    <xf borderId="0" fillId="10" fontId="26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7" fillId="2" fontId="86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center"/>
    </xf>
    <xf borderId="0" fillId="10" fontId="26" numFmtId="0" xfId="0" applyAlignment="1" applyFont="1">
      <alignment horizontal="center" vertical="center"/>
    </xf>
    <xf borderId="0" fillId="0" fontId="26" numFmtId="171" xfId="0" applyAlignment="1" applyFont="1" applyNumberFormat="1">
      <alignment horizontal="center" readingOrder="0" vertical="center"/>
    </xf>
    <xf borderId="0" fillId="0" fontId="6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87" numFmtId="0" xfId="0" applyAlignment="1" applyFont="1">
      <alignment horizontal="center" vertical="center"/>
    </xf>
    <xf borderId="8" fillId="0" fontId="16" numFmtId="0" xfId="0" applyAlignment="1" applyBorder="1" applyFont="1">
      <alignment horizontal="center" vertical="center"/>
    </xf>
    <xf borderId="33" fillId="12" fontId="88" numFmtId="0" xfId="0" applyAlignment="1" applyBorder="1" applyFont="1">
      <alignment horizontal="center" readingOrder="0" shrinkToFit="0" vertical="center" wrapText="0"/>
    </xf>
    <xf borderId="34" fillId="12" fontId="88" numFmtId="0" xfId="0" applyAlignment="1" applyBorder="1" applyFont="1">
      <alignment horizontal="center" readingOrder="0" shrinkToFit="0" vertical="center" wrapText="0"/>
    </xf>
    <xf borderId="34" fillId="12" fontId="89" numFmtId="0" xfId="0" applyAlignment="1" applyBorder="1" applyFont="1">
      <alignment horizontal="center" readingOrder="0" shrinkToFit="0" vertical="center" wrapText="0"/>
    </xf>
    <xf borderId="34" fillId="12" fontId="90" numFmtId="0" xfId="0" applyAlignment="1" applyBorder="1" applyFont="1">
      <alignment horizontal="center" readingOrder="0" shrinkToFit="0" vertical="center" wrapText="0"/>
    </xf>
    <xf borderId="35" fillId="12" fontId="89" numFmtId="0" xfId="0" applyAlignment="1" applyBorder="1" applyFont="1">
      <alignment horizontal="center" readingOrder="0" shrinkToFit="0" vertical="center" wrapText="0"/>
    </xf>
    <xf borderId="0" fillId="16" fontId="91" numFmtId="0" xfId="0" applyAlignment="1" applyFont="1">
      <alignment horizontal="center" readingOrder="0" vertical="center"/>
    </xf>
    <xf borderId="0" fillId="2" fontId="92" numFmtId="179" xfId="0" applyAlignment="1" applyFont="1" applyNumberFormat="1">
      <alignment horizontal="center" readingOrder="0" vertical="center"/>
    </xf>
    <xf borderId="0" fillId="19" fontId="93" numFmtId="0" xfId="0" applyAlignment="1" applyFill="1" applyFont="1">
      <alignment horizontal="center" readingOrder="0"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63" fillId="2" fontId="95" numFmtId="0" xfId="0" applyAlignment="1" applyBorder="1" applyFont="1">
      <alignment horizontal="center" readingOrder="0" textRotation="255" vertical="center"/>
    </xf>
    <xf borderId="34" fillId="2" fontId="96" numFmtId="0" xfId="0" applyAlignment="1" applyBorder="1" applyFont="1">
      <alignment horizontal="center" readingOrder="0" vertical="center"/>
    </xf>
    <xf borderId="34" fillId="0" fontId="70" numFmtId="0" xfId="0" applyAlignment="1" applyBorder="1" applyFont="1">
      <alignment horizontal="center" readingOrder="0" shrinkToFit="0" vertical="center" wrapText="0"/>
    </xf>
    <xf borderId="34" fillId="0" fontId="70" numFmtId="180" xfId="0" applyAlignment="1" applyBorder="1" applyFont="1" applyNumberFormat="1">
      <alignment horizontal="center" readingOrder="0" shrinkToFit="0" vertical="center" wrapText="0"/>
    </xf>
    <xf borderId="34" fillId="0" fontId="53" numFmtId="168" xfId="0" applyAlignment="1" applyBorder="1" applyFont="1" applyNumberFormat="1">
      <alignment horizontal="center" readingOrder="0" shrinkToFit="0" vertical="center" wrapText="0"/>
    </xf>
    <xf borderId="34" fillId="8" fontId="70" numFmtId="168" xfId="0" applyAlignment="1" applyBorder="1" applyFont="1" applyNumberFormat="1">
      <alignment horizontal="center" readingOrder="0" shrinkToFit="0" vertical="center" wrapText="0"/>
    </xf>
    <xf borderId="35" fillId="10" fontId="70" numFmtId="177" xfId="0" applyAlignment="1" applyBorder="1" applyFont="1" applyNumberForma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70" numFmtId="180" xfId="0" applyAlignment="1" applyFont="1" applyNumberFormat="1">
      <alignment horizontal="center" readingOrder="0" shrinkToFit="0" vertical="center" wrapText="0"/>
    </xf>
    <xf borderId="0" fillId="0" fontId="53" numFmtId="168" xfId="0" applyAlignment="1" applyFont="1" applyNumberFormat="1">
      <alignment horizontal="center" readingOrder="0" shrinkToFit="0" vertical="center" wrapText="0"/>
    </xf>
    <xf borderId="0" fillId="8" fontId="70" numFmtId="168" xfId="0" applyAlignment="1" applyFont="1" applyNumberFormat="1">
      <alignment horizontal="center" readingOrder="0" shrinkToFit="0" vertical="center" wrapText="0"/>
    </xf>
    <xf borderId="39" fillId="10" fontId="70" numFmtId="177" xfId="0" applyAlignment="1" applyBorder="1" applyFont="1" applyNumberFormat="1">
      <alignment horizontal="center" readingOrder="0" shrinkToFit="0" vertical="center" wrapText="0"/>
    </xf>
    <xf borderId="44" fillId="0" fontId="70" numFmtId="0" xfId="0" applyAlignment="1" applyBorder="1" applyFont="1">
      <alignment horizontal="center" readingOrder="0" shrinkToFit="0" vertical="center" wrapText="0"/>
    </xf>
    <xf borderId="44" fillId="0" fontId="70" numFmtId="180" xfId="0" applyAlignment="1" applyBorder="1" applyFont="1" applyNumberFormat="1">
      <alignment horizontal="center" readingOrder="0" shrinkToFit="0" vertical="center" wrapText="0"/>
    </xf>
    <xf borderId="44" fillId="0" fontId="53" numFmtId="168" xfId="0" applyAlignment="1" applyBorder="1" applyFont="1" applyNumberFormat="1">
      <alignment horizontal="center" readingOrder="0" shrinkToFit="0" vertical="center" wrapText="0"/>
    </xf>
    <xf borderId="44" fillId="8" fontId="70" numFmtId="168" xfId="0" applyAlignment="1" applyBorder="1" applyFont="1" applyNumberFormat="1">
      <alignment horizontal="center" readingOrder="0" shrinkToFit="0" vertical="center" wrapText="0"/>
    </xf>
    <xf borderId="45" fillId="10" fontId="70" numFmtId="177" xfId="0" applyAlignment="1" applyBorder="1" applyFont="1" applyNumberFormat="1">
      <alignment horizontal="center" readingOrder="0" shrinkToFit="0" vertical="center" wrapText="0"/>
    </xf>
    <xf borderId="0" fillId="2" fontId="96" numFmtId="0" xfId="0" applyAlignment="1" applyFont="1">
      <alignment horizontal="center" readingOrder="0" vertical="center"/>
    </xf>
    <xf borderId="39" fillId="10" fontId="70" numFmtId="177" xfId="0" applyAlignment="1" applyBorder="1" applyFont="1" applyNumberFormat="1">
      <alignment horizontal="center" shrinkToFit="0" vertical="center" wrapText="0"/>
    </xf>
    <xf borderId="45" fillId="10" fontId="70" numFmtId="177" xfId="0" applyAlignment="1" applyBorder="1" applyFont="1" applyNumberFormat="1">
      <alignment horizontal="center" shrinkToFit="0" vertical="center" wrapText="0"/>
    </xf>
    <xf borderId="0" fillId="0" fontId="26" numFmtId="0" xfId="0" applyAlignment="1" applyFont="1">
      <alignment vertical="center"/>
    </xf>
    <xf borderId="47" fillId="2" fontId="97" numFmtId="0" xfId="0" applyAlignment="1" applyBorder="1" applyFont="1">
      <alignment horizontal="center" readingOrder="0" vertical="center"/>
    </xf>
    <xf borderId="0" fillId="2" fontId="97" numFmtId="0" xfId="0" applyAlignment="1" applyFont="1">
      <alignment horizontal="center" readingOrder="0" vertical="center"/>
    </xf>
    <xf borderId="47" fillId="2" fontId="95" numFmtId="0" xfId="0" applyAlignment="1" applyBorder="1" applyFont="1">
      <alignment horizontal="center" readingOrder="0" textRotation="255" vertical="center"/>
    </xf>
    <xf borderId="0" fillId="2" fontId="98" numFmtId="0" xfId="0" applyAlignment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vertical="center"/>
    </xf>
    <xf borderId="34" fillId="12" fontId="88" numFmtId="0" xfId="0" applyAlignment="1" applyBorder="1" applyFont="1">
      <alignment horizontal="center" readingOrder="0" vertical="center"/>
    </xf>
    <xf borderId="34" fillId="10" fontId="94" numFmtId="0" xfId="0" applyAlignment="1" applyBorder="1" applyFont="1">
      <alignment horizontal="center" readingOrder="0" vertical="center"/>
    </xf>
    <xf borderId="38" fillId="12" fontId="88" numFmtId="0" xfId="0" applyAlignment="1" applyBorder="1" applyFont="1">
      <alignment horizontal="center" readingOrder="0" shrinkToFit="0" vertical="center" wrapText="0"/>
    </xf>
    <xf borderId="0" fillId="12" fontId="89" numFmtId="0" xfId="0" applyAlignment="1" applyFont="1">
      <alignment horizontal="center" readingOrder="0" shrinkToFit="0" vertical="center" wrapText="0"/>
    </xf>
    <xf borderId="0" fillId="12" fontId="90" numFmtId="0" xfId="0" applyAlignment="1" applyFont="1">
      <alignment horizontal="center" readingOrder="0" shrinkToFit="0" vertical="center" wrapText="0"/>
    </xf>
    <xf borderId="64" fillId="16" fontId="91" numFmtId="0" xfId="0" applyAlignment="1" applyBorder="1" applyFont="1">
      <alignment horizontal="center" readingOrder="0" vertical="center"/>
    </xf>
    <xf borderId="65" fillId="2" fontId="99" numFmtId="182" xfId="0" applyAlignment="1" applyBorder="1" applyFont="1" applyNumberFormat="1">
      <alignment horizontal="center" readingOrder="0" vertical="center"/>
    </xf>
    <xf borderId="64" fillId="20" fontId="100" numFmtId="0" xfId="0" applyAlignment="1" applyBorder="1" applyFill="1" applyFont="1">
      <alignment horizontal="center" readingOrder="0" shrinkToFit="0" vertical="center" wrapText="0"/>
    </xf>
    <xf borderId="66" fillId="0" fontId="2" numFmtId="0" xfId="0" applyBorder="1" applyFont="1"/>
    <xf borderId="66" fillId="21" fontId="88" numFmtId="0" xfId="0" applyAlignment="1" applyBorder="1" applyFill="1" applyFont="1">
      <alignment horizontal="center" readingOrder="0" shrinkToFit="0" vertical="center" wrapText="0"/>
    </xf>
    <xf borderId="66" fillId="22" fontId="94" numFmtId="0" xfId="0" applyAlignment="1" applyBorder="1" applyFill="1" applyFont="1">
      <alignment horizontal="center" readingOrder="0" shrinkToFit="0" vertical="center" wrapText="0"/>
    </xf>
    <xf borderId="66" fillId="23" fontId="88" numFmtId="0" xfId="0" applyAlignment="1" applyBorder="1" applyFill="1" applyFont="1">
      <alignment horizontal="center" readingOrder="0" shrinkToFit="0" vertical="center" wrapText="0"/>
    </xf>
    <xf borderId="66" fillId="24" fontId="88" numFmtId="0" xfId="0" applyAlignment="1" applyBorder="1" applyFill="1" applyFont="1">
      <alignment horizontal="center" readingOrder="0" shrinkToFit="0" vertical="center" wrapText="0"/>
    </xf>
    <xf borderId="66" fillId="25" fontId="88" numFmtId="0" xfId="0" applyAlignment="1" applyBorder="1" applyFill="1" applyFont="1">
      <alignment horizontal="center" readingOrder="0" shrinkToFit="0" vertical="center" wrapText="0"/>
    </xf>
    <xf borderId="65" fillId="22" fontId="94" numFmtId="0" xfId="0" applyAlignment="1" applyBorder="1" applyFont="1">
      <alignment horizontal="center" readingOrder="0" shrinkToFit="0" vertical="center" wrapText="0"/>
    </xf>
    <xf borderId="64" fillId="26" fontId="93" numFmtId="0" xfId="0" applyAlignment="1" applyBorder="1" applyFill="1" applyFont="1">
      <alignment horizontal="center" readingOrder="0" shrinkToFit="0" vertical="center" wrapText="0"/>
    </xf>
    <xf borderId="66" fillId="26" fontId="93" numFmtId="0" xfId="0" applyAlignment="1" applyBorder="1" applyFont="1">
      <alignment horizontal="center" readingOrder="0" shrinkToFit="0" vertical="center" wrapText="0"/>
    </xf>
    <xf borderId="38" fillId="2" fontId="101" numFmtId="0" xfId="0" applyAlignment="1" applyBorder="1" applyFont="1">
      <alignment horizontal="center" readingOrder="0" vertical="center"/>
    </xf>
    <xf borderId="0" fillId="0" fontId="70" numFmtId="171" xfId="0" applyAlignment="1" applyFont="1" applyNumberFormat="1">
      <alignment horizontal="center" readingOrder="0" shrinkToFit="0" vertical="center" wrapText="0"/>
    </xf>
    <xf borderId="0" fillId="10" fontId="70" numFmtId="177" xfId="0" applyAlignment="1" applyFont="1" applyNumberFormat="1">
      <alignment horizontal="center" readingOrder="0" shrinkToFit="0" vertical="center" wrapText="0"/>
    </xf>
    <xf borderId="0" fillId="22" fontId="102" numFmtId="0" xfId="0" applyAlignment="1" applyFont="1">
      <alignment horizontal="center" shrinkToFit="0" vertical="center" wrapText="0"/>
    </xf>
    <xf borderId="0" fillId="22" fontId="103" numFmtId="0" xfId="0" applyAlignment="1" applyFont="1">
      <alignment horizontal="center" readingOrder="0" shrinkToFit="0" vertical="center" wrapText="0"/>
    </xf>
    <xf borderId="0" fillId="22" fontId="104" numFmtId="0" xfId="0" applyAlignment="1" applyFont="1">
      <alignment horizontal="center" readingOrder="0" shrinkToFit="0" vertical="center" wrapText="0"/>
    </xf>
    <xf borderId="0" fillId="22" fontId="105" numFmtId="0" xfId="0" applyAlignment="1" applyFont="1">
      <alignment horizontal="center" readingOrder="0" shrinkToFit="0" vertical="center" wrapText="0"/>
    </xf>
    <xf borderId="0" fillId="22" fontId="94" numFmtId="0" xfId="0" applyAlignment="1" applyFont="1">
      <alignment horizontal="center" readingOrder="0" shrinkToFit="0" vertical="center" wrapText="0"/>
    </xf>
    <xf borderId="0" fillId="0" fontId="106" numFmtId="0" xfId="0" applyAlignment="1" applyFont="1">
      <alignment horizontal="center" readingOrder="0" vertical="center"/>
    </xf>
    <xf borderId="0" fillId="22" fontId="107" numFmtId="177" xfId="0" applyAlignment="1" applyFont="1" applyNumberFormat="1">
      <alignment horizontal="center" shrinkToFit="0" vertical="center" wrapText="0"/>
    </xf>
    <xf borderId="67" fillId="10" fontId="82" numFmtId="0" xfId="0" applyAlignment="1" applyBorder="1" applyFont="1">
      <alignment horizontal="center" readingOrder="0" vertical="center"/>
    </xf>
    <xf borderId="68" fillId="10" fontId="82" numFmtId="0" xfId="0" applyAlignment="1" applyBorder="1" applyFont="1">
      <alignment horizontal="center" readingOrder="0" vertical="center"/>
    </xf>
    <xf borderId="68" fillId="0" fontId="70" numFmtId="0" xfId="0" applyAlignment="1" applyBorder="1" applyFont="1">
      <alignment horizontal="center" readingOrder="0" shrinkToFit="0" vertical="center" wrapText="0"/>
    </xf>
    <xf borderId="68" fillId="0" fontId="70" numFmtId="171" xfId="0" applyAlignment="1" applyBorder="1" applyFont="1" applyNumberFormat="1">
      <alignment horizontal="center" readingOrder="0" shrinkToFit="0" vertical="center" wrapText="0"/>
    </xf>
    <xf borderId="68" fillId="0" fontId="53" numFmtId="168" xfId="0" applyAlignment="1" applyBorder="1" applyFont="1" applyNumberFormat="1">
      <alignment horizontal="center" readingOrder="0" shrinkToFit="0" vertical="center" wrapText="0"/>
    </xf>
    <xf borderId="68" fillId="8" fontId="70" numFmtId="168" xfId="0" applyAlignment="1" applyBorder="1" applyFont="1" applyNumberFormat="1">
      <alignment horizontal="center" readingOrder="0" shrinkToFit="0" vertical="center" wrapText="0"/>
    </xf>
    <xf borderId="68" fillId="10" fontId="70" numFmtId="177" xfId="0" applyAlignment="1" applyBorder="1" applyFont="1" applyNumberFormat="1">
      <alignment horizontal="center" readingOrder="0" shrinkToFit="0" vertical="center" wrapText="0"/>
    </xf>
    <xf borderId="68" fillId="0" fontId="2" numFmtId="0" xfId="0" applyBorder="1" applyFont="1"/>
    <xf borderId="68" fillId="22" fontId="103" numFmtId="0" xfId="0" applyAlignment="1" applyBorder="1" applyFont="1">
      <alignment horizontal="center" readingOrder="0" shrinkToFit="0" vertical="center" wrapText="0"/>
    </xf>
    <xf borderId="68" fillId="22" fontId="105" numFmtId="0" xfId="0" applyAlignment="1" applyBorder="1" applyFont="1">
      <alignment horizontal="center" readingOrder="0" shrinkToFit="0" vertical="center" wrapText="0"/>
    </xf>
    <xf borderId="68" fillId="22" fontId="94" numFmtId="0" xfId="0" applyAlignment="1" applyBorder="1" applyFont="1">
      <alignment horizontal="center" readingOrder="0" shrinkToFit="0" vertical="center" wrapText="0"/>
    </xf>
    <xf borderId="69" fillId="0" fontId="2" numFmtId="0" xfId="0" applyBorder="1" applyFont="1"/>
    <xf borderId="0" fillId="0" fontId="4" numFmtId="0" xfId="0" applyFont="1"/>
    <xf borderId="38" fillId="2" fontId="97" numFmtId="0" xfId="0" applyAlignment="1" applyBorder="1" applyFont="1">
      <alignment horizontal="center" readingOrder="0" vertical="center"/>
    </xf>
    <xf borderId="0" fillId="10" fontId="70" numFmtId="177" xfId="0" applyAlignment="1" applyFont="1" applyNumberFormat="1">
      <alignment horizontal="center" shrinkToFit="0" vertical="center" wrapText="0"/>
    </xf>
    <xf borderId="68" fillId="10" fontId="70" numFmtId="177" xfId="0" applyAlignment="1" applyBorder="1" applyFont="1" applyNumberFormat="1">
      <alignment horizontal="center" shrinkToFit="0" vertical="center" wrapText="0"/>
    </xf>
    <xf borderId="38" fillId="2" fontId="108" numFmtId="0" xfId="0" applyAlignment="1" applyBorder="1" applyFont="1">
      <alignment horizontal="center" readingOrder="0" vertical="center"/>
    </xf>
    <xf borderId="38" fillId="2" fontId="98" numFmtId="0" xfId="0" applyAlignment="1" applyBorder="1" applyFont="1">
      <alignment horizontal="center" readingOrder="0" vertical="center"/>
    </xf>
    <xf borderId="46" fillId="10" fontId="82" numFmtId="0" xfId="0" applyAlignment="1" applyBorder="1" applyFont="1">
      <alignment horizontal="center" readingOrder="0" vertical="center"/>
    </xf>
    <xf borderId="44" fillId="10" fontId="82" numFmtId="0" xfId="0" applyAlignment="1" applyBorder="1" applyFont="1">
      <alignment horizontal="center" readingOrder="0" vertical="center"/>
    </xf>
    <xf borderId="44" fillId="0" fontId="70" numFmtId="171" xfId="0" applyAlignment="1" applyBorder="1" applyFont="1" applyNumberFormat="1">
      <alignment horizontal="center" readingOrder="0" shrinkToFit="0" vertical="center" wrapText="0"/>
    </xf>
    <xf borderId="44" fillId="10" fontId="70" numFmtId="177" xfId="0" applyAlignment="1" applyBorder="1" applyFont="1" applyNumberFormat="1">
      <alignment horizontal="center" shrinkToFit="0" vertical="center" wrapText="0"/>
    </xf>
    <xf borderId="44" fillId="22" fontId="103" numFmtId="0" xfId="0" applyAlignment="1" applyBorder="1" applyFont="1">
      <alignment horizontal="center" readingOrder="0" shrinkToFit="0" vertical="center" wrapText="0"/>
    </xf>
    <xf borderId="44" fillId="22" fontId="105" numFmtId="0" xfId="0" applyAlignment="1" applyBorder="1" applyFont="1">
      <alignment horizontal="center" readingOrder="0" shrinkToFit="0" vertical="center" wrapText="0"/>
    </xf>
    <xf borderId="44" fillId="22" fontId="94" numFmtId="0" xfId="0" applyAlignment="1" applyBorder="1" applyFont="1">
      <alignment horizontal="center" readingOrder="0" shrinkToFit="0" vertical="center" wrapText="0"/>
    </xf>
    <xf borderId="38" fillId="16" fontId="109" numFmtId="0" xfId="0" applyAlignment="1" applyBorder="1" applyFont="1">
      <alignment horizontal="center" readingOrder="0" vertical="center"/>
    </xf>
    <xf borderId="0" fillId="2" fontId="110" numFmtId="0" xfId="0" applyAlignment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readingOrder="0" vertical="center"/>
    </xf>
    <xf borderId="33" fillId="2" fontId="101" numFmtId="0" xfId="0" applyAlignment="1" applyBorder="1" applyFont="1">
      <alignment horizontal="center" readingOrder="0" vertical="center"/>
    </xf>
    <xf borderId="34" fillId="0" fontId="70" numFmtId="171" xfId="0" applyAlignment="1" applyBorder="1" applyFont="1" applyNumberFormat="1">
      <alignment horizontal="center" readingOrder="0" shrinkToFit="0" vertical="center" wrapText="0"/>
    </xf>
    <xf borderId="34" fillId="10" fontId="70" numFmtId="177" xfId="0" applyAlignment="1" applyBorder="1" applyFont="1" applyNumberFormat="1">
      <alignment horizontal="center" readingOrder="0" shrinkToFit="0" vertical="center" wrapText="0"/>
    </xf>
    <xf borderId="34" fillId="22" fontId="102" numFmtId="0" xfId="0" applyAlignment="1" applyBorder="1" applyFont="1">
      <alignment horizontal="center" shrinkToFit="0" vertical="center" wrapText="0"/>
    </xf>
    <xf borderId="34" fillId="22" fontId="103" numFmtId="0" xfId="0" applyAlignment="1" applyBorder="1" applyFont="1">
      <alignment horizontal="center" readingOrder="0" shrinkToFit="0" vertical="center" wrapText="0"/>
    </xf>
    <xf borderId="34" fillId="22" fontId="104" numFmtId="0" xfId="0" applyAlignment="1" applyBorder="1" applyFont="1">
      <alignment horizontal="center" readingOrder="0" shrinkToFit="0" vertical="center" wrapText="0"/>
    </xf>
    <xf borderId="34" fillId="22" fontId="105" numFmtId="0" xfId="0" applyAlignment="1" applyBorder="1" applyFont="1">
      <alignment horizontal="center" readingOrder="0" shrinkToFit="0" vertical="center" wrapText="0"/>
    </xf>
    <xf borderId="34" fillId="22" fontId="94" numFmtId="0" xfId="0" applyAlignment="1" applyBorder="1" applyFont="1">
      <alignment horizontal="center" readingOrder="0" shrinkToFit="0" vertical="center" wrapText="0"/>
    </xf>
    <xf borderId="34" fillId="0" fontId="106" numFmtId="0" xfId="0" applyAlignment="1" applyBorder="1" applyFont="1">
      <alignment horizontal="center" readingOrder="0" vertical="center"/>
    </xf>
    <xf borderId="33" fillId="2" fontId="98" numFmtId="0" xfId="0" applyAlignment="1" applyBorder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readingOrder="0"/>
    </xf>
    <xf borderId="34" fillId="12" fontId="88" numFmtId="0" xfId="0" applyAlignment="1" applyBorder="1" applyFont="1">
      <alignment horizontal="center" vertical="center"/>
    </xf>
    <xf borderId="34" fillId="10" fontId="99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38" fillId="12" fontId="88" numFmtId="0" xfId="0" applyAlignment="1" applyBorder="1" applyFont="1">
      <alignment horizontal="center"/>
    </xf>
    <xf borderId="0" fillId="12" fontId="79" numFmtId="0" xfId="0" applyAlignment="1" applyFont="1">
      <alignment horizontal="center"/>
    </xf>
    <xf borderId="0" fillId="12" fontId="80" numFmtId="0" xfId="0" applyAlignment="1" applyFont="1">
      <alignment horizontal="center"/>
    </xf>
    <xf borderId="0" fillId="12" fontId="79" numFmtId="0" xfId="0" applyAlignment="1" applyFont="1">
      <alignment horizontal="center"/>
    </xf>
    <xf borderId="38" fillId="2" fontId="111" numFmtId="0" xfId="0" applyAlignment="1" applyBorder="1" applyFont="1">
      <alignment horizontal="center" readingOrder="0" vertical="center"/>
    </xf>
    <xf borderId="38" fillId="2" fontId="112" numFmtId="0" xfId="0" applyAlignment="1" applyBorder="1" applyFont="1">
      <alignment horizontal="center" readingOrder="0" vertical="center"/>
    </xf>
    <xf borderId="38" fillId="2" fontId="113" numFmtId="0" xfId="0" applyAlignment="1" applyBorder="1" applyFont="1">
      <alignment horizontal="center" readingOrder="0" vertical="center"/>
    </xf>
    <xf borderId="38" fillId="2" fontId="114" numFmtId="0" xfId="0" applyAlignment="1" applyBorder="1" applyFont="1">
      <alignment horizontal="center" readingOrder="0" vertical="center"/>
    </xf>
    <xf borderId="38" fillId="2" fontId="115" numFmtId="0" xfId="0" applyAlignment="1" applyBorder="1" applyFont="1">
      <alignment horizontal="center" readingOrder="0" vertical="center"/>
    </xf>
    <xf borderId="38" fillId="10" fontId="82" numFmtId="0" xfId="0" applyAlignment="1" applyBorder="1" applyFont="1">
      <alignment horizontal="center" readingOrder="0" vertical="center"/>
    </xf>
    <xf borderId="0" fillId="10" fontId="82" numFmtId="0" xfId="0" applyAlignment="1" applyFont="1">
      <alignment horizontal="center" readingOrder="0" vertical="center"/>
    </xf>
    <xf borderId="33" fillId="16" fontId="109" numFmtId="0" xfId="0" applyAlignment="1" applyBorder="1" applyFont="1">
      <alignment horizontal="center" readingOrder="0" vertical="center"/>
    </xf>
    <xf borderId="34" fillId="2" fontId="110" numFmtId="0" xfId="0" applyAlignment="1" applyBorder="1" applyFont="1">
      <alignment horizontal="center" readingOrder="0" vertical="center"/>
    </xf>
    <xf borderId="38" fillId="2" fontId="116" numFmtId="0" xfId="0" applyAlignment="1" applyBorder="1" applyFont="1">
      <alignment horizontal="center" readingOrder="0" vertical="center"/>
    </xf>
    <xf borderId="64" fillId="16" fontId="117" numFmtId="0" xfId="0" applyAlignment="1" applyBorder="1" applyFont="1">
      <alignment horizontal="center" readingOrder="0" shrinkToFit="0" vertical="center" wrapText="0"/>
    </xf>
    <xf borderId="33" fillId="2" fontId="111" numFmtId="0" xfId="0" applyAlignment="1" applyBorder="1" applyFont="1">
      <alignment horizontal="center" readingOrder="0" vertical="center"/>
    </xf>
    <xf borderId="0" fillId="2" fontId="49" numFmtId="0" xfId="0" applyAlignment="1" applyFont="1">
      <alignment horizontal="center" vertical="center"/>
    </xf>
    <xf borderId="0" fillId="3" fontId="26" numFmtId="0" xfId="0" applyAlignment="1" applyFont="1">
      <alignment horizontal="center" vertical="center"/>
    </xf>
    <xf borderId="0" fillId="4" fontId="26" numFmtId="0" xfId="0" applyAlignment="1" applyFont="1">
      <alignment horizontal="center" vertical="center"/>
    </xf>
    <xf borderId="0" fillId="0" fontId="118" numFmtId="0" xfId="0" applyAlignment="1" applyFont="1">
      <alignment horizontal="center" vertical="center"/>
    </xf>
    <xf borderId="0" fillId="0" fontId="119" numFmtId="0" xfId="0" applyAlignment="1" applyFont="1">
      <alignment horizontal="center" vertical="center"/>
    </xf>
    <xf borderId="33" fillId="0" fontId="49" numFmtId="0" xfId="0" applyAlignment="1" applyBorder="1" applyFont="1">
      <alignment horizontal="center" vertical="center"/>
    </xf>
    <xf borderId="70" fillId="3" fontId="13" numFmtId="0" xfId="0" applyAlignment="1" applyBorder="1" applyFont="1">
      <alignment horizontal="center" vertical="center"/>
    </xf>
    <xf borderId="70" fillId="3" fontId="4" numFmtId="0" xfId="0" applyAlignment="1" applyBorder="1" applyFont="1">
      <alignment vertical="center"/>
    </xf>
    <xf borderId="70" fillId="27" fontId="26" numFmtId="0" xfId="0" applyAlignment="1" applyBorder="1" applyFill="1" applyFont="1">
      <alignment horizontal="center" vertical="center"/>
    </xf>
    <xf borderId="70" fillId="27" fontId="4" numFmtId="0" xfId="0" applyAlignment="1" applyBorder="1" applyFont="1">
      <alignment vertical="center"/>
    </xf>
    <xf borderId="70" fillId="0" fontId="4" numFmtId="0" xfId="0" applyAlignment="1" applyBorder="1" applyFont="1">
      <alignment vertical="center"/>
    </xf>
    <xf borderId="70" fillId="0" fontId="120" numFmtId="0" xfId="0" applyAlignment="1" applyBorder="1" applyFont="1">
      <alignment horizontal="center" vertical="center"/>
    </xf>
    <xf borderId="0" fillId="0" fontId="78" numFmtId="0" xfId="0" applyAlignment="1" applyFont="1">
      <alignment horizontal="center" vertical="center"/>
    </xf>
    <xf borderId="64" fillId="27" fontId="26" numFmtId="0" xfId="0" applyAlignment="1" applyBorder="1" applyFont="1">
      <alignment horizontal="center" vertical="center"/>
    </xf>
    <xf borderId="65" fillId="0" fontId="2" numFmtId="0" xfId="0" applyBorder="1" applyFont="1"/>
    <xf borderId="64" fillId="0" fontId="4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74478520471464"/>
          <c:y val="0.06643835616438357"/>
          <c:w val="0.844859840260546"/>
          <c:h val="0.8056626601472826"/>
        </c:manualLayout>
      </c:layout>
      <c:areaChart>
        <c:ser>
          <c:idx val="0"/>
          <c:order val="0"/>
          <c:tx>
            <c:strRef>
              <c:f>'월간 보고서의 (작성 예시)'!$A$19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예시)'!$B$19:$H$19</c:f>
              <c:numCache/>
            </c:numRef>
          </c:val>
        </c:ser>
        <c:axId val="352335613"/>
        <c:axId val="1098370225"/>
      </c:areaChart>
      <c:catAx>
        <c:axId val="352335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370225"/>
      </c:catAx>
      <c:valAx>
        <c:axId val="109837022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335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예시)'!$A$22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예시)'!$B$22:$H$22</c:f>
              <c:numCache/>
            </c:numRef>
          </c:val>
        </c:ser>
        <c:axId val="229927150"/>
        <c:axId val="1195099405"/>
      </c:areaChart>
      <c:catAx>
        <c:axId val="229927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099405"/>
      </c:catAx>
      <c:valAx>
        <c:axId val="1195099405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927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예시)'!$A$24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예시)'!$B$24:$H$24</c:f>
              <c:numCache/>
            </c:numRef>
          </c:val>
        </c:ser>
        <c:axId val="1554141236"/>
        <c:axId val="1533588119"/>
      </c:areaChart>
      <c:catAx>
        <c:axId val="1554141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588119"/>
      </c:catAx>
      <c:valAx>
        <c:axId val="1533588119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141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예시)'!$A$26</c:f>
            </c:strRef>
          </c:tx>
          <c:spPr>
            <a:solidFill>
              <a:schemeClr val="accent5">
                <a:alpha val="30000"/>
              </a:schemeClr>
            </a:solidFill>
            <a:ln cmpd="sng">
              <a:solidFill>
                <a:schemeClr val="accent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예시)'!$B$26:$H$26</c:f>
              <c:numCache/>
            </c:numRef>
          </c:val>
        </c:ser>
        <c:axId val="248870905"/>
        <c:axId val="2050096177"/>
      </c:areaChart>
      <c:catAx>
        <c:axId val="248870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096177"/>
      </c:catAx>
      <c:valAx>
        <c:axId val="2050096177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70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예시)'!$A$28</c:f>
            </c:strRef>
          </c:tx>
          <c:spPr>
            <a:solidFill>
              <a:schemeClr val="accent5">
                <a:alpha val="30000"/>
              </a:schemeClr>
            </a:solidFill>
            <a:ln cmpd="sng">
              <a:solidFill>
                <a:schemeClr val="accent5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예시)'!$B$28:$H$28</c:f>
              <c:numCache/>
            </c:numRef>
          </c:val>
        </c:ser>
        <c:axId val="1387643763"/>
        <c:axId val="214357961"/>
      </c:areaChart>
      <c:catAx>
        <c:axId val="1387643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57961"/>
      </c:catAx>
      <c:valAx>
        <c:axId val="21435796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643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예시)'!$A$30</c:f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예시)'!$B$30:$H$30</c:f>
              <c:numCache/>
            </c:numRef>
          </c:val>
        </c:ser>
        <c:axId val="1566088613"/>
        <c:axId val="851824971"/>
      </c:areaChart>
      <c:catAx>
        <c:axId val="1566088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824971"/>
      </c:catAx>
      <c:valAx>
        <c:axId val="851824971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088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예시)'!$A$32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예시)'!$B$32:$H$32</c:f>
              <c:numCache/>
            </c:numRef>
          </c:val>
        </c:ser>
        <c:axId val="386623656"/>
        <c:axId val="2033289895"/>
      </c:areaChart>
      <c:catAx>
        <c:axId val="386623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289895"/>
      </c:catAx>
      <c:valAx>
        <c:axId val="2033289895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623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예시)'!$A$38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예시)'!$B$38:$H$38</c:f>
              <c:numCache/>
            </c:numRef>
          </c:val>
        </c:ser>
        <c:axId val="1752404680"/>
        <c:axId val="184430076"/>
      </c:areaChart>
      <c:catAx>
        <c:axId val="175240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30076"/>
      </c:catAx>
      <c:valAx>
        <c:axId val="184430076"/>
        <c:scaling>
          <c:orientation val="minMax"/>
          <c:max val="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404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예시)'!$A$36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예시)'!$B$36:$H$36</c:f>
              <c:numCache/>
            </c:numRef>
          </c:val>
        </c:ser>
        <c:axId val="2001175401"/>
        <c:axId val="82229313"/>
      </c:areaChart>
      <c:catAx>
        <c:axId val="2001175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29313"/>
      </c:catAx>
      <c:valAx>
        <c:axId val="82229313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175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예시)'!$A$34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예시)'!$B$34:$H$34</c:f>
              <c:numCache/>
            </c:numRef>
          </c:val>
        </c:ser>
        <c:axId val="861920367"/>
        <c:axId val="8169197"/>
      </c:areaChart>
      <c:catAx>
        <c:axId val="86192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9197"/>
      </c:catAx>
      <c:valAx>
        <c:axId val="816919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920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예시)'!$A$40</c:f>
            </c:strRef>
          </c:tx>
          <c:spPr>
            <a:solidFill>
              <a:srgbClr val="FFD966">
                <a:alpha val="50000"/>
              </a:srgbClr>
            </a:solidFill>
            <a:ln cmpd="sng">
              <a:solidFill>
                <a:srgbClr val="FFD9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예시)'!$B$18:$H$18</c:f>
            </c:strRef>
          </c:cat>
          <c:val>
            <c:numRef>
              <c:f>'월간 보고서의 (작성 예시)'!$B$40:$H$40</c:f>
              <c:numCache/>
            </c:numRef>
          </c:val>
        </c:ser>
        <c:axId val="1143379941"/>
        <c:axId val="965417873"/>
      </c:areaChart>
      <c:catAx>
        <c:axId val="1143379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417873"/>
      </c:catAx>
      <c:valAx>
        <c:axId val="965417873"/>
        <c:scaling>
          <c:orientation val="minMax"/>
          <c:max val="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379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보고서의 (작성 예시)'!$A$42:$B$42</c:f>
            </c:strRef>
          </c:tx>
          <c:spPr>
            <a:solidFill>
              <a:srgbClr val="FFD966">
                <a:alpha val="50000"/>
              </a:srgbClr>
            </a:solidFill>
            <a:ln cmpd="sng">
              <a:solidFill>
                <a:srgbClr val="FFD9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(작성 예시)'!$C$18:$H$18</c:f>
            </c:strRef>
          </c:cat>
          <c:val>
            <c:numRef>
              <c:f>'월간 보고서의 (작성 예시)'!$C$42:$G$42</c:f>
              <c:numCache/>
            </c:numRef>
          </c:val>
        </c:ser>
        <c:axId val="1642612230"/>
        <c:axId val="243535657"/>
      </c:areaChart>
      <c:catAx>
        <c:axId val="1642612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535657"/>
      </c:catAx>
      <c:valAx>
        <c:axId val="243535657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612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체지방률 (%)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(예시)'!$W$8:$Z$8</c:f>
            </c:strRef>
          </c:cat>
          <c:val>
            <c:numRef>
              <c:f>'월간보고서 (예시)'!$W$10:$Z$10</c:f>
              <c:numCache/>
            </c:numRef>
          </c:val>
        </c:ser>
        <c:axId val="138486250"/>
        <c:axId val="1887679518"/>
      </c:areaChart>
      <c:catAx>
        <c:axId val="138486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87679518"/>
      </c:catAx>
      <c:valAx>
        <c:axId val="1887679518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38486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근육량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(예시)'!$W$8:$Z$8</c:f>
            </c:strRef>
          </c:cat>
          <c:val>
            <c:numRef>
              <c:f>'월간보고서 (예시)'!$W$11:$Z$11</c:f>
              <c:numCache/>
            </c:numRef>
          </c:val>
        </c:ser>
        <c:axId val="1149632843"/>
        <c:axId val="352472722"/>
      </c:areaChart>
      <c:catAx>
        <c:axId val="1149632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352472722"/>
      </c:catAx>
      <c:valAx>
        <c:axId val="352472722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149632843"/>
      </c:valAx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스쿼트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(예시)'!$W$13:$Z$13</c:f>
            </c:strRef>
          </c:cat>
          <c:val>
            <c:numRef>
              <c:f>'월간보고서 (예시)'!$W$14:$Z$14</c:f>
              <c:numCache/>
            </c:numRef>
          </c:val>
        </c:ser>
        <c:axId val="909112400"/>
        <c:axId val="481898892"/>
      </c:areaChart>
      <c:catAx>
        <c:axId val="90911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481898892"/>
      </c:catAx>
      <c:valAx>
        <c:axId val="481898892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909112400"/>
      </c:valAx>
    </c:plotArea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푸쉬업 (횟수)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(예시)'!$W$13:$Z$13</c:f>
            </c:strRef>
          </c:cat>
          <c:val>
            <c:numRef>
              <c:f>'월간보고서 (예시)'!$W$15:$Z$15</c:f>
              <c:numCache/>
            </c:numRef>
          </c:val>
        </c:ser>
        <c:axId val="1193405804"/>
        <c:axId val="198646176"/>
      </c:areaChart>
      <c:catAx>
        <c:axId val="1193405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98646176"/>
      </c:catAx>
      <c:valAx>
        <c:axId val="198646176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193405804"/>
      </c:valAx>
    </c:plotArea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랫풀다운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(예시)'!$W$13:$Z$13</c:f>
            </c:strRef>
          </c:cat>
          <c:val>
            <c:numRef>
              <c:f>'월간보고서 (예시)'!$W$16:$Z$16</c:f>
              <c:numCache/>
            </c:numRef>
          </c:val>
        </c:ser>
        <c:axId val="1396797608"/>
        <c:axId val="835487727"/>
      </c:areaChart>
      <c:catAx>
        <c:axId val="1396797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835487727"/>
      </c:catAx>
      <c:valAx>
        <c:axId val="83548772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396797608"/>
      </c:valAx>
    </c:plotArea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가슴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(예시)'!$W$18:$Z$18</c:f>
            </c:strRef>
          </c:cat>
          <c:val>
            <c:numRef>
              <c:f>'월간보고서 (예시)'!$W$19:$Z$19</c:f>
              <c:numCache/>
            </c:numRef>
          </c:val>
        </c:ser>
        <c:axId val="405252453"/>
        <c:axId val="15184401"/>
      </c:areaChart>
      <c:catAx>
        <c:axId val="405252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5184401"/>
      </c:catAx>
      <c:valAx>
        <c:axId val="15184401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405252453"/>
      </c:valAx>
    </c:plotArea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어깨 너비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(예시)'!$W$18:$Z$18</c:f>
            </c:strRef>
          </c:cat>
          <c:val>
            <c:numRef>
              <c:f>'월간보고서 (예시)'!$W$20:$Z$20</c:f>
              <c:numCache/>
            </c:numRef>
          </c:val>
        </c:ser>
        <c:axId val="343493526"/>
        <c:axId val="577388591"/>
      </c:areaChart>
      <c:catAx>
        <c:axId val="343493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577388591"/>
      </c:catAx>
      <c:valAx>
        <c:axId val="577388591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343493526"/>
      </c:valAx>
    </c:plotArea>
    <c:plotVisOnly val="1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상완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(예시)'!$W$18:$Z$18</c:f>
            </c:strRef>
          </c:cat>
          <c:val>
            <c:numRef>
              <c:f>'월간보고서 (예시)'!$W$21:$Z$21</c:f>
              <c:numCache/>
            </c:numRef>
          </c:val>
        </c:ser>
        <c:axId val="1242181296"/>
        <c:axId val="702914350"/>
      </c:areaChart>
      <c:catAx>
        <c:axId val="124218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702914350"/>
      </c:catAx>
      <c:valAx>
        <c:axId val="702914350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42181296"/>
      </c:valAx>
    </c:plotArea>
    <c:plotVisOnly val="1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허벅지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'월간보고서 (예시)'!$W$18:$Z$18</c:f>
            </c:strRef>
          </c:cat>
          <c:val>
            <c:numRef>
              <c:f>'월간보고서 (예시)'!$W$22:$Z$22</c:f>
              <c:numCache/>
            </c:numRef>
          </c:val>
        </c:ser>
        <c:axId val="2084984752"/>
        <c:axId val="318504930"/>
      </c:areaChart>
      <c:catAx>
        <c:axId val="208498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318504930"/>
      </c:catAx>
      <c:valAx>
        <c:axId val="318504930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084984752"/>
      </c:valAx>
    </c:plotArea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체지방률 (%)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보고서'!$W$8:$Z$8</c:f>
            </c:strRef>
          </c:cat>
          <c:val>
            <c:numRef>
              <c:f>'월간 보고서'!$W$10:$Z$10</c:f>
              <c:numCache/>
            </c:numRef>
          </c:val>
        </c:ser>
        <c:axId val="1359418769"/>
        <c:axId val="1739759053"/>
      </c:areaChart>
      <c:catAx>
        <c:axId val="1359418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739759053"/>
      </c:catAx>
      <c:valAx>
        <c:axId val="1739759053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359418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근육량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보고서'!$W$8:$Z$8</c:f>
            </c:strRef>
          </c:cat>
          <c:val>
            <c:numRef>
              <c:f>'월간 보고서'!$W$11:$Z$11</c:f>
              <c:numCache/>
            </c:numRef>
          </c:val>
        </c:ser>
        <c:axId val="415565978"/>
        <c:axId val="1100380684"/>
      </c:areaChart>
      <c:catAx>
        <c:axId val="415565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00380684"/>
      </c:catAx>
      <c:valAx>
        <c:axId val="1100380684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415565978"/>
      </c:valAx>
    </c:plotArea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스쿼트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보고서'!$W$14:$Z$14</c:f>
              <c:numCache/>
            </c:numRef>
          </c:val>
        </c:ser>
        <c:axId val="534970104"/>
        <c:axId val="446364459"/>
      </c:areaChart>
      <c:catAx>
        <c:axId val="534970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446364459"/>
      </c:catAx>
      <c:valAx>
        <c:axId val="446364459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534970104"/>
      </c:valAx>
    </c:plotArea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푸쉬업 (횟수)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보고서'!$W$15:$Z$15</c:f>
              <c:numCache/>
            </c:numRef>
          </c:val>
        </c:ser>
        <c:axId val="1633066707"/>
        <c:axId val="162504237"/>
      </c:areaChart>
      <c:catAx>
        <c:axId val="1633066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62504237"/>
      </c:catAx>
      <c:valAx>
        <c:axId val="162504237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633066707"/>
      </c:valAx>
    </c:plotArea>
    <c:plotVisOnly val="1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랫풀다운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보고서'!$W$16:$Z$16</c:f>
              <c:numCache/>
            </c:numRef>
          </c:val>
        </c:ser>
        <c:axId val="1198766037"/>
        <c:axId val="138340636"/>
      </c:areaChart>
      <c:catAx>
        <c:axId val="119876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8340636"/>
      </c:catAx>
      <c:valAx>
        <c:axId val="138340636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198766037"/>
      </c:valAx>
    </c:plotArea>
    <c:plotVisOnly val="1"/>
  </c:chart>
  <c:spPr>
    <a:solidFill>
      <a:srgbClr val="FFFFFF">
        <a:alpha val="0"/>
      </a:srgbClr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가슴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보고서'!$W$19:$Z$19</c:f>
              <c:numCache/>
            </c:numRef>
          </c:val>
        </c:ser>
        <c:axId val="1393310480"/>
        <c:axId val="1178357034"/>
      </c:areaChart>
      <c:catAx>
        <c:axId val="139331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78357034"/>
      </c:catAx>
      <c:valAx>
        <c:axId val="1178357034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93310480"/>
      </c:valAx>
    </c:plotArea>
    <c:plotVisOnly val="1"/>
  </c:chart>
  <c:spPr>
    <a:solidFill>
      <a:srgbClr val="FFFFFF">
        <a:alpha val="0"/>
      </a:srgbClr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어깨 너비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보고서'!$W$20:$Z$20</c:f>
              <c:numCache/>
            </c:numRef>
          </c:val>
        </c:ser>
        <c:axId val="1205108359"/>
        <c:axId val="1813679124"/>
      </c:areaChart>
      <c:catAx>
        <c:axId val="120510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13679124"/>
      </c:catAx>
      <c:valAx>
        <c:axId val="1813679124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05108359"/>
      </c:valAx>
    </c:plotArea>
    <c:plotVisOnly val="1"/>
  </c:chart>
  <c:spPr>
    <a:solidFill>
      <a:srgbClr val="FFFFFF">
        <a:alpha val="0"/>
      </a:srgbClr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상완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보고서'!$W$21:$Z$21</c:f>
              <c:numCache/>
            </c:numRef>
          </c:val>
        </c:ser>
        <c:axId val="600657803"/>
        <c:axId val="214746701"/>
      </c:areaChart>
      <c:catAx>
        <c:axId val="60065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14746701"/>
      </c:catAx>
      <c:valAx>
        <c:axId val="21474670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600657803"/>
      </c:valAx>
    </c:plotArea>
    <c:plotVisOnly val="1"/>
  </c:chart>
  <c:spPr>
    <a:solidFill>
      <a:srgbClr val="FFFFFF">
        <a:alpha val="0"/>
      </a:srgbClr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허벅지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보고서'!$W$22:$Z$22</c:f>
              <c:numCache/>
            </c:numRef>
          </c:val>
        </c:ser>
        <c:axId val="1818924451"/>
        <c:axId val="1238238009"/>
      </c:areaChart>
      <c:catAx>
        <c:axId val="181892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38238009"/>
      </c:catAx>
      <c:valAx>
        <c:axId val="1238238009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18924451"/>
      </c:valAx>
    </c:plotArea>
    <c:plotVisOnly val="1"/>
  </c:chart>
  <c:spPr>
    <a:solidFill>
      <a:srgbClr val="FFFFFF">
        <a:alpha val="0"/>
      </a:srgbClr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체지방률 (%)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사본'!$W$8:$Z$8</c:f>
            </c:strRef>
          </c:cat>
          <c:val>
            <c:numRef>
              <c:f>'월간 보고서의 사본'!$W$10:$Z$10</c:f>
              <c:numCache/>
            </c:numRef>
          </c:val>
        </c:ser>
        <c:axId val="1067941429"/>
        <c:axId val="1303845452"/>
      </c:areaChart>
      <c:catAx>
        <c:axId val="1067941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03845452"/>
      </c:catAx>
      <c:valAx>
        <c:axId val="1303845452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067941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근육량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사본'!$W$8:$Z$8</c:f>
            </c:strRef>
          </c:cat>
          <c:val>
            <c:numRef>
              <c:f>'월간 보고서의 사본'!$W$11:$Z$11</c:f>
              <c:numCache/>
            </c:numRef>
          </c:val>
        </c:ser>
        <c:axId val="1676075678"/>
        <c:axId val="1240901306"/>
      </c:areaChart>
      <c:catAx>
        <c:axId val="1676075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40901306"/>
      </c:catAx>
      <c:valAx>
        <c:axId val="1240901306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676075678"/>
      </c:valAx>
    </c:plotArea>
    <c:plotVisOnly val="1"/>
  </c:chart>
  <c:spPr>
    <a:solidFill>
      <a:srgbClr val="FFFFFF">
        <a:alpha val="0"/>
      </a:srgbClr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스쿼트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사본'!$W$13:$Z$13</c:f>
            </c:strRef>
          </c:cat>
          <c:val>
            <c:numRef>
              <c:f>'월간 보고서의 사본'!$W$14:$Z$14</c:f>
              <c:numCache/>
            </c:numRef>
          </c:val>
        </c:ser>
        <c:axId val="1450618862"/>
        <c:axId val="1882954119"/>
      </c:areaChart>
      <c:catAx>
        <c:axId val="1450618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82954119"/>
      </c:catAx>
      <c:valAx>
        <c:axId val="1882954119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450618862"/>
      </c:valAx>
    </c:plotArea>
    <c:plotVisOnly val="1"/>
  </c:chart>
  <c:spPr>
    <a:solidFill>
      <a:srgbClr val="FFFFFF">
        <a:alpha val="0"/>
      </a:srgbClr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푸쉬업 (횟수)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사본'!$W$13:$Z$13</c:f>
            </c:strRef>
          </c:cat>
          <c:val>
            <c:numRef>
              <c:f>'월간 보고서의 사본'!$W$15:$Z$15</c:f>
              <c:numCache/>
            </c:numRef>
          </c:val>
        </c:ser>
        <c:axId val="746152654"/>
        <c:axId val="617812911"/>
      </c:areaChart>
      <c:catAx>
        <c:axId val="746152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617812911"/>
      </c:catAx>
      <c:valAx>
        <c:axId val="617812911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746152654"/>
      </c:valAx>
    </c:plotArea>
    <c:plotVisOnly val="1"/>
  </c:chart>
  <c:spPr>
    <a:solidFill>
      <a:srgbClr val="FFFFFF">
        <a:alpha val="0"/>
      </a:srgbClr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8A66"/>
                </a:solidFill>
                <a:latin typeface="Comic Sans MS"/>
              </a:defRPr>
            </a:pPr>
            <a:r>
              <a:rPr b="1">
                <a:solidFill>
                  <a:srgbClr val="F28A66"/>
                </a:solidFill>
                <a:latin typeface="Comic Sans MS"/>
              </a:rPr>
              <a:t>랫풀다운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8A66">
                <a:alpha val="30000"/>
              </a:srgbClr>
            </a:solidFill>
            <a:ln cmpd="sng" w="38100">
              <a:solidFill>
                <a:srgbClr val="F28A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사본'!$W$13:$Z$13</c:f>
            </c:strRef>
          </c:cat>
          <c:val>
            <c:numRef>
              <c:f>'월간 보고서의 사본'!$W$16:$Z$16</c:f>
              <c:numCache/>
            </c:numRef>
          </c:val>
        </c:ser>
        <c:axId val="511672114"/>
        <c:axId val="1554437638"/>
      </c:areaChart>
      <c:catAx>
        <c:axId val="511672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554437638"/>
      </c:catAx>
      <c:valAx>
        <c:axId val="1554437638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511672114"/>
      </c:valAx>
    </c:plotArea>
    <c:plotVisOnly val="1"/>
  </c:chart>
  <c:spPr>
    <a:solidFill>
      <a:srgbClr val="FFFFFF">
        <a:alpha val="0"/>
      </a:srgbClr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가슴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사본'!$W$18:$Z$18</c:f>
            </c:strRef>
          </c:cat>
          <c:val>
            <c:numRef>
              <c:f>'월간 보고서의 사본'!$W$19:$Z$19</c:f>
              <c:numCache/>
            </c:numRef>
          </c:val>
        </c:ser>
        <c:axId val="1250188041"/>
        <c:axId val="271126365"/>
      </c:areaChart>
      <c:catAx>
        <c:axId val="125018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71126365"/>
      </c:catAx>
      <c:valAx>
        <c:axId val="271126365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50188041"/>
      </c:valAx>
    </c:plotArea>
    <c:plotVisOnly val="1"/>
  </c:chart>
  <c:spPr>
    <a:solidFill>
      <a:srgbClr val="FFFFFF">
        <a:alpha val="0"/>
      </a:srgbClr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어깨 너비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사본'!$W$18:$Z$18</c:f>
            </c:strRef>
          </c:cat>
          <c:val>
            <c:numRef>
              <c:f>'월간 보고서의 사본'!$W$20:$Z$20</c:f>
              <c:numCache/>
            </c:numRef>
          </c:val>
        </c:ser>
        <c:axId val="1139363981"/>
        <c:axId val="871101968"/>
      </c:areaChart>
      <c:catAx>
        <c:axId val="1139363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871101968"/>
      </c:catAx>
      <c:valAx>
        <c:axId val="871101968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39363981"/>
      </c:valAx>
    </c:plotArea>
    <c:plotVisOnly val="1"/>
  </c:chart>
  <c:spPr>
    <a:solidFill>
      <a:srgbClr val="FFFFFF">
        <a:alpha val="0"/>
      </a:srgbClr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상완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사본'!$W$18:$Z$18</c:f>
            </c:strRef>
          </c:cat>
          <c:val>
            <c:numRef>
              <c:f>'월간 보고서의 사본'!$W$21:$Z$21</c:f>
              <c:numCache/>
            </c:numRef>
          </c:val>
        </c:ser>
        <c:axId val="135224109"/>
        <c:axId val="1439551931"/>
      </c:areaChart>
      <c:catAx>
        <c:axId val="135224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439551931"/>
      </c:catAx>
      <c:valAx>
        <c:axId val="143955193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5224109"/>
      </c:valAx>
    </c:plotArea>
    <c:plotVisOnly val="1"/>
  </c:chart>
  <c:spPr>
    <a:solidFill>
      <a:srgbClr val="FFFFFF">
        <a:alpha val="0"/>
      </a:srgbClr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A9C4F"/>
                </a:solidFill>
                <a:latin typeface="Comic Sans MS"/>
              </a:defRPr>
            </a:pPr>
            <a:r>
              <a:rPr b="1">
                <a:solidFill>
                  <a:srgbClr val="4A9C4F"/>
                </a:solidFill>
                <a:latin typeface="Comic Sans MS"/>
              </a:rPr>
              <a:t>허벅지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73BA41">
                <a:alpha val="30000"/>
              </a:srgbClr>
            </a:solidFill>
            <a:ln cmpd="sng" w="38100">
              <a:solidFill>
                <a:srgbClr val="73BA41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보고서의 사본'!$W$18:$Z$18</c:f>
            </c:strRef>
          </c:cat>
          <c:val>
            <c:numRef>
              <c:f>'월간 보고서의 사본'!$W$22:$Z$22</c:f>
              <c:numCache/>
            </c:numRef>
          </c:val>
        </c:ser>
        <c:axId val="1920518682"/>
        <c:axId val="1363943511"/>
      </c:areaChart>
      <c:catAx>
        <c:axId val="1920518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63943511"/>
      </c:catAx>
      <c:valAx>
        <c:axId val="1363943511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920518682"/>
      </c:valAx>
    </c:plotArea>
    <c:plotVisOnly val="1"/>
  </c:chart>
  <c:spPr>
    <a:solidFill>
      <a:srgbClr val="FFFFFF">
        <a:alpha val="0"/>
      </a:srgbClr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4"/>
            <c:spPr>
              <a:solidFill>
                <a:srgbClr val="C00000"/>
              </a:solidFill>
              <a:ln cmpd="sng">
                <a:solidFill>
                  <a:srgbClr val="C00000"/>
                </a:solidFill>
              </a:ln>
            </c:spPr>
          </c:marker>
          <c:xVal>
            <c:numRef>
              <c:f>'상태분석 및 목표치 설정(예시)'!$E$7:$E$8</c:f>
            </c:numRef>
          </c:xVal>
          <c:yVal>
            <c:numRef>
              <c:f>'상태분석 및 목표치 설정(예시)'!$F$7:$F$8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5294"/>
        <c:axId val="1125084804"/>
      </c:scatterChart>
      <c:valAx>
        <c:axId val="134595294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BMI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084804"/>
      </c:valAx>
      <c:valAx>
        <c:axId val="1125084804"/>
        <c:scaling>
          <c:orientation val="minMax"/>
          <c:max val="2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000000"/>
                    </a:solidFill>
                    <a:latin typeface="+mn-lt"/>
                  </a:rPr>
                  <a:t>체지방률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95294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58212069"/>
        <c:axId val="1085653674"/>
      </c:scatterChart>
      <c:valAx>
        <c:axId val="1958212069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BMI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653674"/>
      </c:valAx>
      <c:valAx>
        <c:axId val="108565367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58212069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4"/>
            <c:spPr>
              <a:solidFill>
                <a:srgbClr val="C00000"/>
              </a:solidFill>
              <a:ln cmpd="sng">
                <a:solidFill>
                  <a:srgbClr val="C00000"/>
                </a:solidFill>
              </a:ln>
            </c:spPr>
          </c:marker>
          <c:xVal>
            <c:numRef>
              <c:f>'상태분석 및 목표치 설정 (예시)'!$E$7:$E$9</c:f>
            </c:numRef>
          </c:xVal>
          <c:yVal>
            <c:numRef>
              <c:f>'상태분석 및 목표치 설정 (예시)'!$F$7:$F$9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997089"/>
        <c:axId val="1127978895"/>
      </c:scatterChart>
      <c:valAx>
        <c:axId val="452997089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978895"/>
      </c:valAx>
      <c:valAx>
        <c:axId val="1127978895"/>
        <c:scaling>
          <c:orientation val="minMax"/>
          <c:max val="2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997089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가이드'!$F$51:$F$55</c:f>
            </c:strRef>
          </c:cat>
          <c:val>
            <c:numRef>
              <c:f>'식이 분석 및 가이드'!$G$51:$G$55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가이드'!$F$100:$F$104</c:f>
            </c:strRef>
          </c:cat>
          <c:val>
            <c:numRef>
              <c:f>'식이 분석 및 가이드'!$G$100:$G$104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Relationship Id="rId8" Type="http://schemas.openxmlformats.org/officeDocument/2006/relationships/chart" Target="../charts/chart3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image" Target="../media/image1.png"/><Relationship Id="rId3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image" Target="../media/image1.png"/><Relationship Id="rId3" Type="http://schemas.openxmlformats.org/officeDocument/2006/relationships/image" Target="../media/image9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4287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52400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7145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4287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4</xdr:row>
      <xdr:rowOff>180975</xdr:rowOff>
    </xdr:from>
    <xdr:ext cx="3838575" cy="34766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942975</xdr:colOff>
      <xdr:row>4</xdr:row>
      <xdr:rowOff>180975</xdr:rowOff>
    </xdr:from>
    <xdr:ext cx="3838575" cy="347662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914400</xdr:colOff>
      <xdr:row>4</xdr:row>
      <xdr:rowOff>180975</xdr:rowOff>
    </xdr:from>
    <xdr:ext cx="3838575" cy="347662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952500</xdr:colOff>
      <xdr:row>21</xdr:row>
      <xdr:rowOff>180975</xdr:rowOff>
    </xdr:from>
    <xdr:ext cx="3838575" cy="324802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942975</xdr:colOff>
      <xdr:row>22</xdr:row>
      <xdr:rowOff>0</xdr:rowOff>
    </xdr:from>
    <xdr:ext cx="3838575" cy="32480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933450</xdr:colOff>
      <xdr:row>22</xdr:row>
      <xdr:rowOff>9525</xdr:rowOff>
    </xdr:from>
    <xdr:ext cx="3838575" cy="324802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952500</xdr:colOff>
      <xdr:row>41</xdr:row>
      <xdr:rowOff>323850</xdr:rowOff>
    </xdr:from>
    <xdr:ext cx="2876550" cy="324802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962025</xdr:colOff>
      <xdr:row>41</xdr:row>
      <xdr:rowOff>323850</xdr:rowOff>
    </xdr:from>
    <xdr:ext cx="2819400" cy="3248025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942975</xdr:colOff>
      <xdr:row>41</xdr:row>
      <xdr:rowOff>323850</xdr:rowOff>
    </xdr:from>
    <xdr:ext cx="2876550" cy="3248025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933450</xdr:colOff>
      <xdr:row>41</xdr:row>
      <xdr:rowOff>323850</xdr:rowOff>
    </xdr:from>
    <xdr:ext cx="2876550" cy="3248025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28575</xdr:colOff>
      <xdr:row>61</xdr:row>
      <xdr:rowOff>314325</xdr:rowOff>
    </xdr:from>
    <xdr:ext cx="5753100" cy="4314825"/>
    <xdr:graphicFrame>
      <xdr:nvGraphicFramePr>
        <xdr:cNvPr id="20" name="Chart 2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15</xdr:col>
      <xdr:colOff>9525</xdr:colOff>
      <xdr:row>61</xdr:row>
      <xdr:rowOff>314325</xdr:rowOff>
    </xdr:from>
    <xdr:ext cx="5705475" cy="4314825"/>
    <xdr:graphicFrame>
      <xdr:nvGraphicFramePr>
        <xdr:cNvPr id="21" name="Chart 2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180975</xdr:rowOff>
    </xdr:from>
    <xdr:ext cx="4010025" cy="2847975"/>
    <xdr:graphicFrame>
      <xdr:nvGraphicFramePr>
        <xdr:cNvPr id="3" name="Chart 3" title="체지방률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628650</xdr:colOff>
      <xdr:row>5</xdr:row>
      <xdr:rowOff>180975</xdr:rowOff>
    </xdr:from>
    <xdr:ext cx="4010025" cy="2847975"/>
    <xdr:graphicFrame>
      <xdr:nvGraphicFramePr>
        <xdr:cNvPr id="5" name="Chart 5" title="근육량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295275</xdr:colOff>
      <xdr:row>15</xdr:row>
      <xdr:rowOff>228600</xdr:rowOff>
    </xdr:from>
    <xdr:ext cx="4324350" cy="2847975"/>
    <xdr:graphicFrame>
      <xdr:nvGraphicFramePr>
        <xdr:cNvPr id="6" name="Chart 6" title="스쿼트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228600</xdr:rowOff>
    </xdr:from>
    <xdr:ext cx="4010025" cy="2847975"/>
    <xdr:graphicFrame>
      <xdr:nvGraphicFramePr>
        <xdr:cNvPr id="8" name="Chart 8" title="푸쉬업 (횟수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628650</xdr:colOff>
      <xdr:row>15</xdr:row>
      <xdr:rowOff>228600</xdr:rowOff>
    </xdr:from>
    <xdr:ext cx="4010025" cy="2847975"/>
    <xdr:graphicFrame>
      <xdr:nvGraphicFramePr>
        <xdr:cNvPr id="10" name="Chart 10" title="랫풀다운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85725</xdr:colOff>
      <xdr:row>25</xdr:row>
      <xdr:rowOff>276225</xdr:rowOff>
    </xdr:from>
    <xdr:ext cx="3305175" cy="2847975"/>
    <xdr:graphicFrame>
      <xdr:nvGraphicFramePr>
        <xdr:cNvPr id="11" name="Chart 11" title="가슴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962025</xdr:colOff>
      <xdr:row>25</xdr:row>
      <xdr:rowOff>276225</xdr:rowOff>
    </xdr:from>
    <xdr:ext cx="3305175" cy="2847975"/>
    <xdr:graphicFrame>
      <xdr:nvGraphicFramePr>
        <xdr:cNvPr id="13" name="Chart 13" title="어깨 너비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600075</xdr:colOff>
      <xdr:row>25</xdr:row>
      <xdr:rowOff>276225</xdr:rowOff>
    </xdr:from>
    <xdr:ext cx="3305175" cy="2847975"/>
    <xdr:graphicFrame>
      <xdr:nvGraphicFramePr>
        <xdr:cNvPr id="15" name="Chart 15" title="상완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238125</xdr:colOff>
      <xdr:row>25</xdr:row>
      <xdr:rowOff>276225</xdr:rowOff>
    </xdr:from>
    <xdr:ext cx="3305175" cy="2847975"/>
    <xdr:graphicFrame>
      <xdr:nvGraphicFramePr>
        <xdr:cNvPr id="16" name="Chart 16" title="허벅지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180975</xdr:rowOff>
    </xdr:from>
    <xdr:ext cx="4010025" cy="2847975"/>
    <xdr:graphicFrame>
      <xdr:nvGraphicFramePr>
        <xdr:cNvPr id="22" name="Chart 22" title="체지방률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628650</xdr:colOff>
      <xdr:row>5</xdr:row>
      <xdr:rowOff>180975</xdr:rowOff>
    </xdr:from>
    <xdr:ext cx="4010025" cy="2847975"/>
    <xdr:graphicFrame>
      <xdr:nvGraphicFramePr>
        <xdr:cNvPr id="23" name="Chart 23" title="근육량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295275</xdr:colOff>
      <xdr:row>15</xdr:row>
      <xdr:rowOff>228600</xdr:rowOff>
    </xdr:from>
    <xdr:ext cx="4324350" cy="2847975"/>
    <xdr:graphicFrame>
      <xdr:nvGraphicFramePr>
        <xdr:cNvPr id="24" name="Chart 24" title="스쿼트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228600</xdr:rowOff>
    </xdr:from>
    <xdr:ext cx="4010025" cy="2847975"/>
    <xdr:graphicFrame>
      <xdr:nvGraphicFramePr>
        <xdr:cNvPr id="25" name="Chart 25" title="푸쉬업 (횟수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628650</xdr:colOff>
      <xdr:row>15</xdr:row>
      <xdr:rowOff>228600</xdr:rowOff>
    </xdr:from>
    <xdr:ext cx="4010025" cy="2847975"/>
    <xdr:graphicFrame>
      <xdr:nvGraphicFramePr>
        <xdr:cNvPr id="26" name="Chart 26" title="랫풀다운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85725</xdr:colOff>
      <xdr:row>25</xdr:row>
      <xdr:rowOff>276225</xdr:rowOff>
    </xdr:from>
    <xdr:ext cx="3305175" cy="2847975"/>
    <xdr:graphicFrame>
      <xdr:nvGraphicFramePr>
        <xdr:cNvPr id="27" name="Chart 27" title="가슴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962025</xdr:colOff>
      <xdr:row>25</xdr:row>
      <xdr:rowOff>276225</xdr:rowOff>
    </xdr:from>
    <xdr:ext cx="3305175" cy="2847975"/>
    <xdr:graphicFrame>
      <xdr:nvGraphicFramePr>
        <xdr:cNvPr id="28" name="Chart 28" title="어깨 너비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600075</xdr:colOff>
      <xdr:row>25</xdr:row>
      <xdr:rowOff>276225</xdr:rowOff>
    </xdr:from>
    <xdr:ext cx="3305175" cy="2847975"/>
    <xdr:graphicFrame>
      <xdr:nvGraphicFramePr>
        <xdr:cNvPr id="29" name="Chart 29" title="상완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238125</xdr:colOff>
      <xdr:row>25</xdr:row>
      <xdr:rowOff>276225</xdr:rowOff>
    </xdr:from>
    <xdr:ext cx="3305175" cy="2847975"/>
    <xdr:graphicFrame>
      <xdr:nvGraphicFramePr>
        <xdr:cNvPr id="30" name="Chart 30" title="허벅지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180975</xdr:rowOff>
    </xdr:from>
    <xdr:ext cx="4010025" cy="2847975"/>
    <xdr:graphicFrame>
      <xdr:nvGraphicFramePr>
        <xdr:cNvPr id="31" name="Chart 31" title="체지방률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628650</xdr:colOff>
      <xdr:row>5</xdr:row>
      <xdr:rowOff>180975</xdr:rowOff>
    </xdr:from>
    <xdr:ext cx="4010025" cy="2847975"/>
    <xdr:graphicFrame>
      <xdr:nvGraphicFramePr>
        <xdr:cNvPr id="32" name="Chart 32" title="근육량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295275</xdr:colOff>
      <xdr:row>15</xdr:row>
      <xdr:rowOff>228600</xdr:rowOff>
    </xdr:from>
    <xdr:ext cx="4324350" cy="2847975"/>
    <xdr:graphicFrame>
      <xdr:nvGraphicFramePr>
        <xdr:cNvPr id="33" name="Chart 33" title="스쿼트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228600</xdr:rowOff>
    </xdr:from>
    <xdr:ext cx="4010025" cy="2847975"/>
    <xdr:graphicFrame>
      <xdr:nvGraphicFramePr>
        <xdr:cNvPr id="34" name="Chart 34" title="푸쉬업 (횟수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628650</xdr:colOff>
      <xdr:row>15</xdr:row>
      <xdr:rowOff>228600</xdr:rowOff>
    </xdr:from>
    <xdr:ext cx="4010025" cy="2847975"/>
    <xdr:graphicFrame>
      <xdr:nvGraphicFramePr>
        <xdr:cNvPr id="35" name="Chart 35" title="랫풀다운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85725</xdr:colOff>
      <xdr:row>25</xdr:row>
      <xdr:rowOff>276225</xdr:rowOff>
    </xdr:from>
    <xdr:ext cx="3305175" cy="2847975"/>
    <xdr:graphicFrame>
      <xdr:nvGraphicFramePr>
        <xdr:cNvPr id="37" name="Chart 37" title="가슴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962025</xdr:colOff>
      <xdr:row>25</xdr:row>
      <xdr:rowOff>276225</xdr:rowOff>
    </xdr:from>
    <xdr:ext cx="3305175" cy="2847975"/>
    <xdr:graphicFrame>
      <xdr:nvGraphicFramePr>
        <xdr:cNvPr id="38" name="Chart 38" title="어깨 너비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600075</xdr:colOff>
      <xdr:row>25</xdr:row>
      <xdr:rowOff>276225</xdr:rowOff>
    </xdr:from>
    <xdr:ext cx="3305175" cy="2847975"/>
    <xdr:graphicFrame>
      <xdr:nvGraphicFramePr>
        <xdr:cNvPr id="39" name="Chart 39" title="상완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238125</xdr:colOff>
      <xdr:row>25</xdr:row>
      <xdr:rowOff>276225</xdr:rowOff>
    </xdr:from>
    <xdr:ext cx="3305175" cy="2847975"/>
    <xdr:graphicFrame>
      <xdr:nvGraphicFramePr>
        <xdr:cNvPr id="40" name="Chart 40" title="허벅지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209550</xdr:rowOff>
    </xdr:from>
    <xdr:ext cx="7124700" cy="4533900"/>
    <xdr:graphicFrame>
      <xdr:nvGraphicFramePr>
        <xdr:cNvPr id="36" name="Chart 3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161925</xdr:colOff>
      <xdr:row>0</xdr:row>
      <xdr:rowOff>133350</xdr:rowOff>
    </xdr:from>
    <xdr:ext cx="7077075" cy="43434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287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209550</xdr:rowOff>
    </xdr:from>
    <xdr:ext cx="7124700" cy="4533900"/>
    <xdr:graphicFrame>
      <xdr:nvGraphicFramePr>
        <xdr:cNvPr id="41" name="Chart 4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180975</xdr:colOff>
      <xdr:row>0</xdr:row>
      <xdr:rowOff>104775</xdr:rowOff>
    </xdr:from>
    <xdr:ext cx="7077075" cy="43434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2</xdr:row>
      <xdr:rowOff>66675</xdr:rowOff>
    </xdr:from>
    <xdr:ext cx="7124700" cy="4533900"/>
    <xdr:graphicFrame>
      <xdr:nvGraphicFramePr>
        <xdr:cNvPr id="42" name="Chart 4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800100</xdr:colOff>
      <xdr:row>1</xdr:row>
      <xdr:rowOff>142875</xdr:rowOff>
    </xdr:from>
    <xdr:ext cx="7477125" cy="46577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2875" cy="200025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21</xdr:row>
      <xdr:rowOff>19050</xdr:rowOff>
    </xdr:from>
    <xdr:ext cx="5715000" cy="3533775"/>
    <xdr:graphicFrame>
      <xdr:nvGraphicFramePr>
        <xdr:cNvPr id="43" name="Chart 4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504825</xdr:colOff>
      <xdr:row>78</xdr:row>
      <xdr:rowOff>142875</xdr:rowOff>
    </xdr:from>
    <xdr:ext cx="5715000" cy="3533775"/>
    <xdr:graphicFrame>
      <xdr:nvGraphicFramePr>
        <xdr:cNvPr id="44" name="Chart 4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266700</xdr:colOff>
      <xdr:row>0</xdr:row>
      <xdr:rowOff>0</xdr:rowOff>
    </xdr:from>
    <xdr:ext cx="1638300" cy="1638300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4jQ38L9Pgnk" TargetMode="External"/><Relationship Id="rId2" Type="http://schemas.openxmlformats.org/officeDocument/2006/relationships/hyperlink" Target="https://youtu.be/ZYJZA2iyteI" TargetMode="External"/><Relationship Id="rId3" Type="http://schemas.openxmlformats.org/officeDocument/2006/relationships/hyperlink" Target="https://youtu.be/dIOhS-YXW4s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6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7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8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50.88"/>
    <col customWidth="1" min="3" max="3" width="53.63"/>
  </cols>
  <sheetData>
    <row r="1">
      <c r="A1" s="4" t="s">
        <v>1</v>
      </c>
      <c r="B1" s="3"/>
      <c r="C1" s="6"/>
    </row>
    <row r="2">
      <c r="A2" s="9"/>
      <c r="C2" s="11"/>
    </row>
    <row r="3">
      <c r="A3" s="12"/>
      <c r="B3" s="13"/>
      <c r="C3" s="14"/>
    </row>
    <row r="4">
      <c r="A4" s="17" t="s">
        <v>4</v>
      </c>
      <c r="B4" s="20" t="s">
        <v>6</v>
      </c>
      <c r="C4" s="21" t="s">
        <v>8</v>
      </c>
    </row>
    <row r="5">
      <c r="A5" s="9"/>
      <c r="C5" s="11"/>
    </row>
    <row r="6">
      <c r="A6" s="25"/>
      <c r="B6" s="26"/>
      <c r="C6" s="29" t="s">
        <v>11</v>
      </c>
    </row>
    <row r="7">
      <c r="A7" s="9"/>
      <c r="C7" s="11"/>
    </row>
    <row r="8">
      <c r="A8" s="9"/>
      <c r="C8" s="11"/>
    </row>
    <row r="9">
      <c r="A9" s="9"/>
      <c r="C9" s="11"/>
    </row>
    <row r="10">
      <c r="A10" s="9"/>
      <c r="C10" s="11"/>
    </row>
    <row r="11">
      <c r="A11" s="9"/>
      <c r="C11" s="11"/>
    </row>
    <row r="12">
      <c r="A12" s="9"/>
      <c r="C12" s="11"/>
    </row>
    <row r="13">
      <c r="A13" s="9"/>
      <c r="C13" s="11"/>
    </row>
    <row r="14">
      <c r="A14" s="9"/>
      <c r="C14" s="11"/>
    </row>
    <row r="15">
      <c r="A15" s="9"/>
      <c r="C15" s="21" t="s">
        <v>14</v>
      </c>
    </row>
    <row r="16">
      <c r="A16" s="9"/>
      <c r="C16" s="11"/>
    </row>
    <row r="17">
      <c r="A17" s="9"/>
      <c r="C17" s="35" t="s">
        <v>16</v>
      </c>
    </row>
    <row r="18">
      <c r="A18" s="9"/>
      <c r="C18" s="35" t="s">
        <v>16</v>
      </c>
    </row>
    <row r="19">
      <c r="A19" s="9"/>
      <c r="C19" s="35" t="s">
        <v>16</v>
      </c>
    </row>
    <row r="20">
      <c r="A20" s="9"/>
      <c r="C20" s="35" t="s">
        <v>16</v>
      </c>
    </row>
    <row r="21">
      <c r="A21" s="9"/>
      <c r="C21" s="35" t="s">
        <v>16</v>
      </c>
    </row>
    <row r="22">
      <c r="A22" s="9"/>
      <c r="C22" s="35" t="s">
        <v>16</v>
      </c>
    </row>
    <row r="23">
      <c r="A23" s="9"/>
      <c r="C23" s="35" t="s">
        <v>16</v>
      </c>
    </row>
    <row r="24">
      <c r="A24" s="9"/>
      <c r="C24" s="35" t="s">
        <v>16</v>
      </c>
    </row>
    <row r="25">
      <c r="A25" s="9"/>
      <c r="C25" s="35" t="s">
        <v>16</v>
      </c>
    </row>
    <row r="26">
      <c r="A26" s="9"/>
      <c r="C26" s="35" t="s">
        <v>16</v>
      </c>
    </row>
    <row r="27">
      <c r="A27" s="9"/>
      <c r="C27" s="35" t="s">
        <v>16</v>
      </c>
    </row>
    <row r="28">
      <c r="A28" s="17" t="s">
        <v>18</v>
      </c>
      <c r="C28" s="11"/>
    </row>
    <row r="29">
      <c r="A29" s="9"/>
      <c r="C29" s="11"/>
    </row>
    <row r="30">
      <c r="A30" s="41" t="s">
        <v>19</v>
      </c>
      <c r="B30" s="42" t="s">
        <v>19</v>
      </c>
      <c r="C30" s="44" t="s">
        <v>19</v>
      </c>
    </row>
    <row r="31">
      <c r="A31" s="9"/>
      <c r="C31" s="11"/>
    </row>
    <row r="32">
      <c r="A32" s="25"/>
      <c r="B32" s="26"/>
      <c r="C32" s="45"/>
    </row>
    <row r="33">
      <c r="A33" s="9"/>
      <c r="C33" s="11"/>
    </row>
    <row r="34">
      <c r="A34" s="9"/>
      <c r="C34" s="11"/>
    </row>
    <row r="35">
      <c r="A35" s="9"/>
      <c r="C35" s="11"/>
    </row>
    <row r="36">
      <c r="A36" s="9"/>
      <c r="C36" s="11"/>
    </row>
    <row r="37">
      <c r="A37" s="9"/>
      <c r="C37" s="11"/>
    </row>
    <row r="38">
      <c r="A38" s="9"/>
      <c r="C38" s="11"/>
    </row>
    <row r="39">
      <c r="A39" s="9"/>
      <c r="C39" s="11"/>
    </row>
    <row r="40">
      <c r="A40" s="9"/>
      <c r="C40" s="11"/>
    </row>
    <row r="41">
      <c r="A41" s="9"/>
      <c r="C41" s="11"/>
    </row>
    <row r="42">
      <c r="A42" s="9"/>
      <c r="C42" s="11"/>
    </row>
    <row r="43">
      <c r="A43" s="9"/>
      <c r="C43" s="11"/>
    </row>
    <row r="44">
      <c r="A44" s="9"/>
      <c r="C44" s="11"/>
    </row>
    <row r="45">
      <c r="A45" s="9"/>
      <c r="C45" s="11"/>
    </row>
    <row r="46">
      <c r="A46" s="9"/>
      <c r="C46" s="11"/>
    </row>
    <row r="47">
      <c r="A47" s="9"/>
      <c r="C47" s="11"/>
    </row>
    <row r="48">
      <c r="A48" s="9"/>
      <c r="C48" s="11"/>
    </row>
    <row r="49">
      <c r="A49" s="9"/>
      <c r="C49" s="11"/>
    </row>
    <row r="50">
      <c r="A50" s="9"/>
      <c r="C50" s="11"/>
    </row>
    <row r="51">
      <c r="A51" s="9"/>
      <c r="C51" s="11"/>
    </row>
    <row r="52">
      <c r="A52" s="46"/>
      <c r="B52" s="47"/>
      <c r="C52" s="48"/>
    </row>
  </sheetData>
  <mergeCells count="15">
    <mergeCell ref="C15:C16"/>
    <mergeCell ref="A28:C29"/>
    <mergeCell ref="A30:A31"/>
    <mergeCell ref="B30:B31"/>
    <mergeCell ref="C30:C31"/>
    <mergeCell ref="A32:A52"/>
    <mergeCell ref="B32:B52"/>
    <mergeCell ref="C32:C52"/>
    <mergeCell ref="A1:C3"/>
    <mergeCell ref="A4:A5"/>
    <mergeCell ref="B4:B5"/>
    <mergeCell ref="C4:C5"/>
    <mergeCell ref="A6:A27"/>
    <mergeCell ref="B6:B27"/>
    <mergeCell ref="C6:C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</v>
      </c>
    </row>
    <row r="3">
      <c r="A3" s="15" t="s">
        <v>3</v>
      </c>
      <c r="B3" s="18" t="s">
        <v>5</v>
      </c>
      <c r="E3" s="18" t="s">
        <v>7</v>
      </c>
      <c r="H3" s="18" t="s">
        <v>9</v>
      </c>
    </row>
    <row r="4">
      <c r="B4" s="22"/>
      <c r="E4" s="22"/>
      <c r="H4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>
      <c r="A25" s="15" t="s">
        <v>13</v>
      </c>
      <c r="B25" s="18" t="s">
        <v>5</v>
      </c>
      <c r="E25" s="18" t="s">
        <v>7</v>
      </c>
      <c r="H25" s="18" t="s">
        <v>9</v>
      </c>
    </row>
    <row r="26">
      <c r="B26" s="34" t="s">
        <v>15</v>
      </c>
      <c r="E26" s="22"/>
      <c r="H26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>
      <c r="A47" s="15" t="s">
        <v>17</v>
      </c>
      <c r="B47" s="18" t="s">
        <v>5</v>
      </c>
      <c r="E47" s="18" t="s">
        <v>7</v>
      </c>
      <c r="H47" s="18" t="s">
        <v>9</v>
      </c>
    </row>
    <row r="48">
      <c r="B48" s="40" t="s">
        <v>15</v>
      </c>
      <c r="E48" s="22"/>
      <c r="H48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>
      <c r="A69" s="15" t="s">
        <v>21</v>
      </c>
      <c r="B69" s="18" t="s">
        <v>5</v>
      </c>
      <c r="E69" s="18" t="s">
        <v>7</v>
      </c>
      <c r="H69" s="18" t="s">
        <v>9</v>
      </c>
    </row>
    <row r="70">
      <c r="B70" s="40" t="s">
        <v>15</v>
      </c>
      <c r="E70" s="22"/>
      <c r="H70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>
      <c r="A91" s="15" t="s">
        <v>22</v>
      </c>
      <c r="B91" s="18" t="s">
        <v>5</v>
      </c>
      <c r="E91" s="18" t="s">
        <v>7</v>
      </c>
      <c r="H91" s="18" t="s">
        <v>9</v>
      </c>
    </row>
    <row r="92">
      <c r="B92" s="40" t="s">
        <v>15</v>
      </c>
      <c r="E92" s="22"/>
      <c r="H92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>
      <c r="A113" s="15" t="s">
        <v>23</v>
      </c>
      <c r="B113" s="18" t="s">
        <v>5</v>
      </c>
      <c r="E113" s="18" t="s">
        <v>7</v>
      </c>
      <c r="H113" s="18" t="s">
        <v>9</v>
      </c>
    </row>
    <row r="114">
      <c r="B114" s="40" t="s">
        <v>15</v>
      </c>
      <c r="E114" s="22"/>
      <c r="H114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>
      <c r="A135" s="15" t="s">
        <v>24</v>
      </c>
      <c r="B135" s="18" t="s">
        <v>5</v>
      </c>
      <c r="E135" s="18" t="s">
        <v>7</v>
      </c>
      <c r="H135" s="18" t="s">
        <v>9</v>
      </c>
    </row>
    <row r="136">
      <c r="B136" s="40" t="s">
        <v>15</v>
      </c>
      <c r="E136" s="22"/>
      <c r="H136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>
      <c r="A157" s="15" t="s">
        <v>25</v>
      </c>
      <c r="B157" s="18" t="s">
        <v>5</v>
      </c>
      <c r="E157" s="18" t="s">
        <v>7</v>
      </c>
      <c r="H157" s="18" t="s">
        <v>9</v>
      </c>
    </row>
    <row r="158">
      <c r="B158" s="40" t="s">
        <v>15</v>
      </c>
      <c r="E158" s="22"/>
      <c r="H158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>
      <c r="A179" s="15" t="s">
        <v>28</v>
      </c>
      <c r="B179" s="18" t="s">
        <v>5</v>
      </c>
      <c r="E179" s="18" t="s">
        <v>7</v>
      </c>
      <c r="H179" s="18" t="s">
        <v>9</v>
      </c>
    </row>
    <row r="180">
      <c r="B180" s="40" t="s">
        <v>15</v>
      </c>
      <c r="E180" s="22"/>
      <c r="H180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>
      <c r="A201" s="15" t="s">
        <v>32</v>
      </c>
      <c r="B201" s="18" t="s">
        <v>5</v>
      </c>
      <c r="E201" s="18" t="s">
        <v>7</v>
      </c>
      <c r="H201" s="18" t="s">
        <v>9</v>
      </c>
    </row>
    <row r="202">
      <c r="B202" s="40" t="s">
        <v>15</v>
      </c>
      <c r="E202" s="22"/>
      <c r="H202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</row>
    <row r="223">
      <c r="A223" s="15" t="s">
        <v>36</v>
      </c>
      <c r="B223" s="18" t="s">
        <v>5</v>
      </c>
      <c r="E223" s="18" t="s">
        <v>7</v>
      </c>
      <c r="H223" s="18" t="s">
        <v>9</v>
      </c>
    </row>
    <row r="224">
      <c r="B224" s="40" t="s">
        <v>15</v>
      </c>
      <c r="E224" s="22"/>
      <c r="H224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</row>
    <row r="245">
      <c r="A245" s="15" t="s">
        <v>37</v>
      </c>
      <c r="B245" s="18" t="s">
        <v>5</v>
      </c>
      <c r="E245" s="18" t="s">
        <v>7</v>
      </c>
      <c r="H245" s="18" t="s">
        <v>9</v>
      </c>
    </row>
    <row r="246">
      <c r="B246" s="40" t="s">
        <v>15</v>
      </c>
      <c r="E246" s="22"/>
      <c r="H246" s="22"/>
    </row>
  </sheetData>
  <mergeCells count="85">
    <mergeCell ref="B48:D67"/>
    <mergeCell ref="E48:G67"/>
    <mergeCell ref="A69:A89"/>
    <mergeCell ref="B69:D69"/>
    <mergeCell ref="E69:G69"/>
    <mergeCell ref="E70:G89"/>
    <mergeCell ref="E91:G91"/>
    <mergeCell ref="A91:A111"/>
    <mergeCell ref="B92:D111"/>
    <mergeCell ref="E92:G111"/>
    <mergeCell ref="B113:D113"/>
    <mergeCell ref="E113:G113"/>
    <mergeCell ref="B114:D133"/>
    <mergeCell ref="E114:G133"/>
    <mergeCell ref="B25:D25"/>
    <mergeCell ref="E25:G25"/>
    <mergeCell ref="H25:J25"/>
    <mergeCell ref="A1:J2"/>
    <mergeCell ref="B3:D3"/>
    <mergeCell ref="E3:G3"/>
    <mergeCell ref="H3:J3"/>
    <mergeCell ref="B4:D23"/>
    <mergeCell ref="E4:G23"/>
    <mergeCell ref="H4:J23"/>
    <mergeCell ref="E47:G47"/>
    <mergeCell ref="H47:J47"/>
    <mergeCell ref="A3:A23"/>
    <mergeCell ref="A25:A45"/>
    <mergeCell ref="B26:D45"/>
    <mergeCell ref="E26:G45"/>
    <mergeCell ref="H26:J45"/>
    <mergeCell ref="A47:A67"/>
    <mergeCell ref="B47:D47"/>
    <mergeCell ref="B70:D89"/>
    <mergeCell ref="B91:D91"/>
    <mergeCell ref="H135:J135"/>
    <mergeCell ref="H136:J155"/>
    <mergeCell ref="H157:J157"/>
    <mergeCell ref="H48:J67"/>
    <mergeCell ref="H69:J69"/>
    <mergeCell ref="H70:J89"/>
    <mergeCell ref="H91:J91"/>
    <mergeCell ref="H92:J111"/>
    <mergeCell ref="H113:J113"/>
    <mergeCell ref="H114:J133"/>
    <mergeCell ref="A179:A199"/>
    <mergeCell ref="B179:D179"/>
    <mergeCell ref="B180:D199"/>
    <mergeCell ref="E180:G199"/>
    <mergeCell ref="H180:J199"/>
    <mergeCell ref="A201:A221"/>
    <mergeCell ref="B201:D201"/>
    <mergeCell ref="B202:D221"/>
    <mergeCell ref="E202:G221"/>
    <mergeCell ref="A223:A243"/>
    <mergeCell ref="B223:D223"/>
    <mergeCell ref="E223:G223"/>
    <mergeCell ref="E224:G243"/>
    <mergeCell ref="E245:G245"/>
    <mergeCell ref="B157:D157"/>
    <mergeCell ref="E157:G157"/>
    <mergeCell ref="B158:D177"/>
    <mergeCell ref="E158:G177"/>
    <mergeCell ref="H158:J177"/>
    <mergeCell ref="H179:J179"/>
    <mergeCell ref="A113:A133"/>
    <mergeCell ref="A135:A155"/>
    <mergeCell ref="B135:D135"/>
    <mergeCell ref="E135:G135"/>
    <mergeCell ref="B136:D155"/>
    <mergeCell ref="E136:G155"/>
    <mergeCell ref="A157:A177"/>
    <mergeCell ref="E179:G179"/>
    <mergeCell ref="E201:G201"/>
    <mergeCell ref="H201:J201"/>
    <mergeCell ref="H202:J221"/>
    <mergeCell ref="H223:J223"/>
    <mergeCell ref="H224:J243"/>
    <mergeCell ref="H245:J245"/>
    <mergeCell ref="H246:J265"/>
    <mergeCell ref="B224:D243"/>
    <mergeCell ref="B245:D245"/>
    <mergeCell ref="A245:A265"/>
    <mergeCell ref="B246:D265"/>
    <mergeCell ref="E246:G2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54.5"/>
    <col customWidth="1" min="3" max="3" width="55.13"/>
  </cols>
  <sheetData>
    <row r="1">
      <c r="A1" s="2" t="s">
        <v>0</v>
      </c>
      <c r="B1" s="5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6"/>
      <c r="C2" s="1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3"/>
      <c r="B3" s="13"/>
      <c r="C3" s="2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1" t="s">
        <v>4</v>
      </c>
      <c r="B4" s="32" t="s">
        <v>6</v>
      </c>
      <c r="C4" s="33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/>
      <c r="C5" s="1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9"/>
      <c r="B6" s="37"/>
      <c r="C6" s="4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6"/>
      <c r="C7" s="1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/>
      <c r="C8" s="1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/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C10" s="1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6"/>
      <c r="C11" s="1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/>
      <c r="C12" s="1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6"/>
      <c r="C13" s="1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/>
      <c r="C14" s="1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C15" s="50" t="s">
        <v>14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/>
      <c r="C16" s="1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/>
      <c r="C17" s="49" t="s">
        <v>26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6"/>
      <c r="C18" s="49" t="s">
        <v>27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6"/>
      <c r="C19" s="49" t="s">
        <v>29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6"/>
      <c r="C20" s="49" t="s">
        <v>30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6"/>
      <c r="C21" s="49" t="s">
        <v>31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6"/>
      <c r="C22" s="49" t="s">
        <v>33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6"/>
      <c r="C23" s="51" t="s">
        <v>34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6"/>
      <c r="C24" s="49" t="s">
        <v>35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6"/>
      <c r="C25" s="5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6"/>
      <c r="C26" s="4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6"/>
      <c r="C27" s="4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3" t="s">
        <v>18</v>
      </c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6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5" t="s">
        <v>38</v>
      </c>
      <c r="B30" s="56" t="s">
        <v>39</v>
      </c>
      <c r="C30" s="58" t="s">
        <v>40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9"/>
      <c r="B32" s="37"/>
      <c r="C32" s="6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6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6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6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3"/>
      <c r="B52" s="13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5">
    <mergeCell ref="C15:C16"/>
    <mergeCell ref="A28:C29"/>
    <mergeCell ref="A30:A31"/>
    <mergeCell ref="B30:B31"/>
    <mergeCell ref="C30:C31"/>
    <mergeCell ref="A32:A52"/>
    <mergeCell ref="B32:B52"/>
    <mergeCell ref="C32:C52"/>
    <mergeCell ref="A1:C3"/>
    <mergeCell ref="A4:A5"/>
    <mergeCell ref="B4:B5"/>
    <mergeCell ref="C4:C5"/>
    <mergeCell ref="A6:A27"/>
    <mergeCell ref="B6:B27"/>
    <mergeCell ref="C6:C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54.38"/>
    <col customWidth="1" min="3" max="3" width="51.75"/>
  </cols>
  <sheetData>
    <row r="1">
      <c r="A1" s="1"/>
      <c r="B1" s="3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C2" s="1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13"/>
      <c r="C3" s="1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7" t="s">
        <v>10</v>
      </c>
      <c r="B4" s="28" t="s">
        <v>12</v>
      </c>
      <c r="C4" s="30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C5" s="1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6"/>
      <c r="B6" s="37"/>
      <c r="C6" s="3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C12" s="1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C13" s="1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C14" s="1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C15" s="30" t="s">
        <v>14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C16" s="1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C17" s="4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C18" s="4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C19" s="4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C20" s="4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C21" s="4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C22" s="4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C23" s="5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C24" s="4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C25" s="5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C26" s="4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C27" s="5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4" t="s">
        <v>18</v>
      </c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7" t="s">
        <v>19</v>
      </c>
      <c r="B30" s="56" t="s">
        <v>19</v>
      </c>
      <c r="C30" s="59" t="s">
        <v>19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0"/>
      <c r="B32" s="61"/>
      <c r="C32" s="6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C47" s="1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C48" s="1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C49" s="1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C50" s="1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C51" s="1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6"/>
      <c r="B52" s="47"/>
      <c r="C52" s="4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5">
    <mergeCell ref="C15:C16"/>
    <mergeCell ref="A28:C29"/>
    <mergeCell ref="A30:A31"/>
    <mergeCell ref="B30:B31"/>
    <mergeCell ref="C30:C31"/>
    <mergeCell ref="A32:A52"/>
    <mergeCell ref="B32:B52"/>
    <mergeCell ref="C32:C52"/>
    <mergeCell ref="A1:C3"/>
    <mergeCell ref="A4:A5"/>
    <mergeCell ref="B4:B5"/>
    <mergeCell ref="C4:C5"/>
    <mergeCell ref="A6:A27"/>
    <mergeCell ref="B6:B27"/>
    <mergeCell ref="C6:C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70</v>
      </c>
      <c r="B1" s="102"/>
      <c r="C1" s="102"/>
      <c r="D1" s="102"/>
      <c r="E1" s="102"/>
      <c r="F1" s="102"/>
      <c r="G1" s="102"/>
      <c r="H1" s="103"/>
      <c r="J1" s="105" t="s">
        <v>72</v>
      </c>
      <c r="K1" s="3"/>
      <c r="L1" s="3"/>
      <c r="M1" s="3"/>
      <c r="N1" s="3"/>
      <c r="O1" s="3"/>
      <c r="P1" s="3"/>
      <c r="Q1" s="3"/>
      <c r="R1" s="3"/>
      <c r="S1" s="3"/>
      <c r="T1" s="3"/>
      <c r="U1" s="6"/>
    </row>
    <row r="2">
      <c r="A2" s="108"/>
      <c r="H2" s="110"/>
      <c r="J2" s="9"/>
      <c r="U2" s="11"/>
    </row>
    <row r="3">
      <c r="A3" s="108"/>
      <c r="H3" s="110"/>
      <c r="J3" s="9"/>
      <c r="U3" s="11"/>
    </row>
    <row r="4">
      <c r="A4" s="108"/>
      <c r="H4" s="110"/>
      <c r="J4" s="113" t="s">
        <v>75</v>
      </c>
      <c r="N4" s="115" t="s">
        <v>76</v>
      </c>
      <c r="R4" s="115" t="s">
        <v>77</v>
      </c>
      <c r="U4" s="11"/>
    </row>
    <row r="5">
      <c r="A5" s="118" t="s">
        <v>79</v>
      </c>
      <c r="H5" s="110"/>
      <c r="J5" s="9"/>
      <c r="U5" s="11"/>
    </row>
    <row r="6">
      <c r="A6" s="108"/>
      <c r="H6" s="110"/>
      <c r="J6" s="113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9"/>
    </row>
    <row r="7">
      <c r="A7" s="108"/>
      <c r="H7" s="110"/>
      <c r="J7" s="120"/>
      <c r="U7" s="121"/>
    </row>
    <row r="8">
      <c r="A8" s="122" t="s">
        <v>81</v>
      </c>
      <c r="E8" s="123" t="s">
        <v>82</v>
      </c>
      <c r="H8" s="110"/>
      <c r="J8" s="120"/>
      <c r="U8" s="121"/>
    </row>
    <row r="9">
      <c r="A9" s="108"/>
      <c r="H9" s="110"/>
      <c r="J9" s="120"/>
      <c r="U9" s="121"/>
    </row>
    <row r="10">
      <c r="A10" s="126" t="s">
        <v>84</v>
      </c>
      <c r="E10" s="127" t="s">
        <v>85</v>
      </c>
      <c r="H10" s="110"/>
      <c r="J10" s="120"/>
      <c r="U10" s="121"/>
    </row>
    <row r="11">
      <c r="A11" s="126" t="s">
        <v>86</v>
      </c>
      <c r="E11" s="127" t="s">
        <v>87</v>
      </c>
      <c r="H11" s="110"/>
      <c r="J11" s="120"/>
      <c r="U11" s="121"/>
    </row>
    <row r="12">
      <c r="A12" s="126" t="s">
        <v>89</v>
      </c>
      <c r="E12" s="127" t="s">
        <v>90</v>
      </c>
      <c r="H12" s="110"/>
      <c r="J12" s="120"/>
      <c r="U12" s="121"/>
    </row>
    <row r="13">
      <c r="A13" s="126" t="s">
        <v>91</v>
      </c>
      <c r="E13" s="127" t="s">
        <v>92</v>
      </c>
      <c r="H13" s="110"/>
      <c r="J13" s="120"/>
      <c r="U13" s="121"/>
    </row>
    <row r="14">
      <c r="A14" s="126" t="s">
        <v>94</v>
      </c>
      <c r="E14" s="127" t="s">
        <v>95</v>
      </c>
      <c r="H14" s="110"/>
      <c r="J14" s="120"/>
      <c r="U14" s="121"/>
    </row>
    <row r="15">
      <c r="A15" s="118" t="s">
        <v>97</v>
      </c>
      <c r="H15" s="110"/>
      <c r="J15" s="120"/>
      <c r="U15" s="11"/>
    </row>
    <row r="16">
      <c r="A16" s="108"/>
      <c r="H16" s="110"/>
      <c r="J16" s="9"/>
      <c r="U16" s="11"/>
    </row>
    <row r="17">
      <c r="A17" s="108"/>
      <c r="H17" s="110"/>
      <c r="J17" s="9"/>
      <c r="U17" s="11"/>
    </row>
    <row r="18">
      <c r="A18" s="128" t="s">
        <v>99</v>
      </c>
      <c r="B18" s="129" t="s">
        <v>46</v>
      </c>
      <c r="C18" s="129" t="s">
        <v>47</v>
      </c>
      <c r="E18" s="129" t="s">
        <v>48</v>
      </c>
      <c r="G18" s="129" t="s">
        <v>49</v>
      </c>
      <c r="H18" s="110"/>
      <c r="J18" s="130" t="s">
        <v>101</v>
      </c>
      <c r="U18" s="11"/>
    </row>
    <row r="19">
      <c r="A19" s="108"/>
      <c r="H19" s="110"/>
      <c r="J19" s="9"/>
      <c r="U19" s="11"/>
    </row>
    <row r="20">
      <c r="A20" s="131" t="s">
        <v>103</v>
      </c>
      <c r="B20" s="132">
        <v>45.0</v>
      </c>
      <c r="C20" s="132">
        <v>55.0</v>
      </c>
      <c r="E20" s="132">
        <v>65.0</v>
      </c>
      <c r="G20" s="132">
        <v>66.0</v>
      </c>
      <c r="H20" s="110"/>
      <c r="J20" s="9"/>
      <c r="U20" s="11"/>
    </row>
    <row r="21">
      <c r="A21" s="108"/>
      <c r="H21" s="110"/>
      <c r="J21" s="133" t="s">
        <v>104</v>
      </c>
      <c r="N21" s="134" t="s">
        <v>105</v>
      </c>
      <c r="R21" s="134" t="s">
        <v>106</v>
      </c>
      <c r="U21" s="11"/>
    </row>
    <row r="22">
      <c r="A22" s="131" t="s">
        <v>107</v>
      </c>
      <c r="B22" s="135">
        <v>7.0</v>
      </c>
      <c r="C22" s="135">
        <v>12.0</v>
      </c>
      <c r="E22" s="135">
        <v>13.0</v>
      </c>
      <c r="G22" s="135">
        <v>13.5</v>
      </c>
      <c r="H22" s="110"/>
      <c r="J22" s="9"/>
      <c r="U22" s="11"/>
    </row>
    <row r="23">
      <c r="A23" s="108"/>
      <c r="H23" s="110"/>
      <c r="J23" s="120"/>
      <c r="U23" s="121"/>
    </row>
    <row r="24">
      <c r="A24" s="136" t="s">
        <v>77</v>
      </c>
      <c r="B24" s="137">
        <v>40.0</v>
      </c>
      <c r="C24" s="137">
        <v>41.0</v>
      </c>
      <c r="E24" s="137">
        <v>41.5</v>
      </c>
      <c r="G24" s="137">
        <v>42.0</v>
      </c>
      <c r="H24" s="110"/>
      <c r="J24" s="120"/>
      <c r="U24" s="121"/>
    </row>
    <row r="25">
      <c r="A25" s="108"/>
      <c r="H25" s="110"/>
      <c r="J25" s="120"/>
      <c r="U25" s="121"/>
    </row>
    <row r="26">
      <c r="A26" s="138" t="s">
        <v>108</v>
      </c>
      <c r="B26" s="139">
        <v>15.0</v>
      </c>
      <c r="C26" s="139">
        <v>35.0</v>
      </c>
      <c r="E26" s="140">
        <v>40.0</v>
      </c>
      <c r="G26" s="139">
        <v>41.0</v>
      </c>
      <c r="H26" s="110"/>
      <c r="J26" s="120"/>
      <c r="U26" s="121"/>
    </row>
    <row r="27">
      <c r="A27" s="108"/>
      <c r="H27" s="110"/>
      <c r="J27" s="120"/>
      <c r="U27" s="121"/>
    </row>
    <row r="28">
      <c r="A28" s="141" t="s">
        <v>109</v>
      </c>
      <c r="B28" s="137">
        <v>50.0</v>
      </c>
      <c r="C28" s="137">
        <v>65.0</v>
      </c>
      <c r="E28" s="137">
        <v>75.0</v>
      </c>
      <c r="G28" s="137">
        <v>76.0</v>
      </c>
      <c r="H28" s="110"/>
      <c r="J28" s="120"/>
      <c r="U28" s="121"/>
    </row>
    <row r="29">
      <c r="A29" s="108"/>
      <c r="H29" s="110"/>
      <c r="I29" s="142" t="s">
        <v>110</v>
      </c>
      <c r="J29" s="120"/>
      <c r="U29" s="121"/>
    </row>
    <row r="30">
      <c r="A30" s="141" t="s">
        <v>111</v>
      </c>
      <c r="B30" s="137">
        <v>40.0</v>
      </c>
      <c r="C30" s="137">
        <v>43.0</v>
      </c>
      <c r="E30" s="137">
        <v>49.0</v>
      </c>
      <c r="G30" s="137">
        <v>50.0</v>
      </c>
      <c r="H30" s="110"/>
      <c r="J30" s="120"/>
      <c r="U30" s="121"/>
    </row>
    <row r="31">
      <c r="A31" s="108"/>
      <c r="H31" s="110"/>
      <c r="J31" s="120"/>
      <c r="U31" s="121"/>
    </row>
    <row r="32">
      <c r="A32" s="131" t="s">
        <v>112</v>
      </c>
      <c r="B32" s="143">
        <v>98.0</v>
      </c>
      <c r="C32" s="143">
        <v>99.0</v>
      </c>
      <c r="E32" s="143">
        <v>102.0</v>
      </c>
      <c r="G32" s="143">
        <v>103.0</v>
      </c>
      <c r="H32" s="110"/>
      <c r="J32" s="120"/>
      <c r="U32" s="121"/>
    </row>
    <row r="33">
      <c r="A33" s="108"/>
      <c r="H33" s="110"/>
      <c r="J33" s="120"/>
      <c r="U33" s="121"/>
    </row>
    <row r="34">
      <c r="A34" s="131" t="s">
        <v>113</v>
      </c>
      <c r="B34" s="143">
        <v>40.0</v>
      </c>
      <c r="C34" s="143">
        <v>42.0</v>
      </c>
      <c r="E34" s="143">
        <v>44.0</v>
      </c>
      <c r="G34" s="143">
        <v>46.0</v>
      </c>
      <c r="H34" s="110"/>
      <c r="J34" s="120"/>
      <c r="U34" s="121"/>
    </row>
    <row r="35">
      <c r="A35" s="108"/>
      <c r="H35" s="110"/>
      <c r="J35" s="120"/>
      <c r="U35" s="121"/>
    </row>
    <row r="36">
      <c r="A36" s="131" t="s">
        <v>114</v>
      </c>
      <c r="B36" s="143">
        <v>25.0</v>
      </c>
      <c r="C36" s="143">
        <v>26.0</v>
      </c>
      <c r="E36" s="143">
        <v>27.0</v>
      </c>
      <c r="G36" s="143">
        <v>29.0</v>
      </c>
      <c r="H36" s="110"/>
      <c r="J36" s="120"/>
      <c r="U36" s="121"/>
    </row>
    <row r="37">
      <c r="A37" s="108"/>
      <c r="H37" s="110"/>
      <c r="J37" s="120"/>
      <c r="U37" s="121"/>
    </row>
    <row r="38">
      <c r="A38" s="131" t="s">
        <v>115</v>
      </c>
      <c r="B38" s="143">
        <v>50.0</v>
      </c>
      <c r="C38" s="143">
        <v>55.0</v>
      </c>
      <c r="E38" s="143">
        <v>56.0</v>
      </c>
      <c r="G38" s="143">
        <v>57.0</v>
      </c>
      <c r="H38" s="110"/>
      <c r="J38" s="144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6"/>
    </row>
    <row r="39">
      <c r="A39" s="108"/>
      <c r="H39" s="110"/>
      <c r="J39" s="147" t="s">
        <v>116</v>
      </c>
      <c r="U39" s="11"/>
    </row>
    <row r="40">
      <c r="A40" s="138" t="s">
        <v>117</v>
      </c>
      <c r="B40" s="148">
        <v>2000.0</v>
      </c>
      <c r="C40" s="148">
        <v>2100.0</v>
      </c>
      <c r="E40" s="148">
        <v>2300.0</v>
      </c>
      <c r="G40" s="148">
        <v>3000.0</v>
      </c>
      <c r="H40" s="110"/>
      <c r="J40" s="9"/>
      <c r="U40" s="11"/>
    </row>
    <row r="41">
      <c r="A41" s="108"/>
      <c r="H41" s="110"/>
      <c r="J41" s="9"/>
      <c r="U41" s="11"/>
    </row>
    <row r="42">
      <c r="A42" s="141" t="s">
        <v>118</v>
      </c>
      <c r="C42" s="149">
        <v>10.0</v>
      </c>
      <c r="E42" s="149">
        <v>20.0</v>
      </c>
      <c r="G42" s="149">
        <v>22.0</v>
      </c>
      <c r="H42" s="110"/>
      <c r="J42" s="150" t="s">
        <v>119</v>
      </c>
      <c r="M42" s="151" t="s">
        <v>113</v>
      </c>
      <c r="P42" s="151" t="s">
        <v>114</v>
      </c>
      <c r="S42" s="151" t="s">
        <v>115</v>
      </c>
      <c r="U42" s="11"/>
    </row>
    <row r="43">
      <c r="A43" s="108"/>
      <c r="H43" s="110"/>
      <c r="J43" s="120"/>
      <c r="U43" s="121"/>
    </row>
    <row r="44">
      <c r="A44" s="152" t="s">
        <v>71</v>
      </c>
      <c r="H44" s="110"/>
      <c r="J44" s="120"/>
      <c r="U44" s="121"/>
    </row>
    <row r="45">
      <c r="A45" s="108"/>
      <c r="H45" s="110"/>
      <c r="J45" s="120"/>
      <c r="U45" s="121"/>
    </row>
    <row r="46">
      <c r="A46" s="126" t="s">
        <v>120</v>
      </c>
      <c r="E46" s="153" t="s">
        <v>121</v>
      </c>
      <c r="H46" s="110"/>
      <c r="J46" s="120"/>
      <c r="U46" s="121"/>
    </row>
    <row r="47">
      <c r="A47" s="108"/>
      <c r="H47" s="110"/>
      <c r="J47" s="120"/>
      <c r="U47" s="121"/>
    </row>
    <row r="48">
      <c r="A48" s="108"/>
      <c r="H48" s="110"/>
      <c r="J48" s="120"/>
      <c r="U48" s="121"/>
    </row>
    <row r="49">
      <c r="A49" s="108"/>
      <c r="H49" s="110"/>
      <c r="J49" s="120"/>
      <c r="U49" s="121"/>
    </row>
    <row r="50">
      <c r="A50" s="108"/>
      <c r="H50" s="110"/>
      <c r="J50" s="120"/>
      <c r="U50" s="121"/>
    </row>
    <row r="51">
      <c r="A51" s="108"/>
      <c r="H51" s="110"/>
      <c r="J51" s="120"/>
      <c r="U51" s="121"/>
    </row>
    <row r="52">
      <c r="A52" s="108"/>
      <c r="H52" s="110"/>
      <c r="J52" s="120"/>
      <c r="U52" s="121"/>
    </row>
    <row r="53">
      <c r="A53" s="108"/>
      <c r="H53" s="110"/>
      <c r="J53" s="120"/>
      <c r="U53" s="121"/>
    </row>
    <row r="54">
      <c r="A54" s="108"/>
      <c r="H54" s="110"/>
      <c r="J54" s="120"/>
      <c r="U54" s="121"/>
    </row>
    <row r="55">
      <c r="A55" s="108"/>
      <c r="H55" s="110"/>
      <c r="J55" s="120"/>
      <c r="U55" s="121"/>
    </row>
    <row r="56">
      <c r="A56" s="108"/>
      <c r="H56" s="110"/>
      <c r="J56" s="120"/>
      <c r="U56" s="121"/>
    </row>
    <row r="57">
      <c r="A57" s="108"/>
      <c r="H57" s="110"/>
      <c r="J57" s="120"/>
      <c r="U57" s="121"/>
    </row>
    <row r="58">
      <c r="A58" s="108"/>
      <c r="H58" s="110"/>
      <c r="J58" s="120"/>
      <c r="U58" s="121"/>
    </row>
    <row r="59">
      <c r="A59" s="108"/>
      <c r="H59" s="110"/>
      <c r="J59" s="154" t="s">
        <v>122</v>
      </c>
      <c r="U59" s="11"/>
    </row>
    <row r="60">
      <c r="A60" s="108"/>
      <c r="H60" s="110"/>
      <c r="J60" s="9"/>
      <c r="U60" s="11"/>
    </row>
    <row r="61">
      <c r="A61" s="108"/>
      <c r="H61" s="110"/>
      <c r="J61" s="9"/>
      <c r="U61" s="11"/>
    </row>
    <row r="62">
      <c r="A62" s="108"/>
      <c r="E62" s="155"/>
      <c r="F62" s="155"/>
      <c r="G62" s="155"/>
      <c r="H62" s="156"/>
      <c r="J62" s="157" t="s">
        <v>117</v>
      </c>
      <c r="P62" s="158" t="s">
        <v>123</v>
      </c>
      <c r="U62" s="11"/>
    </row>
    <row r="63">
      <c r="A63" s="118" t="s">
        <v>88</v>
      </c>
      <c r="H63" s="110"/>
      <c r="J63" s="120"/>
      <c r="U63" s="121"/>
    </row>
    <row r="64">
      <c r="A64" s="108"/>
      <c r="H64" s="110"/>
      <c r="J64" s="120"/>
      <c r="U64" s="121"/>
    </row>
    <row r="65">
      <c r="A65" s="159" t="s">
        <v>124</v>
      </c>
      <c r="H65" s="160"/>
      <c r="J65" s="120"/>
      <c r="U65" s="121"/>
    </row>
    <row r="66">
      <c r="A66" s="159" t="s">
        <v>125</v>
      </c>
      <c r="H66" s="160"/>
      <c r="J66" s="120"/>
      <c r="U66" s="121"/>
    </row>
    <row r="67">
      <c r="A67" s="159" t="s">
        <v>126</v>
      </c>
      <c r="H67" s="160"/>
      <c r="J67" s="120"/>
      <c r="U67" s="121"/>
    </row>
    <row r="68">
      <c r="A68" s="159" t="s">
        <v>127</v>
      </c>
      <c r="H68" s="160"/>
      <c r="J68" s="120"/>
      <c r="U68" s="121"/>
    </row>
    <row r="69">
      <c r="A69" s="161" t="s">
        <v>128</v>
      </c>
      <c r="B69" s="155"/>
      <c r="C69" s="155"/>
      <c r="D69" s="155"/>
      <c r="E69" s="155"/>
      <c r="F69" s="155"/>
      <c r="G69" s="155"/>
      <c r="H69" s="162"/>
      <c r="J69" s="120"/>
      <c r="U69" s="121"/>
    </row>
    <row r="70">
      <c r="H70" s="163"/>
      <c r="J70" s="120"/>
      <c r="U70" s="121"/>
    </row>
    <row r="71">
      <c r="A71" s="164" t="s">
        <v>129</v>
      </c>
      <c r="J71" s="120"/>
      <c r="U71" s="121"/>
    </row>
    <row r="72">
      <c r="J72" s="120"/>
      <c r="U72" s="121"/>
    </row>
    <row r="73">
      <c r="J73" s="120"/>
      <c r="U73" s="121"/>
    </row>
    <row r="74">
      <c r="J74" s="120"/>
      <c r="U74" s="121"/>
    </row>
    <row r="75">
      <c r="J75" s="120"/>
      <c r="U75" s="121"/>
    </row>
    <row r="76">
      <c r="J76" s="120"/>
      <c r="U76" s="121"/>
    </row>
    <row r="77">
      <c r="J77" s="120"/>
      <c r="U77" s="121"/>
    </row>
    <row r="78">
      <c r="J78" s="120"/>
      <c r="U78" s="121"/>
    </row>
    <row r="79">
      <c r="J79" s="120"/>
      <c r="U79" s="121"/>
    </row>
    <row r="80">
      <c r="J80" s="120"/>
      <c r="U80" s="121"/>
    </row>
    <row r="81">
      <c r="J81" s="120"/>
      <c r="U81" s="121"/>
      <c r="AD81" s="22"/>
    </row>
    <row r="82">
      <c r="J82" s="120"/>
      <c r="U82" s="121"/>
      <c r="AD82" s="22"/>
    </row>
    <row r="83">
      <c r="J83" s="165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AD83" s="22"/>
    </row>
    <row r="130">
      <c r="A130" s="168"/>
      <c r="B130" s="168"/>
      <c r="C130" s="168"/>
      <c r="D130" s="168"/>
      <c r="E130" s="168"/>
      <c r="F130" s="168"/>
      <c r="G130" s="168"/>
      <c r="H130" s="168"/>
    </row>
    <row r="131">
      <c r="A131" s="168"/>
      <c r="B131" s="168"/>
      <c r="C131" s="168"/>
      <c r="D131" s="168"/>
      <c r="E131" s="168"/>
      <c r="F131" s="168"/>
      <c r="G131" s="168"/>
      <c r="H131" s="168"/>
    </row>
    <row r="132">
      <c r="A132" s="168"/>
      <c r="B132" s="168"/>
      <c r="C132" s="168"/>
      <c r="D132" s="168"/>
      <c r="E132" s="168"/>
      <c r="F132" s="168"/>
      <c r="G132" s="168"/>
      <c r="H132" s="168"/>
    </row>
    <row r="133">
      <c r="A133" s="168"/>
      <c r="B133" s="168"/>
      <c r="C133" s="168"/>
      <c r="D133" s="168"/>
      <c r="E133" s="168"/>
      <c r="F133" s="168"/>
      <c r="G133" s="168"/>
      <c r="H133" s="168"/>
    </row>
    <row r="134">
      <c r="A134" s="168"/>
      <c r="B134" s="168"/>
      <c r="C134" s="168"/>
      <c r="D134" s="168"/>
      <c r="E134" s="168"/>
      <c r="F134" s="168"/>
      <c r="G134" s="168"/>
      <c r="H134" s="168"/>
    </row>
    <row r="135">
      <c r="A135" s="168"/>
      <c r="B135" s="168"/>
      <c r="C135" s="168"/>
      <c r="D135" s="168"/>
      <c r="E135" s="168"/>
      <c r="F135" s="168"/>
      <c r="G135" s="168"/>
      <c r="H135" s="168"/>
    </row>
    <row r="136">
      <c r="A136" s="168"/>
      <c r="B136" s="168"/>
      <c r="C136" s="168"/>
      <c r="D136" s="168"/>
      <c r="E136" s="168"/>
      <c r="F136" s="168"/>
      <c r="G136" s="168"/>
      <c r="H136" s="168"/>
    </row>
    <row r="137">
      <c r="A137" s="168"/>
      <c r="B137" s="168"/>
      <c r="C137" s="168"/>
      <c r="D137" s="168"/>
      <c r="E137" s="168"/>
      <c r="F137" s="168"/>
      <c r="G137" s="168"/>
      <c r="H137" s="168"/>
    </row>
    <row r="138">
      <c r="A138" s="168"/>
      <c r="B138" s="168"/>
      <c r="C138" s="168"/>
      <c r="D138" s="168"/>
      <c r="E138" s="168"/>
      <c r="F138" s="168"/>
      <c r="G138" s="168"/>
      <c r="H138" s="168"/>
    </row>
    <row r="139">
      <c r="A139" s="169"/>
      <c r="B139" s="169"/>
      <c r="C139" s="169"/>
      <c r="D139" s="169"/>
      <c r="E139" s="169"/>
      <c r="F139" s="168"/>
      <c r="G139" s="168"/>
      <c r="H139" s="168"/>
    </row>
    <row r="140">
      <c r="A140" s="168"/>
      <c r="B140" s="168"/>
      <c r="C140" s="168"/>
      <c r="D140" s="168"/>
      <c r="E140" s="168"/>
      <c r="F140" s="168"/>
      <c r="G140" s="168"/>
      <c r="H140" s="168"/>
    </row>
    <row r="141">
      <c r="A141" s="168"/>
      <c r="B141" s="168"/>
      <c r="C141" s="168"/>
      <c r="D141" s="168"/>
      <c r="E141" s="168"/>
      <c r="F141" s="168"/>
      <c r="G141" s="168"/>
      <c r="H141" s="168"/>
    </row>
  </sheetData>
  <mergeCells count="106">
    <mergeCell ref="A1:H4"/>
    <mergeCell ref="J1:U3"/>
    <mergeCell ref="J4:M5"/>
    <mergeCell ref="N4:Q5"/>
    <mergeCell ref="R4:U5"/>
    <mergeCell ref="A5:H7"/>
    <mergeCell ref="E8:H9"/>
    <mergeCell ref="A8:D9"/>
    <mergeCell ref="A10:D10"/>
    <mergeCell ref="E10:H10"/>
    <mergeCell ref="A11:D11"/>
    <mergeCell ref="E11:H11"/>
    <mergeCell ref="A12:D12"/>
    <mergeCell ref="E12:H12"/>
    <mergeCell ref="E18:F19"/>
    <mergeCell ref="G18:H19"/>
    <mergeCell ref="E20:F21"/>
    <mergeCell ref="G20:H21"/>
    <mergeCell ref="J21:M22"/>
    <mergeCell ref="N21:Q22"/>
    <mergeCell ref="R21:U22"/>
    <mergeCell ref="A13:D13"/>
    <mergeCell ref="E13:H13"/>
    <mergeCell ref="A14:D14"/>
    <mergeCell ref="E14:H14"/>
    <mergeCell ref="A15:H17"/>
    <mergeCell ref="J15:U17"/>
    <mergeCell ref="A18:A19"/>
    <mergeCell ref="J18:U20"/>
    <mergeCell ref="C22:D23"/>
    <mergeCell ref="E22:F23"/>
    <mergeCell ref="G22:H23"/>
    <mergeCell ref="A24:A25"/>
    <mergeCell ref="B24:B25"/>
    <mergeCell ref="C24:D25"/>
    <mergeCell ref="E24:F25"/>
    <mergeCell ref="G24:H25"/>
    <mergeCell ref="B18:B19"/>
    <mergeCell ref="C18:D19"/>
    <mergeCell ref="A20:A21"/>
    <mergeCell ref="B20:B21"/>
    <mergeCell ref="C20:D21"/>
    <mergeCell ref="A22:A23"/>
    <mergeCell ref="B22:B23"/>
    <mergeCell ref="A36:A37"/>
    <mergeCell ref="A38:A39"/>
    <mergeCell ref="B38:B39"/>
    <mergeCell ref="J39:U41"/>
    <mergeCell ref="A40:A41"/>
    <mergeCell ref="B40:B41"/>
    <mergeCell ref="C40:D41"/>
    <mergeCell ref="J59:U61"/>
    <mergeCell ref="J62:O62"/>
    <mergeCell ref="P62:U62"/>
    <mergeCell ref="E40:F41"/>
    <mergeCell ref="G40:H41"/>
    <mergeCell ref="E42:F43"/>
    <mergeCell ref="J42:L42"/>
    <mergeCell ref="M42:O42"/>
    <mergeCell ref="P42:R42"/>
    <mergeCell ref="S42:U42"/>
    <mergeCell ref="G42:H43"/>
    <mergeCell ref="A44:H45"/>
    <mergeCell ref="C42:D43"/>
    <mergeCell ref="A46:D62"/>
    <mergeCell ref="E46:H62"/>
    <mergeCell ref="A63:H64"/>
    <mergeCell ref="A65:G65"/>
    <mergeCell ref="A66:G66"/>
    <mergeCell ref="A67:G67"/>
    <mergeCell ref="C28:D29"/>
    <mergeCell ref="E28:F29"/>
    <mergeCell ref="A26:A27"/>
    <mergeCell ref="B26:B27"/>
    <mergeCell ref="C26:D27"/>
    <mergeCell ref="E26:F27"/>
    <mergeCell ref="G26:H27"/>
    <mergeCell ref="B28:B29"/>
    <mergeCell ref="G28:H29"/>
    <mergeCell ref="E32:F33"/>
    <mergeCell ref="G32:H33"/>
    <mergeCell ref="E34:F35"/>
    <mergeCell ref="G34:H35"/>
    <mergeCell ref="E36:F37"/>
    <mergeCell ref="G36:H37"/>
    <mergeCell ref="E38:F39"/>
    <mergeCell ref="G38:H39"/>
    <mergeCell ref="A28:A29"/>
    <mergeCell ref="A30:A31"/>
    <mergeCell ref="B30:B31"/>
    <mergeCell ref="C30:D31"/>
    <mergeCell ref="E30:F31"/>
    <mergeCell ref="G30:H31"/>
    <mergeCell ref="A32:A33"/>
    <mergeCell ref="B36:B37"/>
    <mergeCell ref="A42:B43"/>
    <mergeCell ref="B32:B33"/>
    <mergeCell ref="C32:D33"/>
    <mergeCell ref="A34:A35"/>
    <mergeCell ref="B34:B35"/>
    <mergeCell ref="C34:D35"/>
    <mergeCell ref="C36:D37"/>
    <mergeCell ref="C38:D39"/>
    <mergeCell ref="A68:G68"/>
    <mergeCell ref="A69:G69"/>
    <mergeCell ref="A71:H8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2" width="16.25"/>
    <col customWidth="1" min="13" max="13" width="1.38"/>
    <col customWidth="1" min="14" max="17" width="13.63"/>
    <col customWidth="1" min="18" max="21" width="2.63"/>
    <col customWidth="1" min="22" max="26" width="13.25"/>
    <col customWidth="1" min="27" max="27" width="5.0"/>
  </cols>
  <sheetData>
    <row r="1" ht="7.5" customHeight="1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/>
      <c r="S1" s="66"/>
      <c r="T1" s="66"/>
      <c r="U1" s="66"/>
      <c r="V1" s="67"/>
      <c r="W1" s="67"/>
      <c r="X1" s="67"/>
      <c r="Y1" s="67"/>
      <c r="Z1" s="67"/>
      <c r="AA1" s="66"/>
    </row>
    <row r="2" ht="25.5" customHeight="1">
      <c r="A2" s="64"/>
      <c r="B2" s="65" t="str">
        <f>"📋 "&amp;'월간보고서 (예시)'!Z6&amp;"월 월간 보고서"</f>
        <v>📋 7월 월간 보고서</v>
      </c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25.5" customHeight="1">
      <c r="A3" s="68"/>
      <c r="R3" s="69"/>
      <c r="S3" s="69"/>
      <c r="T3" s="69"/>
      <c r="U3" s="69"/>
      <c r="V3" s="70" t="s">
        <v>41</v>
      </c>
      <c r="W3" s="71"/>
      <c r="X3" s="71"/>
      <c r="Y3" s="71"/>
      <c r="Z3" s="72"/>
      <c r="AA3" s="66"/>
    </row>
    <row r="4">
      <c r="A4" s="68"/>
      <c r="B4" s="73" t="s">
        <v>42</v>
      </c>
      <c r="R4" s="69"/>
      <c r="S4" s="69"/>
      <c r="T4" s="69"/>
      <c r="U4" s="69"/>
      <c r="V4" s="74"/>
      <c r="W4" s="75"/>
      <c r="X4" s="75"/>
      <c r="Y4" s="75"/>
      <c r="Z4" s="76"/>
      <c r="AA4" s="66"/>
    </row>
    <row r="5" ht="23.25" customHeight="1">
      <c r="A5" s="68"/>
      <c r="B5" s="77" t="s">
        <v>43</v>
      </c>
      <c r="M5" s="66"/>
      <c r="N5" s="78" t="s">
        <v>44</v>
      </c>
      <c r="R5" s="69"/>
      <c r="S5" s="69"/>
      <c r="T5" s="69"/>
      <c r="U5" s="69"/>
      <c r="V5" s="79" t="s">
        <v>45</v>
      </c>
      <c r="W5" s="80"/>
      <c r="X5" s="80"/>
      <c r="Y5" s="80"/>
      <c r="Z5" s="81"/>
      <c r="AA5" s="66"/>
    </row>
    <row r="6" ht="23.25" customHeight="1">
      <c r="A6" s="66"/>
      <c r="M6" s="66"/>
      <c r="N6" s="82" t="s">
        <v>46</v>
      </c>
      <c r="O6" s="82" t="s">
        <v>47</v>
      </c>
      <c r="P6" s="82" t="s">
        <v>48</v>
      </c>
      <c r="Q6" s="82" t="s">
        <v>49</v>
      </c>
      <c r="R6" s="69"/>
      <c r="S6" s="69"/>
      <c r="T6" s="69"/>
      <c r="U6" s="69"/>
      <c r="V6" s="83" t="s">
        <v>50</v>
      </c>
      <c r="W6" s="84" t="s">
        <v>51</v>
      </c>
      <c r="X6" s="85"/>
      <c r="Y6" s="83" t="s">
        <v>52</v>
      </c>
      <c r="Z6" s="86">
        <v>7.0</v>
      </c>
      <c r="AA6" s="66"/>
    </row>
    <row r="7" ht="23.25" customHeight="1">
      <c r="A7" s="66"/>
      <c r="B7" s="8"/>
      <c r="C7" s="87"/>
      <c r="D7" s="87"/>
      <c r="E7" s="87"/>
      <c r="F7" s="8"/>
      <c r="G7" s="8"/>
      <c r="H7" s="8"/>
      <c r="I7" s="8"/>
      <c r="J7" s="8"/>
      <c r="K7" s="88"/>
      <c r="L7" s="88"/>
      <c r="M7" s="66"/>
      <c r="N7" s="89">
        <f t="shared" ref="N7:Q7" si="1">W25</f>
        <v>2100</v>
      </c>
      <c r="O7" s="89">
        <f t="shared" si="1"/>
        <v>2450</v>
      </c>
      <c r="P7" s="89">
        <f t="shared" si="1"/>
        <v>2500</v>
      </c>
      <c r="Q7" s="89">
        <f t="shared" si="1"/>
        <v>2790</v>
      </c>
      <c r="R7" s="69"/>
      <c r="S7" s="69"/>
      <c r="T7" s="69"/>
      <c r="U7" s="69"/>
      <c r="V7" s="90" t="s">
        <v>53</v>
      </c>
      <c r="W7" s="85"/>
      <c r="X7" s="85"/>
      <c r="Y7" s="85"/>
      <c r="Z7" s="91"/>
      <c r="AA7" s="66"/>
    </row>
    <row r="8" ht="23.25" customHeight="1">
      <c r="A8" s="66"/>
      <c r="B8" s="8"/>
      <c r="C8" s="87"/>
      <c r="D8" s="87"/>
      <c r="E8" s="87"/>
      <c r="F8" s="8"/>
      <c r="G8" s="8"/>
      <c r="H8" s="8"/>
      <c r="I8" s="8"/>
      <c r="J8" s="8"/>
      <c r="K8" s="88"/>
      <c r="L8" s="88"/>
      <c r="M8" s="66"/>
      <c r="N8" s="69"/>
      <c r="O8" s="69"/>
      <c r="P8" s="69"/>
      <c r="Q8" s="69"/>
      <c r="R8" s="69"/>
      <c r="S8" s="69"/>
      <c r="T8" s="69"/>
      <c r="U8" s="69"/>
      <c r="V8" s="83" t="s">
        <v>54</v>
      </c>
      <c r="W8" s="83" t="s">
        <v>46</v>
      </c>
      <c r="X8" s="83" t="s">
        <v>47</v>
      </c>
      <c r="Y8" s="83" t="s">
        <v>48</v>
      </c>
      <c r="Z8" s="83" t="s">
        <v>49</v>
      </c>
      <c r="AA8" s="66"/>
    </row>
    <row r="9" ht="23.25" customHeight="1">
      <c r="A9" s="66"/>
      <c r="B9" s="8"/>
      <c r="C9" s="87"/>
      <c r="D9" s="87"/>
      <c r="E9" s="87"/>
      <c r="F9" s="8"/>
      <c r="G9" s="8"/>
      <c r="H9" s="8"/>
      <c r="I9" s="8"/>
      <c r="J9" s="8"/>
      <c r="K9" s="88"/>
      <c r="L9" s="88"/>
      <c r="M9" s="66"/>
      <c r="N9" s="92" t="s">
        <v>55</v>
      </c>
      <c r="R9" s="69"/>
      <c r="S9" s="69"/>
      <c r="T9" s="69"/>
      <c r="U9" s="69"/>
      <c r="V9" s="83" t="s">
        <v>56</v>
      </c>
      <c r="W9" s="93">
        <v>55.0</v>
      </c>
      <c r="X9" s="93">
        <v>56.0</v>
      </c>
      <c r="Y9" s="93">
        <v>59.0</v>
      </c>
      <c r="Z9" s="93">
        <v>63.0</v>
      </c>
      <c r="AA9" s="66"/>
    </row>
    <row r="10" ht="23.25" customHeight="1">
      <c r="A10" s="66"/>
      <c r="B10" s="8"/>
      <c r="C10" s="87"/>
      <c r="D10" s="87"/>
      <c r="E10" s="87"/>
      <c r="F10" s="8"/>
      <c r="G10" s="8"/>
      <c r="H10" s="8"/>
      <c r="I10" s="8"/>
      <c r="J10" s="8"/>
      <c r="K10" s="88"/>
      <c r="L10" s="88"/>
      <c r="M10" s="66"/>
      <c r="N10" s="94" t="str">
        <f>W27&amp;"
"&amp;W28&amp;"
"&amp;W29&amp;"
"&amp;W30</f>
        <v>이번 달은 전반적으로 체지방 감량과 근육량 증가가 동시에 일어나는 긍정적인 변화를 보였습니다.
식단 관리와 꾸준한 운동이 좋은 결과를 만들어냈습니다.
다음 달에는 하체 근력 향상에 조금 더 집중해 보겠습니다. 화이팅!
섭취 칼로리도 향샹되어 전반적인 변화폭이 컸습니다.</v>
      </c>
      <c r="R10" s="69"/>
      <c r="S10" s="69"/>
      <c r="T10" s="69"/>
      <c r="U10" s="69"/>
      <c r="V10" s="83" t="s">
        <v>57</v>
      </c>
      <c r="W10" s="95">
        <v>0.11</v>
      </c>
      <c r="X10" s="95">
        <v>0.12</v>
      </c>
      <c r="Y10" s="95">
        <v>0.15</v>
      </c>
      <c r="Z10" s="95">
        <v>0.17</v>
      </c>
      <c r="AA10" s="66"/>
    </row>
    <row r="11" ht="23.25" customHeight="1">
      <c r="A11" s="66"/>
      <c r="B11" s="8"/>
      <c r="C11" s="87"/>
      <c r="D11" s="87"/>
      <c r="E11" s="87"/>
      <c r="F11" s="8"/>
      <c r="G11" s="8"/>
      <c r="H11" s="8"/>
      <c r="I11" s="8"/>
      <c r="J11" s="8"/>
      <c r="K11" s="88"/>
      <c r="L11" s="88"/>
      <c r="M11" s="66"/>
      <c r="R11" s="69"/>
      <c r="S11" s="69"/>
      <c r="T11" s="69"/>
      <c r="U11" s="69"/>
      <c r="V11" s="83" t="s">
        <v>58</v>
      </c>
      <c r="W11" s="93">
        <v>32.0</v>
      </c>
      <c r="X11" s="93">
        <v>35.0</v>
      </c>
      <c r="Y11" s="93">
        <v>36.0</v>
      </c>
      <c r="Z11" s="93">
        <v>39.0</v>
      </c>
      <c r="AA11" s="66"/>
    </row>
    <row r="12" ht="23.25" customHeight="1">
      <c r="A12" s="66"/>
      <c r="B12" s="8"/>
      <c r="C12" s="87"/>
      <c r="D12" s="87"/>
      <c r="E12" s="87"/>
      <c r="F12" s="8"/>
      <c r="G12" s="8"/>
      <c r="H12" s="8"/>
      <c r="I12" s="8"/>
      <c r="J12" s="8"/>
      <c r="K12" s="88"/>
      <c r="L12" s="88"/>
      <c r="M12" s="66"/>
      <c r="R12" s="69"/>
      <c r="S12" s="69"/>
      <c r="T12" s="69"/>
      <c r="U12" s="69"/>
      <c r="V12" s="90" t="s">
        <v>59</v>
      </c>
      <c r="W12" s="85"/>
      <c r="X12" s="85"/>
      <c r="Y12" s="85"/>
      <c r="Z12" s="91"/>
      <c r="AA12" s="66"/>
    </row>
    <row r="13" ht="23.25" customHeight="1">
      <c r="A13" s="66"/>
      <c r="B13" s="8"/>
      <c r="C13" s="87"/>
      <c r="D13" s="87"/>
      <c r="E13" s="87"/>
      <c r="F13" s="8"/>
      <c r="G13" s="8"/>
      <c r="H13" s="8"/>
      <c r="I13" s="8"/>
      <c r="J13" s="8"/>
      <c r="K13" s="88"/>
      <c r="L13" s="88"/>
      <c r="M13" s="66"/>
      <c r="R13" s="69"/>
      <c r="S13" s="69"/>
      <c r="T13" s="69"/>
      <c r="U13" s="69"/>
      <c r="V13" s="83" t="s">
        <v>54</v>
      </c>
      <c r="W13" s="83" t="s">
        <v>46</v>
      </c>
      <c r="X13" s="83" t="s">
        <v>47</v>
      </c>
      <c r="Y13" s="83" t="s">
        <v>48</v>
      </c>
      <c r="Z13" s="83" t="s">
        <v>49</v>
      </c>
      <c r="AA13" s="66"/>
    </row>
    <row r="14" ht="23.25" customHeight="1">
      <c r="A14" s="66"/>
      <c r="B14" s="8"/>
      <c r="C14" s="8"/>
      <c r="D14" s="8"/>
      <c r="E14" s="8"/>
      <c r="F14" s="8"/>
      <c r="G14" s="8"/>
      <c r="H14" s="8"/>
      <c r="I14" s="8"/>
      <c r="J14" s="88"/>
      <c r="K14" s="88"/>
      <c r="L14" s="88"/>
      <c r="M14" s="66"/>
      <c r="R14" s="69"/>
      <c r="S14" s="69"/>
      <c r="T14" s="69"/>
      <c r="U14" s="69"/>
      <c r="V14" s="83" t="s">
        <v>60</v>
      </c>
      <c r="W14" s="93">
        <v>40.0</v>
      </c>
      <c r="X14" s="93">
        <v>45.0</v>
      </c>
      <c r="Y14" s="93">
        <v>50.0</v>
      </c>
      <c r="Z14" s="93">
        <v>55.0</v>
      </c>
      <c r="AA14" s="66"/>
    </row>
    <row r="15" ht="23.25" customHeight="1">
      <c r="A15" s="66"/>
      <c r="B15" s="8"/>
      <c r="C15" s="96"/>
      <c r="D15" s="96"/>
      <c r="E15" s="96"/>
      <c r="F15" s="8"/>
      <c r="G15" s="8"/>
      <c r="H15" s="8"/>
      <c r="I15" s="8"/>
      <c r="J15" s="88"/>
      <c r="K15" s="88"/>
      <c r="L15" s="88"/>
      <c r="M15" s="66"/>
      <c r="R15" s="69"/>
      <c r="S15" s="69"/>
      <c r="T15" s="69"/>
      <c r="U15" s="69"/>
      <c r="V15" s="83" t="s">
        <v>61</v>
      </c>
      <c r="W15" s="97">
        <v>10.0</v>
      </c>
      <c r="X15" s="97">
        <v>15.0</v>
      </c>
      <c r="Y15" s="97">
        <v>20.0</v>
      </c>
      <c r="Z15" s="97">
        <v>33.0</v>
      </c>
      <c r="AA15" s="66"/>
    </row>
    <row r="16" ht="23.25" customHeight="1">
      <c r="A16" s="66"/>
      <c r="B16" s="8"/>
      <c r="C16" s="87"/>
      <c r="D16" s="87"/>
      <c r="E16" s="87"/>
      <c r="F16" s="8"/>
      <c r="G16" s="8"/>
      <c r="H16" s="8"/>
      <c r="I16" s="8"/>
      <c r="J16" s="88"/>
      <c r="K16" s="88"/>
      <c r="L16" s="88"/>
      <c r="M16" s="66"/>
      <c r="R16" s="69"/>
      <c r="S16" s="69"/>
      <c r="T16" s="69"/>
      <c r="U16" s="69"/>
      <c r="V16" s="83" t="s">
        <v>62</v>
      </c>
      <c r="W16" s="93">
        <v>30.0</v>
      </c>
      <c r="X16" s="93">
        <v>35.0</v>
      </c>
      <c r="Y16" s="93">
        <v>42.0</v>
      </c>
      <c r="Z16" s="93">
        <v>45.5</v>
      </c>
      <c r="AA16" s="66"/>
    </row>
    <row r="17" ht="23.25" customHeight="1">
      <c r="A17" s="66"/>
      <c r="B17" s="8"/>
      <c r="C17" s="87"/>
      <c r="D17" s="87"/>
      <c r="E17" s="87"/>
      <c r="F17" s="8"/>
      <c r="G17" s="8"/>
      <c r="H17" s="8"/>
      <c r="I17" s="8"/>
      <c r="J17" s="88"/>
      <c r="K17" s="88"/>
      <c r="L17" s="88"/>
      <c r="M17" s="66"/>
      <c r="R17" s="69"/>
      <c r="S17" s="69"/>
      <c r="T17" s="69"/>
      <c r="U17" s="69"/>
      <c r="V17" s="90" t="s">
        <v>63</v>
      </c>
      <c r="W17" s="85"/>
      <c r="X17" s="85"/>
      <c r="Y17" s="85"/>
      <c r="Z17" s="91"/>
      <c r="AA17" s="66"/>
    </row>
    <row r="18" ht="23.25" customHeight="1">
      <c r="A18" s="66"/>
      <c r="B18" s="8"/>
      <c r="C18" s="87"/>
      <c r="D18" s="87"/>
      <c r="E18" s="87"/>
      <c r="F18" s="8"/>
      <c r="G18" s="8"/>
      <c r="H18" s="8"/>
      <c r="I18" s="8"/>
      <c r="J18" s="88"/>
      <c r="K18" s="88"/>
      <c r="L18" s="88"/>
      <c r="M18" s="66"/>
      <c r="R18" s="69"/>
      <c r="S18" s="69"/>
      <c r="T18" s="69"/>
      <c r="U18" s="69"/>
      <c r="V18" s="83" t="s">
        <v>54</v>
      </c>
      <c r="W18" s="83" t="s">
        <v>46</v>
      </c>
      <c r="X18" s="83" t="s">
        <v>47</v>
      </c>
      <c r="Y18" s="83" t="s">
        <v>48</v>
      </c>
      <c r="Z18" s="83" t="s">
        <v>49</v>
      </c>
      <c r="AA18" s="66"/>
    </row>
    <row r="19" ht="23.25" customHeight="1">
      <c r="A19" s="66"/>
      <c r="B19" s="8"/>
      <c r="C19" s="87"/>
      <c r="D19" s="87"/>
      <c r="E19" s="87"/>
      <c r="F19" s="8"/>
      <c r="G19" s="8"/>
      <c r="H19" s="8"/>
      <c r="I19" s="8"/>
      <c r="J19" s="88"/>
      <c r="K19" s="88"/>
      <c r="L19" s="88"/>
      <c r="M19" s="66"/>
      <c r="R19" s="69"/>
      <c r="S19" s="69"/>
      <c r="T19" s="69"/>
      <c r="U19" s="69"/>
      <c r="V19" s="83" t="s">
        <v>64</v>
      </c>
      <c r="W19" s="98">
        <v>95.0</v>
      </c>
      <c r="X19" s="98">
        <v>96.0</v>
      </c>
      <c r="Y19" s="98">
        <v>97.0</v>
      </c>
      <c r="Z19" s="98">
        <v>98.0</v>
      </c>
      <c r="AA19" s="66"/>
    </row>
    <row r="20" ht="23.25" customHeight="1">
      <c r="A20" s="66"/>
      <c r="B20" s="8"/>
      <c r="C20" s="87"/>
      <c r="D20" s="87"/>
      <c r="E20" s="87"/>
      <c r="F20" s="8"/>
      <c r="G20" s="8"/>
      <c r="H20" s="8"/>
      <c r="I20" s="8"/>
      <c r="J20" s="88"/>
      <c r="K20" s="88"/>
      <c r="L20" s="88"/>
      <c r="M20" s="66"/>
      <c r="R20" s="69"/>
      <c r="S20" s="69"/>
      <c r="T20" s="69"/>
      <c r="U20" s="69"/>
      <c r="V20" s="83" t="s">
        <v>65</v>
      </c>
      <c r="W20" s="98">
        <v>45.0</v>
      </c>
      <c r="X20" s="98">
        <v>46.5</v>
      </c>
      <c r="Y20" s="98">
        <v>47.0</v>
      </c>
      <c r="Z20" s="98">
        <v>49.0</v>
      </c>
      <c r="AA20" s="66"/>
    </row>
    <row r="21" ht="23.25" customHeight="1">
      <c r="A21" s="66"/>
      <c r="B21" s="8"/>
      <c r="C21" s="87"/>
      <c r="D21" s="87"/>
      <c r="E21" s="87"/>
      <c r="F21" s="8"/>
      <c r="G21" s="8"/>
      <c r="H21" s="8"/>
      <c r="I21" s="8"/>
      <c r="J21" s="8"/>
      <c r="K21" s="8"/>
      <c r="L21" s="8"/>
      <c r="M21" s="66"/>
      <c r="R21" s="69"/>
      <c r="S21" s="69"/>
      <c r="T21" s="69"/>
      <c r="U21" s="69"/>
      <c r="V21" s="83" t="s">
        <v>66</v>
      </c>
      <c r="W21" s="98">
        <v>30.0</v>
      </c>
      <c r="X21" s="98">
        <v>32.0</v>
      </c>
      <c r="Y21" s="98">
        <v>33.0</v>
      </c>
      <c r="Z21" s="98">
        <v>35.0</v>
      </c>
      <c r="AA21" s="66"/>
    </row>
    <row r="22" ht="23.25" customHeight="1">
      <c r="A22" s="66"/>
      <c r="B22" s="8"/>
      <c r="C22" s="87"/>
      <c r="D22" s="87"/>
      <c r="E22" s="87"/>
      <c r="F22" s="8"/>
      <c r="G22" s="8"/>
      <c r="H22" s="8"/>
      <c r="I22" s="8"/>
      <c r="J22" s="8"/>
      <c r="K22" s="99"/>
      <c r="L22" s="99"/>
      <c r="M22" s="66"/>
      <c r="R22" s="69"/>
      <c r="S22" s="69"/>
      <c r="T22" s="69"/>
      <c r="U22" s="69"/>
      <c r="V22" s="83" t="s">
        <v>67</v>
      </c>
      <c r="W22" s="98">
        <v>55.0</v>
      </c>
      <c r="X22" s="98">
        <v>56.0</v>
      </c>
      <c r="Y22" s="98">
        <v>57.0</v>
      </c>
      <c r="Z22" s="98">
        <v>59.0</v>
      </c>
      <c r="AA22" s="66"/>
    </row>
    <row r="23" ht="23.25" customHeight="1">
      <c r="A23" s="66"/>
      <c r="B23" s="8"/>
      <c r="C23" s="87"/>
      <c r="D23" s="87"/>
      <c r="E23" s="87"/>
      <c r="F23" s="8"/>
      <c r="G23" s="8"/>
      <c r="H23" s="8"/>
      <c r="I23" s="8"/>
      <c r="J23" s="8"/>
      <c r="K23" s="88"/>
      <c r="L23" s="88"/>
      <c r="M23" s="66"/>
      <c r="R23" s="69"/>
      <c r="S23" s="69"/>
      <c r="T23" s="69"/>
      <c r="U23" s="69"/>
      <c r="V23" s="90" t="s">
        <v>68</v>
      </c>
      <c r="W23" s="85"/>
      <c r="X23" s="85"/>
      <c r="Y23" s="85"/>
      <c r="Z23" s="91"/>
      <c r="AA23" s="66"/>
    </row>
    <row r="24" ht="23.25" customHeight="1">
      <c r="A24" s="66"/>
      <c r="B24" s="8"/>
      <c r="C24" s="8"/>
      <c r="D24" s="8"/>
      <c r="E24" s="8"/>
      <c r="F24" s="8"/>
      <c r="G24" s="8"/>
      <c r="H24" s="8"/>
      <c r="I24" s="8"/>
      <c r="J24" s="88"/>
      <c r="K24" s="88"/>
      <c r="L24" s="88"/>
      <c r="M24" s="66"/>
      <c r="R24" s="69"/>
      <c r="S24" s="69"/>
      <c r="T24" s="69"/>
      <c r="U24" s="69"/>
      <c r="V24" s="83" t="s">
        <v>54</v>
      </c>
      <c r="W24" s="83" t="s">
        <v>46</v>
      </c>
      <c r="X24" s="83" t="s">
        <v>47</v>
      </c>
      <c r="Y24" s="83" t="s">
        <v>48</v>
      </c>
      <c r="Z24" s="83" t="s">
        <v>49</v>
      </c>
      <c r="AA24" s="66"/>
    </row>
    <row r="25" ht="23.25" customHeight="1">
      <c r="A25" s="66"/>
      <c r="B25" s="8"/>
      <c r="C25" s="8"/>
      <c r="D25" s="8"/>
      <c r="E25" s="8"/>
      <c r="F25" s="8"/>
      <c r="G25" s="8"/>
      <c r="H25" s="8"/>
      <c r="I25" s="8"/>
      <c r="J25" s="88"/>
      <c r="K25" s="88"/>
      <c r="L25" s="88"/>
      <c r="M25" s="66"/>
      <c r="R25" s="69"/>
      <c r="S25" s="69"/>
      <c r="T25" s="69"/>
      <c r="U25" s="69"/>
      <c r="V25" s="83" t="s">
        <v>69</v>
      </c>
      <c r="W25" s="100">
        <v>2100.0</v>
      </c>
      <c r="X25" s="100">
        <v>2450.0</v>
      </c>
      <c r="Y25" s="100">
        <v>2500.0</v>
      </c>
      <c r="Z25" s="100">
        <v>2790.0</v>
      </c>
      <c r="AA25" s="66"/>
    </row>
    <row r="26" ht="23.25" customHeight="1">
      <c r="A26" s="66"/>
      <c r="B26" s="8"/>
      <c r="C26" s="8"/>
      <c r="D26" s="8"/>
      <c r="E26" s="8"/>
      <c r="F26" s="8"/>
      <c r="G26" s="8"/>
      <c r="H26" s="8"/>
      <c r="I26" s="8"/>
      <c r="J26" s="88"/>
      <c r="K26" s="88"/>
      <c r="L26" s="88"/>
      <c r="M26" s="66"/>
      <c r="R26" s="69"/>
      <c r="S26" s="69"/>
      <c r="T26" s="69"/>
      <c r="U26" s="69"/>
      <c r="V26" s="90" t="s">
        <v>71</v>
      </c>
      <c r="W26" s="85"/>
      <c r="X26" s="85"/>
      <c r="Y26" s="85"/>
      <c r="Z26" s="91"/>
      <c r="AA26" s="66"/>
    </row>
    <row r="27" ht="23.25" customHeight="1">
      <c r="A27" s="66"/>
      <c r="B27" s="8"/>
      <c r="C27" s="8"/>
      <c r="D27" s="8"/>
      <c r="E27" s="8"/>
      <c r="F27" s="8"/>
      <c r="G27" s="8"/>
      <c r="H27" s="8"/>
      <c r="I27" s="8"/>
      <c r="J27" s="88"/>
      <c r="K27" s="88"/>
      <c r="L27" s="88"/>
      <c r="M27" s="66"/>
      <c r="N27" s="66"/>
      <c r="O27" s="104"/>
      <c r="P27" s="104"/>
      <c r="Q27" s="104"/>
      <c r="R27" s="69"/>
      <c r="S27" s="69"/>
      <c r="T27" s="69"/>
      <c r="U27" s="69"/>
      <c r="V27" s="106">
        <v>1.0</v>
      </c>
      <c r="W27" s="107" t="s">
        <v>73</v>
      </c>
      <c r="X27" s="109"/>
      <c r="Y27" s="109"/>
      <c r="Z27" s="111"/>
      <c r="AA27" s="66"/>
    </row>
    <row r="28" ht="23.25" customHeight="1">
      <c r="A28" s="66"/>
      <c r="B28" s="8"/>
      <c r="C28" s="8"/>
      <c r="D28" s="8"/>
      <c r="E28" s="8"/>
      <c r="F28" s="8"/>
      <c r="G28" s="8"/>
      <c r="H28" s="8"/>
      <c r="I28" s="8"/>
      <c r="J28" s="88"/>
      <c r="K28" s="88"/>
      <c r="L28" s="88"/>
      <c r="M28" s="66"/>
      <c r="N28" s="112" t="s">
        <v>74</v>
      </c>
      <c r="R28" s="69"/>
      <c r="S28" s="69"/>
      <c r="T28" s="69"/>
      <c r="U28" s="69"/>
      <c r="V28" s="114">
        <v>2.0</v>
      </c>
      <c r="W28" s="116" t="s">
        <v>78</v>
      </c>
      <c r="Z28" s="117"/>
      <c r="AA28" s="66"/>
    </row>
    <row r="29" ht="23.25" customHeight="1">
      <c r="A29" s="66"/>
      <c r="B29" s="8"/>
      <c r="C29" s="8"/>
      <c r="D29" s="8"/>
      <c r="E29" s="8"/>
      <c r="F29" s="8"/>
      <c r="G29" s="8"/>
      <c r="H29" s="8"/>
      <c r="I29" s="8"/>
      <c r="J29" s="88"/>
      <c r="K29" s="88"/>
      <c r="L29" s="88"/>
      <c r="M29" s="66"/>
      <c r="N29" s="94" t="str">
        <f>"🟠 "&amp;'월간보고서 (예시)'!W32</f>
        <v>🟠 체지방률 20% 진입</v>
      </c>
      <c r="R29" s="69"/>
      <c r="S29" s="69"/>
      <c r="T29" s="69"/>
      <c r="U29" s="69"/>
      <c r="V29" s="114">
        <v>3.0</v>
      </c>
      <c r="W29" s="116" t="s">
        <v>80</v>
      </c>
      <c r="Z29" s="117"/>
      <c r="AA29" s="66"/>
    </row>
    <row r="30" ht="23.25" customHeight="1">
      <c r="A30" s="66"/>
      <c r="B30" s="8"/>
      <c r="C30" s="8"/>
      <c r="D30" s="8"/>
      <c r="E30" s="8"/>
      <c r="F30" s="8"/>
      <c r="G30" s="8"/>
      <c r="H30" s="8"/>
      <c r="I30" s="8"/>
      <c r="J30" s="88"/>
      <c r="K30" s="88"/>
      <c r="L30" s="88"/>
      <c r="M30" s="66"/>
      <c r="N30" s="94" t="str">
        <f>"🟠 "&amp;'월간보고서 (예시)'!W33</f>
        <v>🟠 스쿼트 65kg 달성</v>
      </c>
      <c r="R30" s="69"/>
      <c r="S30" s="69"/>
      <c r="T30" s="69"/>
      <c r="U30" s="69"/>
      <c r="V30" s="124">
        <v>4.0</v>
      </c>
      <c r="W30" s="125" t="s">
        <v>83</v>
      </c>
      <c r="X30" s="80"/>
      <c r="Y30" s="80"/>
      <c r="Z30" s="81"/>
      <c r="AA30" s="66"/>
    </row>
    <row r="31" ht="23.25" customHeight="1">
      <c r="A31" s="66"/>
      <c r="B31" s="8"/>
      <c r="C31" s="8"/>
      <c r="D31" s="8"/>
      <c r="E31" s="8"/>
      <c r="F31" s="8"/>
      <c r="G31" s="8"/>
      <c r="H31" s="8"/>
      <c r="I31" s="8"/>
      <c r="J31" s="88"/>
      <c r="K31" s="88"/>
      <c r="L31" s="88"/>
      <c r="M31" s="66"/>
      <c r="N31" s="94" t="str">
        <f>"🟠 "&amp;'월간보고서 (예시)'!W34</f>
        <v>🟠 주 4회 이상 개인 운동 참석</v>
      </c>
      <c r="R31" s="69"/>
      <c r="S31" s="69"/>
      <c r="T31" s="69"/>
      <c r="U31" s="69"/>
      <c r="V31" s="90" t="s">
        <v>88</v>
      </c>
      <c r="W31" s="85"/>
      <c r="X31" s="85"/>
      <c r="Y31" s="85"/>
      <c r="Z31" s="91"/>
      <c r="AA31" s="66"/>
    </row>
    <row r="32" ht="23.25" customHeight="1">
      <c r="A32" s="66"/>
      <c r="B32" s="8"/>
      <c r="C32" s="8"/>
      <c r="D32" s="8"/>
      <c r="E32" s="8"/>
      <c r="F32" s="8"/>
      <c r="G32" s="8"/>
      <c r="H32" s="8"/>
      <c r="I32" s="8"/>
      <c r="J32" s="88"/>
      <c r="K32" s="88"/>
      <c r="L32" s="88"/>
      <c r="M32" s="66"/>
      <c r="N32" s="94" t="str">
        <f>"🟠 "&amp;'월간보고서 (예시)'!W35</f>
        <v>🟠 식단 단백질 섭취량 100g 유지</v>
      </c>
      <c r="R32" s="69"/>
      <c r="S32" s="69"/>
      <c r="T32" s="69"/>
      <c r="U32" s="69"/>
      <c r="V32" s="106">
        <v>1.0</v>
      </c>
      <c r="W32" s="107" t="s">
        <v>93</v>
      </c>
      <c r="X32" s="109"/>
      <c r="Y32" s="109"/>
      <c r="Z32" s="111"/>
      <c r="AA32" s="66"/>
    </row>
    <row r="33" ht="23.25" customHeight="1">
      <c r="A33" s="66"/>
      <c r="B33" s="8"/>
      <c r="C33" s="8"/>
      <c r="D33" s="8"/>
      <c r="E33" s="8"/>
      <c r="F33" s="8"/>
      <c r="G33" s="8"/>
      <c r="H33" s="8"/>
      <c r="I33" s="8"/>
      <c r="J33" s="88"/>
      <c r="K33" s="88"/>
      <c r="L33" s="88"/>
      <c r="M33" s="66"/>
      <c r="N33" s="94" t="str">
        <f>"🟠 "&amp;'월간보고서 (예시)'!W36</f>
        <v>🟠 아침 먹기 월 20회 이상 성공하기</v>
      </c>
      <c r="R33" s="69"/>
      <c r="S33" s="69"/>
      <c r="T33" s="69"/>
      <c r="U33" s="69"/>
      <c r="V33" s="114">
        <v>2.0</v>
      </c>
      <c r="W33" s="116" t="s">
        <v>96</v>
      </c>
      <c r="Z33" s="117"/>
      <c r="AA33" s="66"/>
    </row>
    <row r="34" ht="23.25" customHeight="1">
      <c r="A34" s="66"/>
      <c r="B34" s="8"/>
      <c r="C34" s="8"/>
      <c r="D34" s="8"/>
      <c r="E34" s="8"/>
      <c r="F34" s="8"/>
      <c r="G34" s="8"/>
      <c r="H34" s="8"/>
      <c r="I34" s="8"/>
      <c r="J34" s="88"/>
      <c r="K34" s="88"/>
      <c r="L34" s="88"/>
      <c r="M34" s="66"/>
      <c r="N34" s="94"/>
      <c r="R34" s="69"/>
      <c r="S34" s="69"/>
      <c r="T34" s="69"/>
      <c r="U34" s="69"/>
      <c r="V34" s="114">
        <v>3.0</v>
      </c>
      <c r="W34" s="116" t="s">
        <v>98</v>
      </c>
      <c r="Z34" s="117"/>
      <c r="AA34" s="66"/>
    </row>
    <row r="35" ht="23.25" customHeight="1">
      <c r="A35" s="66"/>
      <c r="B35" s="8"/>
      <c r="C35" s="8"/>
      <c r="D35" s="8"/>
      <c r="E35" s="8"/>
      <c r="F35" s="8"/>
      <c r="G35" s="8"/>
      <c r="H35" s="8"/>
      <c r="I35" s="8"/>
      <c r="J35" s="88"/>
      <c r="K35" s="88"/>
      <c r="L35" s="88"/>
      <c r="M35" s="66"/>
      <c r="N35" s="94"/>
      <c r="R35" s="69"/>
      <c r="S35" s="69"/>
      <c r="T35" s="69"/>
      <c r="U35" s="69"/>
      <c r="V35" s="114">
        <v>4.0</v>
      </c>
      <c r="W35" s="116" t="s">
        <v>100</v>
      </c>
      <c r="Z35" s="117"/>
      <c r="AA35" s="66"/>
    </row>
    <row r="36" ht="23.25" customHeight="1">
      <c r="A36" s="66"/>
      <c r="B36" s="8"/>
      <c r="C36" s="8"/>
      <c r="D36" s="8"/>
      <c r="E36" s="8"/>
      <c r="F36" s="8"/>
      <c r="G36" s="8"/>
      <c r="H36" s="8"/>
      <c r="I36" s="8"/>
      <c r="J36" s="88"/>
      <c r="K36" s="88"/>
      <c r="L36" s="88"/>
      <c r="M36" s="66"/>
      <c r="N36" s="94"/>
      <c r="R36" s="69"/>
      <c r="S36" s="69"/>
      <c r="T36" s="69"/>
      <c r="U36" s="69"/>
      <c r="V36" s="124">
        <v>5.0</v>
      </c>
      <c r="W36" s="125" t="s">
        <v>102</v>
      </c>
      <c r="X36" s="80"/>
      <c r="Y36" s="80"/>
      <c r="Z36" s="81"/>
      <c r="AA36" s="66"/>
    </row>
    <row r="37" ht="27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9"/>
      <c r="S37" s="69"/>
      <c r="T37" s="69"/>
      <c r="U37" s="69"/>
      <c r="V37" s="69"/>
      <c r="W37" s="69"/>
      <c r="X37" s="69"/>
      <c r="Y37" s="69"/>
      <c r="Z37" s="69"/>
      <c r="AA37" s="66"/>
    </row>
    <row r="38" ht="27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ht="27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9"/>
      <c r="S39" s="69"/>
      <c r="T39" s="69"/>
      <c r="U39" s="69"/>
      <c r="V39" s="69"/>
      <c r="W39" s="69"/>
      <c r="X39" s="69"/>
      <c r="Y39" s="69"/>
      <c r="Z39" s="69"/>
      <c r="AA39" s="69"/>
    </row>
  </sheetData>
  <mergeCells count="33">
    <mergeCell ref="B2:Q3"/>
    <mergeCell ref="V3:Z4"/>
    <mergeCell ref="B4:Q4"/>
    <mergeCell ref="B5:L6"/>
    <mergeCell ref="V5:Z5"/>
    <mergeCell ref="W6:X6"/>
    <mergeCell ref="V7:Z7"/>
    <mergeCell ref="W30:Z30"/>
    <mergeCell ref="V31:Z31"/>
    <mergeCell ref="W32:Z32"/>
    <mergeCell ref="W33:Z33"/>
    <mergeCell ref="W34:Z34"/>
    <mergeCell ref="W35:Z35"/>
    <mergeCell ref="W36:Z36"/>
    <mergeCell ref="V12:Z12"/>
    <mergeCell ref="V17:Z17"/>
    <mergeCell ref="V23:Z23"/>
    <mergeCell ref="V26:Z26"/>
    <mergeCell ref="W27:Z27"/>
    <mergeCell ref="W28:Z28"/>
    <mergeCell ref="W29:Z29"/>
    <mergeCell ref="N32:Q32"/>
    <mergeCell ref="N33:Q33"/>
    <mergeCell ref="N34:Q34"/>
    <mergeCell ref="N35:Q35"/>
    <mergeCell ref="N36:Q36"/>
    <mergeCell ref="N5:Q5"/>
    <mergeCell ref="N9:Q9"/>
    <mergeCell ref="N10:Q26"/>
    <mergeCell ref="N28:Q28"/>
    <mergeCell ref="N29:Q29"/>
    <mergeCell ref="N30:Q30"/>
    <mergeCell ref="N31:Q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2" width="16.25"/>
    <col customWidth="1" min="13" max="13" width="1.38"/>
    <col customWidth="1" min="14" max="17" width="13.63"/>
    <col customWidth="1" min="18" max="21" width="2.63"/>
    <col customWidth="1" min="22" max="26" width="13.25"/>
    <col customWidth="1" min="27" max="27" width="5.0"/>
  </cols>
  <sheetData>
    <row r="1" ht="7.5" customHeight="1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/>
      <c r="S1" s="66"/>
      <c r="T1" s="66"/>
      <c r="U1" s="66"/>
      <c r="V1" s="67"/>
      <c r="W1" s="67"/>
      <c r="X1" s="67"/>
      <c r="Y1" s="67"/>
      <c r="Z1" s="67"/>
      <c r="AA1" s="66"/>
    </row>
    <row r="2" ht="25.5" customHeight="1">
      <c r="A2" s="64"/>
      <c r="B2" s="65" t="str">
        <f>"📋 "&amp;'월간 보고서'!Z6&amp;"월 월간 보고서"</f>
        <v>📋 7월 월간 보고서</v>
      </c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25.5" customHeight="1">
      <c r="A3" s="68"/>
      <c r="R3" s="69"/>
      <c r="S3" s="69"/>
      <c r="T3" s="69"/>
      <c r="U3" s="69"/>
      <c r="V3" s="70" t="s">
        <v>41</v>
      </c>
      <c r="W3" s="71"/>
      <c r="X3" s="71"/>
      <c r="Y3" s="71"/>
      <c r="Z3" s="72"/>
      <c r="AA3" s="66"/>
    </row>
    <row r="4">
      <c r="A4" s="68"/>
      <c r="B4" s="73" t="s">
        <v>42</v>
      </c>
      <c r="R4" s="69"/>
      <c r="S4" s="69"/>
      <c r="T4" s="69"/>
      <c r="U4" s="69"/>
      <c r="V4" s="74"/>
      <c r="W4" s="75"/>
      <c r="X4" s="75"/>
      <c r="Y4" s="75"/>
      <c r="Z4" s="76"/>
      <c r="AA4" s="66"/>
    </row>
    <row r="5" ht="23.25" customHeight="1">
      <c r="A5" s="68"/>
      <c r="B5" s="77" t="s">
        <v>43</v>
      </c>
      <c r="M5" s="66"/>
      <c r="N5" s="78" t="s">
        <v>44</v>
      </c>
      <c r="R5" s="69"/>
      <c r="S5" s="69"/>
      <c r="T5" s="69"/>
      <c r="U5" s="69"/>
      <c r="V5" s="79" t="s">
        <v>45</v>
      </c>
      <c r="W5" s="80"/>
      <c r="X5" s="80"/>
      <c r="Y5" s="80"/>
      <c r="Z5" s="81"/>
      <c r="AA5" s="66"/>
    </row>
    <row r="6" ht="23.25" customHeight="1">
      <c r="A6" s="66"/>
      <c r="M6" s="66"/>
      <c r="N6" s="82" t="s">
        <v>46</v>
      </c>
      <c r="O6" s="82" t="s">
        <v>47</v>
      </c>
      <c r="P6" s="82" t="s">
        <v>48</v>
      </c>
      <c r="Q6" s="82" t="s">
        <v>49</v>
      </c>
      <c r="R6" s="69"/>
      <c r="S6" s="69"/>
      <c r="T6" s="69"/>
      <c r="U6" s="69"/>
      <c r="V6" s="83" t="s">
        <v>50</v>
      </c>
      <c r="W6" s="84" t="s">
        <v>51</v>
      </c>
      <c r="X6" s="85"/>
      <c r="Y6" s="83" t="s">
        <v>52</v>
      </c>
      <c r="Z6" s="86">
        <v>7.0</v>
      </c>
      <c r="AA6" s="66"/>
    </row>
    <row r="7" ht="23.25" customHeight="1">
      <c r="A7" s="66"/>
      <c r="B7" s="8"/>
      <c r="C7" s="87"/>
      <c r="D7" s="87"/>
      <c r="E7" s="87"/>
      <c r="F7" s="8"/>
      <c r="G7" s="8"/>
      <c r="H7" s="8"/>
      <c r="I7" s="8"/>
      <c r="J7" s="8"/>
      <c r="K7" s="88"/>
      <c r="L7" s="88"/>
      <c r="M7" s="66"/>
      <c r="N7" s="89">
        <f t="shared" ref="N7:Q7" si="1">W25</f>
        <v>0</v>
      </c>
      <c r="O7" s="89">
        <f t="shared" si="1"/>
        <v>0</v>
      </c>
      <c r="P7" s="89">
        <f t="shared" si="1"/>
        <v>0</v>
      </c>
      <c r="Q7" s="89">
        <f t="shared" si="1"/>
        <v>0</v>
      </c>
      <c r="R7" s="69"/>
      <c r="S7" s="69"/>
      <c r="T7" s="69"/>
      <c r="U7" s="69"/>
      <c r="V7" s="90" t="s">
        <v>53</v>
      </c>
      <c r="W7" s="85"/>
      <c r="X7" s="85"/>
      <c r="Y7" s="85"/>
      <c r="Z7" s="91"/>
      <c r="AA7" s="66"/>
    </row>
    <row r="8" ht="23.25" customHeight="1">
      <c r="A8" s="66"/>
      <c r="B8" s="8"/>
      <c r="C8" s="87"/>
      <c r="D8" s="87"/>
      <c r="E8" s="87"/>
      <c r="F8" s="8"/>
      <c r="G8" s="8"/>
      <c r="H8" s="8"/>
      <c r="I8" s="8"/>
      <c r="J8" s="8"/>
      <c r="K8" s="88"/>
      <c r="L8" s="88"/>
      <c r="M8" s="66"/>
      <c r="N8" s="69"/>
      <c r="O8" s="69"/>
      <c r="P8" s="69"/>
      <c r="Q8" s="69"/>
      <c r="R8" s="69"/>
      <c r="S8" s="69"/>
      <c r="T8" s="69"/>
      <c r="U8" s="69"/>
      <c r="V8" s="83" t="s">
        <v>54</v>
      </c>
      <c r="W8" s="83" t="s">
        <v>46</v>
      </c>
      <c r="X8" s="83" t="s">
        <v>47</v>
      </c>
      <c r="Y8" s="83" t="s">
        <v>48</v>
      </c>
      <c r="Z8" s="83" t="s">
        <v>49</v>
      </c>
      <c r="AA8" s="66"/>
    </row>
    <row r="9" ht="23.25" customHeight="1">
      <c r="A9" s="66"/>
      <c r="B9" s="8"/>
      <c r="C9" s="87"/>
      <c r="D9" s="87"/>
      <c r="E9" s="87"/>
      <c r="F9" s="8"/>
      <c r="G9" s="8"/>
      <c r="H9" s="8"/>
      <c r="I9" s="8"/>
      <c r="J9" s="8"/>
      <c r="K9" s="88"/>
      <c r="L9" s="88"/>
      <c r="M9" s="66"/>
      <c r="N9" s="92" t="s">
        <v>55</v>
      </c>
      <c r="R9" s="69"/>
      <c r="S9" s="69"/>
      <c r="T9" s="69"/>
      <c r="U9" s="69"/>
      <c r="V9" s="83" t="s">
        <v>56</v>
      </c>
      <c r="W9" s="93">
        <v>0.0</v>
      </c>
      <c r="X9" s="93">
        <v>0.0</v>
      </c>
      <c r="Y9" s="93">
        <v>0.0</v>
      </c>
      <c r="Z9" s="93">
        <v>0.0</v>
      </c>
      <c r="AA9" s="66"/>
    </row>
    <row r="10" ht="23.25" customHeight="1">
      <c r="A10" s="66"/>
      <c r="B10" s="8"/>
      <c r="C10" s="87"/>
      <c r="D10" s="87"/>
      <c r="E10" s="87"/>
      <c r="F10" s="8"/>
      <c r="G10" s="8"/>
      <c r="H10" s="8"/>
      <c r="I10" s="8"/>
      <c r="J10" s="8"/>
      <c r="K10" s="88"/>
      <c r="L10" s="88"/>
      <c r="M10" s="66"/>
      <c r="N10" s="94" t="str">
        <f>W27&amp;"
"&amp;W28&amp;"
"&amp;W29&amp;"
"&amp;W30</f>
        <v>입력
-
-
-</v>
      </c>
      <c r="R10" s="69"/>
      <c r="S10" s="69"/>
      <c r="T10" s="69"/>
      <c r="U10" s="69"/>
      <c r="V10" s="83" t="s">
        <v>57</v>
      </c>
      <c r="W10" s="95">
        <v>0.0</v>
      </c>
      <c r="X10" s="95">
        <v>0.0</v>
      </c>
      <c r="Y10" s="95">
        <v>0.0</v>
      </c>
      <c r="Z10" s="95">
        <v>0.0</v>
      </c>
      <c r="AA10" s="66"/>
    </row>
    <row r="11" ht="23.25" customHeight="1">
      <c r="A11" s="66"/>
      <c r="B11" s="8"/>
      <c r="C11" s="87"/>
      <c r="D11" s="87"/>
      <c r="E11" s="87"/>
      <c r="F11" s="8"/>
      <c r="G11" s="8"/>
      <c r="H11" s="8"/>
      <c r="I11" s="8"/>
      <c r="J11" s="8"/>
      <c r="K11" s="88"/>
      <c r="L11" s="88"/>
      <c r="M11" s="66"/>
      <c r="R11" s="69"/>
      <c r="S11" s="69"/>
      <c r="T11" s="69"/>
      <c r="U11" s="69"/>
      <c r="V11" s="83" t="s">
        <v>58</v>
      </c>
      <c r="W11" s="93">
        <v>0.0</v>
      </c>
      <c r="X11" s="93">
        <v>0.0</v>
      </c>
      <c r="Y11" s="93">
        <v>0.0</v>
      </c>
      <c r="Z11" s="93">
        <v>0.0</v>
      </c>
      <c r="AA11" s="66"/>
    </row>
    <row r="12" ht="23.25" customHeight="1">
      <c r="A12" s="66"/>
      <c r="B12" s="8"/>
      <c r="C12" s="87"/>
      <c r="D12" s="87"/>
      <c r="E12" s="87"/>
      <c r="F12" s="8"/>
      <c r="G12" s="8"/>
      <c r="H12" s="8"/>
      <c r="I12" s="8"/>
      <c r="J12" s="8"/>
      <c r="K12" s="88"/>
      <c r="L12" s="88"/>
      <c r="M12" s="66"/>
      <c r="R12" s="69"/>
      <c r="S12" s="69"/>
      <c r="T12" s="69"/>
      <c r="U12" s="69"/>
      <c r="V12" s="90" t="s">
        <v>59</v>
      </c>
      <c r="W12" s="85"/>
      <c r="X12" s="85"/>
      <c r="Y12" s="85"/>
      <c r="Z12" s="91"/>
      <c r="AA12" s="66"/>
    </row>
    <row r="13" ht="23.25" customHeight="1">
      <c r="A13" s="66"/>
      <c r="B13" s="8"/>
      <c r="C13" s="87"/>
      <c r="D13" s="87"/>
      <c r="E13" s="87"/>
      <c r="F13" s="8"/>
      <c r="G13" s="8"/>
      <c r="H13" s="8"/>
      <c r="I13" s="8"/>
      <c r="J13" s="8"/>
      <c r="K13" s="88"/>
      <c r="L13" s="88"/>
      <c r="M13" s="66"/>
      <c r="R13" s="69"/>
      <c r="S13" s="69"/>
      <c r="T13" s="69"/>
      <c r="U13" s="69"/>
      <c r="V13" s="83" t="s">
        <v>54</v>
      </c>
      <c r="W13" s="83" t="s">
        <v>46</v>
      </c>
      <c r="X13" s="83" t="s">
        <v>47</v>
      </c>
      <c r="Y13" s="83" t="s">
        <v>48</v>
      </c>
      <c r="Z13" s="83" t="s">
        <v>49</v>
      </c>
      <c r="AA13" s="66"/>
    </row>
    <row r="14" ht="23.25" customHeight="1">
      <c r="A14" s="66"/>
      <c r="B14" s="8"/>
      <c r="C14" s="8"/>
      <c r="D14" s="8"/>
      <c r="E14" s="8"/>
      <c r="F14" s="8"/>
      <c r="G14" s="8"/>
      <c r="H14" s="8"/>
      <c r="I14" s="8"/>
      <c r="J14" s="88"/>
      <c r="K14" s="88"/>
      <c r="L14" s="88"/>
      <c r="M14" s="66"/>
      <c r="R14" s="69"/>
      <c r="S14" s="69"/>
      <c r="T14" s="69"/>
      <c r="U14" s="69"/>
      <c r="V14" s="83" t="s">
        <v>60</v>
      </c>
      <c r="W14" s="93">
        <v>0.0</v>
      </c>
      <c r="X14" s="93">
        <v>0.0</v>
      </c>
      <c r="Y14" s="93">
        <v>0.0</v>
      </c>
      <c r="Z14" s="93">
        <v>0.0</v>
      </c>
      <c r="AA14" s="66"/>
    </row>
    <row r="15" ht="23.25" customHeight="1">
      <c r="A15" s="66"/>
      <c r="B15" s="8"/>
      <c r="C15" s="96"/>
      <c r="D15" s="96"/>
      <c r="E15" s="96"/>
      <c r="F15" s="8"/>
      <c r="G15" s="8"/>
      <c r="H15" s="8"/>
      <c r="I15" s="8"/>
      <c r="J15" s="88"/>
      <c r="K15" s="88"/>
      <c r="L15" s="88"/>
      <c r="M15" s="66"/>
      <c r="R15" s="69"/>
      <c r="S15" s="69"/>
      <c r="T15" s="69"/>
      <c r="U15" s="69"/>
      <c r="V15" s="83" t="s">
        <v>61</v>
      </c>
      <c r="W15" s="97">
        <v>0.0</v>
      </c>
      <c r="X15" s="97">
        <v>0.0</v>
      </c>
      <c r="Y15" s="97">
        <v>0.0</v>
      </c>
      <c r="Z15" s="97">
        <v>0.0</v>
      </c>
      <c r="AA15" s="66"/>
    </row>
    <row r="16" ht="23.25" customHeight="1">
      <c r="A16" s="66"/>
      <c r="B16" s="8"/>
      <c r="C16" s="87"/>
      <c r="D16" s="87"/>
      <c r="E16" s="87"/>
      <c r="F16" s="8"/>
      <c r="G16" s="8"/>
      <c r="H16" s="8"/>
      <c r="I16" s="8"/>
      <c r="J16" s="88"/>
      <c r="K16" s="88"/>
      <c r="L16" s="88"/>
      <c r="M16" s="66"/>
      <c r="R16" s="69"/>
      <c r="S16" s="69"/>
      <c r="T16" s="69"/>
      <c r="U16" s="69"/>
      <c r="V16" s="83" t="s">
        <v>62</v>
      </c>
      <c r="W16" s="93">
        <v>0.0</v>
      </c>
      <c r="X16" s="93">
        <v>0.0</v>
      </c>
      <c r="Y16" s="93">
        <v>0.0</v>
      </c>
      <c r="Z16" s="93">
        <v>0.0</v>
      </c>
      <c r="AA16" s="66"/>
    </row>
    <row r="17" ht="23.25" customHeight="1">
      <c r="A17" s="66"/>
      <c r="B17" s="8"/>
      <c r="C17" s="87"/>
      <c r="D17" s="87"/>
      <c r="E17" s="87"/>
      <c r="F17" s="8"/>
      <c r="G17" s="8"/>
      <c r="H17" s="8"/>
      <c r="I17" s="8"/>
      <c r="J17" s="88"/>
      <c r="K17" s="88"/>
      <c r="L17" s="88"/>
      <c r="M17" s="66"/>
      <c r="R17" s="69"/>
      <c r="S17" s="69"/>
      <c r="T17" s="69"/>
      <c r="U17" s="69"/>
      <c r="V17" s="90" t="s">
        <v>63</v>
      </c>
      <c r="W17" s="85"/>
      <c r="X17" s="85"/>
      <c r="Y17" s="85"/>
      <c r="Z17" s="91"/>
      <c r="AA17" s="66"/>
    </row>
    <row r="18" ht="23.25" customHeight="1">
      <c r="A18" s="66"/>
      <c r="B18" s="8"/>
      <c r="C18" s="87"/>
      <c r="D18" s="87"/>
      <c r="E18" s="87"/>
      <c r="F18" s="8"/>
      <c r="G18" s="8"/>
      <c r="H18" s="8"/>
      <c r="I18" s="8"/>
      <c r="J18" s="88"/>
      <c r="K18" s="88"/>
      <c r="L18" s="88"/>
      <c r="M18" s="66"/>
      <c r="R18" s="69"/>
      <c r="S18" s="69"/>
      <c r="T18" s="69"/>
      <c r="U18" s="69"/>
      <c r="V18" s="83" t="s">
        <v>54</v>
      </c>
      <c r="W18" s="83" t="s">
        <v>46</v>
      </c>
      <c r="X18" s="83" t="s">
        <v>47</v>
      </c>
      <c r="Y18" s="83" t="s">
        <v>48</v>
      </c>
      <c r="Z18" s="83" t="s">
        <v>49</v>
      </c>
      <c r="AA18" s="66"/>
    </row>
    <row r="19" ht="23.25" customHeight="1">
      <c r="A19" s="66"/>
      <c r="B19" s="8"/>
      <c r="C19" s="87"/>
      <c r="D19" s="87"/>
      <c r="E19" s="87"/>
      <c r="F19" s="8"/>
      <c r="G19" s="8"/>
      <c r="H19" s="8"/>
      <c r="I19" s="8"/>
      <c r="J19" s="88"/>
      <c r="K19" s="88"/>
      <c r="L19" s="88"/>
      <c r="M19" s="66"/>
      <c r="R19" s="69"/>
      <c r="S19" s="69"/>
      <c r="T19" s="69"/>
      <c r="U19" s="69"/>
      <c r="V19" s="83" t="s">
        <v>64</v>
      </c>
      <c r="W19" s="98">
        <v>0.0</v>
      </c>
      <c r="X19" s="98">
        <v>0.0</v>
      </c>
      <c r="Y19" s="98">
        <v>0.0</v>
      </c>
      <c r="Z19" s="98">
        <v>0.0</v>
      </c>
      <c r="AA19" s="66"/>
    </row>
    <row r="20" ht="23.25" customHeight="1">
      <c r="A20" s="66"/>
      <c r="B20" s="8"/>
      <c r="C20" s="87"/>
      <c r="D20" s="87"/>
      <c r="E20" s="87"/>
      <c r="F20" s="8"/>
      <c r="G20" s="8"/>
      <c r="H20" s="8"/>
      <c r="I20" s="8"/>
      <c r="J20" s="88"/>
      <c r="K20" s="88"/>
      <c r="L20" s="88"/>
      <c r="M20" s="66"/>
      <c r="R20" s="69"/>
      <c r="S20" s="69"/>
      <c r="T20" s="69"/>
      <c r="U20" s="69"/>
      <c r="V20" s="83" t="s">
        <v>65</v>
      </c>
      <c r="W20" s="98">
        <v>0.0</v>
      </c>
      <c r="X20" s="98">
        <v>0.0</v>
      </c>
      <c r="Y20" s="98">
        <v>0.0</v>
      </c>
      <c r="Z20" s="98">
        <v>0.0</v>
      </c>
      <c r="AA20" s="66"/>
    </row>
    <row r="21" ht="23.25" customHeight="1">
      <c r="A21" s="66"/>
      <c r="B21" s="8"/>
      <c r="C21" s="87"/>
      <c r="D21" s="87"/>
      <c r="E21" s="87"/>
      <c r="F21" s="8"/>
      <c r="G21" s="8"/>
      <c r="H21" s="8"/>
      <c r="I21" s="8"/>
      <c r="J21" s="8"/>
      <c r="K21" s="8"/>
      <c r="L21" s="8"/>
      <c r="M21" s="66"/>
      <c r="R21" s="69"/>
      <c r="S21" s="69"/>
      <c r="T21" s="69"/>
      <c r="U21" s="69"/>
      <c r="V21" s="83" t="s">
        <v>66</v>
      </c>
      <c r="W21" s="98">
        <v>0.0</v>
      </c>
      <c r="X21" s="98">
        <v>0.0</v>
      </c>
      <c r="Y21" s="98">
        <v>0.0</v>
      </c>
      <c r="Z21" s="98">
        <v>0.0</v>
      </c>
      <c r="AA21" s="66"/>
    </row>
    <row r="22" ht="23.25" customHeight="1">
      <c r="A22" s="66"/>
      <c r="B22" s="8"/>
      <c r="C22" s="87"/>
      <c r="D22" s="87"/>
      <c r="E22" s="87"/>
      <c r="F22" s="8"/>
      <c r="G22" s="8"/>
      <c r="H22" s="8"/>
      <c r="I22" s="8"/>
      <c r="J22" s="8"/>
      <c r="K22" s="99"/>
      <c r="L22" s="99"/>
      <c r="M22" s="66"/>
      <c r="R22" s="69"/>
      <c r="S22" s="69"/>
      <c r="T22" s="69"/>
      <c r="U22" s="69"/>
      <c r="V22" s="83" t="s">
        <v>67</v>
      </c>
      <c r="W22" s="98">
        <v>0.0</v>
      </c>
      <c r="X22" s="98">
        <v>0.0</v>
      </c>
      <c r="Y22" s="98">
        <v>0.0</v>
      </c>
      <c r="Z22" s="98">
        <v>0.0</v>
      </c>
      <c r="AA22" s="66"/>
    </row>
    <row r="23" ht="23.25" customHeight="1">
      <c r="A23" s="66"/>
      <c r="B23" s="8"/>
      <c r="C23" s="87"/>
      <c r="D23" s="87"/>
      <c r="E23" s="87"/>
      <c r="F23" s="8"/>
      <c r="G23" s="8"/>
      <c r="H23" s="8"/>
      <c r="I23" s="8"/>
      <c r="J23" s="8"/>
      <c r="K23" s="88"/>
      <c r="L23" s="88"/>
      <c r="M23" s="66"/>
      <c r="R23" s="69"/>
      <c r="S23" s="69"/>
      <c r="T23" s="69"/>
      <c r="U23" s="69"/>
      <c r="V23" s="90" t="s">
        <v>68</v>
      </c>
      <c r="W23" s="85"/>
      <c r="X23" s="85"/>
      <c r="Y23" s="85"/>
      <c r="Z23" s="91"/>
      <c r="AA23" s="66"/>
    </row>
    <row r="24" ht="23.25" customHeight="1">
      <c r="A24" s="66"/>
      <c r="B24" s="8"/>
      <c r="C24" s="8"/>
      <c r="D24" s="8"/>
      <c r="E24" s="8"/>
      <c r="F24" s="8"/>
      <c r="G24" s="8"/>
      <c r="H24" s="8"/>
      <c r="I24" s="8"/>
      <c r="J24" s="88"/>
      <c r="K24" s="88"/>
      <c r="L24" s="88"/>
      <c r="M24" s="66"/>
      <c r="R24" s="69"/>
      <c r="S24" s="69"/>
      <c r="T24" s="69"/>
      <c r="U24" s="69"/>
      <c r="V24" s="83" t="s">
        <v>54</v>
      </c>
      <c r="W24" s="83" t="s">
        <v>46</v>
      </c>
      <c r="X24" s="83" t="s">
        <v>47</v>
      </c>
      <c r="Y24" s="83" t="s">
        <v>48</v>
      </c>
      <c r="Z24" s="83" t="s">
        <v>49</v>
      </c>
      <c r="AA24" s="66"/>
    </row>
    <row r="25" ht="23.25" customHeight="1">
      <c r="A25" s="66"/>
      <c r="B25" s="8"/>
      <c r="C25" s="8"/>
      <c r="D25" s="8"/>
      <c r="E25" s="8"/>
      <c r="F25" s="8"/>
      <c r="G25" s="8"/>
      <c r="H25" s="8"/>
      <c r="I25" s="8"/>
      <c r="J25" s="88"/>
      <c r="K25" s="88"/>
      <c r="L25" s="88"/>
      <c r="M25" s="66"/>
      <c r="R25" s="69"/>
      <c r="S25" s="69"/>
      <c r="T25" s="69"/>
      <c r="U25" s="69"/>
      <c r="V25" s="83" t="s">
        <v>69</v>
      </c>
      <c r="W25" s="100">
        <v>0.0</v>
      </c>
      <c r="X25" s="100">
        <v>0.0</v>
      </c>
      <c r="Y25" s="100">
        <v>0.0</v>
      </c>
      <c r="Z25" s="100">
        <v>0.0</v>
      </c>
      <c r="AA25" s="66"/>
    </row>
    <row r="26" ht="23.25" customHeight="1">
      <c r="A26" s="66"/>
      <c r="B26" s="8"/>
      <c r="C26" s="8"/>
      <c r="D26" s="8"/>
      <c r="E26" s="8"/>
      <c r="F26" s="8"/>
      <c r="G26" s="8"/>
      <c r="H26" s="8"/>
      <c r="I26" s="8"/>
      <c r="J26" s="88"/>
      <c r="K26" s="88"/>
      <c r="L26" s="88"/>
      <c r="M26" s="66"/>
      <c r="R26" s="69"/>
      <c r="S26" s="69"/>
      <c r="T26" s="69"/>
      <c r="U26" s="69"/>
      <c r="V26" s="90" t="s">
        <v>71</v>
      </c>
      <c r="W26" s="85"/>
      <c r="X26" s="85"/>
      <c r="Y26" s="85"/>
      <c r="Z26" s="91"/>
      <c r="AA26" s="66"/>
    </row>
    <row r="27" ht="23.25" customHeight="1">
      <c r="A27" s="66"/>
      <c r="B27" s="8"/>
      <c r="C27" s="8"/>
      <c r="D27" s="8"/>
      <c r="E27" s="8"/>
      <c r="F27" s="8"/>
      <c r="G27" s="8"/>
      <c r="H27" s="8"/>
      <c r="I27" s="8"/>
      <c r="J27" s="88"/>
      <c r="K27" s="88"/>
      <c r="L27" s="88"/>
      <c r="M27" s="66"/>
      <c r="N27" s="66"/>
      <c r="O27" s="104"/>
      <c r="P27" s="104"/>
      <c r="Q27" s="104"/>
      <c r="R27" s="69"/>
      <c r="S27" s="69"/>
      <c r="T27" s="69"/>
      <c r="U27" s="69"/>
      <c r="V27" s="106">
        <v>1.0</v>
      </c>
      <c r="W27" s="107" t="s">
        <v>130</v>
      </c>
      <c r="X27" s="109"/>
      <c r="Y27" s="109"/>
      <c r="Z27" s="111"/>
      <c r="AA27" s="66"/>
    </row>
    <row r="28" ht="23.25" customHeight="1">
      <c r="A28" s="66"/>
      <c r="B28" s="8"/>
      <c r="C28" s="8"/>
      <c r="D28" s="8"/>
      <c r="E28" s="8"/>
      <c r="F28" s="8"/>
      <c r="G28" s="8"/>
      <c r="H28" s="8"/>
      <c r="I28" s="8"/>
      <c r="J28" s="88"/>
      <c r="K28" s="88"/>
      <c r="L28" s="88"/>
      <c r="M28" s="66"/>
      <c r="N28" s="112" t="s">
        <v>74</v>
      </c>
      <c r="R28" s="69"/>
      <c r="S28" s="69"/>
      <c r="T28" s="69"/>
      <c r="U28" s="69"/>
      <c r="V28" s="114">
        <v>2.0</v>
      </c>
      <c r="W28" s="116" t="s">
        <v>131</v>
      </c>
      <c r="Z28" s="117"/>
      <c r="AA28" s="66"/>
    </row>
    <row r="29" ht="23.25" customHeight="1">
      <c r="A29" s="66"/>
      <c r="B29" s="8"/>
      <c r="C29" s="8"/>
      <c r="D29" s="8"/>
      <c r="E29" s="8"/>
      <c r="F29" s="8"/>
      <c r="G29" s="8"/>
      <c r="H29" s="8"/>
      <c r="I29" s="8"/>
      <c r="J29" s="88"/>
      <c r="K29" s="88"/>
      <c r="L29" s="88"/>
      <c r="M29" s="66"/>
      <c r="N29" s="170" t="str">
        <f>"🟠 "&amp;'월간 보고서'!W32</f>
        <v>🟠 -</v>
      </c>
      <c r="R29" s="69"/>
      <c r="S29" s="69"/>
      <c r="T29" s="69"/>
      <c r="U29" s="69"/>
      <c r="V29" s="114">
        <v>3.0</v>
      </c>
      <c r="W29" s="116" t="s">
        <v>131</v>
      </c>
      <c r="Z29" s="117"/>
      <c r="AA29" s="66"/>
    </row>
    <row r="30" ht="23.25" customHeight="1">
      <c r="A30" s="66"/>
      <c r="B30" s="8"/>
      <c r="C30" s="8"/>
      <c r="D30" s="8"/>
      <c r="E30" s="8"/>
      <c r="F30" s="8"/>
      <c r="G30" s="8"/>
      <c r="H30" s="8"/>
      <c r="I30" s="8"/>
      <c r="J30" s="88"/>
      <c r="K30" s="88"/>
      <c r="L30" s="88"/>
      <c r="M30" s="66"/>
      <c r="N30" s="170" t="str">
        <f>"🟠 "&amp;'월간 보고서'!W33</f>
        <v>🟠 -</v>
      </c>
      <c r="R30" s="69"/>
      <c r="S30" s="69"/>
      <c r="T30" s="69"/>
      <c r="U30" s="69"/>
      <c r="V30" s="124">
        <v>4.0</v>
      </c>
      <c r="W30" s="125" t="s">
        <v>131</v>
      </c>
      <c r="X30" s="80"/>
      <c r="Y30" s="80"/>
      <c r="Z30" s="81"/>
      <c r="AA30" s="66"/>
    </row>
    <row r="31" ht="23.25" customHeight="1">
      <c r="A31" s="66"/>
      <c r="B31" s="8"/>
      <c r="C31" s="8"/>
      <c r="D31" s="8"/>
      <c r="E31" s="8"/>
      <c r="F31" s="8"/>
      <c r="G31" s="8"/>
      <c r="H31" s="8"/>
      <c r="I31" s="8"/>
      <c r="J31" s="88"/>
      <c r="K31" s="88"/>
      <c r="L31" s="88"/>
      <c r="M31" s="66"/>
      <c r="N31" s="170" t="str">
        <f>"🟠 "&amp;'월간 보고서'!W34</f>
        <v>🟠 -</v>
      </c>
      <c r="R31" s="69"/>
      <c r="S31" s="69"/>
      <c r="T31" s="69"/>
      <c r="U31" s="69"/>
      <c r="V31" s="90" t="s">
        <v>88</v>
      </c>
      <c r="W31" s="85"/>
      <c r="X31" s="85"/>
      <c r="Y31" s="85"/>
      <c r="Z31" s="91"/>
      <c r="AA31" s="66"/>
    </row>
    <row r="32" ht="23.25" customHeight="1">
      <c r="A32" s="66"/>
      <c r="B32" s="8"/>
      <c r="C32" s="8"/>
      <c r="D32" s="8"/>
      <c r="E32" s="8"/>
      <c r="F32" s="8"/>
      <c r="G32" s="8"/>
      <c r="H32" s="8"/>
      <c r="I32" s="8"/>
      <c r="J32" s="88"/>
      <c r="K32" s="88"/>
      <c r="L32" s="88"/>
      <c r="M32" s="66"/>
      <c r="N32" s="170" t="str">
        <f>"🟠 "&amp;'월간 보고서'!W35</f>
        <v>🟠 -</v>
      </c>
      <c r="R32" s="69"/>
      <c r="S32" s="69"/>
      <c r="T32" s="69"/>
      <c r="U32" s="69"/>
      <c r="V32" s="106">
        <v>1.0</v>
      </c>
      <c r="W32" s="107" t="s">
        <v>131</v>
      </c>
      <c r="X32" s="109"/>
      <c r="Y32" s="109"/>
      <c r="Z32" s="111"/>
      <c r="AA32" s="66"/>
    </row>
    <row r="33" ht="23.25" customHeight="1">
      <c r="A33" s="66"/>
      <c r="B33" s="8"/>
      <c r="C33" s="8"/>
      <c r="D33" s="8"/>
      <c r="E33" s="8"/>
      <c r="F33" s="8"/>
      <c r="G33" s="8"/>
      <c r="H33" s="8"/>
      <c r="I33" s="8"/>
      <c r="J33" s="88"/>
      <c r="K33" s="88"/>
      <c r="L33" s="88"/>
      <c r="M33" s="66"/>
      <c r="N33" s="170" t="str">
        <f>"🟠 "&amp;'월간 보고서'!W36</f>
        <v>🟠 -</v>
      </c>
      <c r="R33" s="69"/>
      <c r="S33" s="69"/>
      <c r="T33" s="69"/>
      <c r="U33" s="69"/>
      <c r="V33" s="114">
        <v>2.0</v>
      </c>
      <c r="W33" s="116" t="s">
        <v>131</v>
      </c>
      <c r="Z33" s="117"/>
      <c r="AA33" s="66"/>
    </row>
    <row r="34" ht="23.25" customHeight="1">
      <c r="A34" s="66"/>
      <c r="B34" s="8"/>
      <c r="C34" s="8"/>
      <c r="D34" s="8"/>
      <c r="E34" s="8"/>
      <c r="F34" s="8"/>
      <c r="G34" s="8"/>
      <c r="H34" s="8"/>
      <c r="I34" s="8"/>
      <c r="J34" s="88"/>
      <c r="K34" s="88"/>
      <c r="L34" s="88"/>
      <c r="M34" s="66"/>
      <c r="N34" s="94"/>
      <c r="R34" s="69"/>
      <c r="S34" s="69"/>
      <c r="T34" s="69"/>
      <c r="U34" s="69"/>
      <c r="V34" s="114">
        <v>3.0</v>
      </c>
      <c r="W34" s="116" t="s">
        <v>131</v>
      </c>
      <c r="Z34" s="117"/>
      <c r="AA34" s="66"/>
    </row>
    <row r="35" ht="23.25" customHeight="1">
      <c r="A35" s="66"/>
      <c r="B35" s="8"/>
      <c r="C35" s="8"/>
      <c r="D35" s="8"/>
      <c r="E35" s="8"/>
      <c r="F35" s="8"/>
      <c r="G35" s="8"/>
      <c r="H35" s="8"/>
      <c r="I35" s="8"/>
      <c r="J35" s="88"/>
      <c r="K35" s="88"/>
      <c r="L35" s="88"/>
      <c r="M35" s="66"/>
      <c r="N35" s="94"/>
      <c r="R35" s="69"/>
      <c r="S35" s="69"/>
      <c r="T35" s="69"/>
      <c r="U35" s="69"/>
      <c r="V35" s="114">
        <v>4.0</v>
      </c>
      <c r="W35" s="116" t="s">
        <v>131</v>
      </c>
      <c r="Z35" s="117"/>
      <c r="AA35" s="66"/>
    </row>
    <row r="36" ht="23.25" customHeight="1">
      <c r="A36" s="66"/>
      <c r="B36" s="8"/>
      <c r="C36" s="8"/>
      <c r="D36" s="8"/>
      <c r="E36" s="8"/>
      <c r="F36" s="8"/>
      <c r="G36" s="8"/>
      <c r="H36" s="8"/>
      <c r="I36" s="8"/>
      <c r="J36" s="88"/>
      <c r="K36" s="88"/>
      <c r="L36" s="88"/>
      <c r="M36" s="66"/>
      <c r="N36" s="94"/>
      <c r="R36" s="69"/>
      <c r="S36" s="69"/>
      <c r="T36" s="69"/>
      <c r="U36" s="69"/>
      <c r="V36" s="124">
        <v>5.0</v>
      </c>
      <c r="W36" s="125" t="s">
        <v>131</v>
      </c>
      <c r="X36" s="80"/>
      <c r="Y36" s="80"/>
      <c r="Z36" s="81"/>
      <c r="AA36" s="66"/>
    </row>
    <row r="37" ht="27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9"/>
      <c r="S37" s="69"/>
      <c r="T37" s="69"/>
      <c r="U37" s="69"/>
      <c r="V37" s="69"/>
      <c r="W37" s="69"/>
      <c r="X37" s="69"/>
      <c r="Y37" s="69"/>
      <c r="Z37" s="69"/>
      <c r="AA37" s="66"/>
    </row>
    <row r="38" ht="27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ht="27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9"/>
      <c r="S39" s="69"/>
      <c r="T39" s="69"/>
      <c r="U39" s="69"/>
      <c r="V39" s="69"/>
      <c r="W39" s="69"/>
      <c r="X39" s="69"/>
      <c r="Y39" s="69"/>
      <c r="Z39" s="69"/>
      <c r="AA39" s="69"/>
    </row>
  </sheetData>
  <mergeCells count="33">
    <mergeCell ref="B2:Q3"/>
    <mergeCell ref="V3:Z4"/>
    <mergeCell ref="B4:Q4"/>
    <mergeCell ref="B5:L6"/>
    <mergeCell ref="V5:Z5"/>
    <mergeCell ref="W6:X6"/>
    <mergeCell ref="V7:Z7"/>
    <mergeCell ref="W30:Z30"/>
    <mergeCell ref="V31:Z31"/>
    <mergeCell ref="W32:Z32"/>
    <mergeCell ref="W33:Z33"/>
    <mergeCell ref="W34:Z34"/>
    <mergeCell ref="W35:Z35"/>
    <mergeCell ref="W36:Z36"/>
    <mergeCell ref="V12:Z12"/>
    <mergeCell ref="V17:Z17"/>
    <mergeCell ref="V23:Z23"/>
    <mergeCell ref="V26:Z26"/>
    <mergeCell ref="W27:Z27"/>
    <mergeCell ref="W28:Z28"/>
    <mergeCell ref="W29:Z29"/>
    <mergeCell ref="N32:Q32"/>
    <mergeCell ref="N33:Q33"/>
    <mergeCell ref="N34:Q34"/>
    <mergeCell ref="N35:Q35"/>
    <mergeCell ref="N36:Q36"/>
    <mergeCell ref="N5:Q5"/>
    <mergeCell ref="N9:Q9"/>
    <mergeCell ref="N10:Q26"/>
    <mergeCell ref="N28:Q28"/>
    <mergeCell ref="N29:Q29"/>
    <mergeCell ref="N30:Q30"/>
    <mergeCell ref="N31:Q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2" width="16.25"/>
    <col customWidth="1" min="13" max="13" width="1.38"/>
    <col customWidth="1" min="14" max="17" width="13.63"/>
    <col customWidth="1" min="18" max="21" width="2.63"/>
    <col customWidth="1" min="22" max="26" width="13.25"/>
    <col customWidth="1" min="27" max="27" width="5.0"/>
  </cols>
  <sheetData>
    <row r="1" ht="7.5" customHeight="1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/>
      <c r="S1" s="66"/>
      <c r="T1" s="66"/>
      <c r="U1" s="66"/>
      <c r="V1" s="67"/>
      <c r="W1" s="67"/>
      <c r="X1" s="67"/>
      <c r="Y1" s="67"/>
      <c r="Z1" s="67"/>
      <c r="AA1" s="66"/>
    </row>
    <row r="2" ht="25.5" customHeight="1">
      <c r="A2" s="64"/>
      <c r="B2" s="65" t="str">
        <f>"📋 "&amp;'월간 보고서의 사본'!Z6&amp;"월 월간 보고서"</f>
        <v>📋 7월 월간 보고서</v>
      </c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25.5" customHeight="1">
      <c r="A3" s="68"/>
      <c r="R3" s="69"/>
      <c r="S3" s="69"/>
      <c r="T3" s="69"/>
      <c r="U3" s="69"/>
      <c r="V3" s="70" t="s">
        <v>41</v>
      </c>
      <c r="W3" s="71"/>
      <c r="X3" s="71"/>
      <c r="Y3" s="71"/>
      <c r="Z3" s="72"/>
      <c r="AA3" s="66"/>
    </row>
    <row r="4">
      <c r="A4" s="68"/>
      <c r="B4" s="73" t="s">
        <v>42</v>
      </c>
      <c r="R4" s="69"/>
      <c r="S4" s="69"/>
      <c r="T4" s="69"/>
      <c r="U4" s="69"/>
      <c r="V4" s="74"/>
      <c r="W4" s="75"/>
      <c r="X4" s="75"/>
      <c r="Y4" s="75"/>
      <c r="Z4" s="76"/>
      <c r="AA4" s="66"/>
    </row>
    <row r="5" ht="23.25" customHeight="1">
      <c r="A5" s="68"/>
      <c r="B5" s="77" t="s">
        <v>43</v>
      </c>
      <c r="M5" s="66"/>
      <c r="N5" s="78" t="s">
        <v>44</v>
      </c>
      <c r="R5" s="69"/>
      <c r="S5" s="69"/>
      <c r="T5" s="69"/>
      <c r="U5" s="69"/>
      <c r="V5" s="79" t="s">
        <v>45</v>
      </c>
      <c r="W5" s="80"/>
      <c r="X5" s="80"/>
      <c r="Y5" s="80"/>
      <c r="Z5" s="81"/>
      <c r="AA5" s="66"/>
    </row>
    <row r="6" ht="23.25" customHeight="1">
      <c r="A6" s="66"/>
      <c r="M6" s="66"/>
      <c r="N6" s="82" t="s">
        <v>46</v>
      </c>
      <c r="O6" s="82" t="s">
        <v>47</v>
      </c>
      <c r="P6" s="82" t="s">
        <v>48</v>
      </c>
      <c r="Q6" s="82" t="s">
        <v>49</v>
      </c>
      <c r="R6" s="69"/>
      <c r="S6" s="69"/>
      <c r="T6" s="69"/>
      <c r="U6" s="69"/>
      <c r="V6" s="83" t="s">
        <v>50</v>
      </c>
      <c r="W6" s="84" t="s">
        <v>51</v>
      </c>
      <c r="X6" s="85"/>
      <c r="Y6" s="83" t="s">
        <v>52</v>
      </c>
      <c r="Z6" s="86">
        <v>7.0</v>
      </c>
      <c r="AA6" s="66"/>
    </row>
    <row r="7" ht="23.25" customHeight="1">
      <c r="A7" s="66"/>
      <c r="B7" s="8"/>
      <c r="C7" s="87"/>
      <c r="D7" s="87"/>
      <c r="E7" s="87"/>
      <c r="F7" s="8"/>
      <c r="G7" s="8"/>
      <c r="H7" s="8"/>
      <c r="I7" s="8"/>
      <c r="J7" s="8"/>
      <c r="K7" s="88"/>
      <c r="L7" s="88"/>
      <c r="M7" s="66"/>
      <c r="N7" s="89">
        <f t="shared" ref="N7:Q7" si="1">W25</f>
        <v>0</v>
      </c>
      <c r="O7" s="89">
        <f t="shared" si="1"/>
        <v>0</v>
      </c>
      <c r="P7" s="89">
        <f t="shared" si="1"/>
        <v>0</v>
      </c>
      <c r="Q7" s="89">
        <f t="shared" si="1"/>
        <v>0</v>
      </c>
      <c r="R7" s="69"/>
      <c r="S7" s="69"/>
      <c r="T7" s="69"/>
      <c r="U7" s="69"/>
      <c r="V7" s="90" t="s">
        <v>53</v>
      </c>
      <c r="W7" s="85"/>
      <c r="X7" s="85"/>
      <c r="Y7" s="85"/>
      <c r="Z7" s="91"/>
      <c r="AA7" s="66"/>
    </row>
    <row r="8" ht="23.25" customHeight="1">
      <c r="A8" s="66"/>
      <c r="B8" s="8"/>
      <c r="C8" s="87"/>
      <c r="D8" s="87"/>
      <c r="E8" s="87"/>
      <c r="F8" s="8"/>
      <c r="G8" s="8"/>
      <c r="H8" s="8"/>
      <c r="I8" s="8"/>
      <c r="J8" s="8"/>
      <c r="K8" s="88"/>
      <c r="L8" s="88"/>
      <c r="M8" s="66"/>
      <c r="N8" s="69"/>
      <c r="O8" s="69"/>
      <c r="P8" s="69"/>
      <c r="Q8" s="69"/>
      <c r="R8" s="69"/>
      <c r="S8" s="69"/>
      <c r="T8" s="69"/>
      <c r="U8" s="69"/>
      <c r="V8" s="83" t="s">
        <v>54</v>
      </c>
      <c r="W8" s="83" t="s">
        <v>46</v>
      </c>
      <c r="X8" s="83" t="s">
        <v>47</v>
      </c>
      <c r="Y8" s="83" t="s">
        <v>48</v>
      </c>
      <c r="Z8" s="83" t="s">
        <v>49</v>
      </c>
      <c r="AA8" s="66"/>
    </row>
    <row r="9" ht="23.25" customHeight="1">
      <c r="A9" s="66"/>
      <c r="B9" s="8"/>
      <c r="C9" s="87"/>
      <c r="D9" s="87"/>
      <c r="E9" s="87"/>
      <c r="F9" s="8"/>
      <c r="G9" s="8"/>
      <c r="H9" s="8"/>
      <c r="I9" s="8"/>
      <c r="J9" s="8"/>
      <c r="K9" s="88"/>
      <c r="L9" s="88"/>
      <c r="M9" s="66"/>
      <c r="N9" s="92" t="s">
        <v>55</v>
      </c>
      <c r="R9" s="69"/>
      <c r="S9" s="69"/>
      <c r="T9" s="69"/>
      <c r="U9" s="69"/>
      <c r="V9" s="83" t="s">
        <v>56</v>
      </c>
      <c r="W9" s="93">
        <v>0.0</v>
      </c>
      <c r="X9" s="93">
        <v>0.0</v>
      </c>
      <c r="Y9" s="93">
        <v>0.0</v>
      </c>
      <c r="Z9" s="93">
        <v>0.0</v>
      </c>
      <c r="AA9" s="66"/>
    </row>
    <row r="10" ht="23.25" customHeight="1">
      <c r="A10" s="66"/>
      <c r="B10" s="8"/>
      <c r="C10" s="87"/>
      <c r="D10" s="87"/>
      <c r="E10" s="87"/>
      <c r="F10" s="8"/>
      <c r="G10" s="8"/>
      <c r="H10" s="8"/>
      <c r="I10" s="8"/>
      <c r="J10" s="8"/>
      <c r="K10" s="88"/>
      <c r="L10" s="88"/>
      <c r="M10" s="66"/>
      <c r="N10" s="94" t="str">
        <f>W27&amp;"
"&amp;W28&amp;"
"&amp;W29&amp;"
"&amp;W30</f>
        <v>입력
-
-
-</v>
      </c>
      <c r="R10" s="69"/>
      <c r="S10" s="69"/>
      <c r="T10" s="69"/>
      <c r="U10" s="69"/>
      <c r="V10" s="83" t="s">
        <v>57</v>
      </c>
      <c r="W10" s="95">
        <v>0.0</v>
      </c>
      <c r="X10" s="95">
        <v>0.0</v>
      </c>
      <c r="Y10" s="95">
        <v>0.0</v>
      </c>
      <c r="Z10" s="95">
        <v>0.0</v>
      </c>
      <c r="AA10" s="66"/>
    </row>
    <row r="11" ht="23.25" customHeight="1">
      <c r="A11" s="66"/>
      <c r="B11" s="8"/>
      <c r="C11" s="87"/>
      <c r="D11" s="87"/>
      <c r="E11" s="87"/>
      <c r="F11" s="8"/>
      <c r="G11" s="8"/>
      <c r="H11" s="8"/>
      <c r="I11" s="8"/>
      <c r="J11" s="8"/>
      <c r="K11" s="88"/>
      <c r="L11" s="88"/>
      <c r="M11" s="66"/>
      <c r="R11" s="69"/>
      <c r="S11" s="69"/>
      <c r="T11" s="69"/>
      <c r="U11" s="69"/>
      <c r="V11" s="83" t="s">
        <v>58</v>
      </c>
      <c r="W11" s="93">
        <v>0.0</v>
      </c>
      <c r="X11" s="93">
        <v>0.0</v>
      </c>
      <c r="Y11" s="93">
        <v>0.0</v>
      </c>
      <c r="Z11" s="93">
        <v>0.0</v>
      </c>
      <c r="AA11" s="66"/>
    </row>
    <row r="12" ht="23.25" customHeight="1">
      <c r="A12" s="66"/>
      <c r="B12" s="8"/>
      <c r="C12" s="87"/>
      <c r="D12" s="87"/>
      <c r="E12" s="87"/>
      <c r="F12" s="8"/>
      <c r="G12" s="8"/>
      <c r="H12" s="8"/>
      <c r="I12" s="8"/>
      <c r="J12" s="8"/>
      <c r="K12" s="88"/>
      <c r="L12" s="88"/>
      <c r="M12" s="66"/>
      <c r="R12" s="69"/>
      <c r="S12" s="69"/>
      <c r="T12" s="69"/>
      <c r="U12" s="69"/>
      <c r="V12" s="90" t="s">
        <v>59</v>
      </c>
      <c r="W12" s="85"/>
      <c r="X12" s="85"/>
      <c r="Y12" s="85"/>
      <c r="Z12" s="91"/>
      <c r="AA12" s="66"/>
    </row>
    <row r="13" ht="23.25" customHeight="1">
      <c r="A13" s="66"/>
      <c r="B13" s="8"/>
      <c r="C13" s="87"/>
      <c r="D13" s="87"/>
      <c r="E13" s="87"/>
      <c r="F13" s="8"/>
      <c r="G13" s="8"/>
      <c r="H13" s="8"/>
      <c r="I13" s="8"/>
      <c r="J13" s="8"/>
      <c r="K13" s="88"/>
      <c r="L13" s="88"/>
      <c r="M13" s="66"/>
      <c r="R13" s="69"/>
      <c r="S13" s="69"/>
      <c r="T13" s="69"/>
      <c r="U13" s="69"/>
      <c r="V13" s="83" t="s">
        <v>54</v>
      </c>
      <c r="W13" s="83" t="s">
        <v>46</v>
      </c>
      <c r="X13" s="83" t="s">
        <v>47</v>
      </c>
      <c r="Y13" s="83" t="s">
        <v>48</v>
      </c>
      <c r="Z13" s="83" t="s">
        <v>49</v>
      </c>
      <c r="AA13" s="66"/>
    </row>
    <row r="14" ht="23.25" customHeight="1">
      <c r="A14" s="66"/>
      <c r="B14" s="8"/>
      <c r="C14" s="8"/>
      <c r="D14" s="8"/>
      <c r="E14" s="8"/>
      <c r="F14" s="8"/>
      <c r="G14" s="8"/>
      <c r="H14" s="8"/>
      <c r="I14" s="8"/>
      <c r="J14" s="88"/>
      <c r="K14" s="88"/>
      <c r="L14" s="88"/>
      <c r="M14" s="66"/>
      <c r="R14" s="69"/>
      <c r="S14" s="69"/>
      <c r="T14" s="69"/>
      <c r="U14" s="69"/>
      <c r="V14" s="83" t="s">
        <v>60</v>
      </c>
      <c r="W14" s="93">
        <v>0.0</v>
      </c>
      <c r="X14" s="93">
        <v>0.0</v>
      </c>
      <c r="Y14" s="93">
        <v>0.0</v>
      </c>
      <c r="Z14" s="93">
        <v>0.0</v>
      </c>
      <c r="AA14" s="66"/>
    </row>
    <row r="15" ht="23.25" customHeight="1">
      <c r="A15" s="66"/>
      <c r="B15" s="8"/>
      <c r="C15" s="96"/>
      <c r="D15" s="96"/>
      <c r="E15" s="96"/>
      <c r="F15" s="8"/>
      <c r="G15" s="8"/>
      <c r="H15" s="8"/>
      <c r="I15" s="8"/>
      <c r="J15" s="88"/>
      <c r="K15" s="88"/>
      <c r="L15" s="88"/>
      <c r="M15" s="66"/>
      <c r="R15" s="69"/>
      <c r="S15" s="69"/>
      <c r="T15" s="69"/>
      <c r="U15" s="69"/>
      <c r="V15" s="83" t="s">
        <v>61</v>
      </c>
      <c r="W15" s="97">
        <v>0.0</v>
      </c>
      <c r="X15" s="97">
        <v>0.0</v>
      </c>
      <c r="Y15" s="97">
        <v>0.0</v>
      </c>
      <c r="Z15" s="97">
        <v>0.0</v>
      </c>
      <c r="AA15" s="66"/>
    </row>
    <row r="16" ht="23.25" customHeight="1">
      <c r="A16" s="66"/>
      <c r="B16" s="8"/>
      <c r="C16" s="87"/>
      <c r="D16" s="87"/>
      <c r="E16" s="87"/>
      <c r="F16" s="8"/>
      <c r="G16" s="8"/>
      <c r="H16" s="8"/>
      <c r="I16" s="8"/>
      <c r="J16" s="88"/>
      <c r="K16" s="88"/>
      <c r="L16" s="88"/>
      <c r="M16" s="66"/>
      <c r="R16" s="69"/>
      <c r="S16" s="69"/>
      <c r="T16" s="69"/>
      <c r="U16" s="69"/>
      <c r="V16" s="83" t="s">
        <v>62</v>
      </c>
      <c r="W16" s="93">
        <v>0.0</v>
      </c>
      <c r="X16" s="93">
        <v>0.0</v>
      </c>
      <c r="Y16" s="93">
        <v>0.0</v>
      </c>
      <c r="Z16" s="93">
        <v>0.0</v>
      </c>
      <c r="AA16" s="66"/>
    </row>
    <row r="17" ht="23.25" customHeight="1">
      <c r="A17" s="66"/>
      <c r="B17" s="8"/>
      <c r="C17" s="87"/>
      <c r="D17" s="87"/>
      <c r="E17" s="87"/>
      <c r="F17" s="8"/>
      <c r="G17" s="8"/>
      <c r="H17" s="8"/>
      <c r="I17" s="8"/>
      <c r="J17" s="88"/>
      <c r="K17" s="88"/>
      <c r="L17" s="88"/>
      <c r="M17" s="66"/>
      <c r="R17" s="69"/>
      <c r="S17" s="69"/>
      <c r="T17" s="69"/>
      <c r="U17" s="69"/>
      <c r="V17" s="90" t="s">
        <v>63</v>
      </c>
      <c r="W17" s="85"/>
      <c r="X17" s="85"/>
      <c r="Y17" s="85"/>
      <c r="Z17" s="91"/>
      <c r="AA17" s="66"/>
    </row>
    <row r="18" ht="23.25" customHeight="1">
      <c r="A18" s="66"/>
      <c r="B18" s="8"/>
      <c r="C18" s="87"/>
      <c r="D18" s="87"/>
      <c r="E18" s="87"/>
      <c r="F18" s="8"/>
      <c r="G18" s="8"/>
      <c r="H18" s="8"/>
      <c r="I18" s="8"/>
      <c r="J18" s="88"/>
      <c r="K18" s="88"/>
      <c r="L18" s="88"/>
      <c r="M18" s="66"/>
      <c r="R18" s="69"/>
      <c r="S18" s="69"/>
      <c r="T18" s="69"/>
      <c r="U18" s="69"/>
      <c r="V18" s="83" t="s">
        <v>54</v>
      </c>
      <c r="W18" s="83" t="s">
        <v>46</v>
      </c>
      <c r="X18" s="83" t="s">
        <v>47</v>
      </c>
      <c r="Y18" s="83" t="s">
        <v>48</v>
      </c>
      <c r="Z18" s="83" t="s">
        <v>49</v>
      </c>
      <c r="AA18" s="66"/>
    </row>
    <row r="19" ht="23.25" customHeight="1">
      <c r="A19" s="66"/>
      <c r="B19" s="8"/>
      <c r="C19" s="87"/>
      <c r="D19" s="87"/>
      <c r="E19" s="87"/>
      <c r="F19" s="8"/>
      <c r="G19" s="8"/>
      <c r="H19" s="8"/>
      <c r="I19" s="8"/>
      <c r="J19" s="88"/>
      <c r="K19" s="88"/>
      <c r="L19" s="88"/>
      <c r="M19" s="66"/>
      <c r="R19" s="69"/>
      <c r="S19" s="69"/>
      <c r="T19" s="69"/>
      <c r="U19" s="69"/>
      <c r="V19" s="83" t="s">
        <v>64</v>
      </c>
      <c r="W19" s="98">
        <v>0.0</v>
      </c>
      <c r="X19" s="98">
        <v>0.0</v>
      </c>
      <c r="Y19" s="98">
        <v>0.0</v>
      </c>
      <c r="Z19" s="98">
        <v>0.0</v>
      </c>
      <c r="AA19" s="66"/>
    </row>
    <row r="20" ht="23.25" customHeight="1">
      <c r="A20" s="66"/>
      <c r="B20" s="8"/>
      <c r="C20" s="87"/>
      <c r="D20" s="87"/>
      <c r="E20" s="87"/>
      <c r="F20" s="8"/>
      <c r="G20" s="8"/>
      <c r="H20" s="8"/>
      <c r="I20" s="8"/>
      <c r="J20" s="88"/>
      <c r="K20" s="88"/>
      <c r="L20" s="88"/>
      <c r="M20" s="66"/>
      <c r="R20" s="69"/>
      <c r="S20" s="69"/>
      <c r="T20" s="69"/>
      <c r="U20" s="69"/>
      <c r="V20" s="83" t="s">
        <v>65</v>
      </c>
      <c r="W20" s="98">
        <v>0.0</v>
      </c>
      <c r="X20" s="98">
        <v>0.0</v>
      </c>
      <c r="Y20" s="98">
        <v>0.0</v>
      </c>
      <c r="Z20" s="98">
        <v>0.0</v>
      </c>
      <c r="AA20" s="66"/>
    </row>
    <row r="21" ht="23.25" customHeight="1">
      <c r="A21" s="66"/>
      <c r="B21" s="8"/>
      <c r="C21" s="87"/>
      <c r="D21" s="87"/>
      <c r="E21" s="87"/>
      <c r="F21" s="8"/>
      <c r="G21" s="8"/>
      <c r="H21" s="8"/>
      <c r="I21" s="8"/>
      <c r="J21" s="8"/>
      <c r="K21" s="8"/>
      <c r="L21" s="8"/>
      <c r="M21" s="66"/>
      <c r="R21" s="69"/>
      <c r="S21" s="69"/>
      <c r="T21" s="69"/>
      <c r="U21" s="69"/>
      <c r="V21" s="83" t="s">
        <v>66</v>
      </c>
      <c r="W21" s="98">
        <v>0.0</v>
      </c>
      <c r="X21" s="98">
        <v>0.0</v>
      </c>
      <c r="Y21" s="98">
        <v>0.0</v>
      </c>
      <c r="Z21" s="98">
        <v>0.0</v>
      </c>
      <c r="AA21" s="66"/>
    </row>
    <row r="22" ht="23.25" customHeight="1">
      <c r="A22" s="66"/>
      <c r="B22" s="8"/>
      <c r="C22" s="87"/>
      <c r="D22" s="87"/>
      <c r="E22" s="87"/>
      <c r="F22" s="8"/>
      <c r="G22" s="8"/>
      <c r="H22" s="8"/>
      <c r="I22" s="8"/>
      <c r="J22" s="8"/>
      <c r="K22" s="99"/>
      <c r="L22" s="99"/>
      <c r="M22" s="66"/>
      <c r="R22" s="69"/>
      <c r="S22" s="69"/>
      <c r="T22" s="69"/>
      <c r="U22" s="69"/>
      <c r="V22" s="83" t="s">
        <v>67</v>
      </c>
      <c r="W22" s="98">
        <v>0.0</v>
      </c>
      <c r="X22" s="98">
        <v>0.0</v>
      </c>
      <c r="Y22" s="98">
        <v>0.0</v>
      </c>
      <c r="Z22" s="98">
        <v>0.0</v>
      </c>
      <c r="AA22" s="66"/>
    </row>
    <row r="23" ht="23.25" customHeight="1">
      <c r="A23" s="66"/>
      <c r="B23" s="8"/>
      <c r="C23" s="87"/>
      <c r="D23" s="87"/>
      <c r="E23" s="87"/>
      <c r="F23" s="8"/>
      <c r="G23" s="8"/>
      <c r="H23" s="8"/>
      <c r="I23" s="8"/>
      <c r="J23" s="8"/>
      <c r="K23" s="88"/>
      <c r="L23" s="88"/>
      <c r="M23" s="66"/>
      <c r="R23" s="69"/>
      <c r="S23" s="69"/>
      <c r="T23" s="69"/>
      <c r="U23" s="69"/>
      <c r="V23" s="90" t="s">
        <v>68</v>
      </c>
      <c r="W23" s="85"/>
      <c r="X23" s="85"/>
      <c r="Y23" s="85"/>
      <c r="Z23" s="91"/>
      <c r="AA23" s="66"/>
    </row>
    <row r="24" ht="23.25" customHeight="1">
      <c r="A24" s="66"/>
      <c r="B24" s="8"/>
      <c r="C24" s="8"/>
      <c r="D24" s="8"/>
      <c r="E24" s="8"/>
      <c r="F24" s="8"/>
      <c r="G24" s="8"/>
      <c r="H24" s="8"/>
      <c r="I24" s="8"/>
      <c r="J24" s="88"/>
      <c r="K24" s="88"/>
      <c r="L24" s="88"/>
      <c r="M24" s="66"/>
      <c r="R24" s="69"/>
      <c r="S24" s="69"/>
      <c r="T24" s="69"/>
      <c r="U24" s="69"/>
      <c r="V24" s="83" t="s">
        <v>54</v>
      </c>
      <c r="W24" s="83" t="s">
        <v>46</v>
      </c>
      <c r="X24" s="83" t="s">
        <v>47</v>
      </c>
      <c r="Y24" s="83" t="s">
        <v>48</v>
      </c>
      <c r="Z24" s="83" t="s">
        <v>49</v>
      </c>
      <c r="AA24" s="66"/>
    </row>
    <row r="25" ht="23.25" customHeight="1">
      <c r="A25" s="66"/>
      <c r="B25" s="8"/>
      <c r="C25" s="8"/>
      <c r="D25" s="8"/>
      <c r="E25" s="8"/>
      <c r="F25" s="8"/>
      <c r="G25" s="8"/>
      <c r="H25" s="8"/>
      <c r="I25" s="8"/>
      <c r="J25" s="88"/>
      <c r="K25" s="88"/>
      <c r="L25" s="88"/>
      <c r="M25" s="66"/>
      <c r="R25" s="69"/>
      <c r="S25" s="69"/>
      <c r="T25" s="69"/>
      <c r="U25" s="69"/>
      <c r="V25" s="83" t="s">
        <v>69</v>
      </c>
      <c r="W25" s="100">
        <v>0.0</v>
      </c>
      <c r="X25" s="100">
        <v>0.0</v>
      </c>
      <c r="Y25" s="100">
        <v>0.0</v>
      </c>
      <c r="Z25" s="100">
        <v>0.0</v>
      </c>
      <c r="AA25" s="66"/>
    </row>
    <row r="26" ht="23.25" customHeight="1">
      <c r="A26" s="66"/>
      <c r="B26" s="8"/>
      <c r="C26" s="8"/>
      <c r="D26" s="8"/>
      <c r="E26" s="8"/>
      <c r="F26" s="8"/>
      <c r="G26" s="8"/>
      <c r="H26" s="8"/>
      <c r="I26" s="8"/>
      <c r="J26" s="88"/>
      <c r="K26" s="88"/>
      <c r="L26" s="88"/>
      <c r="M26" s="66"/>
      <c r="R26" s="69"/>
      <c r="S26" s="69"/>
      <c r="T26" s="69"/>
      <c r="U26" s="69"/>
      <c r="V26" s="90" t="s">
        <v>71</v>
      </c>
      <c r="W26" s="85"/>
      <c r="X26" s="85"/>
      <c r="Y26" s="85"/>
      <c r="Z26" s="91"/>
      <c r="AA26" s="66"/>
    </row>
    <row r="27" ht="23.25" customHeight="1">
      <c r="A27" s="66"/>
      <c r="B27" s="8"/>
      <c r="C27" s="8"/>
      <c r="D27" s="8"/>
      <c r="E27" s="8"/>
      <c r="F27" s="8"/>
      <c r="G27" s="8"/>
      <c r="H27" s="8"/>
      <c r="I27" s="8"/>
      <c r="J27" s="88"/>
      <c r="K27" s="88"/>
      <c r="L27" s="88"/>
      <c r="M27" s="66"/>
      <c r="N27" s="66"/>
      <c r="O27" s="104"/>
      <c r="P27" s="104"/>
      <c r="Q27" s="104"/>
      <c r="R27" s="69"/>
      <c r="S27" s="69"/>
      <c r="T27" s="69"/>
      <c r="U27" s="69"/>
      <c r="V27" s="106">
        <v>1.0</v>
      </c>
      <c r="W27" s="107" t="s">
        <v>130</v>
      </c>
      <c r="X27" s="109"/>
      <c r="Y27" s="109"/>
      <c r="Z27" s="111"/>
      <c r="AA27" s="66"/>
    </row>
    <row r="28" ht="23.25" customHeight="1">
      <c r="A28" s="66"/>
      <c r="B28" s="8"/>
      <c r="C28" s="8"/>
      <c r="D28" s="8"/>
      <c r="E28" s="8"/>
      <c r="F28" s="8"/>
      <c r="G28" s="8"/>
      <c r="H28" s="8"/>
      <c r="I28" s="8"/>
      <c r="J28" s="88"/>
      <c r="K28" s="88"/>
      <c r="L28" s="88"/>
      <c r="M28" s="66"/>
      <c r="N28" s="112" t="s">
        <v>74</v>
      </c>
      <c r="R28" s="69"/>
      <c r="S28" s="69"/>
      <c r="T28" s="69"/>
      <c r="U28" s="69"/>
      <c r="V28" s="114">
        <v>2.0</v>
      </c>
      <c r="W28" s="116" t="s">
        <v>131</v>
      </c>
      <c r="Z28" s="117"/>
      <c r="AA28" s="66"/>
    </row>
    <row r="29" ht="23.25" customHeight="1">
      <c r="A29" s="66"/>
      <c r="B29" s="8"/>
      <c r="C29" s="8"/>
      <c r="D29" s="8"/>
      <c r="E29" s="8"/>
      <c r="F29" s="8"/>
      <c r="G29" s="8"/>
      <c r="H29" s="8"/>
      <c r="I29" s="8"/>
      <c r="J29" s="88"/>
      <c r="K29" s="88"/>
      <c r="L29" s="88"/>
      <c r="M29" s="66"/>
      <c r="N29" s="170" t="str">
        <f>"🟠 "&amp;'월간 보고서의 사본'!W32</f>
        <v>🟠 -</v>
      </c>
      <c r="R29" s="69"/>
      <c r="S29" s="69"/>
      <c r="T29" s="69"/>
      <c r="U29" s="69"/>
      <c r="V29" s="114">
        <v>3.0</v>
      </c>
      <c r="W29" s="116" t="s">
        <v>131</v>
      </c>
      <c r="Z29" s="117"/>
      <c r="AA29" s="66"/>
    </row>
    <row r="30" ht="23.25" customHeight="1">
      <c r="A30" s="66"/>
      <c r="B30" s="8"/>
      <c r="C30" s="8"/>
      <c r="D30" s="8"/>
      <c r="E30" s="8"/>
      <c r="F30" s="8"/>
      <c r="G30" s="8"/>
      <c r="H30" s="8"/>
      <c r="I30" s="8"/>
      <c r="J30" s="88"/>
      <c r="K30" s="88"/>
      <c r="L30" s="88"/>
      <c r="M30" s="66"/>
      <c r="N30" s="170" t="str">
        <f>"🟠 "&amp;'월간 보고서의 사본'!W33</f>
        <v>🟠 -</v>
      </c>
      <c r="R30" s="69"/>
      <c r="S30" s="69"/>
      <c r="T30" s="69"/>
      <c r="U30" s="69"/>
      <c r="V30" s="124">
        <v>4.0</v>
      </c>
      <c r="W30" s="125" t="s">
        <v>131</v>
      </c>
      <c r="X30" s="80"/>
      <c r="Y30" s="80"/>
      <c r="Z30" s="81"/>
      <c r="AA30" s="66"/>
    </row>
    <row r="31" ht="23.25" customHeight="1">
      <c r="A31" s="66"/>
      <c r="B31" s="8"/>
      <c r="C31" s="8"/>
      <c r="D31" s="8"/>
      <c r="E31" s="8"/>
      <c r="F31" s="8"/>
      <c r="G31" s="8"/>
      <c r="H31" s="8"/>
      <c r="I31" s="8"/>
      <c r="J31" s="88"/>
      <c r="K31" s="88"/>
      <c r="L31" s="88"/>
      <c r="M31" s="66"/>
      <c r="N31" s="170" t="str">
        <f>"🟠 "&amp;'월간 보고서의 사본'!W34</f>
        <v>🟠 -</v>
      </c>
      <c r="R31" s="69"/>
      <c r="S31" s="69"/>
      <c r="T31" s="69"/>
      <c r="U31" s="69"/>
      <c r="V31" s="90" t="s">
        <v>88</v>
      </c>
      <c r="W31" s="85"/>
      <c r="X31" s="85"/>
      <c r="Y31" s="85"/>
      <c r="Z31" s="91"/>
      <c r="AA31" s="66"/>
    </row>
    <row r="32" ht="23.25" customHeight="1">
      <c r="A32" s="66"/>
      <c r="B32" s="8"/>
      <c r="C32" s="8"/>
      <c r="D32" s="8"/>
      <c r="E32" s="8"/>
      <c r="F32" s="8"/>
      <c r="G32" s="8"/>
      <c r="H32" s="8"/>
      <c r="I32" s="8"/>
      <c r="J32" s="88"/>
      <c r="K32" s="88"/>
      <c r="L32" s="88"/>
      <c r="M32" s="66"/>
      <c r="N32" s="170" t="str">
        <f>"🟠 "&amp;'월간 보고서의 사본'!W35</f>
        <v>🟠 -</v>
      </c>
      <c r="R32" s="69"/>
      <c r="S32" s="69"/>
      <c r="T32" s="69"/>
      <c r="U32" s="69"/>
      <c r="V32" s="106">
        <v>1.0</v>
      </c>
      <c r="W32" s="107" t="s">
        <v>131</v>
      </c>
      <c r="X32" s="109"/>
      <c r="Y32" s="109"/>
      <c r="Z32" s="111"/>
      <c r="AA32" s="66"/>
    </row>
    <row r="33" ht="23.25" customHeight="1">
      <c r="A33" s="66"/>
      <c r="B33" s="8"/>
      <c r="C33" s="8"/>
      <c r="D33" s="8"/>
      <c r="E33" s="8"/>
      <c r="F33" s="8"/>
      <c r="G33" s="8"/>
      <c r="H33" s="8"/>
      <c r="I33" s="8"/>
      <c r="J33" s="88"/>
      <c r="K33" s="88"/>
      <c r="L33" s="88"/>
      <c r="M33" s="66"/>
      <c r="N33" s="170" t="str">
        <f>"🟠 "&amp;'월간 보고서의 사본'!W36</f>
        <v>🟠 -</v>
      </c>
      <c r="R33" s="69"/>
      <c r="S33" s="69"/>
      <c r="T33" s="69"/>
      <c r="U33" s="69"/>
      <c r="V33" s="114">
        <v>2.0</v>
      </c>
      <c r="W33" s="116" t="s">
        <v>131</v>
      </c>
      <c r="Z33" s="117"/>
      <c r="AA33" s="66"/>
    </row>
    <row r="34" ht="23.25" customHeight="1">
      <c r="A34" s="66"/>
      <c r="B34" s="8"/>
      <c r="C34" s="8"/>
      <c r="D34" s="8"/>
      <c r="E34" s="8"/>
      <c r="F34" s="8"/>
      <c r="G34" s="8"/>
      <c r="H34" s="8"/>
      <c r="I34" s="8"/>
      <c r="J34" s="88"/>
      <c r="K34" s="88"/>
      <c r="L34" s="88"/>
      <c r="M34" s="66"/>
      <c r="N34" s="94"/>
      <c r="R34" s="69"/>
      <c r="S34" s="69"/>
      <c r="T34" s="69"/>
      <c r="U34" s="69"/>
      <c r="V34" s="114">
        <v>3.0</v>
      </c>
      <c r="W34" s="116" t="s">
        <v>131</v>
      </c>
      <c r="Z34" s="117"/>
      <c r="AA34" s="66"/>
    </row>
    <row r="35" ht="23.25" customHeight="1">
      <c r="A35" s="66"/>
      <c r="B35" s="8"/>
      <c r="C35" s="8"/>
      <c r="D35" s="8"/>
      <c r="E35" s="8"/>
      <c r="F35" s="8"/>
      <c r="G35" s="8"/>
      <c r="H35" s="8"/>
      <c r="I35" s="8"/>
      <c r="J35" s="88"/>
      <c r="K35" s="88"/>
      <c r="L35" s="88"/>
      <c r="M35" s="66"/>
      <c r="N35" s="94"/>
      <c r="R35" s="69"/>
      <c r="S35" s="69"/>
      <c r="T35" s="69"/>
      <c r="U35" s="69"/>
      <c r="V35" s="114">
        <v>4.0</v>
      </c>
      <c r="W35" s="116" t="s">
        <v>131</v>
      </c>
      <c r="Z35" s="117"/>
      <c r="AA35" s="66"/>
    </row>
    <row r="36" ht="23.25" customHeight="1">
      <c r="A36" s="66"/>
      <c r="B36" s="8"/>
      <c r="C36" s="8"/>
      <c r="D36" s="8"/>
      <c r="E36" s="8"/>
      <c r="F36" s="8"/>
      <c r="G36" s="8"/>
      <c r="H36" s="8"/>
      <c r="I36" s="8"/>
      <c r="J36" s="88"/>
      <c r="K36" s="88"/>
      <c r="L36" s="88"/>
      <c r="M36" s="66"/>
      <c r="N36" s="94"/>
      <c r="R36" s="69"/>
      <c r="S36" s="69"/>
      <c r="T36" s="69"/>
      <c r="U36" s="69"/>
      <c r="V36" s="124">
        <v>5.0</v>
      </c>
      <c r="W36" s="125" t="s">
        <v>131</v>
      </c>
      <c r="X36" s="80"/>
      <c r="Y36" s="80"/>
      <c r="Z36" s="81"/>
      <c r="AA36" s="66"/>
    </row>
    <row r="37" ht="27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9"/>
      <c r="S37" s="69"/>
      <c r="T37" s="69"/>
      <c r="U37" s="69"/>
      <c r="V37" s="69"/>
      <c r="W37" s="69"/>
      <c r="X37" s="69"/>
      <c r="Y37" s="69"/>
      <c r="Z37" s="69"/>
      <c r="AA37" s="66"/>
    </row>
    <row r="38" ht="27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ht="27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9"/>
      <c r="S39" s="69"/>
      <c r="T39" s="69"/>
      <c r="U39" s="69"/>
      <c r="V39" s="69"/>
      <c r="W39" s="69"/>
      <c r="X39" s="69"/>
      <c r="Y39" s="69"/>
      <c r="Z39" s="69"/>
      <c r="AA39" s="69"/>
    </row>
  </sheetData>
  <mergeCells count="33">
    <mergeCell ref="B2:Q3"/>
    <mergeCell ref="V3:Z4"/>
    <mergeCell ref="B4:Q4"/>
    <mergeCell ref="B5:L6"/>
    <mergeCell ref="V5:Z5"/>
    <mergeCell ref="W6:X6"/>
    <mergeCell ref="V7:Z7"/>
    <mergeCell ref="W30:Z30"/>
    <mergeCell ref="V31:Z31"/>
    <mergeCell ref="W32:Z32"/>
    <mergeCell ref="W33:Z33"/>
    <mergeCell ref="W34:Z34"/>
    <mergeCell ref="W35:Z35"/>
    <mergeCell ref="W36:Z36"/>
    <mergeCell ref="V12:Z12"/>
    <mergeCell ref="V17:Z17"/>
    <mergeCell ref="V23:Z23"/>
    <mergeCell ref="V26:Z26"/>
    <mergeCell ref="W27:Z27"/>
    <mergeCell ref="W28:Z28"/>
    <mergeCell ref="W29:Z29"/>
    <mergeCell ref="N32:Q32"/>
    <mergeCell ref="N33:Q33"/>
    <mergeCell ref="N34:Q34"/>
    <mergeCell ref="N35:Q35"/>
    <mergeCell ref="N36:Q36"/>
    <mergeCell ref="N5:Q5"/>
    <mergeCell ref="N9:Q9"/>
    <mergeCell ref="N10:Q26"/>
    <mergeCell ref="N28:Q28"/>
    <mergeCell ref="N29:Q29"/>
    <mergeCell ref="N30:Q30"/>
    <mergeCell ref="N31:Q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171"/>
      <c r="B1" s="102"/>
      <c r="C1" s="102"/>
      <c r="D1" s="102"/>
      <c r="E1" s="172" t="s">
        <v>50</v>
      </c>
      <c r="F1" s="102"/>
      <c r="G1" s="172" t="s">
        <v>132</v>
      </c>
      <c r="H1" s="173" t="s">
        <v>103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8"/>
      <c r="E2" s="174" t="s">
        <v>51</v>
      </c>
      <c r="G2" s="175">
        <v>180.0</v>
      </c>
      <c r="H2" s="176">
        <v>60.0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8"/>
      <c r="H3" s="1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8"/>
      <c r="E4" s="177" t="s">
        <v>133</v>
      </c>
      <c r="G4" s="177" t="s">
        <v>134</v>
      </c>
      <c r="H4" s="178" t="s">
        <v>135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8"/>
      <c r="E5" s="179" t="s">
        <v>136</v>
      </c>
      <c r="G5" s="180">
        <v>27.0</v>
      </c>
      <c r="H5" s="181" t="s">
        <v>137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8"/>
      <c r="H6" s="1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8"/>
      <c r="E7" s="177" t="s">
        <v>138</v>
      </c>
      <c r="F7" s="177" t="s">
        <v>107</v>
      </c>
      <c r="G7" s="177" t="s">
        <v>139</v>
      </c>
      <c r="H7" s="1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8"/>
      <c r="E8" s="174">
        <f>ROUND(H2 / (G2/100)^2, 2)</f>
        <v>18.52</v>
      </c>
      <c r="F8" s="182">
        <v>11.0</v>
      </c>
      <c r="G8" s="174" t="s">
        <v>140</v>
      </c>
      <c r="H8" s="1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8"/>
      <c r="H9" s="1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8"/>
      <c r="E10" s="177" t="s">
        <v>141</v>
      </c>
      <c r="G10" s="177" t="s">
        <v>142</v>
      </c>
      <c r="H10" s="1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8"/>
      <c r="E11" s="183">
        <v>63.0</v>
      </c>
      <c r="G11" s="183">
        <v>50.0</v>
      </c>
      <c r="H11" s="1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8"/>
      <c r="H12" s="1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8"/>
      <c r="E13" s="184" t="s">
        <v>143</v>
      </c>
      <c r="H13" s="1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8"/>
      <c r="E14" s="185" t="s">
        <v>144</v>
      </c>
      <c r="H14" s="1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8"/>
      <c r="H15" s="1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8"/>
      <c r="H16" s="1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8"/>
      <c r="E17" s="184" t="s">
        <v>145</v>
      </c>
      <c r="H17" s="1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8"/>
      <c r="E18" s="186" t="s">
        <v>146</v>
      </c>
      <c r="H18" s="1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8"/>
      <c r="H19" s="1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8"/>
      <c r="H20" s="1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8"/>
      <c r="E21" s="184" t="s">
        <v>147</v>
      </c>
      <c r="H21" s="1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8"/>
      <c r="E22" s="186" t="s">
        <v>148</v>
      </c>
      <c r="H22" s="1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8"/>
      <c r="H23" s="1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8"/>
      <c r="H24" s="1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8"/>
      <c r="E25" s="184" t="s">
        <v>149</v>
      </c>
      <c r="H25" s="1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8"/>
      <c r="E26" s="187" t="s">
        <v>150</v>
      </c>
      <c r="F26" s="186" t="b">
        <v>1</v>
      </c>
      <c r="G26" s="188" t="s">
        <v>151</v>
      </c>
      <c r="H26" s="1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8"/>
      <c r="H27" s="1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8"/>
      <c r="E28" s="187" t="s">
        <v>152</v>
      </c>
      <c r="F28" s="186" t="b">
        <v>0</v>
      </c>
      <c r="H28" s="1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8"/>
      <c r="H29" s="1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8"/>
      <c r="E30" s="187" t="s">
        <v>153</v>
      </c>
      <c r="F30" s="186" t="b">
        <v>0</v>
      </c>
      <c r="H30" s="1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8"/>
      <c r="H31" s="110"/>
      <c r="I31" s="8"/>
      <c r="J31" s="8"/>
      <c r="K31" s="18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8"/>
      <c r="E32" s="190" t="s">
        <v>154</v>
      </c>
      <c r="G32" s="190" t="s">
        <v>155</v>
      </c>
      <c r="H32" s="1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8"/>
      <c r="E33" s="191">
        <v>70.0</v>
      </c>
      <c r="G33" s="192">
        <f>(E33-H2)/12</f>
        <v>0.8333333333</v>
      </c>
      <c r="H33" s="11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8"/>
      <c r="H34" s="11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93" t="s">
        <v>112</v>
      </c>
      <c r="B35" s="177" t="s">
        <v>113</v>
      </c>
      <c r="C35" s="177" t="s">
        <v>156</v>
      </c>
      <c r="D35" s="177" t="s">
        <v>157</v>
      </c>
      <c r="E35" s="177" t="s">
        <v>114</v>
      </c>
      <c r="G35" s="177" t="s">
        <v>115</v>
      </c>
      <c r="H35" s="11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94">
        <v>98.0</v>
      </c>
      <c r="B36" s="175">
        <v>40.0</v>
      </c>
      <c r="C36" s="175">
        <v>11.0</v>
      </c>
      <c r="D36" s="175">
        <v>15.0</v>
      </c>
      <c r="E36" s="175">
        <v>30.0</v>
      </c>
      <c r="G36" s="175">
        <v>50.0</v>
      </c>
      <c r="H36" s="11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8"/>
      <c r="H37" s="11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95" t="s">
        <v>158</v>
      </c>
      <c r="C38" s="196" t="s">
        <v>159</v>
      </c>
      <c r="E38" s="196" t="s">
        <v>160</v>
      </c>
      <c r="G38" s="196" t="s">
        <v>161</v>
      </c>
      <c r="H38" s="11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97">
        <f>1.6817*C36+1.3759*D36+0.3314*G2</f>
        <v>98.7892</v>
      </c>
      <c r="C39" s="198">
        <f>0.9626*C36+ 0.0989*G2</f>
        <v>28.3906</v>
      </c>
      <c r="E39" s="198">
        <f>1.2033*C36+0.1236*G2</f>
        <v>35.4843</v>
      </c>
      <c r="G39" s="198">
        <f>1.3868*D36+0.1805*G2</f>
        <v>53.292</v>
      </c>
      <c r="H39" s="11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8"/>
      <c r="H40" s="11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8"/>
      <c r="H41" s="11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95" t="s">
        <v>162</v>
      </c>
      <c r="H42" s="11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99" t="s">
        <v>163</v>
      </c>
      <c r="H43" s="1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8"/>
      <c r="H44" s="11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00"/>
      <c r="B45" s="155"/>
      <c r="C45" s="155"/>
      <c r="D45" s="155"/>
      <c r="E45" s="155"/>
      <c r="F45" s="155"/>
      <c r="G45" s="155"/>
      <c r="H45" s="15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53">
    <mergeCell ref="E21:H21"/>
    <mergeCell ref="E22:H24"/>
    <mergeCell ref="F26:F27"/>
    <mergeCell ref="G26:H31"/>
    <mergeCell ref="F28:F29"/>
    <mergeCell ref="F30:F31"/>
    <mergeCell ref="E28:E29"/>
    <mergeCell ref="E30:E31"/>
    <mergeCell ref="E32:F32"/>
    <mergeCell ref="G32:H32"/>
    <mergeCell ref="E33:F34"/>
    <mergeCell ref="G33:H34"/>
    <mergeCell ref="E35:F35"/>
    <mergeCell ref="G35:H35"/>
    <mergeCell ref="A1:D34"/>
    <mergeCell ref="E1:F1"/>
    <mergeCell ref="E2:F3"/>
    <mergeCell ref="G2:G3"/>
    <mergeCell ref="H2:H3"/>
    <mergeCell ref="E4:F4"/>
    <mergeCell ref="G7:H7"/>
    <mergeCell ref="C38:D38"/>
    <mergeCell ref="E38:F38"/>
    <mergeCell ref="A39:B41"/>
    <mergeCell ref="C39:D41"/>
    <mergeCell ref="E39:F41"/>
    <mergeCell ref="G39:H41"/>
    <mergeCell ref="A42:H42"/>
    <mergeCell ref="A43:H45"/>
    <mergeCell ref="A36:A37"/>
    <mergeCell ref="B36:B37"/>
    <mergeCell ref="C36:C37"/>
    <mergeCell ref="D36:D37"/>
    <mergeCell ref="E36:F37"/>
    <mergeCell ref="G36:H37"/>
    <mergeCell ref="A38:B38"/>
    <mergeCell ref="G38:H38"/>
    <mergeCell ref="G5:G6"/>
    <mergeCell ref="H5:H6"/>
    <mergeCell ref="E5:F6"/>
    <mergeCell ref="E8:E9"/>
    <mergeCell ref="F8:F9"/>
    <mergeCell ref="G8:H9"/>
    <mergeCell ref="E10:F10"/>
    <mergeCell ref="G10:H10"/>
    <mergeCell ref="E11:F12"/>
    <mergeCell ref="G11:H12"/>
    <mergeCell ref="E13:H13"/>
    <mergeCell ref="E14:H16"/>
    <mergeCell ref="E17:H17"/>
    <mergeCell ref="E18:H20"/>
    <mergeCell ref="E25:H25"/>
    <mergeCell ref="E26:E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201"/>
      <c r="B1" s="102"/>
      <c r="C1" s="102"/>
      <c r="D1" s="102"/>
      <c r="E1" s="202" t="s">
        <v>50</v>
      </c>
      <c r="F1" s="102"/>
      <c r="G1" s="202" t="s">
        <v>132</v>
      </c>
      <c r="H1" s="203" t="s">
        <v>103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8"/>
      <c r="E2" s="204"/>
      <c r="G2" s="205"/>
      <c r="H2" s="20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8"/>
      <c r="H3" s="1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8"/>
      <c r="E4" s="207" t="s">
        <v>133</v>
      </c>
      <c r="G4" s="207" t="s">
        <v>134</v>
      </c>
      <c r="H4" s="208" t="s">
        <v>135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8"/>
      <c r="E5" s="209"/>
      <c r="G5" s="210"/>
      <c r="H5" s="2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8"/>
      <c r="H6" s="1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8"/>
      <c r="E7" s="207" t="s">
        <v>138</v>
      </c>
      <c r="F7" s="207" t="s">
        <v>107</v>
      </c>
      <c r="G7" s="207" t="s">
        <v>139</v>
      </c>
      <c r="H7" s="1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8"/>
      <c r="E8" s="204" t="str">
        <f>IF(OR(G2="", H2=""), "", ROUND(H2 / (G2/100)^2, 2))</f>
        <v/>
      </c>
      <c r="F8" s="212"/>
      <c r="G8" s="213"/>
      <c r="H8" s="1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8"/>
      <c r="H9" s="1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8"/>
      <c r="E10" s="207" t="s">
        <v>164</v>
      </c>
      <c r="G10" s="207" t="s">
        <v>165</v>
      </c>
      <c r="H10" s="1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8"/>
      <c r="E11" s="214"/>
      <c r="G11" s="214"/>
      <c r="H11" s="1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8"/>
      <c r="H12" s="1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8"/>
      <c r="E13" s="215" t="s">
        <v>143</v>
      </c>
      <c r="H13" s="1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8"/>
      <c r="E14" s="216"/>
      <c r="H14" s="1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8"/>
      <c r="H15" s="1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8"/>
      <c r="H16" s="1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8"/>
      <c r="E17" s="215" t="s">
        <v>145</v>
      </c>
      <c r="H17" s="1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8"/>
      <c r="E18" s="216"/>
      <c r="H18" s="1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8"/>
      <c r="H19" s="1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8"/>
      <c r="H20" s="1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8"/>
      <c r="E21" s="215" t="s">
        <v>147</v>
      </c>
      <c r="H21" s="1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8"/>
      <c r="E22" s="216"/>
      <c r="H22" s="1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8"/>
      <c r="H23" s="1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8"/>
      <c r="H24" s="1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8"/>
      <c r="E25" s="215" t="s">
        <v>149</v>
      </c>
      <c r="H25" s="1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8"/>
      <c r="E26" s="217" t="s">
        <v>150</v>
      </c>
      <c r="F26" s="218" t="b">
        <v>0</v>
      </c>
      <c r="G26" s="219" t="s">
        <v>166</v>
      </c>
      <c r="H26" s="1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8"/>
      <c r="H27" s="1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8"/>
      <c r="E28" s="217" t="s">
        <v>152</v>
      </c>
      <c r="F28" s="218" t="b">
        <v>0</v>
      </c>
      <c r="H28" s="1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8"/>
      <c r="H29" s="1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8"/>
      <c r="E30" s="217" t="s">
        <v>153</v>
      </c>
      <c r="F30" s="218" t="b">
        <v>0</v>
      </c>
      <c r="H30" s="1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8"/>
      <c r="H31" s="11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8"/>
      <c r="E32" s="220" t="s">
        <v>154</v>
      </c>
      <c r="G32" s="220" t="s">
        <v>155</v>
      </c>
      <c r="H32" s="1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8"/>
      <c r="E33" s="221"/>
      <c r="G33" s="222" t="str">
        <f>IF((E33-H2)=0, "", (E33-H2)/12*1000)</f>
        <v/>
      </c>
      <c r="H33" s="11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8"/>
      <c r="H34" s="11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23" t="s">
        <v>112</v>
      </c>
      <c r="B35" s="207" t="s">
        <v>113</v>
      </c>
      <c r="C35" s="207" t="s">
        <v>156</v>
      </c>
      <c r="D35" s="207" t="s">
        <v>157</v>
      </c>
      <c r="E35" s="207" t="s">
        <v>114</v>
      </c>
      <c r="G35" s="207" t="s">
        <v>115</v>
      </c>
      <c r="H35" s="11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24"/>
      <c r="B36" s="225"/>
      <c r="C36" s="225"/>
      <c r="D36" s="225"/>
      <c r="E36" s="225"/>
      <c r="G36" s="225"/>
      <c r="H36" s="11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8"/>
      <c r="H37" s="11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26" t="s">
        <v>160</v>
      </c>
      <c r="C38" s="227" t="s">
        <v>161</v>
      </c>
      <c r="E38" s="227" t="s">
        <v>158</v>
      </c>
      <c r="G38" s="227" t="s">
        <v>159</v>
      </c>
      <c r="H38" s="11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28">
        <f>1.2033*C36+0.1236*G2</f>
        <v>0</v>
      </c>
      <c r="C39" s="229">
        <f>1.3868*D36+0.1805*G2</f>
        <v>0</v>
      </c>
      <c r="E39" s="229">
        <f>1.6817*C36+1.3759*D36+0.3314*G2</f>
        <v>0</v>
      </c>
      <c r="G39" s="229">
        <f>0.9626*C36+ 0.0989*G2</f>
        <v>0</v>
      </c>
      <c r="H39" s="11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8"/>
      <c r="H40" s="11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8"/>
      <c r="H41" s="11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26" t="s">
        <v>162</v>
      </c>
      <c r="H42" s="11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30" t="s">
        <v>167</v>
      </c>
      <c r="H43" s="1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8"/>
      <c r="H44" s="11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00"/>
      <c r="B45" s="155"/>
      <c r="C45" s="155"/>
      <c r="D45" s="155"/>
      <c r="E45" s="155"/>
      <c r="F45" s="155"/>
      <c r="G45" s="155"/>
      <c r="H45" s="15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53">
    <mergeCell ref="E21:H21"/>
    <mergeCell ref="E22:H24"/>
    <mergeCell ref="F26:F27"/>
    <mergeCell ref="G26:H31"/>
    <mergeCell ref="F28:F29"/>
    <mergeCell ref="F30:F31"/>
    <mergeCell ref="E28:E29"/>
    <mergeCell ref="E30:E31"/>
    <mergeCell ref="E32:F32"/>
    <mergeCell ref="G32:H32"/>
    <mergeCell ref="E33:F34"/>
    <mergeCell ref="G33:H34"/>
    <mergeCell ref="E35:F35"/>
    <mergeCell ref="G35:H35"/>
    <mergeCell ref="A1:D34"/>
    <mergeCell ref="E1:F1"/>
    <mergeCell ref="E2:F3"/>
    <mergeCell ref="G2:G3"/>
    <mergeCell ref="H2:H3"/>
    <mergeCell ref="E4:F4"/>
    <mergeCell ref="G7:H7"/>
    <mergeCell ref="C38:D38"/>
    <mergeCell ref="E38:F38"/>
    <mergeCell ref="A39:B41"/>
    <mergeCell ref="C39:D41"/>
    <mergeCell ref="E39:F41"/>
    <mergeCell ref="G39:H41"/>
    <mergeCell ref="A42:H42"/>
    <mergeCell ref="A43:H45"/>
    <mergeCell ref="A36:A37"/>
    <mergeCell ref="B36:B37"/>
    <mergeCell ref="C36:C37"/>
    <mergeCell ref="D36:D37"/>
    <mergeCell ref="E36:F37"/>
    <mergeCell ref="G36:H37"/>
    <mergeCell ref="A38:B38"/>
    <mergeCell ref="G38:H38"/>
    <mergeCell ref="G5:G6"/>
    <mergeCell ref="H5:H6"/>
    <mergeCell ref="E5:F6"/>
    <mergeCell ref="E8:E9"/>
    <mergeCell ref="F8:F9"/>
    <mergeCell ref="G8:H9"/>
    <mergeCell ref="E10:F10"/>
    <mergeCell ref="G10:H10"/>
    <mergeCell ref="E11:F12"/>
    <mergeCell ref="G11:H12"/>
    <mergeCell ref="E13:H13"/>
    <mergeCell ref="E14:H16"/>
    <mergeCell ref="E17:H17"/>
    <mergeCell ref="E18:H20"/>
    <mergeCell ref="E25:H25"/>
    <mergeCell ref="E26:E2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1"/>
      <c r="B1" s="102"/>
      <c r="C1" s="102"/>
      <c r="D1" s="102"/>
      <c r="E1" s="232" t="s">
        <v>50</v>
      </c>
      <c r="F1" s="102"/>
      <c r="G1" s="232" t="s">
        <v>132</v>
      </c>
      <c r="H1" s="233" t="s">
        <v>103</v>
      </c>
    </row>
    <row r="2">
      <c r="A2" s="108"/>
      <c r="E2" s="234" t="s">
        <v>51</v>
      </c>
      <c r="G2" s="235">
        <v>189.0</v>
      </c>
      <c r="H2" s="236">
        <v>60.0</v>
      </c>
    </row>
    <row r="3">
      <c r="A3" s="108"/>
      <c r="H3" s="110"/>
    </row>
    <row r="4">
      <c r="A4" s="108"/>
      <c r="E4" s="237" t="s">
        <v>133</v>
      </c>
      <c r="G4" s="237" t="s">
        <v>134</v>
      </c>
      <c r="H4" s="238" t="s">
        <v>135</v>
      </c>
    </row>
    <row r="5">
      <c r="A5" s="108"/>
      <c r="E5" s="239" t="s">
        <v>136</v>
      </c>
      <c r="G5" s="240">
        <v>27.0</v>
      </c>
      <c r="H5" s="241">
        <v>8.0</v>
      </c>
    </row>
    <row r="6">
      <c r="A6" s="108"/>
      <c r="H6" s="110"/>
    </row>
    <row r="7">
      <c r="A7" s="108"/>
      <c r="E7" s="237" t="s">
        <v>138</v>
      </c>
      <c r="F7" s="237" t="s">
        <v>107</v>
      </c>
      <c r="G7" s="237" t="s">
        <v>139</v>
      </c>
      <c r="H7" s="110"/>
    </row>
    <row r="8">
      <c r="A8" s="108"/>
      <c r="E8" s="234">
        <f>IF(OR(G2="", H2=""), "", ROUND(H2 / (G2/100)^2, 2))</f>
        <v>16.8</v>
      </c>
      <c r="F8" s="242">
        <v>12.0</v>
      </c>
      <c r="G8" s="243" t="s">
        <v>140</v>
      </c>
      <c r="H8" s="110"/>
    </row>
    <row r="9">
      <c r="A9" s="108"/>
      <c r="H9" s="110"/>
    </row>
    <row r="10">
      <c r="A10" s="108"/>
      <c r="E10" s="237" t="s">
        <v>168</v>
      </c>
      <c r="G10" s="237" t="s">
        <v>169</v>
      </c>
      <c r="H10" s="110"/>
    </row>
    <row r="11">
      <c r="A11" s="108"/>
      <c r="E11" s="244">
        <v>63.0</v>
      </c>
      <c r="G11" s="244">
        <v>50.0</v>
      </c>
      <c r="H11" s="110"/>
    </row>
    <row r="12">
      <c r="A12" s="108"/>
      <c r="H12" s="110"/>
    </row>
    <row r="13">
      <c r="A13" s="108"/>
      <c r="E13" s="245" t="s">
        <v>143</v>
      </c>
      <c r="H13" s="110"/>
    </row>
    <row r="14">
      <c r="A14" s="108"/>
      <c r="E14" s="246" t="s">
        <v>144</v>
      </c>
      <c r="H14" s="110"/>
    </row>
    <row r="15">
      <c r="A15" s="108"/>
      <c r="H15" s="110"/>
    </row>
    <row r="16">
      <c r="A16" s="108"/>
      <c r="H16" s="110"/>
    </row>
    <row r="17">
      <c r="A17" s="108"/>
      <c r="E17" s="245" t="s">
        <v>145</v>
      </c>
      <c r="H17" s="110"/>
    </row>
    <row r="18">
      <c r="A18" s="108"/>
      <c r="E18" s="26" t="s">
        <v>146</v>
      </c>
      <c r="H18" s="110"/>
    </row>
    <row r="19">
      <c r="A19" s="108"/>
      <c r="H19" s="110"/>
    </row>
    <row r="20">
      <c r="A20" s="108"/>
      <c r="H20" s="110"/>
    </row>
    <row r="21">
      <c r="A21" s="108"/>
      <c r="E21" s="245" t="s">
        <v>147</v>
      </c>
      <c r="H21" s="110"/>
    </row>
    <row r="22">
      <c r="A22" s="108"/>
      <c r="E22" s="26" t="s">
        <v>148</v>
      </c>
      <c r="H22" s="110"/>
    </row>
    <row r="23">
      <c r="A23" s="108"/>
      <c r="H23" s="110"/>
    </row>
    <row r="24">
      <c r="A24" s="108"/>
      <c r="H24" s="110"/>
    </row>
    <row r="25">
      <c r="A25" s="108"/>
      <c r="E25" s="245" t="s">
        <v>149</v>
      </c>
      <c r="H25" s="110"/>
    </row>
    <row r="26">
      <c r="A26" s="108"/>
      <c r="E26" s="247" t="s">
        <v>150</v>
      </c>
      <c r="F26" s="248" t="b">
        <v>1</v>
      </c>
      <c r="G26" s="249" t="s">
        <v>151</v>
      </c>
      <c r="H26" s="110"/>
    </row>
    <row r="27">
      <c r="A27" s="108"/>
      <c r="H27" s="110"/>
      <c r="K27" s="164" t="s">
        <v>170</v>
      </c>
    </row>
    <row r="28">
      <c r="A28" s="108"/>
      <c r="E28" s="247" t="s">
        <v>152</v>
      </c>
      <c r="F28" s="248" t="b">
        <v>0</v>
      </c>
      <c r="H28" s="110"/>
    </row>
    <row r="29">
      <c r="A29" s="108"/>
      <c r="H29" s="110"/>
    </row>
    <row r="30">
      <c r="A30" s="108"/>
      <c r="E30" s="247" t="s">
        <v>153</v>
      </c>
      <c r="F30" s="248" t="b">
        <v>0</v>
      </c>
      <c r="H30" s="110"/>
    </row>
    <row r="31">
      <c r="A31" s="108"/>
      <c r="H31" s="110"/>
    </row>
    <row r="32">
      <c r="A32" s="108"/>
      <c r="E32" s="250" t="s">
        <v>154</v>
      </c>
      <c r="G32" s="250" t="s">
        <v>155</v>
      </c>
      <c r="H32" s="110"/>
    </row>
    <row r="33">
      <c r="A33" s="108"/>
      <c r="E33" s="251">
        <v>70.0</v>
      </c>
      <c r="G33" s="252">
        <f>(E33-H2)/12</f>
        <v>0.8333333333</v>
      </c>
      <c r="H33" s="110"/>
    </row>
    <row r="34">
      <c r="A34" s="108"/>
      <c r="H34" s="110"/>
    </row>
    <row r="35">
      <c r="A35" s="253" t="s">
        <v>112</v>
      </c>
      <c r="B35" s="237" t="s">
        <v>113</v>
      </c>
      <c r="C35" s="237" t="s">
        <v>156</v>
      </c>
      <c r="D35" s="237" t="s">
        <v>157</v>
      </c>
      <c r="E35" s="237" t="s">
        <v>114</v>
      </c>
      <c r="G35" s="237" t="s">
        <v>115</v>
      </c>
      <c r="H35" s="110"/>
    </row>
    <row r="36">
      <c r="A36" s="254">
        <v>95.0</v>
      </c>
      <c r="B36" s="234">
        <v>43.0</v>
      </c>
      <c r="C36" s="234">
        <v>17.0</v>
      </c>
      <c r="D36" s="234">
        <v>22.0</v>
      </c>
      <c r="E36" s="234">
        <v>30.0</v>
      </c>
      <c r="G36" s="234">
        <v>48.0</v>
      </c>
      <c r="H36" s="110"/>
    </row>
    <row r="37">
      <c r="A37" s="108"/>
      <c r="H37" s="110"/>
    </row>
    <row r="38">
      <c r="A38" s="255" t="s">
        <v>158</v>
      </c>
      <c r="C38" s="256" t="s">
        <v>159</v>
      </c>
      <c r="E38" s="256" t="s">
        <v>160</v>
      </c>
      <c r="G38" s="256" t="s">
        <v>161</v>
      </c>
      <c r="H38" s="110"/>
    </row>
    <row r="39">
      <c r="A39" s="257">
        <f>1.6817*C36+1.3759*D36+0.3314*G2</f>
        <v>121.4933</v>
      </c>
      <c r="C39" s="258">
        <f>0.9626*C36+ 0.0989*G2</f>
        <v>35.0563</v>
      </c>
      <c r="E39" s="258">
        <f>1.2033*C36+0.1236*G2</f>
        <v>43.8165</v>
      </c>
      <c r="G39" s="258">
        <f>1.3868*D36+0.1805*G2</f>
        <v>64.6241</v>
      </c>
      <c r="H39" s="110"/>
    </row>
    <row r="40">
      <c r="A40" s="108"/>
      <c r="H40" s="110"/>
    </row>
    <row r="41">
      <c r="A41" s="108"/>
      <c r="H41" s="110"/>
    </row>
    <row r="42">
      <c r="A42" s="255" t="s">
        <v>162</v>
      </c>
      <c r="H42" s="110"/>
    </row>
    <row r="43">
      <c r="A43" s="259" t="s">
        <v>163</v>
      </c>
      <c r="H43" s="110"/>
    </row>
    <row r="44">
      <c r="A44" s="108"/>
      <c r="H44" s="110"/>
    </row>
    <row r="45">
      <c r="A45" s="200"/>
      <c r="B45" s="155"/>
      <c r="C45" s="155"/>
      <c r="D45" s="155"/>
      <c r="E45" s="155"/>
      <c r="F45" s="155"/>
      <c r="G45" s="155"/>
      <c r="H45" s="156"/>
    </row>
  </sheetData>
  <mergeCells count="54">
    <mergeCell ref="E21:H21"/>
    <mergeCell ref="E22:H24"/>
    <mergeCell ref="F26:F27"/>
    <mergeCell ref="G26:H31"/>
    <mergeCell ref="F28:F29"/>
    <mergeCell ref="F30:F31"/>
    <mergeCell ref="E28:E29"/>
    <mergeCell ref="E30:E31"/>
    <mergeCell ref="E32:F32"/>
    <mergeCell ref="G32:H32"/>
    <mergeCell ref="E33:F34"/>
    <mergeCell ref="G33:H34"/>
    <mergeCell ref="A1:D34"/>
    <mergeCell ref="E1:F1"/>
    <mergeCell ref="E2:F3"/>
    <mergeCell ref="G2:G3"/>
    <mergeCell ref="H2:H3"/>
    <mergeCell ref="E4:F4"/>
    <mergeCell ref="G7:H7"/>
    <mergeCell ref="C38:D38"/>
    <mergeCell ref="E38:F38"/>
    <mergeCell ref="A39:B41"/>
    <mergeCell ref="C39:D41"/>
    <mergeCell ref="E39:F41"/>
    <mergeCell ref="G39:H41"/>
    <mergeCell ref="A42:H42"/>
    <mergeCell ref="A43:H45"/>
    <mergeCell ref="A36:A37"/>
    <mergeCell ref="B36:B37"/>
    <mergeCell ref="C36:C37"/>
    <mergeCell ref="D36:D37"/>
    <mergeCell ref="E36:F37"/>
    <mergeCell ref="G36:H37"/>
    <mergeCell ref="A38:B38"/>
    <mergeCell ref="G38:H38"/>
    <mergeCell ref="G5:G6"/>
    <mergeCell ref="H5:H6"/>
    <mergeCell ref="E5:F6"/>
    <mergeCell ref="E8:E9"/>
    <mergeCell ref="F8:F9"/>
    <mergeCell ref="G8:H9"/>
    <mergeCell ref="E10:F10"/>
    <mergeCell ref="G10:H10"/>
    <mergeCell ref="E11:F12"/>
    <mergeCell ref="G11:H12"/>
    <mergeCell ref="E13:H13"/>
    <mergeCell ref="E14:H16"/>
    <mergeCell ref="E17:H17"/>
    <mergeCell ref="E18:H20"/>
    <mergeCell ref="E25:H25"/>
    <mergeCell ref="E26:E27"/>
    <mergeCell ref="K27:O38"/>
    <mergeCell ref="E35:F35"/>
    <mergeCell ref="G35:H3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14" max="14" width="16.88"/>
  </cols>
  <sheetData>
    <row r="1">
      <c r="A1" s="260"/>
      <c r="B1" s="261" t="s">
        <v>171</v>
      </c>
      <c r="C1" s="102"/>
      <c r="D1" s="262" t="s">
        <v>172</v>
      </c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64" t="s">
        <v>173</v>
      </c>
      <c r="B2" s="265" t="s">
        <v>174</v>
      </c>
      <c r="D2" s="266"/>
      <c r="E2" s="263"/>
      <c r="F2" s="8"/>
      <c r="G2" s="8"/>
      <c r="H2" s="263"/>
      <c r="I2" s="263"/>
      <c r="J2" s="263"/>
      <c r="K2" s="263"/>
      <c r="L2" s="263"/>
      <c r="M2" s="263"/>
      <c r="N2" s="26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67"/>
      <c r="B3" s="265" t="s">
        <v>175</v>
      </c>
      <c r="D3" s="110"/>
      <c r="E3" s="268"/>
      <c r="F3" s="8"/>
      <c r="G3" s="8"/>
      <c r="H3" s="269" t="s">
        <v>176</v>
      </c>
      <c r="L3" s="263"/>
      <c r="M3" s="263"/>
      <c r="N3" s="2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67"/>
      <c r="B4" s="270"/>
      <c r="C4" s="270"/>
      <c r="D4" s="110"/>
      <c r="E4" s="263"/>
      <c r="F4" s="8"/>
      <c r="G4" s="8"/>
      <c r="L4" s="263"/>
      <c r="M4" s="263"/>
      <c r="N4" s="2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67"/>
      <c r="D5" s="110"/>
      <c r="E5" s="263"/>
      <c r="F5" s="8"/>
      <c r="G5" s="8"/>
      <c r="L5" s="263"/>
      <c r="M5" s="263"/>
      <c r="N5" s="2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7"/>
      <c r="B6" s="271"/>
      <c r="C6" s="270"/>
      <c r="D6" s="110"/>
      <c r="E6" s="263"/>
      <c r="F6" s="8"/>
      <c r="G6" s="8"/>
      <c r="L6" s="263"/>
      <c r="M6" s="263"/>
      <c r="N6" s="2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7"/>
      <c r="D7" s="110"/>
      <c r="E7" s="263"/>
      <c r="F7" s="8"/>
      <c r="G7" s="8"/>
      <c r="H7" s="263"/>
      <c r="I7" s="263"/>
      <c r="J7" s="263"/>
      <c r="K7" s="263"/>
      <c r="L7" s="263"/>
      <c r="M7" s="263"/>
      <c r="N7" s="2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7"/>
      <c r="B8" s="271"/>
      <c r="C8" s="270"/>
      <c r="D8" s="110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67"/>
      <c r="D9" s="110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67"/>
      <c r="B10" s="271"/>
      <c r="C10" s="271"/>
      <c r="D10" s="110"/>
      <c r="E10" s="263"/>
      <c r="F10" s="272" t="s">
        <v>177</v>
      </c>
      <c r="G10" s="102"/>
      <c r="H10" s="102"/>
      <c r="I10" s="102"/>
      <c r="J10" s="102"/>
      <c r="K10" s="103"/>
      <c r="L10" s="263"/>
      <c r="M10" s="263"/>
      <c r="N10" s="26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67"/>
      <c r="D11" s="110"/>
      <c r="E11" s="263"/>
      <c r="F11" s="273" t="s">
        <v>178</v>
      </c>
      <c r="K11" s="110"/>
      <c r="L11" s="263"/>
      <c r="M11" s="263"/>
      <c r="N11" s="26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7"/>
      <c r="B12" s="271"/>
      <c r="C12" s="271"/>
      <c r="D12" s="110"/>
      <c r="E12" s="263"/>
      <c r="F12" s="273" t="s">
        <v>179</v>
      </c>
      <c r="K12" s="110"/>
      <c r="L12" s="263"/>
      <c r="M12" s="263"/>
      <c r="N12" s="26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67"/>
      <c r="D13" s="110"/>
      <c r="E13" s="263"/>
      <c r="F13" s="273" t="s">
        <v>180</v>
      </c>
      <c r="K13" s="110"/>
      <c r="L13" s="263"/>
      <c r="M13" s="263"/>
      <c r="N13" s="26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64" t="s">
        <v>181</v>
      </c>
      <c r="B14" s="265" t="s">
        <v>174</v>
      </c>
      <c r="D14" s="266"/>
      <c r="E14" s="263"/>
      <c r="F14" s="273" t="s">
        <v>182</v>
      </c>
      <c r="K14" s="110"/>
      <c r="L14" s="263"/>
      <c r="M14" s="263"/>
      <c r="N14" s="26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7"/>
      <c r="B15" s="265" t="s">
        <v>175</v>
      </c>
      <c r="D15" s="110"/>
      <c r="E15" s="263"/>
      <c r="F15" s="274" t="s">
        <v>183</v>
      </c>
      <c r="K15" s="110"/>
      <c r="L15" s="263"/>
      <c r="M15" s="263"/>
      <c r="N15" s="2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67"/>
      <c r="B16" s="270"/>
      <c r="C16" s="270"/>
      <c r="D16" s="110"/>
      <c r="E16" s="263"/>
      <c r="F16" s="275" t="s">
        <v>184</v>
      </c>
      <c r="G16" s="276" t="s">
        <v>185</v>
      </c>
      <c r="K16" s="110"/>
      <c r="L16" s="263"/>
      <c r="M16" s="263"/>
      <c r="N16" s="2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67"/>
      <c r="D17" s="110"/>
      <c r="E17" s="263"/>
      <c r="F17" s="275" t="s">
        <v>186</v>
      </c>
      <c r="G17" s="276" t="s">
        <v>187</v>
      </c>
      <c r="K17" s="110"/>
      <c r="L17" s="263"/>
      <c r="M17" s="263"/>
      <c r="N17" s="2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67"/>
      <c r="B18" s="270"/>
      <c r="C18" s="271"/>
      <c r="D18" s="110"/>
      <c r="E18" s="263"/>
      <c r="F18" s="200"/>
      <c r="G18" s="277" t="s">
        <v>188</v>
      </c>
      <c r="H18" s="155"/>
      <c r="I18" s="155"/>
      <c r="J18" s="155"/>
      <c r="K18" s="156"/>
      <c r="L18" s="263"/>
      <c r="M18" s="263"/>
      <c r="N18" s="2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67"/>
      <c r="D19" s="110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67"/>
      <c r="B20" s="271"/>
      <c r="C20" s="271"/>
      <c r="D20" s="110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67"/>
      <c r="D21" s="110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67"/>
      <c r="B22" s="271"/>
      <c r="C22" s="271"/>
      <c r="D22" s="110"/>
      <c r="E22" s="263"/>
      <c r="F22" s="8"/>
      <c r="M22" s="263"/>
      <c r="N22" s="26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67"/>
      <c r="D23" s="110"/>
      <c r="E23" s="263"/>
      <c r="M23" s="263"/>
      <c r="N23" s="26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67"/>
      <c r="B24" s="271"/>
      <c r="C24" s="271"/>
      <c r="D24" s="110"/>
      <c r="E24" s="263"/>
      <c r="M24" s="263"/>
      <c r="N24" s="26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67"/>
      <c r="D25" s="110"/>
      <c r="E25" s="263"/>
      <c r="M25" s="263"/>
      <c r="N25" s="26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64" t="s">
        <v>189</v>
      </c>
      <c r="B26" s="265" t="s">
        <v>174</v>
      </c>
      <c r="D26" s="266"/>
      <c r="E26" s="263"/>
      <c r="M26" s="263"/>
      <c r="N26" s="26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67"/>
      <c r="B27" s="265" t="s">
        <v>175</v>
      </c>
      <c r="D27" s="110"/>
      <c r="E27" s="263"/>
      <c r="M27" s="263"/>
      <c r="N27" s="2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67"/>
      <c r="B28" s="270"/>
      <c r="C28" s="270"/>
      <c r="D28" s="110"/>
      <c r="E28" s="263"/>
      <c r="M28" s="263"/>
      <c r="N28" s="2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67"/>
      <c r="D29" s="110"/>
      <c r="E29" s="263"/>
      <c r="M29" s="263"/>
      <c r="N29" s="2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67"/>
      <c r="B30" s="270"/>
      <c r="C30" s="270"/>
      <c r="D30" s="110"/>
      <c r="E30" s="263"/>
      <c r="M30" s="263"/>
      <c r="N30" s="2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67"/>
      <c r="D31" s="110"/>
      <c r="E31" s="263"/>
      <c r="M31" s="263"/>
      <c r="N31" s="26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67"/>
      <c r="B32" s="271"/>
      <c r="C32" s="271"/>
      <c r="D32" s="110"/>
      <c r="E32" s="263"/>
      <c r="M32" s="263"/>
      <c r="N32" s="26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67"/>
      <c r="D33" s="110"/>
      <c r="E33" s="263"/>
      <c r="M33" s="263"/>
      <c r="N33" s="26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67"/>
      <c r="B34" s="271"/>
      <c r="C34" s="271"/>
      <c r="D34" s="110"/>
      <c r="E34" s="263"/>
      <c r="M34" s="263"/>
      <c r="N34" s="26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67"/>
      <c r="D35" s="110"/>
      <c r="E35" s="263"/>
      <c r="M35" s="263"/>
      <c r="N35" s="26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67"/>
      <c r="B36" s="271"/>
      <c r="C36" s="271"/>
      <c r="D36" s="110"/>
      <c r="E36" s="263"/>
      <c r="M36" s="263"/>
      <c r="N36" s="26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67"/>
      <c r="D37" s="110"/>
      <c r="E37" s="263"/>
      <c r="M37" s="263"/>
      <c r="N37" s="263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64" t="s">
        <v>184</v>
      </c>
      <c r="B38" s="265" t="s">
        <v>174</v>
      </c>
      <c r="D38" s="266"/>
      <c r="E38" s="263"/>
      <c r="M38" s="263"/>
      <c r="N38" s="26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67"/>
      <c r="B39" s="265" t="s">
        <v>175</v>
      </c>
      <c r="D39" s="110"/>
      <c r="E39" s="263"/>
      <c r="M39" s="263"/>
      <c r="N39" s="2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67"/>
      <c r="B40" s="270"/>
      <c r="C40" s="270"/>
      <c r="D40" s="110"/>
      <c r="E40" s="263"/>
      <c r="F40" s="288" t="s">
        <v>195</v>
      </c>
      <c r="L40" s="263"/>
      <c r="M40" s="263"/>
      <c r="N40" s="2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67"/>
      <c r="D41" s="110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67"/>
      <c r="B42" s="271"/>
      <c r="C42" s="271"/>
      <c r="D42" s="110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67"/>
      <c r="D43" s="110"/>
      <c r="E43" s="263"/>
      <c r="F43" s="272" t="s">
        <v>196</v>
      </c>
      <c r="G43" s="278" t="s">
        <v>197</v>
      </c>
      <c r="H43" s="102"/>
      <c r="I43" s="102"/>
      <c r="J43" s="102"/>
      <c r="K43" s="102"/>
      <c r="L43" s="289" t="s">
        <v>198</v>
      </c>
      <c r="M43" s="102"/>
      <c r="N43" s="103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67"/>
      <c r="B44" s="271"/>
      <c r="C44" s="271"/>
      <c r="D44" s="110"/>
      <c r="E44" s="263"/>
      <c r="F44" s="290" t="s">
        <v>199</v>
      </c>
      <c r="G44" s="276" t="s">
        <v>200</v>
      </c>
      <c r="L44" s="276" t="s">
        <v>201</v>
      </c>
      <c r="N44" s="1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67"/>
      <c r="D45" s="110"/>
      <c r="E45" s="263"/>
      <c r="F45" s="290" t="s">
        <v>203</v>
      </c>
      <c r="G45" s="276" t="s">
        <v>204</v>
      </c>
      <c r="L45" s="276" t="s">
        <v>205</v>
      </c>
      <c r="N45" s="1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67"/>
      <c r="B46" s="271"/>
      <c r="C46" s="271"/>
      <c r="D46" s="110"/>
      <c r="E46" s="263"/>
      <c r="F46" s="290" t="s">
        <v>206</v>
      </c>
      <c r="G46" s="276" t="s">
        <v>207</v>
      </c>
      <c r="L46" s="276" t="s">
        <v>208</v>
      </c>
      <c r="N46" s="1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67"/>
      <c r="D47" s="110"/>
      <c r="E47" s="263"/>
      <c r="F47" s="294" t="s">
        <v>209</v>
      </c>
      <c r="G47" s="277" t="s">
        <v>210</v>
      </c>
      <c r="H47" s="155"/>
      <c r="I47" s="155"/>
      <c r="J47" s="155"/>
      <c r="K47" s="155"/>
      <c r="L47" s="277" t="s">
        <v>211</v>
      </c>
      <c r="M47" s="155"/>
      <c r="N47" s="156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64" t="s">
        <v>186</v>
      </c>
      <c r="B48" s="265" t="s">
        <v>174</v>
      </c>
      <c r="D48" s="266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67"/>
      <c r="B49" s="265" t="s">
        <v>175</v>
      </c>
      <c r="D49" s="110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67"/>
      <c r="B50" s="297"/>
      <c r="C50" s="270"/>
      <c r="D50" s="110"/>
      <c r="E50" s="263"/>
      <c r="F50" s="298" t="s">
        <v>212</v>
      </c>
      <c r="G50" s="299" t="s">
        <v>213</v>
      </c>
      <c r="H50" s="263"/>
      <c r="I50" s="300" t="s">
        <v>214</v>
      </c>
      <c r="J50" s="102"/>
      <c r="K50" s="102"/>
      <c r="L50" s="102"/>
      <c r="M50" s="103"/>
      <c r="N50" s="26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67"/>
      <c r="D51" s="110"/>
      <c r="E51" s="263"/>
      <c r="F51" s="301" t="s">
        <v>173</v>
      </c>
      <c r="G51" s="295" t="str">
        <f>D2</f>
        <v/>
      </c>
      <c r="H51" s="263"/>
      <c r="I51" s="302" t="s">
        <v>215</v>
      </c>
      <c r="K51" s="303">
        <f>D48+D38+D26+D14+D2</f>
        <v>0</v>
      </c>
      <c r="M51" s="110"/>
      <c r="N51" s="2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67"/>
      <c r="B52" s="304"/>
      <c r="C52" s="271"/>
      <c r="D52" s="110"/>
      <c r="E52" s="263"/>
      <c r="F52" s="301" t="s">
        <v>181</v>
      </c>
      <c r="G52" s="295" t="str">
        <f>D14</f>
        <v/>
      </c>
      <c r="H52" s="263"/>
      <c r="I52" s="108"/>
      <c r="M52" s="110"/>
      <c r="N52" s="2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67"/>
      <c r="D53" s="110"/>
      <c r="E53" s="263"/>
      <c r="F53" s="301" t="s">
        <v>189</v>
      </c>
      <c r="G53" s="295" t="str">
        <f>D26</f>
        <v/>
      </c>
      <c r="H53" s="263"/>
      <c r="I53" s="108"/>
      <c r="M53" s="110"/>
      <c r="N53" s="2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67"/>
      <c r="B54" s="304"/>
      <c r="C54" s="271"/>
      <c r="D54" s="110"/>
      <c r="E54" s="263"/>
      <c r="F54" s="301" t="s">
        <v>184</v>
      </c>
      <c r="G54" s="295" t="str">
        <f>D38</f>
        <v/>
      </c>
      <c r="H54" s="263"/>
      <c r="I54" s="108"/>
      <c r="M54" s="110"/>
      <c r="N54" s="2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67"/>
      <c r="D55" s="110"/>
      <c r="E55" s="263"/>
      <c r="F55" s="305" t="s">
        <v>186</v>
      </c>
      <c r="G55" s="306" t="str">
        <f>D48</f>
        <v/>
      </c>
      <c r="H55" s="263"/>
      <c r="I55" s="200"/>
      <c r="J55" s="155"/>
      <c r="K55" s="155"/>
      <c r="L55" s="155"/>
      <c r="M55" s="156"/>
      <c r="N55" s="263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67"/>
      <c r="B56" s="304"/>
      <c r="C56" s="271"/>
      <c r="D56" s="110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07"/>
      <c r="B57" s="155"/>
      <c r="C57" s="155"/>
      <c r="D57" s="156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08" t="s">
        <v>216</v>
      </c>
      <c r="B59" s="309" t="s">
        <v>131</v>
      </c>
      <c r="C59" s="102"/>
      <c r="D59" s="10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B60" s="108"/>
      <c r="D60" s="110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10" t="s">
        <v>217</v>
      </c>
      <c r="B61" s="311" t="s">
        <v>131</v>
      </c>
      <c r="D61" s="110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8"/>
      <c r="B62" s="108"/>
      <c r="D62" s="110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10" t="s">
        <v>218</v>
      </c>
      <c r="B63" s="311" t="s">
        <v>219</v>
      </c>
      <c r="D63" s="110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8"/>
      <c r="B64" s="311" t="s">
        <v>220</v>
      </c>
      <c r="D64" s="110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8"/>
      <c r="B65" s="311" t="s">
        <v>221</v>
      </c>
      <c r="D65" s="110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8"/>
      <c r="B66" s="311" t="s">
        <v>222</v>
      </c>
      <c r="D66" s="110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00"/>
      <c r="B67" s="312" t="s">
        <v>223</v>
      </c>
      <c r="C67" s="155"/>
      <c r="D67" s="156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60"/>
      <c r="B69" s="261" t="s">
        <v>171</v>
      </c>
      <c r="C69" s="102"/>
      <c r="D69" s="313" t="s">
        <v>172</v>
      </c>
      <c r="E69" s="314"/>
      <c r="F69" s="314"/>
      <c r="G69" s="314"/>
      <c r="H69" s="314"/>
      <c r="I69" s="314"/>
      <c r="J69" s="314"/>
      <c r="K69" s="314"/>
      <c r="L69" s="314"/>
      <c r="M69" s="314"/>
      <c r="N69" s="26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64" t="s">
        <v>173</v>
      </c>
      <c r="B70" s="265" t="s">
        <v>174</v>
      </c>
      <c r="D70" s="266">
        <v>500.0</v>
      </c>
      <c r="E70" s="314"/>
      <c r="F70" s="315" t="s">
        <v>224</v>
      </c>
      <c r="G70" s="316"/>
      <c r="H70" s="317">
        <f>K51+500</f>
        <v>500</v>
      </c>
      <c r="I70" s="318"/>
      <c r="J70" s="316"/>
      <c r="K70" s="314"/>
      <c r="L70" s="314"/>
      <c r="M70" s="314"/>
      <c r="N70" s="26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67"/>
      <c r="B71" s="265" t="s">
        <v>175</v>
      </c>
      <c r="D71" s="110"/>
      <c r="E71" s="314"/>
      <c r="F71" s="319"/>
      <c r="G71" s="320"/>
      <c r="H71" s="319"/>
      <c r="J71" s="320"/>
      <c r="K71" s="314"/>
      <c r="L71" s="314"/>
      <c r="M71" s="314"/>
      <c r="N71" s="26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67"/>
      <c r="B72" s="270"/>
      <c r="C72" s="270"/>
      <c r="D72" s="110"/>
      <c r="E72" s="314"/>
      <c r="F72" s="319"/>
      <c r="G72" s="320"/>
      <c r="H72" s="319"/>
      <c r="J72" s="320"/>
      <c r="K72" s="314"/>
      <c r="L72" s="314"/>
      <c r="M72" s="314"/>
      <c r="N72" s="263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67"/>
      <c r="D73" s="110"/>
      <c r="E73" s="314"/>
      <c r="F73" s="319"/>
      <c r="G73" s="320"/>
      <c r="H73" s="319"/>
      <c r="J73" s="320"/>
      <c r="K73" s="314"/>
      <c r="L73" s="314"/>
      <c r="M73" s="314"/>
      <c r="N73" s="263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67"/>
      <c r="B74" s="270"/>
      <c r="C74" s="270"/>
      <c r="D74" s="110"/>
      <c r="E74" s="314"/>
      <c r="F74" s="321"/>
      <c r="G74" s="322"/>
      <c r="H74" s="321"/>
      <c r="I74" s="323"/>
      <c r="J74" s="322"/>
      <c r="K74" s="314"/>
      <c r="L74" s="314"/>
      <c r="M74" s="314"/>
      <c r="N74" s="263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67"/>
      <c r="D75" s="110"/>
      <c r="E75" s="314"/>
      <c r="F75" s="314"/>
      <c r="G75" s="314"/>
      <c r="H75" s="314"/>
      <c r="I75" s="314"/>
      <c r="J75" s="314"/>
      <c r="K75" s="314"/>
      <c r="L75" s="314"/>
      <c r="M75" s="314"/>
      <c r="N75" s="2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67"/>
      <c r="B76" s="270"/>
      <c r="C76" s="270"/>
      <c r="D76" s="110"/>
      <c r="E76" s="314"/>
      <c r="F76" s="314"/>
      <c r="G76" s="314"/>
      <c r="H76" s="314"/>
      <c r="I76" s="314"/>
      <c r="J76" s="314"/>
      <c r="K76" s="314"/>
      <c r="L76" s="314"/>
      <c r="M76" s="314"/>
      <c r="N76" s="2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67"/>
      <c r="D77" s="110"/>
      <c r="E77" s="314"/>
      <c r="F77" s="314"/>
      <c r="G77" s="314"/>
      <c r="H77" s="314"/>
      <c r="I77" s="314"/>
      <c r="J77" s="314"/>
      <c r="K77" s="314"/>
      <c r="L77" s="314"/>
      <c r="M77" s="314"/>
      <c r="N77" s="2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67"/>
      <c r="B78" s="271"/>
      <c r="C78" s="271"/>
      <c r="D78" s="110"/>
      <c r="E78" s="314"/>
      <c r="F78" s="61"/>
      <c r="M78" s="314"/>
      <c r="N78" s="2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67"/>
      <c r="D79" s="110"/>
      <c r="E79" s="314"/>
      <c r="M79" s="314"/>
      <c r="N79" s="263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67"/>
      <c r="B80" s="271"/>
      <c r="C80" s="271"/>
      <c r="D80" s="110"/>
      <c r="E80" s="314"/>
      <c r="M80" s="314"/>
      <c r="N80" s="263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67"/>
      <c r="D81" s="110"/>
      <c r="E81" s="314"/>
      <c r="M81" s="314"/>
      <c r="N81" s="26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64" t="s">
        <v>181</v>
      </c>
      <c r="B82" s="265" t="s">
        <v>174</v>
      </c>
      <c r="D82" s="266">
        <v>500.0</v>
      </c>
      <c r="E82" s="314"/>
      <c r="M82" s="314"/>
      <c r="N82" s="26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67"/>
      <c r="B83" s="265" t="s">
        <v>175</v>
      </c>
      <c r="D83" s="110"/>
      <c r="E83" s="314"/>
      <c r="M83" s="314"/>
      <c r="N83" s="26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67"/>
      <c r="B84" s="270"/>
      <c r="C84" s="270"/>
      <c r="D84" s="110"/>
      <c r="E84" s="314"/>
      <c r="M84" s="314"/>
      <c r="N84" s="26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67"/>
      <c r="D85" s="110"/>
      <c r="E85" s="314"/>
      <c r="M85" s="314"/>
      <c r="N85" s="26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67"/>
      <c r="B86" s="271"/>
      <c r="C86" s="271"/>
      <c r="D86" s="110"/>
      <c r="E86" s="314"/>
      <c r="M86" s="314"/>
      <c r="N86" s="26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67"/>
      <c r="D87" s="110"/>
      <c r="E87" s="314"/>
      <c r="M87" s="314"/>
      <c r="N87" s="2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67"/>
      <c r="B88" s="271"/>
      <c r="C88" s="271"/>
      <c r="D88" s="110"/>
      <c r="E88" s="314"/>
      <c r="M88" s="314"/>
      <c r="N88" s="2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67"/>
      <c r="D89" s="110"/>
      <c r="E89" s="314"/>
      <c r="M89" s="314"/>
      <c r="N89" s="2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67"/>
      <c r="B90" s="271"/>
      <c r="C90" s="271"/>
      <c r="D90" s="110"/>
      <c r="E90" s="314"/>
      <c r="M90" s="314"/>
      <c r="N90" s="2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67"/>
      <c r="D91" s="110"/>
      <c r="E91" s="314"/>
      <c r="M91" s="314"/>
      <c r="N91" s="26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67"/>
      <c r="B92" s="271"/>
      <c r="C92" s="271"/>
      <c r="D92" s="110"/>
      <c r="E92" s="314"/>
      <c r="M92" s="314"/>
      <c r="N92" s="26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67"/>
      <c r="D93" s="110"/>
      <c r="E93" s="314"/>
      <c r="M93" s="314"/>
      <c r="N93" s="263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64" t="s">
        <v>189</v>
      </c>
      <c r="B94" s="265" t="s">
        <v>174</v>
      </c>
      <c r="D94" s="266">
        <v>500.0</v>
      </c>
      <c r="E94" s="314"/>
      <c r="M94" s="314"/>
      <c r="N94" s="263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67"/>
      <c r="B95" s="265" t="s">
        <v>175</v>
      </c>
      <c r="D95" s="110"/>
      <c r="E95" s="314"/>
      <c r="M95" s="314"/>
      <c r="N95" s="263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67"/>
      <c r="B96" s="271"/>
      <c r="C96" s="270"/>
      <c r="D96" s="110"/>
      <c r="E96" s="314"/>
      <c r="M96" s="314"/>
      <c r="N96" s="263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67"/>
      <c r="D97" s="110"/>
      <c r="E97" s="314"/>
      <c r="M97" s="314"/>
      <c r="N97" s="263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67"/>
      <c r="B98" s="271"/>
      <c r="C98" s="270"/>
      <c r="D98" s="110"/>
      <c r="E98" s="314"/>
      <c r="M98" s="314"/>
      <c r="N98" s="263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67"/>
      <c r="D99" s="110"/>
      <c r="E99" s="314"/>
      <c r="F99" s="326" t="s">
        <v>212</v>
      </c>
      <c r="G99" s="327" t="s">
        <v>213</v>
      </c>
      <c r="H99" s="314"/>
      <c r="I99" s="263"/>
      <c r="N99" s="26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67"/>
      <c r="B100" s="271"/>
      <c r="C100" s="271"/>
      <c r="D100" s="110"/>
      <c r="E100" s="314"/>
      <c r="F100" s="328" t="s">
        <v>173</v>
      </c>
      <c r="G100" s="329">
        <f>D70</f>
        <v>500</v>
      </c>
      <c r="H100" s="314"/>
      <c r="I100" s="315" t="s">
        <v>226</v>
      </c>
      <c r="J100" s="316"/>
      <c r="K100" s="317">
        <f>D70+D82+D94+D106+D116</f>
        <v>2500</v>
      </c>
      <c r="L100" s="318"/>
      <c r="M100" s="316"/>
      <c r="N100" s="26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67"/>
      <c r="D101" s="110"/>
      <c r="E101" s="314"/>
      <c r="F101" s="328" t="s">
        <v>181</v>
      </c>
      <c r="G101" s="329">
        <f>D82</f>
        <v>500</v>
      </c>
      <c r="H101" s="314"/>
      <c r="I101" s="319"/>
      <c r="J101" s="320"/>
      <c r="K101" s="319"/>
      <c r="M101" s="320"/>
      <c r="N101" s="26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67"/>
      <c r="B102" s="271"/>
      <c r="C102" s="271"/>
      <c r="D102" s="110"/>
      <c r="E102" s="314"/>
      <c r="F102" s="328" t="s">
        <v>189</v>
      </c>
      <c r="G102" s="329">
        <f>D94</f>
        <v>500</v>
      </c>
      <c r="H102" s="314"/>
      <c r="I102" s="319"/>
      <c r="J102" s="320"/>
      <c r="K102" s="319"/>
      <c r="M102" s="320"/>
      <c r="N102" s="26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67"/>
      <c r="D103" s="110"/>
      <c r="E103" s="314"/>
      <c r="F103" s="328" t="s">
        <v>184</v>
      </c>
      <c r="G103" s="329">
        <f>D106</f>
        <v>500</v>
      </c>
      <c r="H103" s="314"/>
      <c r="I103" s="319"/>
      <c r="J103" s="320"/>
      <c r="K103" s="319"/>
      <c r="M103" s="320"/>
      <c r="N103" s="263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67"/>
      <c r="B104" s="271"/>
      <c r="C104" s="271"/>
      <c r="D104" s="110"/>
      <c r="E104" s="314"/>
      <c r="F104" s="330" t="s">
        <v>186</v>
      </c>
      <c r="G104" s="331">
        <f>D116</f>
        <v>500</v>
      </c>
      <c r="H104" s="314"/>
      <c r="I104" s="321"/>
      <c r="J104" s="322"/>
      <c r="K104" s="321"/>
      <c r="L104" s="323"/>
      <c r="M104" s="322"/>
      <c r="N104" s="263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67"/>
      <c r="D105" s="110"/>
      <c r="E105" s="314"/>
      <c r="F105" s="314"/>
      <c r="G105" s="314"/>
      <c r="H105" s="314"/>
      <c r="I105" s="314"/>
      <c r="J105" s="314"/>
      <c r="K105" s="314"/>
      <c r="L105" s="314"/>
      <c r="M105" s="314"/>
      <c r="N105" s="263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64" t="s">
        <v>184</v>
      </c>
      <c r="B106" s="265" t="s">
        <v>174</v>
      </c>
      <c r="D106" s="266">
        <v>500.0</v>
      </c>
      <c r="E106" s="314"/>
      <c r="F106" s="314"/>
      <c r="G106" s="314"/>
      <c r="H106" s="314"/>
      <c r="I106" s="314"/>
      <c r="J106" s="314"/>
      <c r="K106" s="314"/>
      <c r="L106" s="314"/>
      <c r="M106" s="314"/>
      <c r="N106" s="263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67"/>
      <c r="B107" s="265" t="s">
        <v>175</v>
      </c>
      <c r="D107" s="110"/>
      <c r="E107" s="314"/>
      <c r="F107" s="314"/>
      <c r="G107" s="314"/>
      <c r="H107" s="314"/>
      <c r="I107" s="314"/>
      <c r="J107" s="314"/>
      <c r="K107" s="314"/>
      <c r="L107" s="314"/>
      <c r="M107" s="314"/>
      <c r="N107" s="263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67"/>
      <c r="B108" s="270"/>
      <c r="C108" s="270"/>
      <c r="D108" s="110"/>
      <c r="E108" s="314"/>
      <c r="F108" s="332" t="s">
        <v>227</v>
      </c>
      <c r="G108" s="333"/>
      <c r="H108" s="334"/>
      <c r="I108" s="314"/>
      <c r="J108" s="314"/>
      <c r="K108" s="314"/>
      <c r="L108" s="314"/>
      <c r="M108" s="314"/>
      <c r="N108" s="263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67"/>
      <c r="D109" s="110"/>
      <c r="E109" s="314"/>
      <c r="F109" s="335" t="s">
        <v>228</v>
      </c>
      <c r="G109" s="318"/>
      <c r="H109" s="316"/>
      <c r="I109" s="314"/>
      <c r="J109" s="314"/>
      <c r="K109" s="314"/>
      <c r="L109" s="314"/>
      <c r="M109" s="314"/>
      <c r="N109" s="263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67"/>
      <c r="B110" s="270"/>
      <c r="C110" s="270"/>
      <c r="D110" s="110"/>
      <c r="E110" s="314"/>
      <c r="F110" s="336" t="str">
        <f>IFERROR(
  IF('상태 분석 및 목표치 설정'!H2="", "", '상태 분석 및 목표치 설정'!H2*1.6),
"")</f>
        <v/>
      </c>
      <c r="G110" s="102"/>
      <c r="H110" s="103"/>
      <c r="I110" s="314"/>
      <c r="J110" s="314"/>
      <c r="K110" s="314"/>
      <c r="L110" s="314"/>
      <c r="M110" s="314"/>
      <c r="N110" s="26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67"/>
      <c r="D111" s="110"/>
      <c r="E111" s="314"/>
      <c r="F111" s="200"/>
      <c r="G111" s="155"/>
      <c r="H111" s="156"/>
      <c r="I111" s="314"/>
      <c r="J111" s="314"/>
      <c r="K111" s="314"/>
      <c r="L111" s="314"/>
      <c r="M111" s="314"/>
      <c r="N111" s="263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67"/>
      <c r="B112" s="271"/>
      <c r="C112" s="271"/>
      <c r="D112" s="110"/>
      <c r="E112" s="314"/>
      <c r="F112" s="314"/>
      <c r="G112" s="314"/>
      <c r="H112" s="314"/>
      <c r="I112" s="314"/>
      <c r="J112" s="314"/>
      <c r="K112" s="314"/>
      <c r="L112" s="314"/>
      <c r="M112" s="314"/>
      <c r="N112" s="26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67"/>
      <c r="D113" s="110"/>
      <c r="E113" s="314"/>
      <c r="F113" s="314"/>
      <c r="G113" s="314"/>
      <c r="H113" s="314"/>
      <c r="I113" s="314"/>
      <c r="J113" s="314"/>
      <c r="K113" s="314"/>
      <c r="L113" s="314"/>
      <c r="M113" s="314"/>
      <c r="N113" s="26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67"/>
      <c r="B114" s="271"/>
      <c r="C114" s="271"/>
      <c r="D114" s="110"/>
      <c r="E114" s="314"/>
      <c r="F114" s="335" t="s">
        <v>229</v>
      </c>
      <c r="G114" s="318"/>
      <c r="H114" s="316"/>
      <c r="I114" s="314"/>
      <c r="J114" s="314"/>
      <c r="K114" s="314"/>
      <c r="L114" s="314"/>
      <c r="M114" s="314"/>
      <c r="N114" s="26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67"/>
      <c r="D115" s="110"/>
      <c r="E115" s="314"/>
      <c r="F115" s="321"/>
      <c r="G115" s="323"/>
      <c r="H115" s="322"/>
      <c r="I115" s="314"/>
      <c r="J115" s="314"/>
      <c r="K115" s="314"/>
      <c r="L115" s="314"/>
      <c r="M115" s="314"/>
      <c r="N115" s="263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64" t="s">
        <v>186</v>
      </c>
      <c r="B116" s="265" t="s">
        <v>174</v>
      </c>
      <c r="D116" s="266">
        <v>500.0</v>
      </c>
      <c r="E116" s="263"/>
      <c r="F116" s="337"/>
      <c r="G116" s="102"/>
      <c r="H116" s="103"/>
      <c r="I116" s="263"/>
      <c r="J116" s="263"/>
      <c r="K116" s="263"/>
      <c r="L116" s="263"/>
      <c r="M116" s="263"/>
      <c r="N116" s="263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67"/>
      <c r="B117" s="265" t="s">
        <v>175</v>
      </c>
      <c r="D117" s="110"/>
      <c r="E117" s="263"/>
      <c r="F117" s="200"/>
      <c r="G117" s="155"/>
      <c r="H117" s="156"/>
      <c r="I117" s="263"/>
      <c r="J117" s="263"/>
      <c r="K117" s="263"/>
      <c r="L117" s="263"/>
      <c r="M117" s="263"/>
      <c r="N117" s="263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67"/>
      <c r="B118" s="270"/>
      <c r="C118" s="270"/>
      <c r="D118" s="110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67"/>
      <c r="D119" s="110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67"/>
      <c r="B120" s="270"/>
      <c r="C120" s="270"/>
      <c r="D120" s="110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67"/>
      <c r="D121" s="110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67"/>
      <c r="B122" s="271"/>
      <c r="C122" s="271"/>
      <c r="D122" s="110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67"/>
      <c r="D123" s="110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67"/>
      <c r="B124" s="271"/>
      <c r="C124" s="271"/>
      <c r="D124" s="110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07"/>
      <c r="B125" s="155"/>
      <c r="C125" s="155"/>
      <c r="D125" s="156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181">
    <mergeCell ref="C18:C19"/>
    <mergeCell ref="B20:B21"/>
    <mergeCell ref="C20:C21"/>
    <mergeCell ref="B22:B23"/>
    <mergeCell ref="C22:C23"/>
    <mergeCell ref="B24:B25"/>
    <mergeCell ref="C24:C25"/>
    <mergeCell ref="B12:B13"/>
    <mergeCell ref="C12:C13"/>
    <mergeCell ref="A14:A25"/>
    <mergeCell ref="B14:C14"/>
    <mergeCell ref="D14:D25"/>
    <mergeCell ref="B15:C15"/>
    <mergeCell ref="C16:C17"/>
    <mergeCell ref="G18:K18"/>
    <mergeCell ref="F22:L39"/>
    <mergeCell ref="F40:K40"/>
    <mergeCell ref="G43:K43"/>
    <mergeCell ref="L43:N43"/>
    <mergeCell ref="G44:K44"/>
    <mergeCell ref="L44:N44"/>
    <mergeCell ref="G45:K45"/>
    <mergeCell ref="L45:N45"/>
    <mergeCell ref="G46:K46"/>
    <mergeCell ref="L46:N46"/>
    <mergeCell ref="G47:K47"/>
    <mergeCell ref="L47:N47"/>
    <mergeCell ref="I50:M50"/>
    <mergeCell ref="B4:B5"/>
    <mergeCell ref="B6:B7"/>
    <mergeCell ref="C6:C7"/>
    <mergeCell ref="B8:B9"/>
    <mergeCell ref="C8:C9"/>
    <mergeCell ref="B10:B11"/>
    <mergeCell ref="C10:C11"/>
    <mergeCell ref="F10:K10"/>
    <mergeCell ref="F11:K11"/>
    <mergeCell ref="B1:C1"/>
    <mergeCell ref="A2:A13"/>
    <mergeCell ref="B2:C2"/>
    <mergeCell ref="D2:D13"/>
    <mergeCell ref="B3:C3"/>
    <mergeCell ref="H3:K6"/>
    <mergeCell ref="C4:C5"/>
    <mergeCell ref="F12:K12"/>
    <mergeCell ref="F13:K13"/>
    <mergeCell ref="F14:K14"/>
    <mergeCell ref="F15:K15"/>
    <mergeCell ref="G16:K16"/>
    <mergeCell ref="F17:F18"/>
    <mergeCell ref="G17:K17"/>
    <mergeCell ref="I51:J55"/>
    <mergeCell ref="K51:M55"/>
    <mergeCell ref="C52:C53"/>
    <mergeCell ref="B54:B55"/>
    <mergeCell ref="C54:C55"/>
    <mergeCell ref="B28:B29"/>
    <mergeCell ref="B30:B31"/>
    <mergeCell ref="C30:C31"/>
    <mergeCell ref="B32:B33"/>
    <mergeCell ref="C32:C33"/>
    <mergeCell ref="B34:B35"/>
    <mergeCell ref="C34:C35"/>
    <mergeCell ref="B16:B17"/>
    <mergeCell ref="B18:B19"/>
    <mergeCell ref="A26:A37"/>
    <mergeCell ref="B26:C26"/>
    <mergeCell ref="D26:D37"/>
    <mergeCell ref="B27:C27"/>
    <mergeCell ref="C28:C29"/>
    <mergeCell ref="B40:B41"/>
    <mergeCell ref="B42:B43"/>
    <mergeCell ref="C42:C43"/>
    <mergeCell ref="B44:B45"/>
    <mergeCell ref="C44:C45"/>
    <mergeCell ref="B50:B51"/>
    <mergeCell ref="B52:B53"/>
    <mergeCell ref="B36:B37"/>
    <mergeCell ref="C36:C37"/>
    <mergeCell ref="A38:A47"/>
    <mergeCell ref="B38:C38"/>
    <mergeCell ref="D38:D47"/>
    <mergeCell ref="B39:C39"/>
    <mergeCell ref="C40:C41"/>
    <mergeCell ref="B46:B47"/>
    <mergeCell ref="C46:C47"/>
    <mergeCell ref="A48:A57"/>
    <mergeCell ref="B48:C48"/>
    <mergeCell ref="D48:D57"/>
    <mergeCell ref="B49:C49"/>
    <mergeCell ref="C50:C51"/>
    <mergeCell ref="B63:D63"/>
    <mergeCell ref="B64:D64"/>
    <mergeCell ref="B65:D65"/>
    <mergeCell ref="B66:D66"/>
    <mergeCell ref="B56:B57"/>
    <mergeCell ref="C56:C57"/>
    <mergeCell ref="A59:A60"/>
    <mergeCell ref="B59:D60"/>
    <mergeCell ref="A61:A62"/>
    <mergeCell ref="B61:D62"/>
    <mergeCell ref="A63:A67"/>
    <mergeCell ref="B74:B75"/>
    <mergeCell ref="C74:C75"/>
    <mergeCell ref="B76:B77"/>
    <mergeCell ref="C76:C77"/>
    <mergeCell ref="B67:D67"/>
    <mergeCell ref="B69:C69"/>
    <mergeCell ref="A70:A81"/>
    <mergeCell ref="B70:C70"/>
    <mergeCell ref="D70:D81"/>
    <mergeCell ref="F70:G74"/>
    <mergeCell ref="H70:J74"/>
    <mergeCell ref="B94:C94"/>
    <mergeCell ref="B95:C95"/>
    <mergeCell ref="B96:B97"/>
    <mergeCell ref="C96:C97"/>
    <mergeCell ref="B102:B103"/>
    <mergeCell ref="C102:C103"/>
    <mergeCell ref="B117:C117"/>
    <mergeCell ref="I99:M99"/>
    <mergeCell ref="I100:J104"/>
    <mergeCell ref="K100:M104"/>
    <mergeCell ref="F108:H108"/>
    <mergeCell ref="F109:H109"/>
    <mergeCell ref="F110:H111"/>
    <mergeCell ref="F114:H115"/>
    <mergeCell ref="F116:H117"/>
    <mergeCell ref="B78:B79"/>
    <mergeCell ref="C78:C79"/>
    <mergeCell ref="F78:L98"/>
    <mergeCell ref="B80:B81"/>
    <mergeCell ref="C80:C81"/>
    <mergeCell ref="A82:A93"/>
    <mergeCell ref="D82:D93"/>
    <mergeCell ref="B92:B93"/>
    <mergeCell ref="C92:C93"/>
    <mergeCell ref="A94:A105"/>
    <mergeCell ref="D94:D105"/>
    <mergeCell ref="B98:B99"/>
    <mergeCell ref="C98:C99"/>
    <mergeCell ref="C100:C101"/>
    <mergeCell ref="B110:B111"/>
    <mergeCell ref="B112:B113"/>
    <mergeCell ref="C112:C113"/>
    <mergeCell ref="B114:B115"/>
    <mergeCell ref="C114:C115"/>
    <mergeCell ref="B108:B109"/>
    <mergeCell ref="B118:B119"/>
    <mergeCell ref="C118:C119"/>
    <mergeCell ref="B120:B121"/>
    <mergeCell ref="C120:C121"/>
    <mergeCell ref="B122:B123"/>
    <mergeCell ref="C122:C123"/>
    <mergeCell ref="B124:B125"/>
    <mergeCell ref="C124:C125"/>
    <mergeCell ref="C104:C105"/>
    <mergeCell ref="B106:C106"/>
    <mergeCell ref="D106:D115"/>
    <mergeCell ref="B107:C107"/>
    <mergeCell ref="C108:C109"/>
    <mergeCell ref="C110:C111"/>
    <mergeCell ref="D116:D125"/>
    <mergeCell ref="B71:C71"/>
    <mergeCell ref="B72:B73"/>
    <mergeCell ref="C72:C73"/>
    <mergeCell ref="B82:C82"/>
    <mergeCell ref="B83:C83"/>
    <mergeCell ref="B84:B85"/>
    <mergeCell ref="C84:C85"/>
    <mergeCell ref="B86:B87"/>
    <mergeCell ref="C86:C87"/>
    <mergeCell ref="B88:B89"/>
    <mergeCell ref="C88:C89"/>
    <mergeCell ref="B90:B91"/>
    <mergeCell ref="C90:C91"/>
    <mergeCell ref="B100:B101"/>
    <mergeCell ref="B104:B105"/>
    <mergeCell ref="A106:A115"/>
    <mergeCell ref="A116:A125"/>
    <mergeCell ref="B116:C1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2" t="s">
        <v>190</v>
      </c>
      <c r="B1" s="278" t="s">
        <v>191</v>
      </c>
      <c r="C1" s="278" t="s">
        <v>103</v>
      </c>
      <c r="D1" s="278" t="s">
        <v>192</v>
      </c>
      <c r="E1" s="279" t="s">
        <v>193</v>
      </c>
      <c r="F1" s="280" t="s">
        <v>194</v>
      </c>
      <c r="G1" s="281"/>
      <c r="H1" s="263"/>
      <c r="I1" s="263"/>
      <c r="J1" s="263"/>
      <c r="K1" s="263"/>
      <c r="L1" s="263"/>
      <c r="M1" s="263"/>
      <c r="N1" s="26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82">
        <v>46085.0</v>
      </c>
      <c r="B2" s="283"/>
      <c r="C2" s="283"/>
      <c r="D2" s="284" t="str">
        <f>IF(COUNTIF(C2:C8,"&gt;0")=0, "", ROUND(AVERAGEIF(C2:C8,"&gt;0"), 1))</f>
        <v/>
      </c>
      <c r="E2" s="285" t="str">
        <f>'상태 분석 및 목표치 설정'!H2</f>
        <v/>
      </c>
      <c r="F2" s="286"/>
      <c r="G2" s="281"/>
      <c r="H2" s="263"/>
      <c r="I2" s="263"/>
      <c r="J2" s="263"/>
      <c r="K2" s="263"/>
      <c r="L2" s="263"/>
      <c r="M2" s="263"/>
      <c r="N2" s="26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82">
        <v>46086.0</v>
      </c>
      <c r="B3" s="283"/>
      <c r="C3" s="283"/>
      <c r="E3" s="285">
        <f t="shared" ref="E3:E91" si="1">E2 + ($E$92 - $E$2) / 90</f>
        <v>0</v>
      </c>
      <c r="F3" s="286"/>
      <c r="G3" s="281"/>
      <c r="H3" s="263"/>
      <c r="I3" s="263"/>
      <c r="J3" s="263"/>
      <c r="K3" s="263"/>
      <c r="L3" s="263"/>
      <c r="M3" s="263"/>
      <c r="N3" s="263"/>
      <c r="O3" s="287"/>
      <c r="P3" s="287"/>
      <c r="Q3" s="287"/>
      <c r="R3" s="287"/>
      <c r="S3" s="8"/>
      <c r="T3" s="8"/>
      <c r="U3" s="8"/>
      <c r="V3" s="8"/>
      <c r="W3" s="8"/>
      <c r="X3" s="8"/>
      <c r="Y3" s="8"/>
      <c r="Z3" s="8"/>
      <c r="AA3" s="8"/>
    </row>
    <row r="4">
      <c r="A4" s="282">
        <v>46087.0</v>
      </c>
      <c r="B4" s="283"/>
      <c r="C4" s="283"/>
      <c r="E4" s="285">
        <f t="shared" si="1"/>
        <v>0</v>
      </c>
      <c r="F4" s="286"/>
      <c r="G4" s="281"/>
      <c r="H4" s="263"/>
      <c r="I4" s="263"/>
      <c r="J4" s="263"/>
      <c r="K4" s="287"/>
      <c r="L4" s="287"/>
      <c r="M4" s="287"/>
      <c r="N4" s="287"/>
      <c r="O4" s="263"/>
      <c r="P4" s="263"/>
      <c r="Q4" s="263"/>
      <c r="R4" s="287"/>
      <c r="S4" s="287"/>
      <c r="T4" s="287"/>
      <c r="U4" s="287"/>
      <c r="V4" s="8"/>
      <c r="W4" s="8"/>
      <c r="X4" s="8"/>
      <c r="Y4" s="8"/>
      <c r="Z4" s="8"/>
      <c r="AA4" s="8"/>
    </row>
    <row r="5">
      <c r="A5" s="282">
        <v>46088.0</v>
      </c>
      <c r="B5" s="283"/>
      <c r="C5" s="283"/>
      <c r="E5" s="285">
        <f t="shared" si="1"/>
        <v>0</v>
      </c>
      <c r="F5" s="286"/>
      <c r="G5" s="263"/>
      <c r="H5" s="263"/>
      <c r="I5" s="263"/>
      <c r="J5" s="263"/>
      <c r="K5" s="263"/>
      <c r="L5" s="263"/>
      <c r="M5" s="263"/>
      <c r="N5" s="287"/>
      <c r="O5" s="287"/>
      <c r="P5" s="287"/>
      <c r="Q5" s="287"/>
      <c r="R5" s="263"/>
      <c r="S5" s="263"/>
      <c r="T5" s="263"/>
      <c r="U5" s="287"/>
      <c r="V5" s="8"/>
      <c r="W5" s="8"/>
      <c r="X5" s="8"/>
      <c r="Y5" s="8"/>
      <c r="Z5" s="8"/>
      <c r="AA5" s="8"/>
    </row>
    <row r="6">
      <c r="A6" s="282">
        <v>46089.0</v>
      </c>
      <c r="B6" s="283"/>
      <c r="C6" s="283"/>
      <c r="E6" s="285">
        <f t="shared" si="1"/>
        <v>0</v>
      </c>
      <c r="F6" s="286"/>
      <c r="G6" s="263"/>
      <c r="H6" s="263"/>
      <c r="I6" s="263"/>
      <c r="J6" s="263"/>
      <c r="K6" s="263"/>
      <c r="L6" s="263"/>
      <c r="M6" s="263"/>
      <c r="N6" s="287"/>
      <c r="O6" s="263"/>
      <c r="P6" s="263"/>
      <c r="Q6" s="263"/>
      <c r="R6" s="263"/>
      <c r="S6" s="263"/>
      <c r="T6" s="263"/>
      <c r="U6" s="287"/>
      <c r="V6" s="8"/>
      <c r="W6" s="8"/>
      <c r="X6" s="8"/>
      <c r="Y6" s="8"/>
      <c r="Z6" s="8"/>
      <c r="AA6" s="8"/>
    </row>
    <row r="7">
      <c r="A7" s="282">
        <v>46090.0</v>
      </c>
      <c r="B7" s="283"/>
      <c r="C7" s="283"/>
      <c r="E7" s="285">
        <f t="shared" si="1"/>
        <v>0</v>
      </c>
      <c r="F7" s="286"/>
      <c r="G7" s="263"/>
      <c r="H7" s="263"/>
      <c r="I7" s="263"/>
      <c r="J7" s="263"/>
      <c r="K7" s="287"/>
      <c r="L7" s="287"/>
      <c r="M7" s="287"/>
      <c r="N7" s="287"/>
      <c r="O7" s="263"/>
      <c r="P7" s="263"/>
      <c r="Q7" s="263"/>
      <c r="R7" s="287"/>
      <c r="S7" s="287"/>
      <c r="T7" s="287"/>
      <c r="U7" s="287"/>
      <c r="V7" s="8"/>
      <c r="W7" s="8"/>
      <c r="X7" s="8"/>
      <c r="Y7" s="8"/>
      <c r="Z7" s="8"/>
      <c r="AA7" s="8"/>
    </row>
    <row r="8">
      <c r="A8" s="282">
        <v>46091.0</v>
      </c>
      <c r="B8" s="283"/>
      <c r="C8" s="283"/>
      <c r="E8" s="285">
        <f t="shared" si="1"/>
        <v>0</v>
      </c>
      <c r="F8" s="291"/>
      <c r="G8" s="281"/>
      <c r="H8" s="292" t="s">
        <v>202</v>
      </c>
      <c r="I8" s="293"/>
      <c r="J8" s="263"/>
      <c r="K8" s="263"/>
      <c r="L8" s="263"/>
      <c r="M8" s="263"/>
      <c r="N8" s="287"/>
      <c r="O8" s="287"/>
      <c r="P8" s="287"/>
      <c r="Q8" s="287"/>
      <c r="R8" s="263"/>
      <c r="S8" s="263"/>
      <c r="T8" s="263"/>
      <c r="U8" s="287"/>
      <c r="V8" s="8"/>
      <c r="W8" s="8"/>
      <c r="X8" s="8"/>
      <c r="Y8" s="8"/>
      <c r="Z8" s="8"/>
      <c r="AA8" s="8"/>
    </row>
    <row r="9">
      <c r="A9" s="282">
        <v>46092.0</v>
      </c>
      <c r="B9" s="283"/>
      <c r="C9" s="283"/>
      <c r="D9" s="284" t="str">
        <f>IF(COUNTIF(C9:C15,"&gt;0")=0, "", ROUND(AVERAGEIF(C9:C15,"&gt;0"), 1))</f>
        <v/>
      </c>
      <c r="E9" s="285">
        <f t="shared" si="1"/>
        <v>0</v>
      </c>
      <c r="F9" s="295"/>
      <c r="G9" s="281"/>
      <c r="H9" s="296">
        <f>'식이 분석 및 가이드'!K100</f>
        <v>2500</v>
      </c>
      <c r="I9" s="110"/>
      <c r="J9" s="263"/>
      <c r="K9" s="263"/>
      <c r="L9" s="263"/>
      <c r="M9" s="263"/>
      <c r="N9" s="287"/>
      <c r="O9" s="263"/>
      <c r="P9" s="263"/>
      <c r="Q9" s="263"/>
      <c r="R9" s="263"/>
      <c r="S9" s="263"/>
      <c r="T9" s="263"/>
      <c r="U9" s="287"/>
      <c r="V9" s="8"/>
      <c r="W9" s="8"/>
      <c r="X9" s="8"/>
      <c r="Y9" s="8"/>
      <c r="Z9" s="8"/>
      <c r="AA9" s="8"/>
    </row>
    <row r="10">
      <c r="A10" s="282">
        <v>46093.0</v>
      </c>
      <c r="B10" s="283"/>
      <c r="C10" s="283"/>
      <c r="E10" s="285">
        <f t="shared" si="1"/>
        <v>0</v>
      </c>
      <c r="F10" s="286"/>
      <c r="G10" s="281"/>
      <c r="H10" s="200"/>
      <c r="I10" s="156"/>
      <c r="J10" s="263"/>
      <c r="K10" s="287"/>
      <c r="L10" s="287"/>
      <c r="M10" s="287"/>
      <c r="N10" s="263"/>
      <c r="O10" s="263"/>
      <c r="P10" s="263"/>
      <c r="Q10" s="263"/>
      <c r="R10" s="287"/>
      <c r="S10" s="8"/>
      <c r="T10" s="8"/>
      <c r="U10" s="8"/>
      <c r="V10" s="8"/>
      <c r="W10" s="8"/>
      <c r="X10" s="8"/>
      <c r="Y10" s="8"/>
      <c r="Z10" s="8"/>
      <c r="AA10" s="8"/>
    </row>
    <row r="11">
      <c r="A11" s="282">
        <v>46094.0</v>
      </c>
      <c r="B11" s="283"/>
      <c r="C11" s="283"/>
      <c r="E11" s="285">
        <f t="shared" si="1"/>
        <v>0</v>
      </c>
      <c r="F11" s="286"/>
      <c r="G11" s="281"/>
      <c r="H11" s="263"/>
      <c r="I11" s="263"/>
      <c r="J11" s="263"/>
      <c r="K11" s="263"/>
      <c r="L11" s="263"/>
      <c r="M11" s="263"/>
      <c r="N11" s="26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82">
        <v>46095.0</v>
      </c>
      <c r="B12" s="283"/>
      <c r="C12" s="283"/>
      <c r="E12" s="285">
        <f t="shared" si="1"/>
        <v>0</v>
      </c>
      <c r="F12" s="286"/>
      <c r="G12" s="281"/>
      <c r="H12" s="263"/>
      <c r="I12" s="263"/>
      <c r="J12" s="263"/>
      <c r="K12" s="263"/>
      <c r="L12" s="263"/>
      <c r="M12" s="263"/>
      <c r="N12" s="26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82">
        <v>46096.0</v>
      </c>
      <c r="B13" s="283"/>
      <c r="C13" s="283"/>
      <c r="E13" s="285">
        <f t="shared" si="1"/>
        <v>0</v>
      </c>
      <c r="F13" s="286"/>
      <c r="G13" s="281"/>
      <c r="H13" s="263"/>
      <c r="I13" s="263"/>
      <c r="J13" s="263"/>
      <c r="K13" s="263"/>
      <c r="L13" s="263"/>
      <c r="M13" s="263"/>
      <c r="N13" s="26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82">
        <v>46097.0</v>
      </c>
      <c r="B14" s="283"/>
      <c r="C14" s="283"/>
      <c r="E14" s="285">
        <f t="shared" si="1"/>
        <v>0</v>
      </c>
      <c r="F14" s="286"/>
      <c r="G14" s="281"/>
      <c r="H14" s="263"/>
      <c r="I14" s="263"/>
      <c r="J14" s="263"/>
      <c r="K14" s="263"/>
      <c r="L14" s="263"/>
      <c r="M14" s="263"/>
      <c r="N14" s="26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82">
        <v>46098.0</v>
      </c>
      <c r="B15" s="283"/>
      <c r="C15" s="283"/>
      <c r="E15" s="285">
        <f t="shared" si="1"/>
        <v>0</v>
      </c>
      <c r="F15" s="286"/>
      <c r="G15" s="281"/>
      <c r="H15" s="263"/>
      <c r="I15" s="263"/>
      <c r="J15" s="263"/>
      <c r="K15" s="263"/>
      <c r="L15" s="263"/>
      <c r="M15" s="263"/>
      <c r="N15" s="2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82">
        <v>46099.0</v>
      </c>
      <c r="B16" s="283"/>
      <c r="C16" s="283"/>
      <c r="D16" s="284" t="str">
        <f>IF(COUNTIF(C16:C22,"&gt;0")=0, "", ROUND(AVERAGEIF(C16:C22,"&gt;0"), 1))</f>
        <v/>
      </c>
      <c r="E16" s="285">
        <f t="shared" si="1"/>
        <v>0</v>
      </c>
      <c r="F16" s="286"/>
      <c r="G16" s="281"/>
      <c r="H16" s="263"/>
      <c r="I16" s="263"/>
      <c r="J16" s="263"/>
      <c r="K16" s="263"/>
      <c r="L16" s="263"/>
      <c r="M16" s="263"/>
      <c r="N16" s="2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82">
        <v>46100.0</v>
      </c>
      <c r="B17" s="283"/>
      <c r="C17" s="283"/>
      <c r="E17" s="285">
        <f t="shared" si="1"/>
        <v>0</v>
      </c>
      <c r="F17" s="286"/>
      <c r="G17" s="281"/>
      <c r="H17" s="263"/>
      <c r="I17" s="263"/>
      <c r="J17" s="263"/>
      <c r="K17" s="263"/>
      <c r="L17" s="263"/>
      <c r="M17" s="263"/>
      <c r="N17" s="2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82">
        <v>46101.0</v>
      </c>
      <c r="B18" s="283"/>
      <c r="C18" s="283"/>
      <c r="E18" s="285">
        <f t="shared" si="1"/>
        <v>0</v>
      </c>
      <c r="F18" s="286"/>
      <c r="G18" s="281"/>
      <c r="H18" s="263"/>
      <c r="I18" s="263"/>
      <c r="J18" s="263"/>
      <c r="K18" s="263"/>
      <c r="L18" s="263"/>
      <c r="M18" s="263"/>
      <c r="N18" s="2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82">
        <v>46102.0</v>
      </c>
      <c r="B19" s="283"/>
      <c r="C19" s="283"/>
      <c r="E19" s="285">
        <f t="shared" si="1"/>
        <v>0</v>
      </c>
      <c r="F19" s="286"/>
      <c r="G19" s="281"/>
      <c r="H19" s="263"/>
      <c r="I19" s="263"/>
      <c r="J19" s="263"/>
      <c r="K19" s="263"/>
      <c r="L19" s="263"/>
      <c r="M19" s="263"/>
      <c r="N19" s="26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82">
        <v>46103.0</v>
      </c>
      <c r="B20" s="283"/>
      <c r="C20" s="283"/>
      <c r="E20" s="285">
        <f t="shared" si="1"/>
        <v>0</v>
      </c>
      <c r="F20" s="286"/>
      <c r="G20" s="281"/>
      <c r="H20" s="263"/>
      <c r="I20" s="263"/>
      <c r="J20" s="263"/>
      <c r="K20" s="263"/>
      <c r="L20" s="263"/>
      <c r="M20" s="263"/>
      <c r="N20" s="26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82">
        <v>46104.0</v>
      </c>
      <c r="B21" s="283"/>
      <c r="C21" s="283"/>
      <c r="E21" s="285">
        <f t="shared" si="1"/>
        <v>0</v>
      </c>
      <c r="F21" s="286"/>
      <c r="G21" s="281"/>
      <c r="H21" s="263"/>
      <c r="I21" s="263"/>
      <c r="J21" s="263"/>
      <c r="K21" s="263"/>
      <c r="L21" s="263"/>
      <c r="M21" s="263"/>
      <c r="N21" s="2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82">
        <v>46105.0</v>
      </c>
      <c r="B22" s="283"/>
      <c r="C22" s="283"/>
      <c r="E22" s="285">
        <f t="shared" si="1"/>
        <v>0</v>
      </c>
      <c r="F22" s="286"/>
      <c r="G22" s="281"/>
      <c r="H22" s="263"/>
      <c r="I22" s="263"/>
      <c r="J22" s="263"/>
      <c r="K22" s="263"/>
      <c r="L22" s="263"/>
      <c r="M22" s="263"/>
      <c r="N22" s="26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82">
        <v>46106.0</v>
      </c>
      <c r="B23" s="283"/>
      <c r="C23" s="283"/>
      <c r="D23" s="284" t="str">
        <f>IF(COUNTIF(C23:C29,"&gt;0")=0, "", ROUND(AVERAGEIF(C23:C29,"&gt;0"), 1))</f>
        <v/>
      </c>
      <c r="E23" s="285">
        <f t="shared" si="1"/>
        <v>0</v>
      </c>
      <c r="F23" s="286"/>
      <c r="G23" s="281"/>
      <c r="H23" s="263"/>
      <c r="I23" s="263"/>
      <c r="J23" s="263"/>
      <c r="K23" s="263"/>
      <c r="L23" s="263"/>
      <c r="M23" s="263"/>
      <c r="N23" s="26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82">
        <v>46107.0</v>
      </c>
      <c r="B24" s="283"/>
      <c r="C24" s="283"/>
      <c r="E24" s="285">
        <f t="shared" si="1"/>
        <v>0</v>
      </c>
      <c r="F24" s="286"/>
      <c r="G24" s="281"/>
      <c r="H24" s="263"/>
      <c r="I24" s="263"/>
      <c r="J24" s="263"/>
      <c r="K24" s="263"/>
      <c r="L24" s="263"/>
      <c r="M24" s="263"/>
      <c r="N24" s="26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282">
        <v>46108.0</v>
      </c>
      <c r="B25" s="283"/>
      <c r="C25" s="283"/>
      <c r="E25" s="285">
        <f t="shared" si="1"/>
        <v>0</v>
      </c>
      <c r="F25" s="286"/>
      <c r="G25" s="281"/>
      <c r="H25" s="263"/>
      <c r="I25" s="263"/>
      <c r="J25" s="263"/>
      <c r="K25" s="263"/>
      <c r="L25" s="263"/>
      <c r="M25" s="263"/>
      <c r="N25" s="26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282">
        <v>46109.0</v>
      </c>
      <c r="B26" s="283"/>
      <c r="C26" s="283"/>
      <c r="E26" s="285">
        <f t="shared" si="1"/>
        <v>0</v>
      </c>
      <c r="F26" s="286"/>
      <c r="G26" s="281"/>
      <c r="H26" s="263"/>
      <c r="I26" s="263"/>
      <c r="J26" s="263"/>
      <c r="K26" s="263"/>
      <c r="L26" s="263"/>
      <c r="M26" s="263"/>
      <c r="N26" s="26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82">
        <v>46110.0</v>
      </c>
      <c r="B27" s="283"/>
      <c r="C27" s="283"/>
      <c r="E27" s="285">
        <f t="shared" si="1"/>
        <v>0</v>
      </c>
      <c r="F27" s="286"/>
      <c r="G27" s="281"/>
      <c r="H27" s="263"/>
      <c r="I27" s="263"/>
      <c r="J27" s="263"/>
      <c r="K27" s="263"/>
      <c r="L27" s="263"/>
      <c r="M27" s="263"/>
      <c r="N27" s="2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82">
        <v>46111.0</v>
      </c>
      <c r="B28" s="283"/>
      <c r="C28" s="283"/>
      <c r="E28" s="285">
        <f t="shared" si="1"/>
        <v>0</v>
      </c>
      <c r="F28" s="286"/>
      <c r="G28" s="281"/>
      <c r="H28" s="263"/>
      <c r="I28" s="263"/>
      <c r="J28" s="263"/>
      <c r="K28" s="263"/>
      <c r="L28" s="263"/>
      <c r="M28" s="263"/>
      <c r="N28" s="2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282">
        <v>46112.0</v>
      </c>
      <c r="B29" s="283"/>
      <c r="C29" s="283"/>
      <c r="E29" s="285">
        <f t="shared" si="1"/>
        <v>0</v>
      </c>
      <c r="F29" s="286"/>
      <c r="G29" s="281"/>
      <c r="H29" s="263"/>
      <c r="I29" s="263"/>
      <c r="J29" s="263"/>
      <c r="K29" s="263"/>
      <c r="L29" s="263"/>
      <c r="M29" s="263"/>
      <c r="N29" s="2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282">
        <v>46113.0</v>
      </c>
      <c r="B30" s="283"/>
      <c r="C30" s="283"/>
      <c r="D30" s="284" t="str">
        <f>IF(COUNTIF(C30:C36,"&gt;0")=0, "", ROUND(AVERAGEIF(C30:C36,"&gt;0"), 1))</f>
        <v/>
      </c>
      <c r="E30" s="285">
        <f t="shared" si="1"/>
        <v>0</v>
      </c>
      <c r="F30" s="286"/>
      <c r="G30" s="281"/>
      <c r="H30" s="263"/>
      <c r="I30" s="263"/>
      <c r="J30" s="263"/>
      <c r="K30" s="263"/>
      <c r="L30" s="263"/>
      <c r="M30" s="263"/>
      <c r="N30" s="2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282">
        <v>46114.0</v>
      </c>
      <c r="B31" s="283"/>
      <c r="C31" s="283"/>
      <c r="E31" s="285">
        <f t="shared" si="1"/>
        <v>0</v>
      </c>
      <c r="F31" s="286"/>
      <c r="G31" s="281"/>
      <c r="H31" s="263"/>
      <c r="I31" s="263"/>
      <c r="J31" s="263"/>
      <c r="K31" s="263"/>
      <c r="L31" s="263"/>
      <c r="M31" s="263"/>
      <c r="N31" s="26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282">
        <v>46115.0</v>
      </c>
      <c r="B32" s="283"/>
      <c r="C32" s="283"/>
      <c r="E32" s="285">
        <f t="shared" si="1"/>
        <v>0</v>
      </c>
      <c r="F32" s="286"/>
      <c r="G32" s="281"/>
      <c r="H32" s="263"/>
      <c r="I32" s="263"/>
      <c r="J32" s="263"/>
      <c r="K32" s="263"/>
      <c r="L32" s="263"/>
      <c r="M32" s="263"/>
      <c r="N32" s="26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82">
        <v>46116.0</v>
      </c>
      <c r="B33" s="283"/>
      <c r="C33" s="283"/>
      <c r="E33" s="285">
        <f t="shared" si="1"/>
        <v>0</v>
      </c>
      <c r="F33" s="286"/>
      <c r="G33" s="281"/>
      <c r="H33" s="263"/>
      <c r="I33" s="263"/>
      <c r="J33" s="263"/>
      <c r="K33" s="263"/>
      <c r="L33" s="263"/>
      <c r="M33" s="263"/>
      <c r="N33" s="26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282">
        <v>46117.0</v>
      </c>
      <c r="B34" s="283"/>
      <c r="C34" s="283"/>
      <c r="E34" s="285">
        <f t="shared" si="1"/>
        <v>0</v>
      </c>
      <c r="F34" s="286"/>
      <c r="G34" s="281"/>
      <c r="H34" s="263"/>
      <c r="I34" s="263"/>
      <c r="J34" s="263"/>
      <c r="K34" s="263"/>
      <c r="L34" s="263"/>
      <c r="M34" s="263"/>
      <c r="N34" s="26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282">
        <v>46118.0</v>
      </c>
      <c r="B35" s="283"/>
      <c r="C35" s="283"/>
      <c r="E35" s="285">
        <f t="shared" si="1"/>
        <v>0</v>
      </c>
      <c r="F35" s="286"/>
      <c r="G35" s="281"/>
      <c r="H35" s="263"/>
      <c r="I35" s="263"/>
      <c r="J35" s="263"/>
      <c r="K35" s="263"/>
      <c r="L35" s="263"/>
      <c r="M35" s="263"/>
      <c r="N35" s="26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282">
        <v>46119.0</v>
      </c>
      <c r="B36" s="283"/>
      <c r="C36" s="283"/>
      <c r="E36" s="285">
        <f t="shared" si="1"/>
        <v>0</v>
      </c>
      <c r="F36" s="324"/>
      <c r="G36" s="281"/>
      <c r="H36" s="263"/>
      <c r="I36" s="263"/>
      <c r="J36" s="263"/>
      <c r="K36" s="263"/>
      <c r="L36" s="263"/>
      <c r="M36" s="263"/>
      <c r="N36" s="26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282">
        <v>46120.0</v>
      </c>
      <c r="B37" s="283"/>
      <c r="C37" s="283"/>
      <c r="D37" s="284" t="str">
        <f>IF(COUNTIF(C37:C43,"&gt;0")=0, "", ROUND(AVERAGEIF(C37:C43,"&gt;0"), 1))</f>
        <v/>
      </c>
      <c r="E37" s="285">
        <f t="shared" si="1"/>
        <v>0</v>
      </c>
      <c r="F37" s="324"/>
      <c r="G37" s="281"/>
      <c r="H37" s="263"/>
      <c r="I37" s="263"/>
      <c r="J37" s="263"/>
      <c r="K37" s="263"/>
      <c r="L37" s="263"/>
      <c r="M37" s="263"/>
      <c r="N37" s="263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282">
        <v>46121.0</v>
      </c>
      <c r="B38" s="283"/>
      <c r="C38" s="283"/>
      <c r="E38" s="285">
        <f t="shared" si="1"/>
        <v>0</v>
      </c>
      <c r="F38" s="324"/>
      <c r="G38" s="281"/>
      <c r="H38" s="263"/>
      <c r="I38" s="263"/>
      <c r="J38" s="263"/>
      <c r="K38" s="263"/>
      <c r="L38" s="263"/>
      <c r="M38" s="263"/>
      <c r="N38" s="26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282">
        <v>46122.0</v>
      </c>
      <c r="B39" s="283"/>
      <c r="C39" s="283"/>
      <c r="E39" s="285">
        <f t="shared" si="1"/>
        <v>0</v>
      </c>
      <c r="F39" s="324"/>
      <c r="G39" s="281"/>
      <c r="H39" s="325" t="s">
        <v>225</v>
      </c>
      <c r="I39" s="102"/>
      <c r="J39" s="102"/>
      <c r="K39" s="103"/>
      <c r="L39" s="263"/>
      <c r="M39" s="263"/>
      <c r="N39" s="2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282">
        <v>46123.0</v>
      </c>
      <c r="B40" s="283"/>
      <c r="C40" s="283"/>
      <c r="E40" s="285">
        <f t="shared" si="1"/>
        <v>0</v>
      </c>
      <c r="F40" s="324"/>
      <c r="G40" s="281"/>
      <c r="H40" s="108"/>
      <c r="K40" s="110"/>
      <c r="L40" s="263"/>
      <c r="M40" s="263"/>
      <c r="N40" s="2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82">
        <v>46124.0</v>
      </c>
      <c r="B41" s="283"/>
      <c r="C41" s="283"/>
      <c r="E41" s="285">
        <f t="shared" si="1"/>
        <v>0</v>
      </c>
      <c r="F41" s="324"/>
      <c r="G41" s="281"/>
      <c r="H41" s="108"/>
      <c r="K41" s="110"/>
      <c r="L41" s="263"/>
      <c r="M41" s="263"/>
      <c r="N41" s="2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282">
        <v>46125.0</v>
      </c>
      <c r="B42" s="283"/>
      <c r="C42" s="283"/>
      <c r="E42" s="285">
        <f t="shared" si="1"/>
        <v>0</v>
      </c>
      <c r="F42" s="324"/>
      <c r="G42" s="281"/>
      <c r="H42" s="108"/>
      <c r="K42" s="110"/>
      <c r="L42" s="263"/>
      <c r="M42" s="263"/>
      <c r="N42" s="2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282">
        <v>46126.0</v>
      </c>
      <c r="B43" s="283"/>
      <c r="C43" s="283"/>
      <c r="E43" s="285">
        <f t="shared" si="1"/>
        <v>0</v>
      </c>
      <c r="F43" s="324"/>
      <c r="G43" s="281"/>
      <c r="H43" s="108"/>
      <c r="K43" s="110"/>
      <c r="L43" s="263"/>
      <c r="M43" s="263"/>
      <c r="N43" s="263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282">
        <v>46127.0</v>
      </c>
      <c r="B44" s="283"/>
      <c r="C44" s="283"/>
      <c r="D44" s="284" t="str">
        <f>IF(COUNTIF(C44:C50,"&gt;0")=0, "", ROUND(AVERAGEIF(C44:C50,"&gt;0"), 1))</f>
        <v/>
      </c>
      <c r="E44" s="285">
        <f t="shared" si="1"/>
        <v>0</v>
      </c>
      <c r="F44" s="324"/>
      <c r="G44" s="281"/>
      <c r="H44" s="200"/>
      <c r="I44" s="155"/>
      <c r="J44" s="155"/>
      <c r="K44" s="156"/>
      <c r="L44" s="263"/>
      <c r="M44" s="263"/>
      <c r="N44" s="263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282">
        <v>46128.0</v>
      </c>
      <c r="B45" s="283"/>
      <c r="C45" s="283"/>
      <c r="E45" s="285">
        <f t="shared" si="1"/>
        <v>0</v>
      </c>
      <c r="F45" s="324"/>
      <c r="G45" s="281"/>
      <c r="H45" s="263"/>
      <c r="I45" s="263"/>
      <c r="J45" s="263"/>
      <c r="K45" s="263"/>
      <c r="L45" s="263"/>
      <c r="M45" s="263"/>
      <c r="N45" s="263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282">
        <v>46129.0</v>
      </c>
      <c r="B46" s="283"/>
      <c r="C46" s="283"/>
      <c r="E46" s="285">
        <f t="shared" si="1"/>
        <v>0</v>
      </c>
      <c r="F46" s="324"/>
      <c r="G46" s="281"/>
      <c r="H46" s="263"/>
      <c r="I46" s="263"/>
      <c r="J46" s="263"/>
      <c r="K46" s="263"/>
      <c r="L46" s="263"/>
      <c r="M46" s="263"/>
      <c r="N46" s="263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282">
        <v>46130.0</v>
      </c>
      <c r="B47" s="283"/>
      <c r="C47" s="283"/>
      <c r="E47" s="285">
        <f t="shared" si="1"/>
        <v>0</v>
      </c>
      <c r="F47" s="324"/>
      <c r="G47" s="281"/>
      <c r="H47" s="263"/>
      <c r="I47" s="263"/>
      <c r="J47" s="263"/>
      <c r="K47" s="263"/>
      <c r="L47" s="263"/>
      <c r="M47" s="263"/>
      <c r="N47" s="263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282">
        <v>46131.0</v>
      </c>
      <c r="B48" s="283"/>
      <c r="C48" s="283"/>
      <c r="E48" s="285">
        <f t="shared" si="1"/>
        <v>0</v>
      </c>
      <c r="F48" s="324"/>
      <c r="G48" s="281"/>
      <c r="H48" s="263"/>
      <c r="I48" s="263"/>
      <c r="J48" s="263"/>
      <c r="K48" s="263"/>
      <c r="L48" s="263"/>
      <c r="M48" s="263"/>
      <c r="N48" s="263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282">
        <v>46132.0</v>
      </c>
      <c r="B49" s="283"/>
      <c r="C49" s="283"/>
      <c r="E49" s="285">
        <f t="shared" si="1"/>
        <v>0</v>
      </c>
      <c r="F49" s="324"/>
      <c r="G49" s="281"/>
      <c r="H49" s="263"/>
      <c r="I49" s="263"/>
      <c r="J49" s="263"/>
      <c r="K49" s="263"/>
      <c r="L49" s="263"/>
      <c r="M49" s="263"/>
      <c r="N49" s="263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282">
        <v>46133.0</v>
      </c>
      <c r="B50" s="283"/>
      <c r="C50" s="283"/>
      <c r="E50" s="285">
        <f t="shared" si="1"/>
        <v>0</v>
      </c>
      <c r="F50" s="324"/>
      <c r="G50" s="281"/>
      <c r="H50" s="263"/>
      <c r="I50" s="263"/>
      <c r="J50" s="263"/>
      <c r="K50" s="263"/>
      <c r="L50" s="263"/>
      <c r="M50" s="263"/>
      <c r="N50" s="26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282">
        <v>46134.0</v>
      </c>
      <c r="B51" s="283"/>
      <c r="C51" s="283"/>
      <c r="D51" s="284" t="str">
        <f>IF(COUNTIF(C51:C57,"&gt;0")=0, "", ROUND(AVERAGEIF(C51:C57,"&gt;0"), 1))</f>
        <v/>
      </c>
      <c r="E51" s="285">
        <f t="shared" si="1"/>
        <v>0</v>
      </c>
      <c r="F51" s="324"/>
      <c r="G51" s="281"/>
      <c r="H51" s="263"/>
      <c r="I51" s="263"/>
      <c r="J51" s="263"/>
      <c r="K51" s="263"/>
      <c r="L51" s="263"/>
      <c r="M51" s="263"/>
      <c r="N51" s="2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282">
        <v>46135.0</v>
      </c>
      <c r="B52" s="283"/>
      <c r="C52" s="283"/>
      <c r="E52" s="285">
        <f t="shared" si="1"/>
        <v>0</v>
      </c>
      <c r="F52" s="324"/>
      <c r="G52" s="281"/>
      <c r="H52" s="263"/>
      <c r="I52" s="263"/>
      <c r="J52" s="263"/>
      <c r="K52" s="263"/>
      <c r="L52" s="263"/>
      <c r="M52" s="263"/>
      <c r="N52" s="2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282">
        <v>46136.0</v>
      </c>
      <c r="B53" s="283"/>
      <c r="C53" s="283"/>
      <c r="E53" s="285">
        <f t="shared" si="1"/>
        <v>0</v>
      </c>
      <c r="F53" s="324"/>
      <c r="G53" s="281"/>
      <c r="H53" s="263"/>
      <c r="I53" s="263"/>
      <c r="J53" s="263"/>
      <c r="K53" s="263"/>
      <c r="L53" s="263"/>
      <c r="M53" s="263"/>
      <c r="N53" s="2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282">
        <v>46137.0</v>
      </c>
      <c r="B54" s="283"/>
      <c r="C54" s="283"/>
      <c r="E54" s="285">
        <f t="shared" si="1"/>
        <v>0</v>
      </c>
      <c r="F54" s="324"/>
      <c r="G54" s="281"/>
      <c r="H54" s="263"/>
      <c r="I54" s="263"/>
      <c r="J54" s="263"/>
      <c r="K54" s="263"/>
      <c r="L54" s="263"/>
      <c r="M54" s="263"/>
      <c r="N54" s="2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282">
        <v>46138.0</v>
      </c>
      <c r="B55" s="283"/>
      <c r="C55" s="283"/>
      <c r="E55" s="285">
        <f t="shared" si="1"/>
        <v>0</v>
      </c>
      <c r="F55" s="324"/>
      <c r="G55" s="281"/>
      <c r="H55" s="263"/>
      <c r="I55" s="263"/>
      <c r="J55" s="263"/>
      <c r="K55" s="263"/>
      <c r="L55" s="263"/>
      <c r="M55" s="263"/>
      <c r="N55" s="263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282">
        <v>46139.0</v>
      </c>
      <c r="B56" s="283"/>
      <c r="C56" s="283"/>
      <c r="E56" s="285">
        <f t="shared" si="1"/>
        <v>0</v>
      </c>
      <c r="F56" s="324"/>
      <c r="G56" s="281"/>
      <c r="H56" s="263"/>
      <c r="I56" s="263"/>
      <c r="J56" s="263"/>
      <c r="K56" s="263"/>
      <c r="L56" s="263"/>
      <c r="M56" s="263"/>
      <c r="N56" s="263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282">
        <v>46140.0</v>
      </c>
      <c r="B57" s="283"/>
      <c r="C57" s="283"/>
      <c r="E57" s="285">
        <f t="shared" si="1"/>
        <v>0</v>
      </c>
      <c r="F57" s="324"/>
      <c r="G57" s="281"/>
      <c r="H57" s="263"/>
      <c r="I57" s="263"/>
      <c r="J57" s="263"/>
      <c r="K57" s="263"/>
      <c r="L57" s="263"/>
      <c r="M57" s="263"/>
      <c r="N57" s="263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282">
        <v>46141.0</v>
      </c>
      <c r="B58" s="283"/>
      <c r="C58" s="283"/>
      <c r="D58" s="284" t="str">
        <f>IF(COUNTIF(C58:C64,"&gt;0")=0, "", ROUND(AVERAGEIF(C58:C64,"&gt;0"), 1))</f>
        <v/>
      </c>
      <c r="E58" s="285">
        <f t="shared" si="1"/>
        <v>0</v>
      </c>
      <c r="F58" s="324"/>
      <c r="G58" s="281"/>
      <c r="H58" s="263"/>
      <c r="I58" s="263"/>
      <c r="J58" s="263"/>
      <c r="K58" s="263"/>
      <c r="L58" s="263"/>
      <c r="M58" s="263"/>
      <c r="N58" s="263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282">
        <v>46142.0</v>
      </c>
      <c r="B59" s="283"/>
      <c r="C59" s="283"/>
      <c r="E59" s="285">
        <f t="shared" si="1"/>
        <v>0</v>
      </c>
      <c r="F59" s="324"/>
      <c r="G59" s="281"/>
      <c r="H59" s="263"/>
      <c r="I59" s="263"/>
      <c r="J59" s="263"/>
      <c r="K59" s="263"/>
      <c r="L59" s="263"/>
      <c r="M59" s="263"/>
      <c r="N59" s="26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282">
        <v>46143.0</v>
      </c>
      <c r="B60" s="283"/>
      <c r="C60" s="283"/>
      <c r="E60" s="285">
        <f t="shared" si="1"/>
        <v>0</v>
      </c>
      <c r="F60" s="324"/>
      <c r="G60" s="281"/>
      <c r="H60" s="263"/>
      <c r="I60" s="263"/>
      <c r="J60" s="263"/>
      <c r="K60" s="263"/>
      <c r="L60" s="263"/>
      <c r="M60" s="263"/>
      <c r="N60" s="26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282">
        <v>46144.0</v>
      </c>
      <c r="B61" s="283"/>
      <c r="C61" s="283"/>
      <c r="E61" s="285">
        <f t="shared" si="1"/>
        <v>0</v>
      </c>
      <c r="F61" s="324"/>
      <c r="G61" s="281"/>
      <c r="H61" s="263"/>
      <c r="I61" s="263"/>
      <c r="J61" s="263"/>
      <c r="K61" s="263"/>
      <c r="L61" s="263"/>
      <c r="M61" s="263"/>
      <c r="N61" s="26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282">
        <v>46145.0</v>
      </c>
      <c r="B62" s="283"/>
      <c r="C62" s="283"/>
      <c r="E62" s="285">
        <f t="shared" si="1"/>
        <v>0</v>
      </c>
      <c r="F62" s="324"/>
      <c r="G62" s="281"/>
      <c r="H62" s="263"/>
      <c r="I62" s="263"/>
      <c r="J62" s="263"/>
      <c r="K62" s="263"/>
      <c r="L62" s="263"/>
      <c r="M62" s="263"/>
      <c r="N62" s="263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282">
        <v>46146.0</v>
      </c>
      <c r="B63" s="283"/>
      <c r="C63" s="283"/>
      <c r="E63" s="285">
        <f t="shared" si="1"/>
        <v>0</v>
      </c>
      <c r="F63" s="324"/>
      <c r="G63" s="281"/>
      <c r="H63" s="263"/>
      <c r="I63" s="263"/>
      <c r="J63" s="263"/>
      <c r="K63" s="263"/>
      <c r="L63" s="263"/>
      <c r="M63" s="263"/>
      <c r="N63" s="2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282">
        <v>46147.0</v>
      </c>
      <c r="B64" s="283"/>
      <c r="C64" s="283"/>
      <c r="E64" s="285">
        <f t="shared" si="1"/>
        <v>0</v>
      </c>
      <c r="F64" s="324"/>
      <c r="G64" s="281"/>
      <c r="H64" s="263"/>
      <c r="I64" s="263"/>
      <c r="J64" s="263"/>
      <c r="K64" s="263"/>
      <c r="L64" s="263"/>
      <c r="M64" s="263"/>
      <c r="N64" s="2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82">
        <v>46148.0</v>
      </c>
      <c r="B65" s="283"/>
      <c r="C65" s="283"/>
      <c r="D65" s="284" t="str">
        <f>IF(COUNTIF(C65:C71,"&gt;0")=0, "", ROUND(AVERAGEIF(C65:C71,"&gt;0"), 1))</f>
        <v/>
      </c>
      <c r="E65" s="285">
        <f t="shared" si="1"/>
        <v>0</v>
      </c>
      <c r="F65" s="324"/>
      <c r="G65" s="281"/>
      <c r="H65" s="263"/>
      <c r="I65" s="263"/>
      <c r="J65" s="263"/>
      <c r="K65" s="263"/>
      <c r="L65" s="263"/>
      <c r="M65" s="263"/>
      <c r="N65" s="2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82">
        <v>46149.0</v>
      </c>
      <c r="B66" s="283"/>
      <c r="C66" s="283"/>
      <c r="E66" s="285">
        <f t="shared" si="1"/>
        <v>0</v>
      </c>
      <c r="F66" s="324"/>
      <c r="G66" s="281"/>
      <c r="H66" s="263"/>
      <c r="I66" s="263"/>
      <c r="J66" s="263"/>
      <c r="K66" s="263"/>
      <c r="L66" s="263"/>
      <c r="M66" s="263"/>
      <c r="N66" s="2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282">
        <v>46150.0</v>
      </c>
      <c r="B67" s="283"/>
      <c r="C67" s="283"/>
      <c r="E67" s="285">
        <f t="shared" si="1"/>
        <v>0</v>
      </c>
      <c r="F67" s="324"/>
      <c r="G67" s="281"/>
      <c r="H67" s="263"/>
      <c r="I67" s="263"/>
      <c r="J67" s="263"/>
      <c r="K67" s="263"/>
      <c r="L67" s="263"/>
      <c r="M67" s="263"/>
      <c r="N67" s="263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82">
        <v>46151.0</v>
      </c>
      <c r="B68" s="283"/>
      <c r="C68" s="283"/>
      <c r="E68" s="285">
        <f t="shared" si="1"/>
        <v>0</v>
      </c>
      <c r="F68" s="324"/>
      <c r="G68" s="281"/>
      <c r="H68" s="263"/>
      <c r="I68" s="263"/>
      <c r="J68" s="263"/>
      <c r="K68" s="263"/>
      <c r="L68" s="263"/>
      <c r="M68" s="263"/>
      <c r="N68" s="26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82">
        <v>46152.0</v>
      </c>
      <c r="B69" s="283"/>
      <c r="C69" s="283"/>
      <c r="E69" s="285">
        <f t="shared" si="1"/>
        <v>0</v>
      </c>
      <c r="F69" s="324"/>
      <c r="G69" s="281"/>
      <c r="H69" s="263"/>
      <c r="I69" s="263"/>
      <c r="J69" s="263"/>
      <c r="K69" s="263"/>
      <c r="L69" s="263"/>
      <c r="M69" s="263"/>
      <c r="N69" s="26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282">
        <v>46153.0</v>
      </c>
      <c r="B70" s="283"/>
      <c r="C70" s="283"/>
      <c r="E70" s="285">
        <f t="shared" si="1"/>
        <v>0</v>
      </c>
      <c r="F70" s="324"/>
      <c r="G70" s="281"/>
      <c r="H70" s="263"/>
      <c r="I70" s="263"/>
      <c r="J70" s="263"/>
      <c r="K70" s="263"/>
      <c r="L70" s="263"/>
      <c r="M70" s="263"/>
      <c r="N70" s="26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282">
        <v>46154.0</v>
      </c>
      <c r="B71" s="283"/>
      <c r="C71" s="283"/>
      <c r="E71" s="285">
        <f t="shared" si="1"/>
        <v>0</v>
      </c>
      <c r="F71" s="324"/>
      <c r="G71" s="281"/>
      <c r="H71" s="263"/>
      <c r="I71" s="263"/>
      <c r="J71" s="263"/>
      <c r="K71" s="263"/>
      <c r="L71" s="263"/>
      <c r="M71" s="263"/>
      <c r="N71" s="26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82">
        <v>46155.0</v>
      </c>
      <c r="B72" s="283"/>
      <c r="C72" s="283"/>
      <c r="D72" s="284" t="str">
        <f>IF(COUNTIF(C72:C78,"&gt;0")=0, "", ROUND(AVERAGEIF(C72:C78,"&gt;0"), 1))</f>
        <v/>
      </c>
      <c r="E72" s="285">
        <f t="shared" si="1"/>
        <v>0</v>
      </c>
      <c r="F72" s="324"/>
      <c r="G72" s="281"/>
      <c r="H72" s="263"/>
      <c r="I72" s="263"/>
      <c r="J72" s="263"/>
      <c r="K72" s="263"/>
      <c r="L72" s="263"/>
      <c r="M72" s="263"/>
      <c r="N72" s="263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282">
        <v>46156.0</v>
      </c>
      <c r="B73" s="283"/>
      <c r="C73" s="283"/>
      <c r="E73" s="285">
        <f t="shared" si="1"/>
        <v>0</v>
      </c>
      <c r="F73" s="324"/>
      <c r="G73" s="281"/>
      <c r="H73" s="263"/>
      <c r="I73" s="263"/>
      <c r="J73" s="263"/>
      <c r="K73" s="263"/>
      <c r="L73" s="263"/>
      <c r="M73" s="263"/>
      <c r="N73" s="263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282">
        <v>46157.0</v>
      </c>
      <c r="B74" s="283"/>
      <c r="C74" s="283"/>
      <c r="E74" s="285">
        <f t="shared" si="1"/>
        <v>0</v>
      </c>
      <c r="F74" s="324"/>
      <c r="G74" s="281"/>
      <c r="H74" s="263"/>
      <c r="I74" s="263"/>
      <c r="J74" s="263"/>
      <c r="K74" s="263"/>
      <c r="L74" s="263"/>
      <c r="M74" s="263"/>
      <c r="N74" s="263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82">
        <v>46158.0</v>
      </c>
      <c r="B75" s="283"/>
      <c r="C75" s="283"/>
      <c r="E75" s="285">
        <f t="shared" si="1"/>
        <v>0</v>
      </c>
      <c r="F75" s="324"/>
      <c r="G75" s="281"/>
      <c r="H75" s="263"/>
      <c r="I75" s="263"/>
      <c r="J75" s="263"/>
      <c r="K75" s="263"/>
      <c r="L75" s="263"/>
      <c r="M75" s="263"/>
      <c r="N75" s="2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82">
        <v>46159.0</v>
      </c>
      <c r="B76" s="283"/>
      <c r="C76" s="283"/>
      <c r="E76" s="285">
        <f t="shared" si="1"/>
        <v>0</v>
      </c>
      <c r="F76" s="324"/>
      <c r="G76" s="281"/>
      <c r="H76" s="263"/>
      <c r="I76" s="263"/>
      <c r="J76" s="263"/>
      <c r="K76" s="263"/>
      <c r="L76" s="263"/>
      <c r="M76" s="263"/>
      <c r="N76" s="2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82">
        <v>46160.0</v>
      </c>
      <c r="B77" s="283"/>
      <c r="C77" s="283"/>
      <c r="E77" s="285">
        <f t="shared" si="1"/>
        <v>0</v>
      </c>
      <c r="F77" s="324"/>
      <c r="G77" s="281"/>
      <c r="H77" s="263"/>
      <c r="I77" s="263"/>
      <c r="J77" s="263"/>
      <c r="K77" s="263"/>
      <c r="L77" s="263"/>
      <c r="M77" s="263"/>
      <c r="N77" s="2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282">
        <v>46161.0</v>
      </c>
      <c r="B78" s="283"/>
      <c r="C78" s="283"/>
      <c r="E78" s="285">
        <f t="shared" si="1"/>
        <v>0</v>
      </c>
      <c r="F78" s="324"/>
      <c r="G78" s="281"/>
      <c r="H78" s="263"/>
      <c r="I78" s="263"/>
      <c r="J78" s="263"/>
      <c r="K78" s="263"/>
      <c r="L78" s="263"/>
      <c r="M78" s="263"/>
      <c r="N78" s="2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282">
        <v>46162.0</v>
      </c>
      <c r="B79" s="283"/>
      <c r="C79" s="283"/>
      <c r="D79" s="284" t="str">
        <f>IF(COUNTIF(C79:C85,"&gt;0")=0, "", ROUND(AVERAGEIF(C79:C85,"&gt;0"), 1))</f>
        <v/>
      </c>
      <c r="E79" s="285">
        <f t="shared" si="1"/>
        <v>0</v>
      </c>
      <c r="F79" s="324"/>
      <c r="G79" s="281"/>
      <c r="H79" s="263"/>
      <c r="I79" s="263"/>
      <c r="J79" s="263"/>
      <c r="K79" s="263"/>
      <c r="L79" s="263"/>
      <c r="M79" s="263"/>
      <c r="N79" s="263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282">
        <v>46163.0</v>
      </c>
      <c r="B80" s="283"/>
      <c r="C80" s="283"/>
      <c r="E80" s="285">
        <f t="shared" si="1"/>
        <v>0</v>
      </c>
      <c r="F80" s="324"/>
      <c r="G80" s="281"/>
      <c r="H80" s="263"/>
      <c r="I80" s="263"/>
      <c r="J80" s="263"/>
      <c r="K80" s="263"/>
      <c r="L80" s="263"/>
      <c r="M80" s="263"/>
      <c r="N80" s="263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282">
        <v>46164.0</v>
      </c>
      <c r="B81" s="283"/>
      <c r="C81" s="283"/>
      <c r="E81" s="285">
        <f t="shared" si="1"/>
        <v>0</v>
      </c>
      <c r="F81" s="324"/>
      <c r="G81" s="281"/>
      <c r="H81" s="263"/>
      <c r="I81" s="263"/>
      <c r="J81" s="263"/>
      <c r="K81" s="263"/>
      <c r="L81" s="263"/>
      <c r="M81" s="263"/>
      <c r="N81" s="26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282">
        <v>46165.0</v>
      </c>
      <c r="B82" s="283"/>
      <c r="C82" s="283"/>
      <c r="E82" s="285">
        <f t="shared" si="1"/>
        <v>0</v>
      </c>
      <c r="F82" s="324"/>
      <c r="G82" s="281"/>
      <c r="H82" s="263"/>
      <c r="I82" s="263"/>
      <c r="J82" s="263"/>
      <c r="K82" s="263"/>
      <c r="L82" s="263"/>
      <c r="M82" s="263"/>
      <c r="N82" s="26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282">
        <v>46166.0</v>
      </c>
      <c r="B83" s="283"/>
      <c r="C83" s="283"/>
      <c r="E83" s="285">
        <f t="shared" si="1"/>
        <v>0</v>
      </c>
      <c r="F83" s="324"/>
      <c r="G83" s="281"/>
      <c r="H83" s="263"/>
      <c r="I83" s="263"/>
      <c r="J83" s="263"/>
      <c r="K83" s="263"/>
      <c r="L83" s="263"/>
      <c r="M83" s="263"/>
      <c r="N83" s="26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282">
        <v>46167.0</v>
      </c>
      <c r="B84" s="283"/>
      <c r="C84" s="283"/>
      <c r="E84" s="285">
        <f t="shared" si="1"/>
        <v>0</v>
      </c>
      <c r="F84" s="324"/>
      <c r="G84" s="281"/>
      <c r="H84" s="263"/>
      <c r="I84" s="263"/>
      <c r="J84" s="263"/>
      <c r="K84" s="263"/>
      <c r="L84" s="263"/>
      <c r="M84" s="263"/>
      <c r="N84" s="26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282">
        <v>46168.0</v>
      </c>
      <c r="B85" s="283"/>
      <c r="C85" s="283"/>
      <c r="E85" s="285">
        <f t="shared" si="1"/>
        <v>0</v>
      </c>
      <c r="F85" s="324"/>
      <c r="G85" s="281"/>
      <c r="H85" s="263"/>
      <c r="I85" s="263"/>
      <c r="J85" s="263"/>
      <c r="K85" s="263"/>
      <c r="L85" s="263"/>
      <c r="M85" s="263"/>
      <c r="N85" s="26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282">
        <v>46169.0</v>
      </c>
      <c r="B86" s="283"/>
      <c r="C86" s="283"/>
      <c r="D86" s="284" t="str">
        <f>IF(COUNTIF(C86:C92,"&gt;0")=0, "", ROUND(AVERAGEIF(C86:C92,"&gt;0"), 1))</f>
        <v/>
      </c>
      <c r="E86" s="285">
        <f t="shared" si="1"/>
        <v>0</v>
      </c>
      <c r="F86" s="324"/>
      <c r="G86" s="281"/>
      <c r="H86" s="263"/>
      <c r="I86" s="263"/>
      <c r="J86" s="263"/>
      <c r="K86" s="263"/>
      <c r="L86" s="263"/>
      <c r="M86" s="263"/>
      <c r="N86" s="26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282">
        <v>46170.0</v>
      </c>
      <c r="B87" s="283"/>
      <c r="C87" s="283"/>
      <c r="E87" s="285">
        <f t="shared" si="1"/>
        <v>0</v>
      </c>
      <c r="F87" s="324"/>
      <c r="G87" s="281"/>
      <c r="H87" s="263"/>
      <c r="I87" s="263"/>
      <c r="J87" s="263"/>
      <c r="K87" s="263"/>
      <c r="L87" s="263"/>
      <c r="M87" s="263"/>
      <c r="N87" s="2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282">
        <v>46171.0</v>
      </c>
      <c r="B88" s="283"/>
      <c r="C88" s="283"/>
      <c r="E88" s="285">
        <f t="shared" si="1"/>
        <v>0</v>
      </c>
      <c r="F88" s="324"/>
      <c r="G88" s="281"/>
      <c r="H88" s="263"/>
      <c r="I88" s="263"/>
      <c r="J88" s="263"/>
      <c r="K88" s="263"/>
      <c r="L88" s="263"/>
      <c r="M88" s="263"/>
      <c r="N88" s="2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282">
        <v>46172.0</v>
      </c>
      <c r="B89" s="283"/>
      <c r="C89" s="283"/>
      <c r="E89" s="285">
        <f t="shared" si="1"/>
        <v>0</v>
      </c>
      <c r="F89" s="324"/>
      <c r="G89" s="281"/>
      <c r="H89" s="263"/>
      <c r="I89" s="263"/>
      <c r="J89" s="263"/>
      <c r="K89" s="263"/>
      <c r="L89" s="263"/>
      <c r="M89" s="263"/>
      <c r="N89" s="2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282">
        <v>46173.0</v>
      </c>
      <c r="B90" s="283"/>
      <c r="C90" s="283"/>
      <c r="E90" s="285">
        <f t="shared" si="1"/>
        <v>0</v>
      </c>
      <c r="F90" s="324"/>
      <c r="G90" s="281"/>
      <c r="H90" s="263"/>
      <c r="I90" s="263"/>
      <c r="J90" s="263"/>
      <c r="K90" s="263"/>
      <c r="L90" s="263"/>
      <c r="M90" s="263"/>
      <c r="N90" s="2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282">
        <v>46174.0</v>
      </c>
      <c r="B91" s="283"/>
      <c r="C91" s="283"/>
      <c r="E91" s="285">
        <f t="shared" si="1"/>
        <v>0</v>
      </c>
      <c r="F91" s="324"/>
      <c r="G91" s="281"/>
      <c r="H91" s="263"/>
      <c r="I91" s="263"/>
      <c r="J91" s="263"/>
      <c r="K91" s="263"/>
      <c r="L91" s="263"/>
      <c r="M91" s="263"/>
      <c r="N91" s="26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338">
        <v>46175.0</v>
      </c>
      <c r="B92" s="339"/>
      <c r="C92" s="339"/>
      <c r="D92" s="155"/>
      <c r="E92" s="340" t="str">
        <f>'상태 분석 및 목표치 설정'!E33</f>
        <v/>
      </c>
      <c r="F92" s="341"/>
      <c r="G92" s="281"/>
      <c r="H92" s="263"/>
      <c r="I92" s="263"/>
      <c r="J92" s="263"/>
      <c r="K92" s="263"/>
      <c r="L92" s="263"/>
      <c r="M92" s="263"/>
      <c r="N92" s="26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34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342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342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34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342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34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34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342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342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34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34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342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34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34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342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34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34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34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34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342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34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342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34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34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34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34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342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34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342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342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34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342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342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342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342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34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34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342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342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342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34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342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342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342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342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34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342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342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342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342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34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342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342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342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34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34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342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342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342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342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34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342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342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34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342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342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342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342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34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342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342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342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34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342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342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342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342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342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342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342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342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342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34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342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342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342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342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342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342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342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342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34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342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342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342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342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342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342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342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342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34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342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342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342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342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342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342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342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342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342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34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342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342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342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342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342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342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342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342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342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34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342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342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342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342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342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342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342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342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342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34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342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342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342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342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342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342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342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342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342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34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342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342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342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342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342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342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342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342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34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342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342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342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342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342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342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342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342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34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342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342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342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342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342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342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342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342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34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342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342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342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342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342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342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342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342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342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34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342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342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342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342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342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342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342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342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342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34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342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342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342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342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342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342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342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342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342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34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342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342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342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342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342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342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342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342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342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34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342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342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342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342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342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342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342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342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342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34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342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342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342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342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342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342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342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342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342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34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342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342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342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342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342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342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342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342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342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34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342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342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342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342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342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342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342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342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342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34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342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342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342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342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342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342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342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342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342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34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342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342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342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342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342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342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342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342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342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34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342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342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342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342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342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342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342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342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342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34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342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342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342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342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342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342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342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342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342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342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342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342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342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342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342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342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342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342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342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342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342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342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342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342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342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342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342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342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342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342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342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342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342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342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342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342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342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342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342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342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342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342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342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342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342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342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342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342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342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342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342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342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342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342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342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342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342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342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342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342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342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342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342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342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342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342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342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342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342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342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342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34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34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34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34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34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342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34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34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342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342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342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342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342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342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342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342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342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342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342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342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342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342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342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342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342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342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342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342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342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342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342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342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342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342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342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342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342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342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342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342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342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342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342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342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342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342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342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342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342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342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342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342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342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342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342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342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342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342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342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342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342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342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342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342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342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342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342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342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342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342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342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342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342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342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342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342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342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342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342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342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342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342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342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342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342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342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342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342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342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342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342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342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342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342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342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342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342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342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342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342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342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342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342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342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342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342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342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342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342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342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342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342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342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342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342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342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342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342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342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342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342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342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342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342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342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342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342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342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342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342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342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342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342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342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342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342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342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342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342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342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342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342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342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342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342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342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342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342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342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342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342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342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342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342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342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342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342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342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342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342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342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342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342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342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342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342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342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342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342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342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342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342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342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342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342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342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342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342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342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342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342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342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342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342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342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342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342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342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342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342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342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342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342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342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342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342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342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342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342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342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342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342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342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342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342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342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342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342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342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342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342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342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342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342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342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342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342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342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342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342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342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342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342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342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342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342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342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342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342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342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342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342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342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342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342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342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342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342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342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342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342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342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342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342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342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342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342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342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342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342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342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342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342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342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342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342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342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342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342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342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342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342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342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342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342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342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342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342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342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342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342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342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342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342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342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342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342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342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342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342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342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342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342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342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342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342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342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342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342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342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342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342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342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342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342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342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342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342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342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342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342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342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342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342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342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342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342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342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342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342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342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342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342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342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342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342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342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342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342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342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342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342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342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342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342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342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342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342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342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342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342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342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342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342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342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342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342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342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342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342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342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342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342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342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342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342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342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342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342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342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342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342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342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342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342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342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342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342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342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342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342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342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342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342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342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342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342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342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342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342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342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342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342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342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342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342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342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342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342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342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342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342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342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342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342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342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342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342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342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342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342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342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342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342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342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342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342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342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342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342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342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342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342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342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342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342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342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342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342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342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342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342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342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342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342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342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342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342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342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342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342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342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342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342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342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342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342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342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342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342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342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342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342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342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342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342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342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342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342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342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342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342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342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342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342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342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342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342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342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342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342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342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342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342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342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342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342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342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342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342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342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342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342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342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342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342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342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342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342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342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342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342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342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342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342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342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342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342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342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342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342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342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342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342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342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342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342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342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342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342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342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342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342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342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342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342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342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342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342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342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342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342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342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342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342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342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342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342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342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342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342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342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342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342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342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342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342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342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342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342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342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342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342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342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342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342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342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342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342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342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342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342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342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342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342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342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342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342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342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342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342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342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342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342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342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342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342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342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342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342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342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342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342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342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342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342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342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342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342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6">
    <mergeCell ref="D2:D8"/>
    <mergeCell ref="H8:I8"/>
    <mergeCell ref="D9:D15"/>
    <mergeCell ref="H9:I10"/>
    <mergeCell ref="D16:D22"/>
    <mergeCell ref="D23:D29"/>
    <mergeCell ref="D30:D36"/>
    <mergeCell ref="D79:D85"/>
    <mergeCell ref="D86:D92"/>
    <mergeCell ref="D37:D43"/>
    <mergeCell ref="H39:K44"/>
    <mergeCell ref="D44:D50"/>
    <mergeCell ref="D51:D57"/>
    <mergeCell ref="D58:D64"/>
    <mergeCell ref="D65:D71"/>
    <mergeCell ref="D72:D78"/>
  </mergeCells>
  <conditionalFormatting sqref="E3:E92">
    <cfRule type="notContainsBlanks" dxfId="0" priority="1">
      <formula>LEN(TRIM(E3))&gt;0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.75"/>
    <col customWidth="1" min="3" max="6" width="8.88"/>
    <col customWidth="1" min="7" max="7" width="7.63"/>
    <col customWidth="1" min="8" max="8" width="11.5"/>
    <col customWidth="1" min="9" max="9" width="8.88"/>
    <col customWidth="1" min="10" max="10" width="33.88"/>
    <col customWidth="1" min="11" max="11" width="47.63"/>
  </cols>
  <sheetData>
    <row r="1">
      <c r="A1" s="343" t="s">
        <v>230</v>
      </c>
      <c r="B1" s="102"/>
      <c r="C1" s="344">
        <v>46027.0</v>
      </c>
      <c r="D1" s="345" t="s">
        <v>231</v>
      </c>
      <c r="E1" s="102"/>
      <c r="F1" s="102"/>
      <c r="G1" s="102"/>
      <c r="H1" s="102"/>
      <c r="I1" s="102"/>
      <c r="J1" s="346" t="s">
        <v>232</v>
      </c>
      <c r="K1" s="10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47" t="s">
        <v>233</v>
      </c>
      <c r="C2" s="348" t="s">
        <v>234</v>
      </c>
      <c r="D2" s="348" t="s">
        <v>235</v>
      </c>
      <c r="E2" s="349" t="s">
        <v>236</v>
      </c>
      <c r="F2" s="348" t="s">
        <v>237</v>
      </c>
      <c r="G2" s="348" t="s">
        <v>238</v>
      </c>
      <c r="H2" s="348" t="s">
        <v>239</v>
      </c>
      <c r="J2" s="155"/>
      <c r="K2" s="15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50" t="s">
        <v>104</v>
      </c>
      <c r="B3" s="3"/>
      <c r="C3" s="351" t="s">
        <v>240</v>
      </c>
      <c r="D3" s="3"/>
      <c r="E3" s="3"/>
      <c r="F3" s="352">
        <f>(E5+E6+E7)/3</f>
        <v>0</v>
      </c>
      <c r="G3" s="353"/>
      <c r="H3" s="354" t="s">
        <v>241</v>
      </c>
      <c r="I3" s="355" t="b">
        <v>0</v>
      </c>
      <c r="J3" s="356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H4" s="357" t="s">
        <v>242</v>
      </c>
      <c r="I4" s="188" t="b">
        <v>0</v>
      </c>
      <c r="J4" s="188" t="s">
        <v>243</v>
      </c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C5" s="357">
        <v>1.0</v>
      </c>
      <c r="D5" s="358">
        <v>0.0</v>
      </c>
      <c r="E5" s="359">
        <v>0.0</v>
      </c>
      <c r="G5" s="360" t="s">
        <v>244</v>
      </c>
      <c r="H5" s="357" t="s">
        <v>245</v>
      </c>
      <c r="I5" s="188" t="b">
        <v>0</v>
      </c>
      <c r="J5" s="361" t="s">
        <v>246</v>
      </c>
      <c r="K5" s="362" t="s">
        <v>247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C6" s="357">
        <v>2.0</v>
      </c>
      <c r="D6" s="363"/>
      <c r="E6" s="364"/>
      <c r="G6" s="365"/>
      <c r="H6" s="357" t="s">
        <v>248</v>
      </c>
      <c r="I6" s="188" t="b">
        <v>0</v>
      </c>
      <c r="J6" s="366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C7" s="357">
        <v>3.0</v>
      </c>
      <c r="D7" s="363"/>
      <c r="E7" s="364"/>
      <c r="G7" s="365"/>
      <c r="H7" s="357" t="s">
        <v>249</v>
      </c>
      <c r="I7" s="367" t="b">
        <v>0</v>
      </c>
      <c r="J7" s="188" t="s">
        <v>250</v>
      </c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68" t="s">
        <v>194</v>
      </c>
      <c r="C8" s="369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6"/>
      <c r="B9" s="47"/>
      <c r="C9" s="47"/>
      <c r="D9" s="47"/>
      <c r="E9" s="47"/>
      <c r="F9" s="47"/>
      <c r="G9" s="47"/>
      <c r="H9" s="47"/>
      <c r="I9" s="47"/>
      <c r="J9" s="47"/>
      <c r="K9" s="4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50" t="s">
        <v>106</v>
      </c>
      <c r="B10" s="3"/>
      <c r="C10" s="351" t="s">
        <v>240</v>
      </c>
      <c r="D10" s="3"/>
      <c r="E10" s="3"/>
      <c r="F10" s="352">
        <f>(E12+E13+E14)/3</f>
        <v>0</v>
      </c>
      <c r="G10" s="353"/>
      <c r="H10" s="354" t="s">
        <v>241</v>
      </c>
      <c r="I10" s="355" t="b">
        <v>0</v>
      </c>
      <c r="J10" s="356"/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H11" s="357" t="s">
        <v>242</v>
      </c>
      <c r="I11" s="188" t="b">
        <v>0</v>
      </c>
      <c r="J11" s="188" t="s">
        <v>243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C12" s="357">
        <v>1.0</v>
      </c>
      <c r="D12" s="358">
        <v>0.0</v>
      </c>
      <c r="E12" s="359">
        <v>0.0</v>
      </c>
      <c r="G12" s="370"/>
      <c r="H12" s="357" t="s">
        <v>251</v>
      </c>
      <c r="I12" s="188" t="b">
        <v>0</v>
      </c>
      <c r="J12" s="188" t="s">
        <v>252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C13" s="357">
        <v>2.0</v>
      </c>
      <c r="D13" s="371"/>
      <c r="E13" s="364"/>
      <c r="G13" s="370"/>
      <c r="H13" s="357" t="s">
        <v>253</v>
      </c>
      <c r="I13" s="188" t="b">
        <v>0</v>
      </c>
      <c r="J13" s="188" t="s">
        <v>254</v>
      </c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C14" s="357">
        <v>3.0</v>
      </c>
      <c r="D14" s="371"/>
      <c r="E14" s="364"/>
      <c r="G14" s="370"/>
      <c r="H14" s="357" t="s">
        <v>249</v>
      </c>
      <c r="I14" s="188" t="b">
        <v>0</v>
      </c>
      <c r="J14" s="188" t="s">
        <v>250</v>
      </c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68" t="s">
        <v>194</v>
      </c>
      <c r="C15" s="369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50" t="s">
        <v>105</v>
      </c>
      <c r="B17" s="3"/>
      <c r="C17" s="351" t="s">
        <v>240</v>
      </c>
      <c r="D17" s="3"/>
      <c r="E17" s="3"/>
      <c r="F17" s="352">
        <f>(E19+E20+E21)/3</f>
        <v>0</v>
      </c>
      <c r="G17" s="353"/>
      <c r="H17" s="354" t="s">
        <v>255</v>
      </c>
      <c r="I17" s="355" t="b">
        <v>0</v>
      </c>
      <c r="J17" s="356"/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H18" s="372" t="s">
        <v>256</v>
      </c>
      <c r="I18" s="373" t="b">
        <v>0</v>
      </c>
      <c r="J18" s="373" t="s">
        <v>257</v>
      </c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C19" s="372">
        <v>1.0</v>
      </c>
      <c r="D19" s="358">
        <v>0.0</v>
      </c>
      <c r="E19" s="359">
        <v>0.0</v>
      </c>
      <c r="G19" s="370"/>
      <c r="H19" s="372" t="s">
        <v>258</v>
      </c>
      <c r="I19" s="373" t="b">
        <v>0</v>
      </c>
      <c r="J19" s="373" t="s">
        <v>259</v>
      </c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C20" s="372">
        <v>2.0</v>
      </c>
      <c r="D20" s="371"/>
      <c r="E20" s="364"/>
      <c r="G20" s="370"/>
      <c r="H20" s="372" t="s">
        <v>260</v>
      </c>
      <c r="I20" s="373" t="b">
        <v>0</v>
      </c>
      <c r="J20" s="374" t="s">
        <v>261</v>
      </c>
      <c r="K20" s="375" t="s">
        <v>262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C21" s="372">
        <v>3.0</v>
      </c>
      <c r="D21" s="371"/>
      <c r="E21" s="364"/>
      <c r="G21" s="370"/>
      <c r="H21" s="372" t="s">
        <v>249</v>
      </c>
      <c r="I21" s="373" t="b">
        <v>0</v>
      </c>
      <c r="J21" s="373" t="s">
        <v>250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68" t="s">
        <v>194</v>
      </c>
      <c r="C22" s="369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6">
    <mergeCell ref="J18:K18"/>
    <mergeCell ref="J19:K19"/>
    <mergeCell ref="A17:B21"/>
    <mergeCell ref="A22:B23"/>
    <mergeCell ref="A15:B16"/>
    <mergeCell ref="C15:K16"/>
    <mergeCell ref="C17:E18"/>
    <mergeCell ref="F17:F21"/>
    <mergeCell ref="G17:G18"/>
    <mergeCell ref="J17:K17"/>
    <mergeCell ref="J21:K21"/>
    <mergeCell ref="C22:K23"/>
    <mergeCell ref="C3:E4"/>
    <mergeCell ref="G3:G4"/>
    <mergeCell ref="J3:K3"/>
    <mergeCell ref="J4:K4"/>
    <mergeCell ref="J6:K6"/>
    <mergeCell ref="J7:K7"/>
    <mergeCell ref="A1:B1"/>
    <mergeCell ref="D1:I1"/>
    <mergeCell ref="J1:K2"/>
    <mergeCell ref="A2:B2"/>
    <mergeCell ref="H2:I2"/>
    <mergeCell ref="A3:B7"/>
    <mergeCell ref="F3:F7"/>
    <mergeCell ref="J11:K11"/>
    <mergeCell ref="J12:K12"/>
    <mergeCell ref="J13:K13"/>
    <mergeCell ref="J14:K14"/>
    <mergeCell ref="A8:B9"/>
    <mergeCell ref="C8:K9"/>
    <mergeCell ref="A10:B14"/>
    <mergeCell ref="C10:E11"/>
    <mergeCell ref="F10:F14"/>
    <mergeCell ref="G10:G11"/>
    <mergeCell ref="J10:K10"/>
  </mergeCells>
  <hyperlinks>
    <hyperlink r:id="rId1" ref="J5"/>
    <hyperlink r:id="rId2" ref="K5"/>
    <hyperlink r:id="rId3" ref="J20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5.13"/>
    <col customWidth="1" min="8" max="8" width="13.38"/>
  </cols>
  <sheetData>
    <row r="1">
      <c r="A1" s="376"/>
      <c r="B1" s="377" t="s">
        <v>263</v>
      </c>
      <c r="C1" s="102"/>
      <c r="D1" s="378" t="s">
        <v>234</v>
      </c>
      <c r="E1" s="378" t="s">
        <v>264</v>
      </c>
      <c r="F1" s="378" t="s">
        <v>265</v>
      </c>
      <c r="G1" s="379" t="s">
        <v>266</v>
      </c>
      <c r="H1" s="380" t="s">
        <v>267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>
      <c r="A2" s="381" t="s">
        <v>190</v>
      </c>
      <c r="C2" s="382">
        <v>44202.0</v>
      </c>
      <c r="D2" s="383" t="s">
        <v>268</v>
      </c>
      <c r="F2" s="384" t="s">
        <v>269</v>
      </c>
      <c r="H2" s="110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>
      <c r="A3" s="385" t="s">
        <v>270</v>
      </c>
      <c r="B3" s="386" t="s">
        <v>271</v>
      </c>
      <c r="C3" s="102"/>
      <c r="D3" s="387">
        <v>1.0</v>
      </c>
      <c r="E3" s="388">
        <v>0.0</v>
      </c>
      <c r="F3" s="389">
        <v>1.0</v>
      </c>
      <c r="G3" s="390"/>
      <c r="H3" s="39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>
      <c r="A4" s="267"/>
      <c r="D4" s="392">
        <v>2.0</v>
      </c>
      <c r="E4" s="393">
        <f t="shared" ref="E4:F4" si="1">E3</f>
        <v>0</v>
      </c>
      <c r="F4" s="394">
        <f t="shared" si="1"/>
        <v>1</v>
      </c>
      <c r="G4" s="395"/>
      <c r="H4" s="396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</row>
    <row r="5">
      <c r="A5" s="267"/>
      <c r="B5" s="155"/>
      <c r="C5" s="155"/>
      <c r="D5" s="397">
        <v>3.0</v>
      </c>
      <c r="E5" s="398">
        <f t="shared" ref="E5:F5" si="2">E3</f>
        <v>0</v>
      </c>
      <c r="F5" s="399">
        <f t="shared" si="2"/>
        <v>1</v>
      </c>
      <c r="G5" s="400"/>
      <c r="H5" s="40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</row>
    <row r="6">
      <c r="A6" s="267"/>
      <c r="B6" s="402" t="s">
        <v>272</v>
      </c>
      <c r="D6" s="392">
        <v>1.0</v>
      </c>
      <c r="E6" s="393">
        <v>0.0</v>
      </c>
      <c r="F6" s="394">
        <v>5.0</v>
      </c>
      <c r="G6" s="395"/>
      <c r="H6" s="403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</row>
    <row r="7">
      <c r="A7" s="267"/>
      <c r="D7" s="392">
        <v>2.0</v>
      </c>
      <c r="E7" s="393">
        <f t="shared" ref="E7:F7" si="3">E6</f>
        <v>0</v>
      </c>
      <c r="F7" s="394">
        <f t="shared" si="3"/>
        <v>5</v>
      </c>
      <c r="G7" s="395"/>
      <c r="H7" s="403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</row>
    <row r="8">
      <c r="A8" s="267"/>
      <c r="B8" s="155"/>
      <c r="C8" s="155"/>
      <c r="D8" s="397">
        <v>3.0</v>
      </c>
      <c r="E8" s="398">
        <f t="shared" ref="E8:F8" si="4">E6</f>
        <v>0</v>
      </c>
      <c r="F8" s="399">
        <f t="shared" si="4"/>
        <v>5</v>
      </c>
      <c r="G8" s="400"/>
      <c r="H8" s="40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</row>
    <row r="9">
      <c r="A9" s="267"/>
      <c r="B9" s="402" t="s">
        <v>273</v>
      </c>
      <c r="D9" s="392">
        <v>1.0</v>
      </c>
      <c r="E9" s="393">
        <v>0.0</v>
      </c>
      <c r="F9" s="394">
        <v>1.0</v>
      </c>
      <c r="G9" s="395"/>
      <c r="H9" s="396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>
      <c r="A10" s="267"/>
      <c r="D10" s="392">
        <v>2.0</v>
      </c>
      <c r="E10" s="393">
        <f t="shared" ref="E10:F10" si="5">E9</f>
        <v>0</v>
      </c>
      <c r="F10" s="394">
        <f t="shared" si="5"/>
        <v>1</v>
      </c>
      <c r="G10" s="395"/>
      <c r="H10" s="396"/>
      <c r="I10" s="61"/>
      <c r="J10" s="61"/>
      <c r="K10" s="61"/>
      <c r="L10" s="405"/>
      <c r="M10" s="61"/>
      <c r="N10" s="61"/>
      <c r="O10" s="61"/>
      <c r="P10" s="61"/>
      <c r="Q10" s="61"/>
      <c r="R10" s="61"/>
      <c r="S10" s="369"/>
      <c r="T10" s="61"/>
      <c r="U10" s="61"/>
      <c r="V10" s="61"/>
      <c r="W10" s="61"/>
      <c r="X10" s="61"/>
    </row>
    <row r="11">
      <c r="A11" s="307"/>
      <c r="B11" s="155"/>
      <c r="C11" s="155"/>
      <c r="D11" s="397">
        <v>3.0</v>
      </c>
      <c r="E11" s="398">
        <f t="shared" ref="E11:F11" si="6">E9</f>
        <v>0</v>
      </c>
      <c r="F11" s="399">
        <f t="shared" si="6"/>
        <v>1</v>
      </c>
      <c r="G11" s="400"/>
      <c r="H11" s="40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</row>
    <row r="12">
      <c r="A12" s="406"/>
      <c r="B12" s="407"/>
      <c r="D12" s="392">
        <v>1.0</v>
      </c>
      <c r="E12" s="393">
        <v>0.0</v>
      </c>
      <c r="F12" s="394">
        <v>0.0</v>
      </c>
      <c r="G12" s="395"/>
      <c r="H12" s="403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>
      <c r="A13" s="267"/>
      <c r="D13" s="392">
        <v>2.0</v>
      </c>
      <c r="E13" s="393">
        <f t="shared" ref="E13:F13" si="7">E12</f>
        <v>0</v>
      </c>
      <c r="F13" s="394">
        <f t="shared" si="7"/>
        <v>0</v>
      </c>
      <c r="G13" s="395"/>
      <c r="H13" s="403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>
      <c r="A14" s="267"/>
      <c r="D14" s="392">
        <v>3.0</v>
      </c>
      <c r="E14" s="393">
        <f t="shared" ref="E14:F14" si="8">E12</f>
        <v>0</v>
      </c>
      <c r="F14" s="394">
        <f t="shared" si="8"/>
        <v>0</v>
      </c>
      <c r="G14" s="395"/>
      <c r="H14" s="403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>
      <c r="A15" s="385" t="s">
        <v>274</v>
      </c>
      <c r="B15" s="386" t="s">
        <v>275</v>
      </c>
      <c r="C15" s="102"/>
      <c r="D15" s="387">
        <v>1.0</v>
      </c>
      <c r="E15" s="388">
        <v>0.0</v>
      </c>
      <c r="F15" s="389">
        <v>1.0</v>
      </c>
      <c r="G15" s="390"/>
      <c r="H15" s="39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</row>
    <row r="16">
      <c r="A16" s="267"/>
      <c r="D16" s="392">
        <v>2.0</v>
      </c>
      <c r="E16" s="393">
        <f t="shared" ref="E16:F16" si="9">E15</f>
        <v>0</v>
      </c>
      <c r="F16" s="394">
        <f t="shared" si="9"/>
        <v>1</v>
      </c>
      <c r="G16" s="395"/>
      <c r="H16" s="396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>
      <c r="A17" s="267"/>
      <c r="B17" s="155"/>
      <c r="C17" s="155"/>
      <c r="D17" s="397">
        <v>3.0</v>
      </c>
      <c r="E17" s="398">
        <f t="shared" ref="E17:F17" si="10">E15</f>
        <v>0</v>
      </c>
      <c r="F17" s="399">
        <f t="shared" si="10"/>
        <v>1</v>
      </c>
      <c r="G17" s="400"/>
      <c r="H17" s="40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>
      <c r="A18" s="267"/>
      <c r="B18" s="402" t="s">
        <v>276</v>
      </c>
      <c r="D18" s="392">
        <v>1.0</v>
      </c>
      <c r="E18" s="393">
        <v>0.0</v>
      </c>
      <c r="F18" s="394">
        <v>1.0</v>
      </c>
      <c r="G18" s="395"/>
      <c r="H18" s="403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>
      <c r="A19" s="267"/>
      <c r="D19" s="392">
        <v>2.0</v>
      </c>
      <c r="E19" s="393">
        <f t="shared" ref="E19:F19" si="11">E18</f>
        <v>0</v>
      </c>
      <c r="F19" s="394">
        <f t="shared" si="11"/>
        <v>1</v>
      </c>
      <c r="G19" s="395"/>
      <c r="H19" s="403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>
      <c r="A20" s="267"/>
      <c r="B20" s="155"/>
      <c r="C20" s="155"/>
      <c r="D20" s="397">
        <v>3.0</v>
      </c>
      <c r="E20" s="398">
        <f t="shared" ref="E20:F20" si="12">E18</f>
        <v>0</v>
      </c>
      <c r="F20" s="399">
        <f t="shared" si="12"/>
        <v>1</v>
      </c>
      <c r="G20" s="400"/>
      <c r="H20" s="404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>
      <c r="A21" s="267"/>
      <c r="B21" s="402" t="s">
        <v>277</v>
      </c>
      <c r="D21" s="392">
        <v>1.0</v>
      </c>
      <c r="E21" s="393">
        <v>0.0</v>
      </c>
      <c r="F21" s="394">
        <v>1.0</v>
      </c>
      <c r="G21" s="395"/>
      <c r="H21" s="403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>
      <c r="A22" s="267"/>
      <c r="H22" s="110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>
      <c r="A23" s="307"/>
      <c r="B23" s="155"/>
      <c r="C23" s="155"/>
      <c r="D23" s="155"/>
      <c r="E23" s="155"/>
      <c r="F23" s="155"/>
      <c r="G23" s="155"/>
      <c r="H23" s="156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</row>
    <row r="24">
      <c r="A24" s="408" t="s">
        <v>278</v>
      </c>
      <c r="B24" s="409"/>
      <c r="D24" s="392">
        <v>1.0</v>
      </c>
      <c r="E24" s="393">
        <v>0.0</v>
      </c>
      <c r="F24" s="394">
        <v>1.0</v>
      </c>
      <c r="G24" s="395"/>
      <c r="H24" s="396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>
      <c r="A25" s="267"/>
      <c r="D25" s="392">
        <v>2.0</v>
      </c>
      <c r="E25" s="393">
        <f t="shared" ref="E25:F25" si="13">E24</f>
        <v>0</v>
      </c>
      <c r="F25" s="394">
        <f t="shared" si="13"/>
        <v>1</v>
      </c>
      <c r="G25" s="395"/>
      <c r="H25" s="396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  <row r="26">
      <c r="A26" s="267"/>
      <c r="B26" s="155"/>
      <c r="C26" s="155"/>
      <c r="D26" s="397">
        <v>3.0</v>
      </c>
      <c r="E26" s="398">
        <f t="shared" ref="E26:F26" si="14">E24</f>
        <v>0</v>
      </c>
      <c r="F26" s="399">
        <f t="shared" si="14"/>
        <v>1</v>
      </c>
      <c r="G26" s="400"/>
      <c r="H26" s="40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>
      <c r="A27" s="267"/>
      <c r="B27" s="409"/>
      <c r="D27" s="392">
        <v>1.0</v>
      </c>
      <c r="E27" s="393">
        <v>0.0</v>
      </c>
      <c r="F27" s="394">
        <v>1.0</v>
      </c>
      <c r="G27" s="395"/>
      <c r="H27" s="403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>
      <c r="A28" s="267"/>
      <c r="D28" s="392">
        <v>2.0</v>
      </c>
      <c r="E28" s="393">
        <f t="shared" ref="E28:F28" si="15">E27</f>
        <v>0</v>
      </c>
      <c r="F28" s="394">
        <f t="shared" si="15"/>
        <v>1</v>
      </c>
      <c r="G28" s="395"/>
      <c r="H28" s="403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>
      <c r="A29" s="267"/>
      <c r="B29" s="155"/>
      <c r="C29" s="155"/>
      <c r="D29" s="397">
        <v>3.0</v>
      </c>
      <c r="E29" s="398">
        <f t="shared" ref="E29:F29" si="16">E27</f>
        <v>0</v>
      </c>
      <c r="F29" s="399">
        <f t="shared" si="16"/>
        <v>1</v>
      </c>
      <c r="G29" s="400"/>
      <c r="H29" s="404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>
      <c r="A30" s="267"/>
      <c r="B30" s="409"/>
      <c r="D30" s="392">
        <v>1.0</v>
      </c>
      <c r="E30" s="393">
        <v>0.0</v>
      </c>
      <c r="F30" s="394">
        <v>1.0</v>
      </c>
      <c r="G30" s="395"/>
      <c r="H30" s="403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267"/>
      <c r="D31" s="392">
        <v>2.0</v>
      </c>
      <c r="E31" s="393">
        <f t="shared" ref="E31:F31" si="17">E30</f>
        <v>0</v>
      </c>
      <c r="F31" s="394">
        <f t="shared" si="17"/>
        <v>1</v>
      </c>
      <c r="G31" s="395"/>
      <c r="H31" s="403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267"/>
      <c r="B32" s="155"/>
      <c r="C32" s="155"/>
      <c r="D32" s="397">
        <v>3.0</v>
      </c>
      <c r="E32" s="398">
        <f t="shared" ref="E32:F32" si="18">E30</f>
        <v>0</v>
      </c>
      <c r="F32" s="399">
        <f t="shared" si="18"/>
        <v>1</v>
      </c>
      <c r="G32" s="400"/>
      <c r="H32" s="404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267"/>
      <c r="B33" s="409"/>
      <c r="D33" s="392">
        <v>1.0</v>
      </c>
      <c r="E33" s="393">
        <v>0.0</v>
      </c>
      <c r="F33" s="394">
        <v>1.0</v>
      </c>
      <c r="G33" s="395"/>
      <c r="H33" s="403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267"/>
      <c r="D34" s="392">
        <v>2.0</v>
      </c>
      <c r="E34" s="393">
        <f t="shared" ref="E34:F34" si="19">E33</f>
        <v>0</v>
      </c>
      <c r="F34" s="394">
        <f t="shared" si="19"/>
        <v>1</v>
      </c>
      <c r="G34" s="395"/>
      <c r="H34" s="403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307"/>
      <c r="B35" s="155"/>
      <c r="C35" s="155"/>
      <c r="D35" s="397">
        <v>3.0</v>
      </c>
      <c r="E35" s="398">
        <f t="shared" ref="E35:F35" si="20">E33</f>
        <v>0</v>
      </c>
      <c r="F35" s="399">
        <f t="shared" si="20"/>
        <v>1</v>
      </c>
      <c r="G35" s="400"/>
      <c r="H35" s="404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</row>
    <row r="892">
      <c r="A892" s="8"/>
      <c r="B892" s="8"/>
      <c r="C892" s="8"/>
      <c r="D892" s="8"/>
      <c r="E892" s="8"/>
      <c r="F892" s="8"/>
      <c r="G892" s="8"/>
      <c r="H892" s="8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</row>
    <row r="893">
      <c r="A893" s="8"/>
      <c r="B893" s="8"/>
      <c r="C893" s="8"/>
      <c r="D893" s="8"/>
      <c r="E893" s="8"/>
      <c r="F893" s="8"/>
      <c r="G893" s="8"/>
      <c r="H893" s="8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</row>
    <row r="894">
      <c r="A894" s="8"/>
      <c r="B894" s="8"/>
      <c r="C894" s="8"/>
      <c r="D894" s="8"/>
      <c r="E894" s="8"/>
      <c r="F894" s="8"/>
      <c r="G894" s="8"/>
      <c r="H894" s="8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</row>
    <row r="895">
      <c r="A895" s="8"/>
      <c r="B895" s="8"/>
      <c r="C895" s="8"/>
      <c r="D895" s="8"/>
      <c r="E895" s="8"/>
      <c r="F895" s="8"/>
      <c r="G895" s="8"/>
      <c r="H895" s="8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</row>
    <row r="896">
      <c r="A896" s="8"/>
      <c r="B896" s="8"/>
      <c r="C896" s="8"/>
      <c r="D896" s="8"/>
      <c r="E896" s="8"/>
      <c r="F896" s="8"/>
      <c r="G896" s="8"/>
      <c r="H896" s="8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</row>
    <row r="897">
      <c r="A897" s="8"/>
      <c r="B897" s="8"/>
      <c r="C897" s="8"/>
      <c r="D897" s="8"/>
      <c r="E897" s="8"/>
      <c r="F897" s="8"/>
      <c r="G897" s="8"/>
      <c r="H897" s="8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</row>
    <row r="898">
      <c r="A898" s="8"/>
      <c r="B898" s="8"/>
      <c r="C898" s="8"/>
      <c r="D898" s="8"/>
      <c r="E898" s="8"/>
      <c r="F898" s="8"/>
      <c r="G898" s="8"/>
      <c r="H898" s="8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</row>
    <row r="899">
      <c r="A899" s="8"/>
      <c r="B899" s="8"/>
      <c r="C899" s="8"/>
      <c r="D899" s="8"/>
      <c r="E899" s="8"/>
      <c r="F899" s="8"/>
      <c r="G899" s="8"/>
      <c r="H899" s="8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</row>
    <row r="900">
      <c r="A900" s="8"/>
      <c r="B900" s="8"/>
      <c r="C900" s="8"/>
      <c r="D900" s="8"/>
      <c r="E900" s="8"/>
      <c r="F900" s="8"/>
      <c r="G900" s="8"/>
      <c r="H900" s="8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</row>
    <row r="901">
      <c r="A901" s="8"/>
      <c r="B901" s="8"/>
      <c r="C901" s="8"/>
      <c r="D901" s="8"/>
      <c r="E901" s="8"/>
      <c r="F901" s="8"/>
      <c r="G901" s="8"/>
      <c r="H901" s="8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</row>
    <row r="902">
      <c r="A902" s="8"/>
      <c r="B902" s="8"/>
      <c r="C902" s="8"/>
      <c r="D902" s="8"/>
      <c r="E902" s="8"/>
      <c r="F902" s="8"/>
      <c r="G902" s="8"/>
      <c r="H902" s="8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</row>
    <row r="903">
      <c r="A903" s="8"/>
      <c r="B903" s="8"/>
      <c r="C903" s="8"/>
      <c r="D903" s="8"/>
      <c r="E903" s="8"/>
      <c r="F903" s="8"/>
      <c r="G903" s="8"/>
      <c r="H903" s="8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</row>
    <row r="904">
      <c r="A904" s="8"/>
      <c r="B904" s="8"/>
      <c r="C904" s="8"/>
      <c r="D904" s="8"/>
      <c r="E904" s="8"/>
      <c r="F904" s="8"/>
      <c r="G904" s="8"/>
      <c r="H904" s="8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</row>
    <row r="905">
      <c r="A905" s="8"/>
      <c r="B905" s="8"/>
      <c r="C905" s="8"/>
      <c r="D905" s="8"/>
      <c r="E905" s="8"/>
      <c r="F905" s="8"/>
      <c r="G905" s="8"/>
      <c r="H905" s="8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</row>
    <row r="906">
      <c r="A906" s="8"/>
      <c r="B906" s="8"/>
      <c r="C906" s="8"/>
      <c r="D906" s="8"/>
      <c r="E906" s="8"/>
      <c r="F906" s="8"/>
      <c r="G906" s="8"/>
      <c r="H906" s="8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</row>
    <row r="907">
      <c r="A907" s="8"/>
      <c r="B907" s="8"/>
      <c r="C907" s="8"/>
      <c r="D907" s="8"/>
      <c r="E907" s="8"/>
      <c r="F907" s="8"/>
      <c r="G907" s="8"/>
      <c r="H907" s="8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</row>
    <row r="908">
      <c r="A908" s="8"/>
      <c r="B908" s="8"/>
      <c r="C908" s="8"/>
      <c r="D908" s="8"/>
      <c r="E908" s="8"/>
      <c r="F908" s="8"/>
      <c r="G908" s="8"/>
      <c r="H908" s="8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</row>
    <row r="909">
      <c r="A909" s="8"/>
      <c r="B909" s="8"/>
      <c r="C909" s="8"/>
      <c r="D909" s="8"/>
      <c r="E909" s="8"/>
      <c r="F909" s="8"/>
      <c r="G909" s="8"/>
      <c r="H909" s="8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</row>
    <row r="910">
      <c r="A910" s="8"/>
      <c r="B910" s="8"/>
      <c r="C910" s="8"/>
      <c r="D910" s="8"/>
      <c r="E910" s="8"/>
      <c r="F910" s="8"/>
      <c r="G910" s="8"/>
      <c r="H910" s="8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</row>
    <row r="911">
      <c r="A911" s="8"/>
      <c r="B911" s="8"/>
      <c r="C911" s="8"/>
      <c r="D911" s="8"/>
      <c r="E911" s="8"/>
      <c r="F911" s="8"/>
      <c r="G911" s="8"/>
      <c r="H911" s="8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</row>
    <row r="912">
      <c r="A912" s="8"/>
      <c r="B912" s="8"/>
      <c r="C912" s="8"/>
      <c r="D912" s="8"/>
      <c r="E912" s="8"/>
      <c r="F912" s="8"/>
      <c r="G912" s="8"/>
      <c r="H912" s="8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</row>
    <row r="913">
      <c r="A913" s="8"/>
      <c r="B913" s="8"/>
      <c r="C913" s="8"/>
      <c r="D913" s="8"/>
      <c r="E913" s="8"/>
      <c r="F913" s="8"/>
      <c r="G913" s="8"/>
      <c r="H913" s="8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</row>
    <row r="914">
      <c r="A914" s="8"/>
      <c r="B914" s="8"/>
      <c r="C914" s="8"/>
      <c r="D914" s="8"/>
      <c r="E914" s="8"/>
      <c r="F914" s="8"/>
      <c r="G914" s="8"/>
      <c r="H914" s="8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</row>
    <row r="915">
      <c r="A915" s="8"/>
      <c r="B915" s="8"/>
      <c r="C915" s="8"/>
      <c r="D915" s="8"/>
      <c r="E915" s="8"/>
      <c r="F915" s="8"/>
      <c r="G915" s="8"/>
      <c r="H915" s="8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</row>
    <row r="916">
      <c r="A916" s="8"/>
      <c r="B916" s="8"/>
      <c r="C916" s="8"/>
      <c r="D916" s="8"/>
      <c r="E916" s="8"/>
      <c r="F916" s="8"/>
      <c r="G916" s="8"/>
      <c r="H916" s="8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</row>
    <row r="917">
      <c r="A917" s="8"/>
      <c r="B917" s="8"/>
      <c r="C917" s="8"/>
      <c r="D917" s="8"/>
      <c r="E917" s="8"/>
      <c r="F917" s="8"/>
      <c r="G917" s="8"/>
      <c r="H917" s="8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</row>
    <row r="918">
      <c r="A918" s="8"/>
      <c r="B918" s="8"/>
      <c r="C918" s="8"/>
      <c r="D918" s="8"/>
      <c r="E918" s="8"/>
      <c r="F918" s="8"/>
      <c r="G918" s="8"/>
      <c r="H918" s="8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</row>
    <row r="919">
      <c r="A919" s="8"/>
      <c r="B919" s="8"/>
      <c r="C919" s="8"/>
      <c r="D919" s="8"/>
      <c r="E919" s="8"/>
      <c r="F919" s="8"/>
      <c r="G919" s="8"/>
      <c r="H919" s="8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</row>
    <row r="920">
      <c r="A920" s="8"/>
      <c r="B920" s="8"/>
      <c r="C920" s="8"/>
      <c r="D920" s="8"/>
      <c r="E920" s="8"/>
      <c r="F920" s="8"/>
      <c r="G920" s="8"/>
      <c r="H920" s="8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</row>
    <row r="921">
      <c r="A921" s="8"/>
      <c r="B921" s="8"/>
      <c r="C921" s="8"/>
      <c r="D921" s="8"/>
      <c r="E921" s="8"/>
      <c r="F921" s="8"/>
      <c r="G921" s="8"/>
      <c r="H921" s="8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</row>
    <row r="922">
      <c r="A922" s="8"/>
      <c r="B922" s="8"/>
      <c r="C922" s="8"/>
      <c r="D922" s="8"/>
      <c r="E922" s="8"/>
      <c r="F922" s="8"/>
      <c r="G922" s="8"/>
      <c r="H922" s="8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</row>
    <row r="923">
      <c r="A923" s="8"/>
      <c r="B923" s="8"/>
      <c r="C923" s="8"/>
      <c r="D923" s="8"/>
      <c r="E923" s="8"/>
      <c r="F923" s="8"/>
      <c r="G923" s="8"/>
      <c r="H923" s="8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</row>
    <row r="924">
      <c r="A924" s="8"/>
      <c r="B924" s="8"/>
      <c r="C924" s="8"/>
      <c r="D924" s="8"/>
      <c r="E924" s="8"/>
      <c r="F924" s="8"/>
      <c r="G924" s="8"/>
      <c r="H924" s="8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</row>
    <row r="925">
      <c r="A925" s="8"/>
      <c r="B925" s="8"/>
      <c r="C925" s="8"/>
      <c r="D925" s="8"/>
      <c r="E925" s="8"/>
      <c r="F925" s="8"/>
      <c r="G925" s="8"/>
      <c r="H925" s="8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</row>
    <row r="926">
      <c r="A926" s="8"/>
      <c r="B926" s="8"/>
      <c r="C926" s="8"/>
      <c r="D926" s="8"/>
      <c r="E926" s="8"/>
      <c r="F926" s="8"/>
      <c r="G926" s="8"/>
      <c r="H926" s="8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</row>
    <row r="927">
      <c r="A927" s="8"/>
      <c r="B927" s="8"/>
      <c r="C927" s="8"/>
      <c r="D927" s="8"/>
      <c r="E927" s="8"/>
      <c r="F927" s="8"/>
      <c r="G927" s="8"/>
      <c r="H927" s="8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</row>
    <row r="928">
      <c r="A928" s="8"/>
      <c r="B928" s="8"/>
      <c r="C928" s="8"/>
      <c r="D928" s="8"/>
      <c r="E928" s="8"/>
      <c r="F928" s="8"/>
      <c r="G928" s="8"/>
      <c r="H928" s="8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</row>
    <row r="929">
      <c r="A929" s="8"/>
      <c r="B929" s="8"/>
      <c r="C929" s="8"/>
      <c r="D929" s="8"/>
      <c r="E929" s="8"/>
      <c r="F929" s="8"/>
      <c r="G929" s="8"/>
      <c r="H929" s="8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</row>
    <row r="930">
      <c r="A930" s="8"/>
      <c r="B930" s="8"/>
      <c r="C930" s="8"/>
      <c r="D930" s="8"/>
      <c r="E930" s="8"/>
      <c r="F930" s="8"/>
      <c r="G930" s="8"/>
      <c r="H930" s="8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</row>
    <row r="931">
      <c r="A931" s="8"/>
      <c r="B931" s="8"/>
      <c r="C931" s="8"/>
      <c r="D931" s="8"/>
      <c r="E931" s="8"/>
      <c r="F931" s="8"/>
      <c r="G931" s="8"/>
      <c r="H931" s="8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</row>
    <row r="932">
      <c r="A932" s="8"/>
      <c r="B932" s="8"/>
      <c r="C932" s="8"/>
      <c r="D932" s="8"/>
      <c r="E932" s="8"/>
      <c r="F932" s="8"/>
      <c r="G932" s="8"/>
      <c r="H932" s="8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</row>
    <row r="933">
      <c r="A933" s="8"/>
      <c r="B933" s="8"/>
      <c r="C933" s="8"/>
      <c r="D933" s="8"/>
      <c r="E933" s="8"/>
      <c r="F933" s="8"/>
      <c r="G933" s="8"/>
      <c r="H933" s="8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</row>
    <row r="934">
      <c r="A934" s="8"/>
      <c r="B934" s="8"/>
      <c r="C934" s="8"/>
      <c r="D934" s="8"/>
      <c r="E934" s="8"/>
      <c r="F934" s="8"/>
      <c r="G934" s="8"/>
      <c r="H934" s="8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</row>
    <row r="935">
      <c r="A935" s="8"/>
      <c r="B935" s="8"/>
      <c r="C935" s="8"/>
      <c r="D935" s="8"/>
      <c r="E935" s="8"/>
      <c r="F935" s="8"/>
      <c r="G935" s="8"/>
      <c r="H935" s="8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</row>
    <row r="936">
      <c r="A936" s="8"/>
      <c r="B936" s="8"/>
      <c r="C936" s="8"/>
      <c r="D936" s="8"/>
      <c r="E936" s="8"/>
      <c r="F936" s="8"/>
      <c r="G936" s="8"/>
      <c r="H936" s="8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</row>
    <row r="937">
      <c r="A937" s="8"/>
      <c r="B937" s="8"/>
      <c r="C937" s="8"/>
      <c r="D937" s="8"/>
      <c r="E937" s="8"/>
      <c r="F937" s="8"/>
      <c r="G937" s="8"/>
      <c r="H937" s="8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</row>
    <row r="938">
      <c r="A938" s="8"/>
      <c r="B938" s="8"/>
      <c r="C938" s="8"/>
      <c r="D938" s="8"/>
      <c r="E938" s="8"/>
      <c r="F938" s="8"/>
      <c r="G938" s="8"/>
      <c r="H938" s="8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</row>
    <row r="939">
      <c r="A939" s="8"/>
      <c r="B939" s="8"/>
      <c r="C939" s="8"/>
      <c r="D939" s="8"/>
      <c r="E939" s="8"/>
      <c r="F939" s="8"/>
      <c r="G939" s="8"/>
      <c r="H939" s="8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</row>
    <row r="940">
      <c r="A940" s="8"/>
      <c r="B940" s="8"/>
      <c r="C940" s="8"/>
      <c r="D940" s="8"/>
      <c r="E940" s="8"/>
      <c r="F940" s="8"/>
      <c r="G940" s="8"/>
      <c r="H940" s="8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</row>
    <row r="941">
      <c r="A941" s="8"/>
      <c r="B941" s="8"/>
      <c r="C941" s="8"/>
      <c r="D941" s="8"/>
      <c r="E941" s="8"/>
      <c r="F941" s="8"/>
      <c r="G941" s="8"/>
      <c r="H941" s="8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</row>
    <row r="942">
      <c r="A942" s="8"/>
      <c r="B942" s="8"/>
      <c r="C942" s="8"/>
      <c r="D942" s="8"/>
      <c r="E942" s="8"/>
      <c r="F942" s="8"/>
      <c r="G942" s="8"/>
      <c r="H942" s="8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</row>
    <row r="943">
      <c r="A943" s="8"/>
      <c r="B943" s="8"/>
      <c r="C943" s="8"/>
      <c r="D943" s="8"/>
      <c r="E943" s="8"/>
      <c r="F943" s="8"/>
      <c r="G943" s="8"/>
      <c r="H943" s="8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</row>
    <row r="944">
      <c r="A944" s="8"/>
      <c r="B944" s="8"/>
      <c r="C944" s="8"/>
      <c r="D944" s="8"/>
      <c r="E944" s="8"/>
      <c r="F944" s="8"/>
      <c r="G944" s="8"/>
      <c r="H944" s="8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</row>
    <row r="945">
      <c r="A945" s="8"/>
      <c r="B945" s="8"/>
      <c r="C945" s="8"/>
      <c r="D945" s="8"/>
      <c r="E945" s="8"/>
      <c r="F945" s="8"/>
      <c r="G945" s="8"/>
      <c r="H945" s="8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</row>
    <row r="946">
      <c r="A946" s="8"/>
      <c r="B946" s="8"/>
      <c r="C946" s="8"/>
      <c r="D946" s="8"/>
      <c r="E946" s="8"/>
      <c r="F946" s="8"/>
      <c r="G946" s="8"/>
      <c r="H946" s="8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</row>
    <row r="947">
      <c r="A947" s="8"/>
      <c r="B947" s="8"/>
      <c r="C947" s="8"/>
      <c r="D947" s="8"/>
      <c r="E947" s="8"/>
      <c r="F947" s="8"/>
      <c r="G947" s="8"/>
      <c r="H947" s="8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</row>
    <row r="948">
      <c r="A948" s="8"/>
      <c r="B948" s="8"/>
      <c r="C948" s="8"/>
      <c r="D948" s="8"/>
      <c r="E948" s="8"/>
      <c r="F948" s="8"/>
      <c r="G948" s="8"/>
      <c r="H948" s="8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</row>
    <row r="949">
      <c r="A949" s="8"/>
      <c r="B949" s="8"/>
      <c r="C949" s="8"/>
      <c r="D949" s="8"/>
      <c r="E949" s="8"/>
      <c r="F949" s="8"/>
      <c r="G949" s="8"/>
      <c r="H949" s="8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</row>
    <row r="950">
      <c r="A950" s="8"/>
      <c r="B950" s="8"/>
      <c r="C950" s="8"/>
      <c r="D950" s="8"/>
      <c r="E950" s="8"/>
      <c r="F950" s="8"/>
      <c r="G950" s="8"/>
      <c r="H950" s="8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</row>
  </sheetData>
  <mergeCells count="24">
    <mergeCell ref="A3:A11"/>
    <mergeCell ref="A12:A14"/>
    <mergeCell ref="A15:A23"/>
    <mergeCell ref="A24:A35"/>
    <mergeCell ref="B1:C1"/>
    <mergeCell ref="A2:B2"/>
    <mergeCell ref="D2:E2"/>
    <mergeCell ref="F2:H2"/>
    <mergeCell ref="B3:C5"/>
    <mergeCell ref="B6:C8"/>
    <mergeCell ref="B9:C11"/>
    <mergeCell ref="G21:G23"/>
    <mergeCell ref="H21:H23"/>
    <mergeCell ref="B24:C26"/>
    <mergeCell ref="B27:C29"/>
    <mergeCell ref="B30:C32"/>
    <mergeCell ref="B33:C35"/>
    <mergeCell ref="B12:C14"/>
    <mergeCell ref="B15:C17"/>
    <mergeCell ref="B18:C20"/>
    <mergeCell ref="B21:C23"/>
    <mergeCell ref="D21:D23"/>
    <mergeCell ref="E21:E23"/>
    <mergeCell ref="F21:F23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</cols>
  <sheetData>
    <row r="1">
      <c r="A1" s="410" t="s">
        <v>279</v>
      </c>
      <c r="B1" s="102"/>
      <c r="C1" s="411" t="s">
        <v>267</v>
      </c>
      <c r="D1" s="102"/>
      <c r="E1" s="412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61"/>
      <c r="AF1" s="61"/>
    </row>
    <row r="2">
      <c r="A2" s="413" t="s">
        <v>281</v>
      </c>
      <c r="C2" s="414" t="s">
        <v>234</v>
      </c>
      <c r="D2" s="414" t="s">
        <v>282</v>
      </c>
      <c r="E2" s="414" t="s">
        <v>265</v>
      </c>
      <c r="F2" s="415" t="s">
        <v>283</v>
      </c>
      <c r="G2" s="414" t="s">
        <v>238</v>
      </c>
      <c r="H2" s="414" t="s">
        <v>284</v>
      </c>
      <c r="I2" s="414" t="s">
        <v>249</v>
      </c>
      <c r="J2" s="414" t="s">
        <v>285</v>
      </c>
      <c r="K2" s="414" t="s">
        <v>286</v>
      </c>
      <c r="M2" s="414" t="s">
        <v>194</v>
      </c>
      <c r="P2" s="110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>
      <c r="A4" s="428" t="s">
        <v>104</v>
      </c>
      <c r="C4" s="392">
        <v>1.0</v>
      </c>
      <c r="D4" s="429">
        <v>0.0</v>
      </c>
      <c r="E4" s="394">
        <f>TEST!F3</f>
        <v>0</v>
      </c>
      <c r="F4" s="395"/>
      <c r="G4" s="430"/>
      <c r="H4" s="431">
        <f>iferror(C6*D6*(F4+F5+F6),0)</f>
        <v>0</v>
      </c>
      <c r="I4" s="432">
        <v>2.0</v>
      </c>
      <c r="J4" s="433">
        <v>60.0</v>
      </c>
      <c r="K4" s="434" t="s">
        <v>294</v>
      </c>
      <c r="L4" s="435" t="b">
        <v>0</v>
      </c>
      <c r="M4" s="436"/>
      <c r="P4" s="110"/>
      <c r="Q4" s="61"/>
      <c r="R4" s="61"/>
      <c r="S4" s="61"/>
      <c r="T4" s="61"/>
      <c r="U4" s="61"/>
      <c r="V4" s="61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61"/>
      <c r="R5" s="369"/>
      <c r="S5" s="61"/>
      <c r="T5" s="61"/>
      <c r="U5" s="61"/>
      <c r="V5" s="61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438">
        <v>0.0</v>
      </c>
      <c r="B6" s="439">
        <v>100.0</v>
      </c>
      <c r="C6" s="440">
        <v>3.0</v>
      </c>
      <c r="D6" s="441">
        <f t="shared" ref="D6:E6" si="2">D4</f>
        <v>0</v>
      </c>
      <c r="E6" s="442">
        <f t="shared" si="2"/>
        <v>0</v>
      </c>
      <c r="F6" s="443"/>
      <c r="G6" s="444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61"/>
      <c r="R6" s="61"/>
      <c r="S6" s="61"/>
      <c r="T6" s="61"/>
      <c r="U6" s="61"/>
      <c r="V6" s="61"/>
      <c r="W6" s="450"/>
      <c r="X6" s="450"/>
      <c r="Y6" s="450"/>
      <c r="Z6" s="450"/>
      <c r="AA6" s="450"/>
      <c r="AB6" s="450"/>
      <c r="AC6" s="450"/>
      <c r="AD6" s="8"/>
      <c r="AE6" s="8"/>
      <c r="AF6" s="8"/>
    </row>
    <row r="7">
      <c r="A7" s="451" t="s">
        <v>296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218"/>
      <c r="P7" s="110"/>
      <c r="Q7" s="61"/>
      <c r="R7" s="61"/>
      <c r="S7" s="61"/>
      <c r="T7" s="61"/>
      <c r="U7" s="61"/>
      <c r="V7" s="61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08"/>
      <c r="C8" s="392">
        <v>2.0</v>
      </c>
      <c r="D8" s="429">
        <f t="shared" ref="D8:E8" si="3">D7</f>
        <v>0</v>
      </c>
      <c r="E8" s="394">
        <f t="shared" si="3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61"/>
      <c r="R8" s="61"/>
      <c r="S8" s="61"/>
      <c r="T8" s="61"/>
      <c r="U8" s="61"/>
      <c r="V8" s="61"/>
      <c r="W8" s="8"/>
      <c r="X8" s="450"/>
      <c r="Y8" s="450"/>
      <c r="Z8" s="450"/>
      <c r="AA8" s="8"/>
      <c r="AB8" s="8"/>
      <c r="AC8" s="8"/>
      <c r="AD8" s="8"/>
      <c r="AE8" s="8"/>
      <c r="AF8" s="8"/>
    </row>
    <row r="9">
      <c r="A9" s="438">
        <v>8.0</v>
      </c>
      <c r="B9" s="439">
        <v>12.0</v>
      </c>
      <c r="C9" s="440">
        <v>3.0</v>
      </c>
      <c r="D9" s="441">
        <f t="shared" ref="D9:E9" si="4">D7</f>
        <v>0</v>
      </c>
      <c r="E9" s="442">
        <f t="shared" si="4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61"/>
      <c r="R9" s="61"/>
      <c r="S9" s="61"/>
      <c r="T9" s="61"/>
      <c r="U9" s="61"/>
      <c r="V9" s="61"/>
      <c r="W9" s="8"/>
      <c r="X9" s="450"/>
      <c r="Y9" s="450"/>
      <c r="Z9" s="450"/>
      <c r="AA9" s="8"/>
      <c r="AB9" s="8"/>
      <c r="AC9" s="8"/>
      <c r="AD9" s="8"/>
      <c r="AE9" s="8"/>
      <c r="AF9" s="8"/>
    </row>
    <row r="10">
      <c r="A10" s="454" t="s">
        <v>106</v>
      </c>
      <c r="C10" s="392">
        <v>1.0</v>
      </c>
      <c r="D10" s="429">
        <v>0.0</v>
      </c>
      <c r="E10" s="394">
        <v>0.0</v>
      </c>
      <c r="F10" s="395"/>
      <c r="G10" s="430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218"/>
      <c r="P10" s="110"/>
      <c r="Q10" s="61"/>
      <c r="R10" s="61"/>
      <c r="S10" s="61"/>
      <c r="T10" s="61"/>
      <c r="U10" s="61"/>
      <c r="V10" s="61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08"/>
      <c r="C11" s="392">
        <v>2.0</v>
      </c>
      <c r="D11" s="429">
        <f t="shared" ref="D11:E11" si="5">D10</f>
        <v>0</v>
      </c>
      <c r="E11" s="394">
        <f t="shared" si="5"/>
        <v>0</v>
      </c>
      <c r="F11" s="395"/>
      <c r="G11" s="430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61"/>
      <c r="R11" s="61"/>
      <c r="S11" s="61"/>
      <c r="T11" s="61"/>
      <c r="U11" s="61"/>
      <c r="V11" s="61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438">
        <v>8.0</v>
      </c>
      <c r="B12" s="439">
        <v>12.0</v>
      </c>
      <c r="C12" s="440">
        <v>3.0</v>
      </c>
      <c r="D12" s="441">
        <f t="shared" ref="D12:E12" si="6">D10</f>
        <v>0</v>
      </c>
      <c r="E12" s="442">
        <f t="shared" si="6"/>
        <v>0</v>
      </c>
      <c r="F12" s="443"/>
      <c r="G12" s="444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61"/>
      <c r="R12" s="61"/>
      <c r="S12" s="61"/>
      <c r="T12" s="61"/>
      <c r="U12" s="61"/>
      <c r="V12" s="61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451" t="s">
        <v>297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37"/>
      <c r="P13" s="110"/>
      <c r="Q13" s="61"/>
      <c r="R13" s="61"/>
      <c r="S13" s="61"/>
      <c r="T13" s="61"/>
      <c r="U13" s="61"/>
      <c r="V13" s="61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08"/>
      <c r="C14" s="392">
        <v>2.0</v>
      </c>
      <c r="D14" s="429">
        <f t="shared" ref="D14:E14" si="7">D13</f>
        <v>0</v>
      </c>
      <c r="E14" s="394">
        <f t="shared" si="7"/>
        <v>0</v>
      </c>
      <c r="F14" s="395"/>
      <c r="G14" s="452"/>
      <c r="H14" s="437">
        <f>iferror(AVERAGE(F13:F15),0)</f>
        <v>0</v>
      </c>
      <c r="I14" s="432">
        <v>0.0</v>
      </c>
      <c r="K14" s="434" t="s">
        <v>249</v>
      </c>
      <c r="L14" s="435" t="b">
        <v>0</v>
      </c>
      <c r="P14" s="110"/>
      <c r="Q14" s="61"/>
      <c r="R14" s="61"/>
      <c r="S14" s="61"/>
      <c r="T14" s="61"/>
      <c r="U14" s="61"/>
      <c r="V14" s="61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438">
        <v>8.0</v>
      </c>
      <c r="B15" s="439">
        <v>12.0</v>
      </c>
      <c r="C15" s="440">
        <v>3.0</v>
      </c>
      <c r="D15" s="441">
        <f t="shared" ref="D15:E15" si="8">D13</f>
        <v>0</v>
      </c>
      <c r="E15" s="442">
        <f t="shared" si="8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61"/>
      <c r="R15" s="61"/>
      <c r="S15" s="61"/>
      <c r="T15" s="61"/>
      <c r="U15" s="61"/>
      <c r="V15" s="61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455" t="s">
        <v>105</v>
      </c>
      <c r="C16" s="392">
        <v>1.0</v>
      </c>
      <c r="D16" s="429">
        <v>0.0</v>
      </c>
      <c r="E16" s="394">
        <v>0.0</v>
      </c>
      <c r="F16" s="395"/>
      <c r="G16" s="430"/>
      <c r="H16" s="431">
        <f>iferror(C18*D18*(F16+F17+F18),0)</f>
        <v>0</v>
      </c>
      <c r="I16" s="432">
        <v>3.0</v>
      </c>
      <c r="J16" s="433">
        <v>90.0</v>
      </c>
      <c r="K16" s="434" t="s">
        <v>294</v>
      </c>
      <c r="L16" s="435" t="b">
        <v>0</v>
      </c>
      <c r="M16" s="37"/>
      <c r="P16" s="110"/>
      <c r="Q16" s="61"/>
      <c r="R16" s="61"/>
      <c r="S16" s="61"/>
      <c r="T16" s="61"/>
      <c r="U16" s="61"/>
      <c r="V16" s="61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108"/>
      <c r="C17" s="392">
        <v>2.0</v>
      </c>
      <c r="D17" s="429">
        <f t="shared" ref="D17:E17" si="9">D16</f>
        <v>0</v>
      </c>
      <c r="E17" s="394">
        <f t="shared" si="9"/>
        <v>0</v>
      </c>
      <c r="F17" s="395"/>
      <c r="G17" s="430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61"/>
      <c r="R17" s="61"/>
      <c r="S17" s="61"/>
      <c r="T17" s="61"/>
      <c r="U17" s="61"/>
      <c r="V17" s="61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438">
        <v>8.0</v>
      </c>
      <c r="B18" s="439">
        <v>12.0</v>
      </c>
      <c r="C18" s="440">
        <v>3.0</v>
      </c>
      <c r="D18" s="441">
        <f t="shared" ref="D18:E18" si="10">D16</f>
        <v>0</v>
      </c>
      <c r="E18" s="442">
        <f t="shared" si="10"/>
        <v>0</v>
      </c>
      <c r="F18" s="443"/>
      <c r="G18" s="444"/>
      <c r="H18" s="445"/>
      <c r="I18" s="446">
        <v>2.0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61"/>
      <c r="R18" s="61"/>
      <c r="S18" s="61"/>
      <c r="T18" s="61"/>
      <c r="U18" s="61"/>
      <c r="V18" s="61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451" t="s">
        <v>298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37"/>
      <c r="P19" s="110"/>
      <c r="Q19" s="61"/>
      <c r="R19" s="61"/>
      <c r="S19" s="61"/>
      <c r="T19" s="61"/>
      <c r="U19" s="61"/>
      <c r="V19" s="61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108"/>
      <c r="C20" s="392">
        <v>2.0</v>
      </c>
      <c r="D20" s="429">
        <f t="shared" ref="D20:E20" si="11">D19</f>
        <v>0</v>
      </c>
      <c r="E20" s="394">
        <f t="shared" si="1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>
      <c r="A21" s="438">
        <v>8.0</v>
      </c>
      <c r="B21" s="439">
        <v>12.0</v>
      </c>
      <c r="C21" s="440">
        <v>3.0</v>
      </c>
      <c r="D21" s="441">
        <f t="shared" ref="D21:E21" si="12">D19</f>
        <v>0</v>
      </c>
      <c r="E21" s="442">
        <f t="shared" si="12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>
      <c r="A22" s="451" t="s">
        <v>299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90.0</v>
      </c>
      <c r="K22" s="434" t="s">
        <v>294</v>
      </c>
      <c r="L22" s="435" t="b">
        <v>0</v>
      </c>
      <c r="M22" s="37"/>
      <c r="P22" s="11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>
      <c r="A23" s="108"/>
      <c r="C23" s="392">
        <v>2.0</v>
      </c>
      <c r="D23" s="429">
        <f t="shared" ref="D23:E23" si="13">D22</f>
        <v>0</v>
      </c>
      <c r="E23" s="394">
        <f t="shared" si="13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>
      <c r="A24" s="438">
        <v>8.0</v>
      </c>
      <c r="B24" s="439">
        <v>12.0</v>
      </c>
      <c r="C24" s="440">
        <v>3.0</v>
      </c>
      <c r="D24" s="441">
        <f t="shared" ref="D24:E24" si="14">D22</f>
        <v>0</v>
      </c>
      <c r="E24" s="442">
        <f t="shared" si="14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>
      <c r="A25" s="451" t="s">
        <v>300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37"/>
      <c r="P25" s="11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>
      <c r="A26" s="108"/>
      <c r="C26" s="392">
        <v>2.0</v>
      </c>
      <c r="D26" s="429">
        <f t="shared" ref="D26:E26" si="15">D25</f>
        <v>0</v>
      </c>
      <c r="E26" s="394">
        <f t="shared" si="15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>
      <c r="A27" s="438">
        <v>8.0</v>
      </c>
      <c r="B27" s="439">
        <v>12.0</v>
      </c>
      <c r="C27" s="440">
        <v>3.0</v>
      </c>
      <c r="D27" s="441">
        <f t="shared" ref="D27:E27" si="16">D25</f>
        <v>0</v>
      </c>
      <c r="E27" s="442">
        <f t="shared" si="16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>
      <c r="A28" s="451" t="s">
        <v>301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37"/>
      <c r="P28" s="110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>
      <c r="A29" s="108"/>
      <c r="C29" s="392">
        <v>2.0</v>
      </c>
      <c r="D29" s="429">
        <f t="shared" ref="D29:E29" si="17">D28</f>
        <v>0</v>
      </c>
      <c r="E29" s="394">
        <f t="shared" si="17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</row>
    <row r="30">
      <c r="A30" s="438">
        <v>8.0</v>
      </c>
      <c r="B30" s="439">
        <v>12.0</v>
      </c>
      <c r="C30" s="440">
        <v>3.0</v>
      </c>
      <c r="D30" s="441">
        <f t="shared" ref="D30:E30" si="18">D28</f>
        <v>0</v>
      </c>
      <c r="E30" s="442">
        <f t="shared" si="18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>
      <c r="A31" s="451" t="s">
        <v>302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>
        <v>2.0</v>
      </c>
      <c r="J31" s="433">
        <v>60.0</v>
      </c>
      <c r="K31" s="434" t="s">
        <v>294</v>
      </c>
      <c r="L31" s="435" t="b">
        <v>0</v>
      </c>
      <c r="M31" s="37"/>
      <c r="P31" s="110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>
      <c r="A32" s="108"/>
      <c r="C32" s="392">
        <v>2.0</v>
      </c>
      <c r="D32" s="429">
        <f t="shared" ref="D32:E32" si="19">D31</f>
        <v>0</v>
      </c>
      <c r="E32" s="394">
        <f t="shared" si="19"/>
        <v>0</v>
      </c>
      <c r="F32" s="395"/>
      <c r="G32" s="452"/>
      <c r="H32" s="437">
        <f>iferror(AVERAGE(F31:F33),0)</f>
        <v>0</v>
      </c>
      <c r="I32" s="432">
        <v>0.0</v>
      </c>
      <c r="K32" s="434" t="s">
        <v>249</v>
      </c>
      <c r="L32" s="435" t="b">
        <v>0</v>
      </c>
      <c r="P32" s="110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>
      <c r="A33" s="456">
        <v>8.0</v>
      </c>
      <c r="B33" s="457">
        <v>12.0</v>
      </c>
      <c r="C33" s="397">
        <v>3.0</v>
      </c>
      <c r="D33" s="458">
        <f t="shared" ref="D33:E33" si="20">D31</f>
        <v>0</v>
      </c>
      <c r="E33" s="399">
        <f t="shared" si="20"/>
        <v>0</v>
      </c>
      <c r="F33" s="400"/>
      <c r="G33" s="459"/>
      <c r="H33" s="155"/>
      <c r="I33" s="460">
        <v>1.0</v>
      </c>
      <c r="J33" s="155"/>
      <c r="K33" s="461" t="s">
        <v>295</v>
      </c>
      <c r="L33" s="462" t="b">
        <v>0</v>
      </c>
      <c r="M33" s="155"/>
      <c r="N33" s="155"/>
      <c r="O33" s="155"/>
      <c r="P33" s="156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>
      <c r="A34" s="463" t="s">
        <v>303</v>
      </c>
      <c r="C34" s="464"/>
      <c r="P34" s="110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>
      <c r="A35" s="20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6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</row>
  </sheetData>
  <mergeCells count="49">
    <mergeCell ref="A28:B29"/>
    <mergeCell ref="A31:B32"/>
    <mergeCell ref="A34:B35"/>
    <mergeCell ref="A7:B8"/>
    <mergeCell ref="A10:B11"/>
    <mergeCell ref="A13:B14"/>
    <mergeCell ref="A16:B17"/>
    <mergeCell ref="A19:B20"/>
    <mergeCell ref="A22:B23"/>
    <mergeCell ref="A25:B26"/>
    <mergeCell ref="M4:P6"/>
    <mergeCell ref="H5:H6"/>
    <mergeCell ref="A1:B1"/>
    <mergeCell ref="C1:D1"/>
    <mergeCell ref="E1:P1"/>
    <mergeCell ref="A2:B2"/>
    <mergeCell ref="C3:D3"/>
    <mergeCell ref="A4:B5"/>
    <mergeCell ref="H8:H9"/>
    <mergeCell ref="H14:H15"/>
    <mergeCell ref="H17:H18"/>
    <mergeCell ref="K2:L2"/>
    <mergeCell ref="J4:J6"/>
    <mergeCell ref="J7:J9"/>
    <mergeCell ref="J10:J12"/>
    <mergeCell ref="H11:H12"/>
    <mergeCell ref="J13:J15"/>
    <mergeCell ref="J16:J18"/>
    <mergeCell ref="M25:P27"/>
    <mergeCell ref="M28:P30"/>
    <mergeCell ref="M31:P33"/>
    <mergeCell ref="M2:P2"/>
    <mergeCell ref="M7:P9"/>
    <mergeCell ref="M10:P12"/>
    <mergeCell ref="M13:P15"/>
    <mergeCell ref="M16:P18"/>
    <mergeCell ref="M19:P21"/>
    <mergeCell ref="M22:P24"/>
    <mergeCell ref="J28:J30"/>
    <mergeCell ref="J31:J33"/>
    <mergeCell ref="C34:P35"/>
    <mergeCell ref="J19:J21"/>
    <mergeCell ref="H20:H21"/>
    <mergeCell ref="J22:J24"/>
    <mergeCell ref="H23:H24"/>
    <mergeCell ref="J25:J27"/>
    <mergeCell ref="H26:H27"/>
    <mergeCell ref="H29:H30"/>
    <mergeCell ref="H32:H33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8" max="33" width="5.13"/>
  </cols>
  <sheetData>
    <row r="1">
      <c r="A1" s="465" t="s">
        <v>304</v>
      </c>
      <c r="B1" s="102"/>
      <c r="C1" s="411" t="s">
        <v>267</v>
      </c>
      <c r="D1" s="102"/>
      <c r="E1" s="412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8"/>
      <c r="R1" s="465" t="s">
        <v>305</v>
      </c>
      <c r="S1" s="102"/>
      <c r="T1" s="411" t="s">
        <v>267</v>
      </c>
      <c r="U1" s="102"/>
      <c r="V1" s="412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13" t="s">
        <v>281</v>
      </c>
      <c r="C2" s="414" t="s">
        <v>234</v>
      </c>
      <c r="D2" s="414" t="s">
        <v>282</v>
      </c>
      <c r="E2" s="414" t="s">
        <v>265</v>
      </c>
      <c r="F2" s="415" t="s">
        <v>283</v>
      </c>
      <c r="G2" s="414" t="s">
        <v>238</v>
      </c>
      <c r="H2" s="414" t="s">
        <v>284</v>
      </c>
      <c r="I2" s="414" t="s">
        <v>249</v>
      </c>
      <c r="J2" s="414" t="s">
        <v>285</v>
      </c>
      <c r="K2" s="414" t="s">
        <v>286</v>
      </c>
      <c r="M2" s="414" t="s">
        <v>194</v>
      </c>
      <c r="P2" s="110"/>
      <c r="Q2" s="61"/>
      <c r="R2" s="413" t="s">
        <v>281</v>
      </c>
      <c r="T2" s="414" t="s">
        <v>234</v>
      </c>
      <c r="U2" s="414" t="s">
        <v>282</v>
      </c>
      <c r="V2" s="414" t="s">
        <v>265</v>
      </c>
      <c r="W2" s="415" t="s">
        <v>283</v>
      </c>
      <c r="X2" s="414" t="s">
        <v>238</v>
      </c>
      <c r="Y2" s="414" t="s">
        <v>284</v>
      </c>
      <c r="Z2" s="414" t="s">
        <v>249</v>
      </c>
      <c r="AA2" s="414" t="s">
        <v>285</v>
      </c>
      <c r="AB2" s="414" t="s">
        <v>286</v>
      </c>
      <c r="AD2" s="414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61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66" t="s">
        <v>306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60.0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61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61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8.0</v>
      </c>
      <c r="B6" s="439">
        <v>12.0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61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104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218"/>
      <c r="P7" s="110"/>
      <c r="Q7" s="61"/>
      <c r="R7" s="455" t="s">
        <v>309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218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61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0.0</v>
      </c>
      <c r="B9" s="439">
        <v>100.0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61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28" t="s">
        <v>312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218"/>
      <c r="P10" s="110"/>
      <c r="Q10" s="61"/>
      <c r="R10" s="451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218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61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12.0</v>
      </c>
      <c r="B12" s="439">
        <v>20.0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61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4" t="s">
        <v>106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37"/>
      <c r="P13" s="110"/>
      <c r="Q13" s="61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37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61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8.0</v>
      </c>
      <c r="B15" s="439">
        <v>12.0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61"/>
      <c r="R15" s="438">
        <v>10.0</v>
      </c>
      <c r="S15" s="439">
        <v>15.0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4" t="s">
        <v>297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37"/>
      <c r="P16" s="110"/>
      <c r="Q16" s="61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37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61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8.0</v>
      </c>
      <c r="B18" s="439">
        <v>12.0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61"/>
      <c r="R18" s="438">
        <v>10.0</v>
      </c>
      <c r="S18" s="439">
        <v>15.0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 t="s">
        <v>322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37"/>
      <c r="P19" s="110"/>
      <c r="Q19" s="61"/>
      <c r="R19" s="454"/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>
        <v>60.0</v>
      </c>
      <c r="AB19" s="434" t="s">
        <v>294</v>
      </c>
      <c r="AC19" s="435" t="b">
        <v>0</v>
      </c>
      <c r="AD19" s="37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1.0</v>
      </c>
      <c r="K20" s="434" t="s">
        <v>249</v>
      </c>
      <c r="L20" s="435" t="b">
        <v>0</v>
      </c>
      <c r="P20" s="110"/>
      <c r="Q20" s="61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>
        <v>12.0</v>
      </c>
      <c r="B21" s="439">
        <v>20.0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61"/>
      <c r="R21" s="438"/>
      <c r="S21" s="439"/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325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37"/>
      <c r="P22" s="110"/>
      <c r="Q22" s="61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37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61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8.0</v>
      </c>
      <c r="B24" s="439">
        <v>12.0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61"/>
      <c r="R24" s="438">
        <v>8.0</v>
      </c>
      <c r="S24" s="439">
        <v>12.0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328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37"/>
      <c r="P25" s="110"/>
      <c r="Q25" s="61"/>
      <c r="R25" s="487" t="s">
        <v>329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37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61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61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8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/>
      <c r="J28" s="433"/>
      <c r="K28" s="434" t="s">
        <v>294</v>
      </c>
      <c r="L28" s="435" t="b">
        <v>0</v>
      </c>
      <c r="M28" s="37"/>
      <c r="P28" s="110"/>
      <c r="Q28" s="61"/>
      <c r="R28" s="451" t="s">
        <v>332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37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/>
      <c r="K29" s="434" t="s">
        <v>249</v>
      </c>
      <c r="L29" s="435" t="b">
        <v>0</v>
      </c>
      <c r="P29" s="110"/>
      <c r="Q29" s="61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/>
      <c r="J30" s="445"/>
      <c r="K30" s="447" t="s">
        <v>295</v>
      </c>
      <c r="L30" s="448" t="b">
        <v>0</v>
      </c>
      <c r="M30" s="445"/>
      <c r="N30" s="445"/>
      <c r="O30" s="445"/>
      <c r="P30" s="449"/>
      <c r="Q30" s="61"/>
      <c r="R30" s="438"/>
      <c r="S30" s="439"/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88" t="s">
        <v>333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37"/>
      <c r="P31" s="110"/>
      <c r="Q31" s="61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37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61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56">
        <v>8.0</v>
      </c>
      <c r="B33" s="457">
        <v>12.0</v>
      </c>
      <c r="C33" s="397">
        <v>3.0</v>
      </c>
      <c r="D33" s="458">
        <f t="shared" ref="D33:E33" si="39">D31</f>
        <v>0</v>
      </c>
      <c r="E33" s="399">
        <f t="shared" si="39"/>
        <v>0</v>
      </c>
      <c r="F33" s="400"/>
      <c r="G33" s="459"/>
      <c r="H33" s="155"/>
      <c r="I33" s="460"/>
      <c r="J33" s="155"/>
      <c r="K33" s="461" t="s">
        <v>295</v>
      </c>
      <c r="L33" s="462" t="b">
        <v>0</v>
      </c>
      <c r="M33" s="155"/>
      <c r="N33" s="155"/>
      <c r="O33" s="155"/>
      <c r="P33" s="156"/>
      <c r="Q33" s="61"/>
      <c r="R33" s="456"/>
      <c r="S33" s="457"/>
      <c r="T33" s="397">
        <v>3.0</v>
      </c>
      <c r="U33" s="458">
        <f t="shared" ref="U33:V33" si="40">U31</f>
        <v>0</v>
      </c>
      <c r="V33" s="399">
        <f t="shared" si="40"/>
        <v>0</v>
      </c>
      <c r="W33" s="400"/>
      <c r="X33" s="459"/>
      <c r="Y33" s="155"/>
      <c r="Z33" s="460"/>
      <c r="AA33" s="155"/>
      <c r="AB33" s="461" t="s">
        <v>295</v>
      </c>
      <c r="AC33" s="462" t="b">
        <v>0</v>
      </c>
      <c r="AD33" s="155"/>
      <c r="AE33" s="155"/>
      <c r="AF33" s="155"/>
      <c r="AG33" s="156"/>
    </row>
    <row r="34">
      <c r="A34" s="463" t="s">
        <v>303</v>
      </c>
      <c r="C34" s="464"/>
      <c r="P34" s="110"/>
      <c r="Q34" s="61"/>
      <c r="R34" s="463" t="s">
        <v>303</v>
      </c>
      <c r="T34" s="464"/>
      <c r="AG34" s="110"/>
    </row>
    <row r="35">
      <c r="A35" s="20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6"/>
      <c r="Q35" s="61"/>
      <c r="R35" s="200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6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61"/>
      <c r="N896" s="61"/>
      <c r="O896" s="61"/>
      <c r="P896" s="61"/>
      <c r="Q896" s="61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61"/>
      <c r="AE896" s="61"/>
      <c r="AF896" s="61"/>
      <c r="AG896" s="61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61"/>
      <c r="N897" s="61"/>
      <c r="O897" s="61"/>
      <c r="P897" s="61"/>
      <c r="Q897" s="61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61"/>
      <c r="AE897" s="61"/>
      <c r="AF897" s="61"/>
      <c r="AG897" s="61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61"/>
      <c r="N898" s="61"/>
      <c r="O898" s="61"/>
      <c r="P898" s="61"/>
      <c r="Q898" s="61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61"/>
      <c r="AE898" s="61"/>
      <c r="AF898" s="61"/>
      <c r="AG898" s="61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61"/>
      <c r="N899" s="61"/>
      <c r="O899" s="61"/>
      <c r="P899" s="61"/>
      <c r="Q899" s="61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61"/>
      <c r="AE899" s="61"/>
      <c r="AF899" s="61"/>
      <c r="AG899" s="61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61"/>
      <c r="N900" s="61"/>
      <c r="O900" s="61"/>
      <c r="P900" s="61"/>
      <c r="Q900" s="61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61"/>
      <c r="AE900" s="61"/>
      <c r="AF900" s="61"/>
      <c r="AG900" s="61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61"/>
      <c r="N901" s="61"/>
      <c r="O901" s="61"/>
      <c r="P901" s="61"/>
      <c r="Q901" s="6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61"/>
      <c r="AE901" s="61"/>
      <c r="AF901" s="61"/>
      <c r="AG901" s="61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61"/>
      <c r="N902" s="61"/>
      <c r="O902" s="61"/>
      <c r="P902" s="61"/>
      <c r="Q902" s="61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61"/>
      <c r="AE902" s="61"/>
      <c r="AF902" s="61"/>
      <c r="AG902" s="61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61"/>
      <c r="N903" s="61"/>
      <c r="O903" s="61"/>
      <c r="P903" s="61"/>
      <c r="Q903" s="61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61"/>
      <c r="AE903" s="61"/>
      <c r="AF903" s="61"/>
      <c r="AG903" s="61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61"/>
      <c r="N904" s="61"/>
      <c r="O904" s="61"/>
      <c r="P904" s="61"/>
      <c r="Q904" s="61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61"/>
      <c r="AE904" s="61"/>
      <c r="AF904" s="61"/>
      <c r="AG904" s="61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61"/>
      <c r="N905" s="61"/>
      <c r="O905" s="61"/>
      <c r="P905" s="61"/>
      <c r="Q905" s="61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61"/>
      <c r="AE905" s="61"/>
      <c r="AF905" s="61"/>
      <c r="AG905" s="61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61"/>
      <c r="N906" s="61"/>
      <c r="O906" s="61"/>
      <c r="P906" s="61"/>
      <c r="Q906" s="61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61"/>
      <c r="AE906" s="61"/>
      <c r="AF906" s="61"/>
      <c r="AG906" s="61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61"/>
      <c r="N907" s="61"/>
      <c r="O907" s="61"/>
      <c r="P907" s="61"/>
      <c r="Q907" s="61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61"/>
      <c r="AE907" s="61"/>
      <c r="AF907" s="61"/>
      <c r="AG907" s="61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61"/>
      <c r="N908" s="61"/>
      <c r="O908" s="61"/>
      <c r="P908" s="61"/>
      <c r="Q908" s="61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61"/>
      <c r="AE908" s="61"/>
      <c r="AF908" s="61"/>
      <c r="AG908" s="61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61"/>
      <c r="N909" s="61"/>
      <c r="O909" s="61"/>
      <c r="P909" s="61"/>
      <c r="Q909" s="61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61"/>
      <c r="AE909" s="61"/>
      <c r="AF909" s="61"/>
      <c r="AG909" s="61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61"/>
      <c r="N910" s="61"/>
      <c r="O910" s="61"/>
      <c r="P910" s="61"/>
      <c r="Q910" s="61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61"/>
      <c r="AE910" s="61"/>
      <c r="AF910" s="61"/>
      <c r="AG910" s="61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61"/>
      <c r="N911" s="61"/>
      <c r="O911" s="61"/>
      <c r="P911" s="61"/>
      <c r="Q911" s="61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61"/>
      <c r="AE911" s="61"/>
      <c r="AF911" s="61"/>
      <c r="AG911" s="61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61"/>
      <c r="N912" s="61"/>
      <c r="O912" s="61"/>
      <c r="P912" s="61"/>
      <c r="Q912" s="61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61"/>
      <c r="AE912" s="61"/>
      <c r="AF912" s="61"/>
      <c r="AG912" s="61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61"/>
      <c r="N913" s="61"/>
      <c r="O913" s="61"/>
      <c r="P913" s="61"/>
      <c r="Q913" s="61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61"/>
      <c r="AE913" s="61"/>
      <c r="AF913" s="61"/>
      <c r="AG913" s="61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61"/>
      <c r="N914" s="61"/>
      <c r="O914" s="61"/>
      <c r="P914" s="61"/>
      <c r="Q914" s="61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61"/>
      <c r="AE914" s="61"/>
      <c r="AF914" s="61"/>
      <c r="AG914" s="61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61"/>
      <c r="N915" s="61"/>
      <c r="O915" s="61"/>
      <c r="P915" s="61"/>
      <c r="Q915" s="61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61"/>
      <c r="AE915" s="61"/>
      <c r="AF915" s="61"/>
      <c r="AG915" s="61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61"/>
      <c r="N916" s="61"/>
      <c r="O916" s="61"/>
      <c r="P916" s="61"/>
      <c r="Q916" s="61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61"/>
      <c r="AE916" s="61"/>
      <c r="AF916" s="61"/>
      <c r="AG916" s="61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61"/>
      <c r="N917" s="61"/>
      <c r="O917" s="61"/>
      <c r="P917" s="61"/>
      <c r="Q917" s="61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61"/>
      <c r="AE917" s="61"/>
      <c r="AF917" s="61"/>
      <c r="AG917" s="61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61"/>
      <c r="N918" s="61"/>
      <c r="O918" s="61"/>
      <c r="P918" s="61"/>
      <c r="Q918" s="61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61"/>
      <c r="AE918" s="61"/>
      <c r="AF918" s="61"/>
      <c r="AG918" s="61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61"/>
      <c r="N919" s="61"/>
      <c r="O919" s="61"/>
      <c r="P919" s="61"/>
      <c r="Q919" s="61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61"/>
      <c r="AE919" s="61"/>
      <c r="AF919" s="61"/>
      <c r="AG919" s="61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61"/>
      <c r="N920" s="61"/>
      <c r="O920" s="61"/>
      <c r="P920" s="61"/>
      <c r="Q920" s="61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61"/>
      <c r="AE920" s="61"/>
      <c r="AF920" s="61"/>
      <c r="AG920" s="61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61"/>
      <c r="N921" s="61"/>
      <c r="O921" s="61"/>
      <c r="P921" s="61"/>
      <c r="Q921" s="61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61"/>
      <c r="AE921" s="61"/>
      <c r="AF921" s="61"/>
      <c r="AG921" s="61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61"/>
      <c r="N922" s="61"/>
      <c r="O922" s="61"/>
      <c r="P922" s="61"/>
      <c r="Q922" s="61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61"/>
      <c r="AE922" s="61"/>
      <c r="AF922" s="61"/>
      <c r="AG922" s="61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61"/>
      <c r="N923" s="61"/>
      <c r="O923" s="61"/>
      <c r="P923" s="61"/>
      <c r="Q923" s="61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61"/>
      <c r="AE923" s="61"/>
      <c r="AF923" s="61"/>
      <c r="AG923" s="61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61"/>
      <c r="N924" s="61"/>
      <c r="O924" s="61"/>
      <c r="P924" s="61"/>
      <c r="Q924" s="61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61"/>
      <c r="AE924" s="61"/>
      <c r="AF924" s="61"/>
      <c r="AG924" s="61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61"/>
      <c r="N925" s="61"/>
      <c r="O925" s="61"/>
      <c r="P925" s="61"/>
      <c r="Q925" s="61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61"/>
      <c r="AE925" s="61"/>
      <c r="AF925" s="61"/>
      <c r="AG925" s="61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61"/>
      <c r="N926" s="61"/>
      <c r="O926" s="61"/>
      <c r="P926" s="61"/>
      <c r="Q926" s="61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61"/>
      <c r="AE926" s="61"/>
      <c r="AF926" s="61"/>
      <c r="AG926" s="61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61"/>
      <c r="N927" s="61"/>
      <c r="O927" s="61"/>
      <c r="P927" s="61"/>
      <c r="Q927" s="61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61"/>
      <c r="AE927" s="61"/>
      <c r="AF927" s="61"/>
      <c r="AG927" s="61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61"/>
      <c r="N928" s="61"/>
      <c r="O928" s="61"/>
      <c r="P928" s="61"/>
      <c r="Q928" s="61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61"/>
      <c r="AE928" s="61"/>
      <c r="AF928" s="61"/>
      <c r="AG928" s="61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61"/>
      <c r="N929" s="61"/>
      <c r="O929" s="61"/>
      <c r="P929" s="61"/>
      <c r="Q929" s="61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61"/>
      <c r="AE929" s="61"/>
      <c r="AF929" s="61"/>
      <c r="AG929" s="61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61"/>
      <c r="N930" s="61"/>
      <c r="O930" s="61"/>
      <c r="P930" s="61"/>
      <c r="Q930" s="61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61"/>
      <c r="AE930" s="61"/>
      <c r="AF930" s="61"/>
      <c r="AG930" s="61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61"/>
      <c r="N931" s="61"/>
      <c r="O931" s="61"/>
      <c r="P931" s="61"/>
      <c r="Q931" s="61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61"/>
      <c r="AE931" s="61"/>
      <c r="AF931" s="61"/>
      <c r="AG931" s="61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61"/>
      <c r="N932" s="61"/>
      <c r="O932" s="61"/>
      <c r="P932" s="61"/>
      <c r="Q932" s="61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61"/>
      <c r="AE932" s="61"/>
      <c r="AF932" s="61"/>
      <c r="AG932" s="61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61"/>
      <c r="N933" s="61"/>
      <c r="O933" s="61"/>
      <c r="P933" s="61"/>
      <c r="Q933" s="61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61"/>
      <c r="AE933" s="61"/>
      <c r="AF933" s="61"/>
      <c r="AG933" s="61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61"/>
      <c r="N934" s="61"/>
      <c r="O934" s="61"/>
      <c r="P934" s="61"/>
      <c r="Q934" s="61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61"/>
      <c r="AE934" s="61"/>
      <c r="AF934" s="61"/>
      <c r="AG934" s="61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61"/>
      <c r="N935" s="61"/>
      <c r="O935" s="61"/>
      <c r="P935" s="61"/>
      <c r="Q935" s="61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61"/>
      <c r="AE935" s="61"/>
      <c r="AF935" s="61"/>
      <c r="AG935" s="61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61"/>
      <c r="N936" s="61"/>
      <c r="O936" s="61"/>
      <c r="P936" s="61"/>
      <c r="Q936" s="61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61"/>
      <c r="AE936" s="61"/>
      <c r="AF936" s="61"/>
      <c r="AG936" s="61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61"/>
      <c r="N937" s="61"/>
      <c r="O937" s="61"/>
      <c r="P937" s="61"/>
      <c r="Q937" s="61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61"/>
      <c r="AE937" s="61"/>
      <c r="AF937" s="61"/>
      <c r="AG937" s="61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61"/>
      <c r="N938" s="61"/>
      <c r="O938" s="61"/>
      <c r="P938" s="61"/>
      <c r="Q938" s="61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61"/>
      <c r="AE938" s="61"/>
      <c r="AF938" s="61"/>
      <c r="AG938" s="61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61"/>
      <c r="N939" s="61"/>
      <c r="O939" s="61"/>
      <c r="P939" s="61"/>
      <c r="Q939" s="61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61"/>
      <c r="AE939" s="61"/>
      <c r="AF939" s="61"/>
      <c r="AG939" s="61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61"/>
      <c r="N940" s="61"/>
      <c r="O940" s="61"/>
      <c r="P940" s="61"/>
      <c r="Q940" s="61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61"/>
      <c r="AE940" s="61"/>
      <c r="AF940" s="61"/>
      <c r="AG940" s="61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61"/>
      <c r="N941" s="61"/>
      <c r="O941" s="61"/>
      <c r="P941" s="61"/>
      <c r="Q941" s="61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61"/>
      <c r="AE941" s="61"/>
      <c r="AF941" s="61"/>
      <c r="AG941" s="61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61"/>
      <c r="N942" s="61"/>
      <c r="O942" s="61"/>
      <c r="P942" s="61"/>
      <c r="Q942" s="61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61"/>
      <c r="AE942" s="61"/>
      <c r="AF942" s="61"/>
      <c r="AG942" s="61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61"/>
      <c r="N943" s="61"/>
      <c r="O943" s="61"/>
      <c r="P943" s="61"/>
      <c r="Q943" s="61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61"/>
      <c r="AE943" s="61"/>
      <c r="AF943" s="61"/>
      <c r="AG943" s="61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61"/>
      <c r="N944" s="61"/>
      <c r="O944" s="61"/>
      <c r="P944" s="61"/>
      <c r="Q944" s="61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61"/>
      <c r="AE944" s="61"/>
      <c r="AF944" s="61"/>
      <c r="AG944" s="61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61"/>
      <c r="N945" s="61"/>
      <c r="O945" s="61"/>
      <c r="P945" s="61"/>
      <c r="Q945" s="61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61"/>
      <c r="AE945" s="61"/>
      <c r="AF945" s="61"/>
      <c r="AG945" s="61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61"/>
      <c r="N946" s="61"/>
      <c r="O946" s="61"/>
      <c r="P946" s="61"/>
      <c r="Q946" s="61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61"/>
      <c r="AE946" s="61"/>
      <c r="AF946" s="61"/>
      <c r="AG946" s="61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61"/>
      <c r="N947" s="61"/>
      <c r="O947" s="61"/>
      <c r="P947" s="61"/>
      <c r="Q947" s="61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61"/>
      <c r="AE947" s="61"/>
      <c r="AF947" s="61"/>
      <c r="AG947" s="61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61"/>
      <c r="N948" s="61"/>
      <c r="O948" s="61"/>
      <c r="P948" s="61"/>
      <c r="Q948" s="61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61"/>
      <c r="AE948" s="61"/>
      <c r="AF948" s="61"/>
      <c r="AG948" s="61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61"/>
      <c r="N949" s="61"/>
      <c r="O949" s="61"/>
      <c r="P949" s="61"/>
      <c r="Q949" s="61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61"/>
      <c r="AE949" s="61"/>
      <c r="AF949" s="61"/>
      <c r="AG949" s="61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61"/>
      <c r="N950" s="61"/>
      <c r="O950" s="61"/>
      <c r="P950" s="61"/>
      <c r="Q950" s="61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61"/>
      <c r="AE950" s="61"/>
      <c r="AF950" s="61"/>
      <c r="AG950" s="61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61"/>
      <c r="N951" s="61"/>
      <c r="O951" s="61"/>
      <c r="P951" s="61"/>
      <c r="Q951" s="61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61"/>
      <c r="AE951" s="61"/>
      <c r="AF951" s="61"/>
      <c r="AG951" s="61"/>
    </row>
  </sheetData>
  <mergeCells count="98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AD25:AG27"/>
    <mergeCell ref="Y26:Y27"/>
    <mergeCell ref="AD28:AG30"/>
    <mergeCell ref="Y29:Y30"/>
    <mergeCell ref="AD31:AG33"/>
    <mergeCell ref="Y32:Y33"/>
    <mergeCell ref="T34:AG35"/>
    <mergeCell ref="AA10:AA12"/>
    <mergeCell ref="Y11:Y12"/>
    <mergeCell ref="AA13:AA15"/>
    <mergeCell ref="AD13:AG15"/>
    <mergeCell ref="AD16:AG18"/>
    <mergeCell ref="AD19:AG21"/>
    <mergeCell ref="AD22:AG24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Y17:Y18"/>
    <mergeCell ref="Y20:Y21"/>
    <mergeCell ref="A19:B20"/>
    <mergeCell ref="A22:B23"/>
    <mergeCell ref="A25:B26"/>
    <mergeCell ref="A28:B29"/>
    <mergeCell ref="A31:B32"/>
    <mergeCell ref="A34:B35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H32:H33"/>
    <mergeCell ref="C34:P35"/>
    <mergeCell ref="R34:S35"/>
    <mergeCell ref="J25:J27"/>
    <mergeCell ref="H26:H27"/>
    <mergeCell ref="J28:J30"/>
    <mergeCell ref="H29:H30"/>
    <mergeCell ref="J31:J33"/>
    <mergeCell ref="M31:P33"/>
    <mergeCell ref="R31:S3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88"/>
    <col customWidth="1" min="18" max="18" width="5.13"/>
    <col customWidth="1" min="19" max="19" width="7.25"/>
    <col customWidth="1" min="20" max="33" width="5.13"/>
  </cols>
  <sheetData>
    <row r="1">
      <c r="A1" s="476" t="s">
        <v>308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310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28" t="s">
        <v>311</v>
      </c>
      <c r="C4" s="392">
        <v>1.0</v>
      </c>
      <c r="D4" s="429">
        <v>0.0</v>
      </c>
      <c r="E4" s="394">
        <v>0.0</v>
      </c>
      <c r="F4" s="395"/>
      <c r="G4" s="430"/>
      <c r="H4" s="431">
        <f>iferror(C6*D6*(F4+F5+F6),0)</f>
        <v>0</v>
      </c>
      <c r="I4" s="432">
        <v>2.0</v>
      </c>
      <c r="J4" s="433">
        <v>90.0</v>
      </c>
      <c r="K4" s="434" t="s">
        <v>294</v>
      </c>
      <c r="L4" s="435" t="b">
        <v>0</v>
      </c>
      <c r="M4" s="436" t="s">
        <v>307</v>
      </c>
      <c r="P4" s="110"/>
      <c r="Q4" s="429"/>
      <c r="R4" s="428" t="s">
        <v>313</v>
      </c>
      <c r="T4" s="392">
        <v>1.0</v>
      </c>
      <c r="U4" s="429">
        <v>0.0</v>
      </c>
      <c r="V4" s="394">
        <v>0.0</v>
      </c>
      <c r="W4" s="395"/>
      <c r="X4" s="430"/>
      <c r="Y4" s="431">
        <f>iferror(T6*U6*(W4+W5+W6),0)</f>
        <v>0</v>
      </c>
      <c r="Z4" s="432">
        <v>2.0</v>
      </c>
      <c r="AA4" s="433">
        <v>60.0</v>
      </c>
      <c r="AB4" s="434" t="s">
        <v>294</v>
      </c>
      <c r="AC4" s="435" t="b">
        <v>0</v>
      </c>
      <c r="AD4" s="436" t="s">
        <v>307</v>
      </c>
      <c r="AG4" s="110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315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28" t="s">
        <v>316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1" t="s">
        <v>318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1" t="s">
        <v>318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28" t="s">
        <v>320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28" t="s">
        <v>321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84" t="s">
        <v>323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84" t="s">
        <v>324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>
        <v>6.0</v>
      </c>
      <c r="B18" s="439">
        <v>10.0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8.0</v>
      </c>
      <c r="S18" s="439">
        <v>12.0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 t="s">
        <v>106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84" t="s">
        <v>327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1.0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1.0</v>
      </c>
      <c r="AB20" s="434" t="s">
        <v>249</v>
      </c>
      <c r="AC20" s="435" t="b">
        <v>0</v>
      </c>
      <c r="AG20" s="110"/>
    </row>
    <row r="21">
      <c r="A21" s="438">
        <v>6.0</v>
      </c>
      <c r="B21" s="439">
        <v>10.0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>
        <v>8.0</v>
      </c>
      <c r="S21" s="439">
        <v>12.0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54" t="s">
        <v>297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4" t="s">
        <v>330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1.0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1.0</v>
      </c>
      <c r="AB23" s="434" t="s">
        <v>249</v>
      </c>
      <c r="AC23" s="435" t="b">
        <v>0</v>
      </c>
      <c r="AG23" s="110"/>
    </row>
    <row r="24">
      <c r="A24" s="438">
        <v>8.0</v>
      </c>
      <c r="B24" s="439">
        <v>12.0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8.0</v>
      </c>
      <c r="S24" s="439">
        <v>12.0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51" t="s">
        <v>322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51" t="s">
        <v>322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10.0</v>
      </c>
      <c r="B27" s="439">
        <v>15.0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5" t="s">
        <v>325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5" t="s">
        <v>301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4.0</v>
      </c>
      <c r="B30" s="439">
        <v>8.0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10.0</v>
      </c>
      <c r="S30" s="439">
        <v>15.0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85" t="s">
        <v>328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>
        <v>2.0</v>
      </c>
      <c r="J31" s="433">
        <v>60.0</v>
      </c>
      <c r="K31" s="434" t="s">
        <v>294</v>
      </c>
      <c r="L31" s="435" t="b">
        <v>0</v>
      </c>
      <c r="M31" s="436"/>
      <c r="P31" s="110"/>
      <c r="Q31" s="429"/>
      <c r="R31" s="485" t="s">
        <v>302</v>
      </c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>
        <v>2.0</v>
      </c>
      <c r="AA31" s="433">
        <v>60.0</v>
      </c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>
        <v>0.0</v>
      </c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>
        <v>0.0</v>
      </c>
      <c r="AB32" s="434" t="s">
        <v>249</v>
      </c>
      <c r="AC32" s="435" t="b">
        <v>0</v>
      </c>
      <c r="AG32" s="110"/>
    </row>
    <row r="33">
      <c r="A33" s="438">
        <v>4.0</v>
      </c>
      <c r="B33" s="439">
        <v>8.0</v>
      </c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>
        <v>1.0</v>
      </c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>
        <v>10.0</v>
      </c>
      <c r="S33" s="439">
        <v>15.0</v>
      </c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>
        <v>1.0</v>
      </c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 t="s">
        <v>331</v>
      </c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>
        <v>2.0</v>
      </c>
      <c r="J34" s="433">
        <v>60.0</v>
      </c>
      <c r="K34" s="434" t="s">
        <v>294</v>
      </c>
      <c r="L34" s="435" t="b">
        <v>0</v>
      </c>
      <c r="M34" s="436"/>
      <c r="P34" s="110"/>
      <c r="Q34" s="429"/>
      <c r="R34" s="451" t="s">
        <v>331</v>
      </c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>
        <v>2.0</v>
      </c>
      <c r="AA34" s="433">
        <v>60.0</v>
      </c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>
        <v>0.0</v>
      </c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>
        <v>0.0</v>
      </c>
      <c r="AB35" s="434" t="s">
        <v>249</v>
      </c>
      <c r="AC35" s="435" t="b">
        <v>0</v>
      </c>
      <c r="AG35" s="110"/>
    </row>
    <row r="36">
      <c r="A36" s="438">
        <v>4.0</v>
      </c>
      <c r="B36" s="439">
        <v>8.0</v>
      </c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>
        <v>1.0</v>
      </c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>
        <v>10.0</v>
      </c>
      <c r="S36" s="439">
        <v>15.0</v>
      </c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>
        <v>1.0</v>
      </c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 t="s">
        <v>334</v>
      </c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>
        <v>2.0</v>
      </c>
      <c r="J37" s="433">
        <v>60.0</v>
      </c>
      <c r="K37" s="434" t="s">
        <v>294</v>
      </c>
      <c r="L37" s="435" t="b">
        <v>0</v>
      </c>
      <c r="M37" s="436"/>
      <c r="P37" s="110"/>
      <c r="Q37" s="429"/>
      <c r="R37" s="451" t="s">
        <v>334</v>
      </c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>
        <v>2.0</v>
      </c>
      <c r="AA37" s="433">
        <v>60.0</v>
      </c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>
        <v>0.0</v>
      </c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>
        <v>0.0</v>
      </c>
      <c r="AB38" s="434" t="s">
        <v>249</v>
      </c>
      <c r="AC38" s="435" t="b">
        <v>0</v>
      </c>
      <c r="AG38" s="110"/>
    </row>
    <row r="39">
      <c r="A39" s="489">
        <v>4.0</v>
      </c>
      <c r="B39" s="490">
        <v>8.0</v>
      </c>
      <c r="C39" s="392">
        <v>3.0</v>
      </c>
      <c r="D39" s="429">
        <f t="shared" ref="D39:E39" si="47">D37</f>
        <v>0</v>
      </c>
      <c r="E39" s="394">
        <f t="shared" si="47"/>
        <v>0</v>
      </c>
      <c r="F39" s="395"/>
      <c r="G39" s="452"/>
      <c r="I39" s="432">
        <v>1.0</v>
      </c>
      <c r="K39" s="434" t="s">
        <v>295</v>
      </c>
      <c r="L39" s="435" t="b">
        <v>0</v>
      </c>
      <c r="P39" s="110"/>
      <c r="Q39" s="429"/>
      <c r="R39" s="489">
        <v>10.0</v>
      </c>
      <c r="S39" s="490">
        <v>15.0</v>
      </c>
      <c r="T39" s="392">
        <v>3.0</v>
      </c>
      <c r="U39" s="429">
        <f t="shared" ref="U39:V39" si="48">U37</f>
        <v>0</v>
      </c>
      <c r="V39" s="394">
        <f t="shared" si="48"/>
        <v>0</v>
      </c>
      <c r="W39" s="395"/>
      <c r="X39" s="452"/>
      <c r="Z39" s="432">
        <v>1.0</v>
      </c>
      <c r="AB39" s="434" t="s">
        <v>295</v>
      </c>
      <c r="AC39" s="435" t="b">
        <v>0</v>
      </c>
      <c r="AG39" s="110"/>
    </row>
    <row r="40">
      <c r="A40" s="491" t="s">
        <v>303</v>
      </c>
      <c r="B40" s="102"/>
      <c r="C40" s="49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3"/>
      <c r="Q40" s="8"/>
      <c r="R40" s="491" t="s">
        <v>303</v>
      </c>
      <c r="S40" s="102"/>
      <c r="T40" s="49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3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5.88"/>
    <col customWidth="1" min="20" max="33" width="5.13"/>
  </cols>
  <sheetData>
    <row r="1">
      <c r="A1" s="476" t="s">
        <v>335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336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75" t="s">
        <v>105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120.0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1.0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2.0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5" t="s">
        <v>309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90.0</v>
      </c>
      <c r="K7" s="434" t="s">
        <v>294</v>
      </c>
      <c r="L7" s="435" t="b">
        <v>0</v>
      </c>
      <c r="M7" s="436"/>
      <c r="P7" s="110"/>
      <c r="Q7" s="429"/>
      <c r="R7" s="493" t="s">
        <v>337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1" t="s">
        <v>337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1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0.0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6.0</v>
      </c>
      <c r="B12" s="439">
        <v>10.0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5" t="s">
        <v>317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5" t="s">
        <v>319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0.0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10.0</v>
      </c>
      <c r="B18" s="439">
        <v>15.0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12.0</v>
      </c>
      <c r="S18" s="439">
        <v>20.0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/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/>
      <c r="J19" s="433"/>
      <c r="K19" s="434" t="s">
        <v>294</v>
      </c>
      <c r="L19" s="435" t="b">
        <v>0</v>
      </c>
      <c r="M19" s="436"/>
      <c r="P19" s="110"/>
      <c r="Q19" s="429"/>
      <c r="R19" s="454"/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/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/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/>
      <c r="B21" s="439"/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/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/>
      <c r="S21" s="439"/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7" t="s">
        <v>338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2.0</v>
      </c>
      <c r="B24" s="439">
        <v>5.0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6.0</v>
      </c>
      <c r="S24" s="439">
        <v>10.0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7" t="s">
        <v>329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7" t="s">
        <v>339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7" t="s">
        <v>340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7" t="s">
        <v>340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12.0</v>
      </c>
      <c r="S30" s="439">
        <v>20.0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63"/>
    <col customWidth="1" min="18" max="19" width="6.25"/>
    <col customWidth="1" min="20" max="33" width="5.13"/>
  </cols>
  <sheetData>
    <row r="1">
      <c r="A1" s="476" t="s">
        <v>341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342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66" t="s">
        <v>311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90.0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66" t="s">
        <v>313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60.0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315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28" t="s">
        <v>316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28" t="s">
        <v>318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28" t="s">
        <v>318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28" t="s">
        <v>320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28" t="s">
        <v>321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1" t="s">
        <v>343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1" t="s">
        <v>343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 t="s">
        <v>131</v>
      </c>
      <c r="B18" s="439" t="s">
        <v>131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 t="s">
        <v>131</v>
      </c>
      <c r="S18" s="439" t="s">
        <v>131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343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343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0.0</v>
      </c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5" t="s">
        <v>328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6.0</v>
      </c>
      <c r="B24" s="439">
        <v>10.0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10.0</v>
      </c>
      <c r="S24" s="439">
        <v>15.0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344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5" t="s">
        <v>345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6.0</v>
      </c>
      <c r="B27" s="439">
        <v>10.0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10.0</v>
      </c>
      <c r="S27" s="439">
        <v>15.0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51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51" t="s">
        <v>331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/>
      <c r="B30" s="439"/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/>
      <c r="S30" s="439"/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6.38"/>
    <col customWidth="1" min="20" max="33" width="5.13"/>
  </cols>
  <sheetData>
    <row r="1">
      <c r="A1" s="476" t="s">
        <v>346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347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94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94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95" t="s">
        <v>323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90.0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95" t="s">
        <v>324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60.0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6.0</v>
      </c>
      <c r="B6" s="439">
        <v>10.0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8.0</v>
      </c>
      <c r="S6" s="439">
        <v>12.0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4" t="s">
        <v>106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84" t="s">
        <v>327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4" t="s">
        <v>297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84" t="s">
        <v>330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4" t="s">
        <v>322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4" t="s">
        <v>322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10.0</v>
      </c>
      <c r="S15" s="439">
        <v>15.0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1" t="s">
        <v>348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1" t="s">
        <v>348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 t="s">
        <v>131</v>
      </c>
      <c r="B18" s="439" t="s">
        <v>131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 t="s">
        <v>131</v>
      </c>
      <c r="S18" s="439" t="s">
        <v>131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348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348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0.0</v>
      </c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325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5" t="s">
        <v>301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6.0</v>
      </c>
      <c r="B24" s="439">
        <v>10.0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10.0</v>
      </c>
      <c r="S24" s="439">
        <v>15.0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349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5" t="s">
        <v>350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6.0</v>
      </c>
      <c r="B27" s="439">
        <v>10.0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10.0</v>
      </c>
      <c r="S27" s="439">
        <v>15.0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51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51" t="s">
        <v>331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 t="s">
        <v>131</v>
      </c>
      <c r="B30" s="439" t="s">
        <v>131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 t="s">
        <v>131</v>
      </c>
      <c r="S30" s="439" t="s">
        <v>131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6.0"/>
    <col customWidth="1" min="20" max="33" width="5.13"/>
  </cols>
  <sheetData>
    <row r="1">
      <c r="A1" s="476" t="s">
        <v>346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347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94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94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75" t="s">
        <v>105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120.0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1.0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2.0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5" t="s">
        <v>309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90.0</v>
      </c>
      <c r="K7" s="434" t="s">
        <v>294</v>
      </c>
      <c r="L7" s="435" t="b">
        <v>0</v>
      </c>
      <c r="M7" s="436"/>
      <c r="P7" s="110"/>
      <c r="Q7" s="429"/>
      <c r="R7" s="493" t="s">
        <v>337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5" t="s">
        <v>337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5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0.0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6.0</v>
      </c>
      <c r="B12" s="439">
        <v>10.0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5" t="s">
        <v>317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5" t="s">
        <v>319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0.0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10.0</v>
      </c>
      <c r="B18" s="439">
        <v>15.0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12.0</v>
      </c>
      <c r="S18" s="439">
        <v>20.0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351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/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352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/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/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7" t="s">
        <v>338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2.0</v>
      </c>
      <c r="B24" s="439">
        <v>5.0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6.0</v>
      </c>
      <c r="S24" s="439">
        <v>10.0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7" t="s">
        <v>329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7" t="s">
        <v>339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7" t="s">
        <v>340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7" t="s">
        <v>340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12.0</v>
      </c>
      <c r="S30" s="439">
        <v>20.0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496" t="s">
        <v>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97" t="s">
        <v>3</v>
      </c>
      <c r="B3" s="498" t="s">
        <v>5</v>
      </c>
      <c r="E3" s="498" t="s">
        <v>7</v>
      </c>
      <c r="H3" s="498" t="s">
        <v>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B4" s="61"/>
      <c r="E4" s="61"/>
      <c r="H4" s="6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97" t="s">
        <v>13</v>
      </c>
      <c r="B25" s="498" t="s">
        <v>5</v>
      </c>
      <c r="E25" s="498" t="s">
        <v>7</v>
      </c>
      <c r="H25" s="498" t="s">
        <v>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B26" s="499" t="s">
        <v>15</v>
      </c>
      <c r="E26" s="61"/>
      <c r="H26" s="6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97" t="s">
        <v>17</v>
      </c>
      <c r="B47" s="498" t="s">
        <v>5</v>
      </c>
      <c r="E47" s="498" t="s">
        <v>7</v>
      </c>
      <c r="H47" s="498" t="s">
        <v>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B48" s="500" t="s">
        <v>15</v>
      </c>
      <c r="E48" s="61"/>
      <c r="H48" s="6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97" t="s">
        <v>21</v>
      </c>
      <c r="B69" s="498" t="s">
        <v>5</v>
      </c>
      <c r="E69" s="498" t="s">
        <v>7</v>
      </c>
      <c r="H69" s="498" t="s">
        <v>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B70" s="500" t="s">
        <v>15</v>
      </c>
      <c r="E70" s="61"/>
      <c r="H70" s="6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97" t="s">
        <v>22</v>
      </c>
      <c r="B91" s="498" t="s">
        <v>5</v>
      </c>
      <c r="E91" s="498" t="s">
        <v>7</v>
      </c>
      <c r="H91" s="498" t="s">
        <v>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B92" s="500" t="s">
        <v>15</v>
      </c>
      <c r="E92" s="61"/>
      <c r="H92" s="6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97" t="s">
        <v>23</v>
      </c>
      <c r="B113" s="498" t="s">
        <v>5</v>
      </c>
      <c r="E113" s="498" t="s">
        <v>7</v>
      </c>
      <c r="H113" s="498" t="s">
        <v>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B114" s="500" t="s">
        <v>15</v>
      </c>
      <c r="E114" s="61"/>
      <c r="H114" s="6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97" t="s">
        <v>24</v>
      </c>
      <c r="B135" s="498" t="s">
        <v>5</v>
      </c>
      <c r="E135" s="498" t="s">
        <v>7</v>
      </c>
      <c r="H135" s="498" t="s">
        <v>9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B136" s="500" t="s">
        <v>15</v>
      </c>
      <c r="E136" s="61"/>
      <c r="H136" s="6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97" t="s">
        <v>25</v>
      </c>
      <c r="B157" s="498" t="s">
        <v>5</v>
      </c>
      <c r="E157" s="498" t="s">
        <v>7</v>
      </c>
      <c r="H157" s="498" t="s">
        <v>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B158" s="500" t="s">
        <v>15</v>
      </c>
      <c r="E158" s="61"/>
      <c r="H158" s="6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97" t="s">
        <v>28</v>
      </c>
      <c r="B179" s="498" t="s">
        <v>5</v>
      </c>
      <c r="E179" s="498" t="s">
        <v>7</v>
      </c>
      <c r="H179" s="498" t="s">
        <v>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B180" s="500" t="s">
        <v>15</v>
      </c>
      <c r="E180" s="61"/>
      <c r="H180" s="6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97" t="s">
        <v>32</v>
      </c>
      <c r="B201" s="498" t="s">
        <v>5</v>
      </c>
      <c r="E201" s="498" t="s">
        <v>7</v>
      </c>
      <c r="H201" s="498" t="s">
        <v>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B202" s="500" t="s">
        <v>15</v>
      </c>
      <c r="E202" s="61"/>
      <c r="H202" s="6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97" t="s">
        <v>36</v>
      </c>
      <c r="B223" s="498" t="s">
        <v>5</v>
      </c>
      <c r="E223" s="498" t="s">
        <v>7</v>
      </c>
      <c r="H223" s="498" t="s">
        <v>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B224" s="500" t="s">
        <v>15</v>
      </c>
      <c r="E224" s="61"/>
      <c r="H224" s="6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97" t="s">
        <v>37</v>
      </c>
      <c r="B245" s="498" t="s">
        <v>5</v>
      </c>
      <c r="E245" s="498" t="s">
        <v>7</v>
      </c>
      <c r="H245" s="498" t="s">
        <v>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B246" s="500" t="s">
        <v>15</v>
      </c>
      <c r="E246" s="61"/>
      <c r="H246" s="6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5">
    <mergeCell ref="B48:D67"/>
    <mergeCell ref="E48:G67"/>
    <mergeCell ref="A69:A89"/>
    <mergeCell ref="B69:D69"/>
    <mergeCell ref="E69:G69"/>
    <mergeCell ref="E70:G89"/>
    <mergeCell ref="E91:G91"/>
    <mergeCell ref="A91:A111"/>
    <mergeCell ref="B92:D111"/>
    <mergeCell ref="E92:G111"/>
    <mergeCell ref="B113:D113"/>
    <mergeCell ref="E113:G113"/>
    <mergeCell ref="B114:D133"/>
    <mergeCell ref="E114:G133"/>
    <mergeCell ref="B25:D25"/>
    <mergeCell ref="E25:G25"/>
    <mergeCell ref="H25:J25"/>
    <mergeCell ref="A1:J2"/>
    <mergeCell ref="B3:D3"/>
    <mergeCell ref="E3:G3"/>
    <mergeCell ref="H3:J3"/>
    <mergeCell ref="B4:D23"/>
    <mergeCell ref="E4:G23"/>
    <mergeCell ref="H4:J23"/>
    <mergeCell ref="E47:G47"/>
    <mergeCell ref="H47:J47"/>
    <mergeCell ref="A3:A23"/>
    <mergeCell ref="A25:A45"/>
    <mergeCell ref="B26:D45"/>
    <mergeCell ref="E26:G45"/>
    <mergeCell ref="H26:J45"/>
    <mergeCell ref="A47:A67"/>
    <mergeCell ref="B47:D47"/>
    <mergeCell ref="B70:D89"/>
    <mergeCell ref="B91:D91"/>
    <mergeCell ref="H135:J135"/>
    <mergeCell ref="H136:J155"/>
    <mergeCell ref="H157:J157"/>
    <mergeCell ref="H48:J67"/>
    <mergeCell ref="H69:J69"/>
    <mergeCell ref="H70:J89"/>
    <mergeCell ref="H91:J91"/>
    <mergeCell ref="H92:J111"/>
    <mergeCell ref="H113:J113"/>
    <mergeCell ref="H114:J133"/>
    <mergeCell ref="A179:A199"/>
    <mergeCell ref="B179:D179"/>
    <mergeCell ref="B180:D199"/>
    <mergeCell ref="E180:G199"/>
    <mergeCell ref="H180:J199"/>
    <mergeCell ref="A201:A221"/>
    <mergeCell ref="B201:D201"/>
    <mergeCell ref="B202:D221"/>
    <mergeCell ref="E202:G221"/>
    <mergeCell ref="A223:A243"/>
    <mergeCell ref="B223:D223"/>
    <mergeCell ref="E223:G223"/>
    <mergeCell ref="E224:G243"/>
    <mergeCell ref="E245:G245"/>
    <mergeCell ref="B157:D157"/>
    <mergeCell ref="E157:G157"/>
    <mergeCell ref="B158:D177"/>
    <mergeCell ref="E158:G177"/>
    <mergeCell ref="H158:J177"/>
    <mergeCell ref="H179:J179"/>
    <mergeCell ref="A113:A133"/>
    <mergeCell ref="A135:A155"/>
    <mergeCell ref="B135:D135"/>
    <mergeCell ref="E135:G135"/>
    <mergeCell ref="B136:D155"/>
    <mergeCell ref="E136:G155"/>
    <mergeCell ref="A157:A177"/>
    <mergeCell ref="E179:G179"/>
    <mergeCell ref="E201:G201"/>
    <mergeCell ref="H201:J201"/>
    <mergeCell ref="H202:J221"/>
    <mergeCell ref="H223:J223"/>
    <mergeCell ref="H224:J243"/>
    <mergeCell ref="H245:J245"/>
    <mergeCell ref="H246:J265"/>
    <mergeCell ref="B224:D243"/>
    <mergeCell ref="B245:D245"/>
    <mergeCell ref="A245:A265"/>
    <mergeCell ref="B246:D265"/>
    <mergeCell ref="E246:G26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501" t="s">
        <v>353</v>
      </c>
      <c r="B1" s="10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0"/>
      <c r="B2" s="15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02" t="s">
        <v>354</v>
      </c>
      <c r="B3" s="50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04" t="s">
        <v>355</v>
      </c>
      <c r="B4" s="505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06" t="s">
        <v>356</v>
      </c>
      <c r="B5" s="507" t="b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06" t="s">
        <v>357</v>
      </c>
      <c r="B6" s="507" t="b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06" t="s">
        <v>358</v>
      </c>
      <c r="B7" s="507" t="b"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06" t="s">
        <v>359</v>
      </c>
      <c r="B8" s="507" t="b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06" t="s">
        <v>360</v>
      </c>
      <c r="B9" s="507" t="b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06" t="s">
        <v>361</v>
      </c>
      <c r="B10" s="507" t="b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06" t="s">
        <v>362</v>
      </c>
      <c r="B11" s="507" t="b"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04" t="s">
        <v>363</v>
      </c>
      <c r="B12" s="50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06" t="s">
        <v>364</v>
      </c>
      <c r="B13" s="507" t="b"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06" t="s">
        <v>365</v>
      </c>
      <c r="B14" s="507" t="b"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06" t="s">
        <v>366</v>
      </c>
      <c r="B15" s="507" t="b"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06" t="s">
        <v>367</v>
      </c>
      <c r="B16" s="507" t="b"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06" t="s">
        <v>368</v>
      </c>
      <c r="B17" s="507" t="b"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6" t="s">
        <v>369</v>
      </c>
      <c r="B18" s="507" t="b"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6" t="s">
        <v>370</v>
      </c>
      <c r="B19" s="507" t="b"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08" t="s">
        <v>371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1"/>
      <c r="B23" s="6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1"/>
      <c r="B24" s="6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1"/>
      <c r="B25" s="6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1"/>
      <c r="B26" s="6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01" t="s">
        <v>372</v>
      </c>
      <c r="B27" s="10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00"/>
      <c r="B28" s="15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02" t="s">
        <v>354</v>
      </c>
      <c r="B29" s="50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04" t="s">
        <v>373</v>
      </c>
      <c r="B30" s="50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06" t="s">
        <v>374</v>
      </c>
      <c r="B31" s="507" t="b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06" t="s">
        <v>375</v>
      </c>
      <c r="B32" s="507" t="b"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06" t="s">
        <v>376</v>
      </c>
      <c r="B33" s="507" t="b"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06" t="s">
        <v>377</v>
      </c>
      <c r="B34" s="507" t="b"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06" t="s">
        <v>378</v>
      </c>
      <c r="B35" s="507" t="b"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06" t="s">
        <v>379</v>
      </c>
      <c r="B36" s="507" t="b"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06" t="s">
        <v>380</v>
      </c>
      <c r="B37" s="507" t="b"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04" t="s">
        <v>381</v>
      </c>
      <c r="B38" s="50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06" t="s">
        <v>382</v>
      </c>
      <c r="B39" s="507" t="b"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06" t="s">
        <v>383</v>
      </c>
      <c r="B40" s="507" t="b"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06" t="s">
        <v>384</v>
      </c>
      <c r="B41" s="507" t="b"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06" t="s">
        <v>385</v>
      </c>
      <c r="B42" s="507" t="b"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06" t="s">
        <v>386</v>
      </c>
      <c r="B43" s="507" t="b"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06" t="s">
        <v>387</v>
      </c>
      <c r="B44" s="507" t="b"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09" t="s">
        <v>388</v>
      </c>
      <c r="B45" s="5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11"/>
      <c r="B46" s="5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08" t="s">
        <v>371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B2"/>
    <mergeCell ref="A20:B22"/>
    <mergeCell ref="A27:B28"/>
    <mergeCell ref="A45:B45"/>
    <mergeCell ref="A46:B46"/>
    <mergeCell ref="A47:B49"/>
  </mergeCells>
  <drawing r:id="rId1"/>
</worksheet>
</file>