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3210" yWindow="-90" windowWidth="9660" windowHeight="11400" activeTab="2"/>
  </bookViews>
  <sheets>
    <sheet name="Tabela IPCA-e - Selic" sheetId="45" r:id="rId1"/>
    <sheet name="Tabela_Juros" sheetId="47" state="hidden" r:id="rId2"/>
    <sheet name="Tabela_CM_Juros" sheetId="55" r:id="rId3"/>
    <sheet name="Tabela IPCr" sheetId="44" state="hidden" r:id="rId4"/>
    <sheet name="Tabela INPC" sheetId="43" state="hidden" r:id="rId5"/>
    <sheet name="ÍNDICE INPC+IPCr+IPCAe" sheetId="46" state="hidden" r:id="rId6"/>
    <sheet name="Verificação" sheetId="61" r:id="rId7"/>
    <sheet name="Plan1" sheetId="60" r:id="rId8"/>
  </sheets>
  <definedNames>
    <definedName name="_xlnm.Print_Area" localSheetId="2">Tabela_CM_Juros!$A$1:$M$80</definedName>
    <definedName name="_xlnm.Print_Area" localSheetId="6">Verificação!$A$1:$M$103</definedName>
    <definedName name="Print_Area" localSheetId="2">Tabela_CM_Juros!$A$1:$M$71</definedName>
    <definedName name="Print_Area" localSheetId="6">Verificação!$A$1:$M$71</definedName>
  </definedNames>
  <calcPr calcId="145621" fullPrecision="0"/>
</workbook>
</file>

<file path=xl/calcChain.xml><?xml version="1.0" encoding="utf-8"?>
<calcChain xmlns="http://schemas.openxmlformats.org/spreadsheetml/2006/main">
  <c r="K27" i="45" l="1"/>
  <c r="J27" i="45" s="1"/>
  <c r="I27" i="45" s="1"/>
  <c r="H27" i="45" s="1"/>
  <c r="G27" i="45" s="1"/>
  <c r="F27" i="45" s="1"/>
  <c r="E27" i="45" s="1"/>
  <c r="D27" i="45" s="1"/>
  <c r="C27" i="45" s="1"/>
  <c r="B27" i="45" s="1"/>
  <c r="M27" i="45"/>
  <c r="L27" i="45" s="1"/>
  <c r="AA106" i="61" l="1"/>
  <c r="B79" i="55" l="1"/>
  <c r="P106" i="61" s="1"/>
  <c r="C79" i="55"/>
  <c r="Q106" i="61" s="1"/>
  <c r="D79" i="55"/>
  <c r="R106" i="61" s="1"/>
  <c r="E79" i="55"/>
  <c r="S106" i="61" s="1"/>
  <c r="F79" i="55"/>
  <c r="T106" i="61" s="1"/>
  <c r="G79" i="55"/>
  <c r="U106" i="61" s="1"/>
  <c r="H79" i="55"/>
  <c r="V106" i="61" s="1"/>
  <c r="I79" i="55"/>
  <c r="W106" i="61" s="1"/>
  <c r="J79" i="55"/>
  <c r="X106" i="61" s="1"/>
  <c r="K79" i="55"/>
  <c r="Y106" i="61" s="1"/>
  <c r="L79" i="55"/>
  <c r="Z106" i="61" s="1"/>
  <c r="M79" i="55"/>
  <c r="I78" i="55"/>
  <c r="J78" i="55"/>
  <c r="K78" i="55"/>
  <c r="L78" i="55"/>
  <c r="M78" i="55"/>
  <c r="AA105" i="61" l="1"/>
  <c r="AA105" i="60"/>
  <c r="Z105" i="61"/>
  <c r="Z105" i="60"/>
  <c r="Y105" i="60"/>
  <c r="Y105" i="61"/>
  <c r="W105" i="60"/>
  <c r="W105" i="61"/>
  <c r="X105" i="60"/>
  <c r="X105" i="61"/>
  <c r="Z102" i="60"/>
  <c r="Y102" i="60"/>
  <c r="X102" i="60"/>
  <c r="W102" i="60"/>
  <c r="V102" i="60"/>
  <c r="U102" i="60"/>
  <c r="T102" i="60"/>
  <c r="S102" i="60"/>
  <c r="R102" i="60"/>
  <c r="Q102" i="60"/>
  <c r="P102" i="60"/>
  <c r="M98" i="60"/>
  <c r="L98" i="60"/>
  <c r="K98" i="60"/>
  <c r="J90" i="60" s="1"/>
  <c r="AT87" i="60" s="1"/>
  <c r="J98" i="60"/>
  <c r="I98" i="60"/>
  <c r="H98" i="60"/>
  <c r="G98" i="60"/>
  <c r="F98" i="60"/>
  <c r="E98" i="60"/>
  <c r="D90" i="60" s="1"/>
  <c r="AN87" i="60" s="1"/>
  <c r="D98" i="60"/>
  <c r="C98" i="60"/>
  <c r="B98" i="60"/>
  <c r="M97" i="60"/>
  <c r="L97" i="60"/>
  <c r="K97" i="60"/>
  <c r="J89" i="60" s="1"/>
  <c r="AH87" i="60" s="1"/>
  <c r="J97" i="60"/>
  <c r="I97" i="60"/>
  <c r="I89" i="60" s="1"/>
  <c r="AG87" i="60" s="1"/>
  <c r="H97" i="60"/>
  <c r="G97" i="60"/>
  <c r="F97" i="60"/>
  <c r="E97" i="60"/>
  <c r="D97" i="60"/>
  <c r="C97" i="60"/>
  <c r="B97" i="60"/>
  <c r="M96" i="60"/>
  <c r="L96" i="60"/>
  <c r="K96" i="60"/>
  <c r="J88" i="60" s="1"/>
  <c r="V87" i="60" s="1"/>
  <c r="J96" i="60"/>
  <c r="I96" i="60"/>
  <c r="H96" i="60"/>
  <c r="G96" i="60"/>
  <c r="F96" i="60"/>
  <c r="E96" i="60"/>
  <c r="D88" i="60" s="1"/>
  <c r="P87" i="60" s="1"/>
  <c r="D96" i="60"/>
  <c r="C96" i="60"/>
  <c r="B96" i="60"/>
  <c r="M95" i="60"/>
  <c r="L95" i="60"/>
  <c r="K95" i="60"/>
  <c r="J87" i="60" s="1"/>
  <c r="J95" i="60"/>
  <c r="I95" i="60"/>
  <c r="H95" i="60"/>
  <c r="G95" i="60"/>
  <c r="F95" i="60"/>
  <c r="E95" i="60"/>
  <c r="D87" i="60" s="1"/>
  <c r="D95" i="60"/>
  <c r="C95" i="60"/>
  <c r="B95" i="60"/>
  <c r="M94" i="60"/>
  <c r="L94" i="60"/>
  <c r="K94" i="60"/>
  <c r="J94" i="60"/>
  <c r="I94" i="60"/>
  <c r="H94" i="60"/>
  <c r="G94" i="60"/>
  <c r="F94" i="60"/>
  <c r="E94" i="60"/>
  <c r="D94" i="60"/>
  <c r="C94" i="60"/>
  <c r="B94" i="60"/>
  <c r="M90" i="60"/>
  <c r="AW87" i="60" s="1"/>
  <c r="L90" i="60"/>
  <c r="K90" i="60"/>
  <c r="I90" i="60"/>
  <c r="H90" i="60"/>
  <c r="G90" i="60"/>
  <c r="F90" i="60"/>
  <c r="E90" i="60"/>
  <c r="C90" i="60"/>
  <c r="B90" i="60"/>
  <c r="M89" i="60"/>
  <c r="L89" i="60"/>
  <c r="K89" i="60"/>
  <c r="I88" i="60"/>
  <c r="H88" i="60"/>
  <c r="G88" i="60"/>
  <c r="F88" i="60"/>
  <c r="E88" i="60"/>
  <c r="C88" i="60"/>
  <c r="B88" i="60"/>
  <c r="AV87" i="60"/>
  <c r="AU87" i="60"/>
  <c r="AS87" i="60"/>
  <c r="AR87" i="60"/>
  <c r="AQ87" i="60"/>
  <c r="AP87" i="60"/>
  <c r="AO87" i="60"/>
  <c r="AM87" i="60"/>
  <c r="AL87" i="60"/>
  <c r="AK87" i="60"/>
  <c r="AJ87" i="60"/>
  <c r="AI87" i="60"/>
  <c r="U87" i="60"/>
  <c r="T87" i="60"/>
  <c r="S87" i="60"/>
  <c r="R87" i="60"/>
  <c r="Q87" i="60"/>
  <c r="O87" i="60"/>
  <c r="N87" i="60"/>
  <c r="M87" i="60"/>
  <c r="L87" i="60"/>
  <c r="K87" i="60"/>
  <c r="I87" i="60"/>
  <c r="H87" i="60"/>
  <c r="G87" i="60"/>
  <c r="F87" i="60"/>
  <c r="E87" i="60"/>
  <c r="C87" i="60"/>
  <c r="B87" i="60"/>
  <c r="M86" i="60"/>
  <c r="L86" i="60"/>
  <c r="K86" i="60"/>
  <c r="J86" i="60"/>
  <c r="I86" i="60"/>
  <c r="H86" i="60"/>
  <c r="G86" i="60"/>
  <c r="F86" i="60"/>
  <c r="E86" i="60"/>
  <c r="D86" i="60"/>
  <c r="C86" i="60"/>
  <c r="B86" i="60"/>
  <c r="M82" i="60"/>
  <c r="L82" i="60"/>
  <c r="K82" i="60"/>
  <c r="L78" i="60"/>
  <c r="K78" i="60"/>
  <c r="J78" i="60"/>
  <c r="I78" i="60"/>
  <c r="H78" i="60"/>
  <c r="G78" i="60"/>
  <c r="F78" i="60"/>
  <c r="E78" i="60"/>
  <c r="D78" i="60"/>
  <c r="C78" i="60"/>
  <c r="B78" i="60"/>
  <c r="M34" i="60"/>
  <c r="M70" i="60" s="1"/>
  <c r="L34" i="60"/>
  <c r="L70" i="60" s="1"/>
  <c r="K34" i="60"/>
  <c r="K70" i="60" s="1"/>
  <c r="J34" i="60"/>
  <c r="J70" i="60" s="1"/>
  <c r="I34" i="60"/>
  <c r="I70" i="60" s="1"/>
  <c r="H34" i="60"/>
  <c r="H70" i="60" s="1"/>
  <c r="G34" i="60"/>
  <c r="G70" i="60" s="1"/>
  <c r="F34" i="60"/>
  <c r="F70" i="60" s="1"/>
  <c r="E34" i="60"/>
  <c r="E70" i="60" s="1"/>
  <c r="D34" i="60"/>
  <c r="D70" i="60" s="1"/>
  <c r="C34" i="60"/>
  <c r="C70" i="60" s="1"/>
  <c r="B34" i="60"/>
  <c r="B70" i="60" s="1"/>
  <c r="M33" i="60"/>
  <c r="M69" i="60" s="1"/>
  <c r="L33" i="60"/>
  <c r="L69" i="60" s="1"/>
  <c r="K33" i="60"/>
  <c r="K69" i="60" s="1"/>
  <c r="J33" i="60"/>
  <c r="J69" i="60" s="1"/>
  <c r="I33" i="60"/>
  <c r="I69" i="60" s="1"/>
  <c r="H33" i="60"/>
  <c r="H69" i="60" s="1"/>
  <c r="G33" i="60"/>
  <c r="G69" i="60" s="1"/>
  <c r="F33" i="60"/>
  <c r="F69" i="60" s="1"/>
  <c r="E33" i="60"/>
  <c r="E69" i="60" s="1"/>
  <c r="D33" i="60"/>
  <c r="D69" i="60" s="1"/>
  <c r="C33" i="60"/>
  <c r="C69" i="60" s="1"/>
  <c r="B33" i="60"/>
  <c r="B69" i="60" s="1"/>
  <c r="M32" i="60"/>
  <c r="M68" i="60" s="1"/>
  <c r="L32" i="60"/>
  <c r="L68" i="60" s="1"/>
  <c r="K32" i="60"/>
  <c r="K68" i="60" s="1"/>
  <c r="J32" i="60"/>
  <c r="I32" i="60"/>
  <c r="I68" i="60" s="1"/>
  <c r="H32" i="60"/>
  <c r="H68" i="60" s="1"/>
  <c r="G32" i="60"/>
  <c r="G68" i="60" s="1"/>
  <c r="F32" i="60"/>
  <c r="F68" i="60" s="1"/>
  <c r="E32" i="60"/>
  <c r="E68" i="60" s="1"/>
  <c r="D32" i="60"/>
  <c r="D68" i="60" s="1"/>
  <c r="C32" i="60"/>
  <c r="C68" i="60" s="1"/>
  <c r="B32" i="60"/>
  <c r="B68" i="60" s="1"/>
  <c r="M31" i="60"/>
  <c r="M67" i="60" s="1"/>
  <c r="L31" i="60"/>
  <c r="L67" i="60" s="1"/>
  <c r="K31" i="60"/>
  <c r="K67" i="60" s="1"/>
  <c r="J31" i="60"/>
  <c r="I31" i="60"/>
  <c r="I67" i="60" s="1"/>
  <c r="H31" i="60"/>
  <c r="H67" i="60" s="1"/>
  <c r="G31" i="60"/>
  <c r="G67" i="60" s="1"/>
  <c r="F31" i="60"/>
  <c r="F67" i="60" s="1"/>
  <c r="E31" i="60"/>
  <c r="E67" i="60" s="1"/>
  <c r="D31" i="60"/>
  <c r="C31" i="60"/>
  <c r="C67" i="60" s="1"/>
  <c r="B31" i="60"/>
  <c r="B67" i="60" s="1"/>
  <c r="M30" i="60"/>
  <c r="M66" i="60" s="1"/>
  <c r="L30" i="60"/>
  <c r="K30" i="60"/>
  <c r="H89" i="60" l="1"/>
  <c r="AF87" i="60" s="1"/>
  <c r="H105" i="60" s="1"/>
  <c r="E89" i="60"/>
  <c r="AC87" i="60" s="1"/>
  <c r="F89" i="60"/>
  <c r="AD87" i="60" s="1"/>
  <c r="G89" i="60"/>
  <c r="AE87" i="60" s="1"/>
  <c r="B89" i="60"/>
  <c r="Z87" i="60" s="1"/>
  <c r="D89" i="60"/>
  <c r="AB87" i="60" s="1"/>
  <c r="C89" i="60"/>
  <c r="AA87" i="60" s="1"/>
  <c r="L88" i="60"/>
  <c r="X87" i="60" s="1"/>
  <c r="M88" i="60"/>
  <c r="Y87" i="60" s="1"/>
  <c r="K88" i="60"/>
  <c r="W87" i="60" s="1"/>
  <c r="L66" i="60"/>
  <c r="D67" i="60"/>
  <c r="I105" i="60"/>
  <c r="K105" i="60"/>
  <c r="L105" i="60"/>
  <c r="M105" i="60"/>
  <c r="J105" i="60"/>
  <c r="J67" i="60"/>
  <c r="J68" i="60"/>
  <c r="K66" i="60"/>
  <c r="J30" i="60"/>
  <c r="Q102" i="61"/>
  <c r="R102" i="61"/>
  <c r="S102" i="61"/>
  <c r="T102" i="61"/>
  <c r="U102" i="61"/>
  <c r="V102" i="61"/>
  <c r="W102" i="61"/>
  <c r="X102" i="61"/>
  <c r="Y102" i="61"/>
  <c r="Z102" i="61"/>
  <c r="P102" i="61"/>
  <c r="D86" i="61"/>
  <c r="B95" i="61"/>
  <c r="C95" i="61"/>
  <c r="D95" i="61"/>
  <c r="E95" i="61"/>
  <c r="F95" i="61"/>
  <c r="F87" i="61" s="1"/>
  <c r="G95" i="61"/>
  <c r="H95" i="61"/>
  <c r="I95" i="61"/>
  <c r="J95" i="61"/>
  <c r="J87" i="61" s="1"/>
  <c r="K95" i="61"/>
  <c r="K87" i="61" s="1"/>
  <c r="L95" i="61"/>
  <c r="M95" i="61"/>
  <c r="B96" i="61"/>
  <c r="C96" i="61"/>
  <c r="D96" i="61"/>
  <c r="E96" i="61"/>
  <c r="F96" i="61"/>
  <c r="G96" i="61"/>
  <c r="H96" i="61"/>
  <c r="I96" i="61"/>
  <c r="J96" i="61"/>
  <c r="K96" i="61"/>
  <c r="L96" i="61"/>
  <c r="M96" i="61"/>
  <c r="B97" i="61"/>
  <c r="C97" i="61"/>
  <c r="D97" i="61"/>
  <c r="E97" i="61"/>
  <c r="F97" i="61"/>
  <c r="G97" i="61"/>
  <c r="H97" i="61"/>
  <c r="I97" i="61"/>
  <c r="J97" i="61"/>
  <c r="J89" i="61" s="1"/>
  <c r="AH87" i="61" s="1"/>
  <c r="K97" i="61"/>
  <c r="K89" i="61" s="1"/>
  <c r="AI87" i="61" s="1"/>
  <c r="L97" i="61"/>
  <c r="L89" i="61" s="1"/>
  <c r="AJ87" i="61" s="1"/>
  <c r="M97" i="61"/>
  <c r="B98" i="61"/>
  <c r="C98" i="61"/>
  <c r="D98" i="61"/>
  <c r="E98" i="61"/>
  <c r="F98" i="61"/>
  <c r="F90" i="61" s="1"/>
  <c r="AP87" i="61" s="1"/>
  <c r="G98" i="61"/>
  <c r="H98" i="61"/>
  <c r="I98" i="61"/>
  <c r="J98" i="61"/>
  <c r="J90" i="61" s="1"/>
  <c r="AT87" i="61" s="1"/>
  <c r="J106" i="61" s="1"/>
  <c r="K98" i="61"/>
  <c r="K90" i="61" s="1"/>
  <c r="AU87" i="61" s="1"/>
  <c r="K106" i="61" s="1"/>
  <c r="L98" i="61"/>
  <c r="L90" i="61" s="1"/>
  <c r="AV87" i="61" s="1"/>
  <c r="L106" i="61" s="1"/>
  <c r="M98" i="61"/>
  <c r="M90" i="61" s="1"/>
  <c r="AW87" i="61" s="1"/>
  <c r="M106" i="61" s="1"/>
  <c r="C94" i="61"/>
  <c r="C86" i="61" s="1"/>
  <c r="D94" i="61"/>
  <c r="E94" i="61"/>
  <c r="E86" i="61" s="1"/>
  <c r="F94" i="61"/>
  <c r="F86" i="61" s="1"/>
  <c r="G94" i="61"/>
  <c r="G86" i="61" s="1"/>
  <c r="H94" i="61"/>
  <c r="H86" i="61" s="1"/>
  <c r="I94" i="61"/>
  <c r="I86" i="61" s="1"/>
  <c r="J94" i="61"/>
  <c r="J86" i="61" s="1"/>
  <c r="K94" i="61"/>
  <c r="K86" i="61" s="1"/>
  <c r="L94" i="61"/>
  <c r="L86" i="61" s="1"/>
  <c r="M94" i="61"/>
  <c r="M86" i="61" s="1"/>
  <c r="B94" i="61"/>
  <c r="B86" i="61" s="1"/>
  <c r="K82" i="61"/>
  <c r="L82" i="61"/>
  <c r="M82" i="61"/>
  <c r="C78" i="61"/>
  <c r="D78" i="61"/>
  <c r="E78" i="61"/>
  <c r="F78" i="61"/>
  <c r="G78" i="61"/>
  <c r="H78" i="61"/>
  <c r="I78" i="61"/>
  <c r="J78" i="61"/>
  <c r="K78" i="61"/>
  <c r="L78" i="61"/>
  <c r="B78" i="61"/>
  <c r="E105" i="60" l="1"/>
  <c r="G105" i="60"/>
  <c r="F89" i="61"/>
  <c r="AD87" i="61" s="1"/>
  <c r="D105" i="60"/>
  <c r="F105" i="60"/>
  <c r="B105" i="60"/>
  <c r="C105" i="60"/>
  <c r="L104" i="60"/>
  <c r="M104" i="60"/>
  <c r="F103" i="60"/>
  <c r="E89" i="61"/>
  <c r="AC87" i="61" s="1"/>
  <c r="D90" i="61"/>
  <c r="AN87" i="61" s="1"/>
  <c r="C89" i="61"/>
  <c r="AA87" i="61" s="1"/>
  <c r="F106" i="61"/>
  <c r="E90" i="61"/>
  <c r="AO87" i="61" s="1"/>
  <c r="I90" i="61"/>
  <c r="AS87" i="61" s="1"/>
  <c r="I106" i="61" s="1"/>
  <c r="I89" i="61"/>
  <c r="AG87" i="61" s="1"/>
  <c r="I88" i="61"/>
  <c r="U87" i="61" s="1"/>
  <c r="I87" i="61"/>
  <c r="H90" i="61"/>
  <c r="AR87" i="61" s="1"/>
  <c r="H89" i="61"/>
  <c r="AF87" i="61" s="1"/>
  <c r="H87" i="61"/>
  <c r="G90" i="61"/>
  <c r="AQ87" i="61" s="1"/>
  <c r="G106" i="61" s="1"/>
  <c r="G89" i="61"/>
  <c r="AE87" i="61" s="1"/>
  <c r="G87" i="61"/>
  <c r="D89" i="61"/>
  <c r="AB87" i="61" s="1"/>
  <c r="E87" i="61"/>
  <c r="D87" i="61"/>
  <c r="C90" i="61"/>
  <c r="AM87" i="61" s="1"/>
  <c r="C87" i="61"/>
  <c r="B90" i="61"/>
  <c r="AL87" i="61" s="1"/>
  <c r="B89" i="61"/>
  <c r="Z87" i="61" s="1"/>
  <c r="B87" i="61"/>
  <c r="M89" i="61"/>
  <c r="AK87" i="61" s="1"/>
  <c r="M88" i="61"/>
  <c r="Y87" i="61" s="1"/>
  <c r="D103" i="60"/>
  <c r="J104" i="60"/>
  <c r="G104" i="60"/>
  <c r="E103" i="60"/>
  <c r="K104" i="60"/>
  <c r="I103" i="60"/>
  <c r="C103" i="60"/>
  <c r="B104" i="60"/>
  <c r="L88" i="61"/>
  <c r="X87" i="61" s="1"/>
  <c r="L103" i="60"/>
  <c r="H103" i="60"/>
  <c r="D104" i="60"/>
  <c r="I104" i="60"/>
  <c r="K88" i="61"/>
  <c r="W87" i="61" s="1"/>
  <c r="G103" i="60"/>
  <c r="B103" i="60"/>
  <c r="J103" i="60"/>
  <c r="F104" i="60"/>
  <c r="E104" i="60"/>
  <c r="C104" i="60"/>
  <c r="K103" i="60"/>
  <c r="H104" i="60"/>
  <c r="M102" i="60"/>
  <c r="M103" i="60"/>
  <c r="J66" i="60"/>
  <c r="I30" i="60"/>
  <c r="J88" i="61"/>
  <c r="V87" i="61" s="1"/>
  <c r="H88" i="61"/>
  <c r="T87" i="61" s="1"/>
  <c r="G88" i="61"/>
  <c r="S87" i="61" s="1"/>
  <c r="F88" i="61"/>
  <c r="R87" i="61" s="1"/>
  <c r="E88" i="61"/>
  <c r="Q87" i="61" s="1"/>
  <c r="D88" i="61"/>
  <c r="P87" i="61" s="1"/>
  <c r="C88" i="61"/>
  <c r="O87" i="61" s="1"/>
  <c r="B88" i="61"/>
  <c r="N87" i="61" s="1"/>
  <c r="L87" i="61"/>
  <c r="M87" i="61"/>
  <c r="G105" i="61" l="1"/>
  <c r="L104" i="61"/>
  <c r="M105" i="61"/>
  <c r="D106" i="61"/>
  <c r="L105" i="61"/>
  <c r="C105" i="61"/>
  <c r="C106" i="61"/>
  <c r="I105" i="61"/>
  <c r="M104" i="61"/>
  <c r="J105" i="61"/>
  <c r="D105" i="61"/>
  <c r="K105" i="61"/>
  <c r="E106" i="61"/>
  <c r="H105" i="61"/>
  <c r="B105" i="61"/>
  <c r="H106" i="61"/>
  <c r="E105" i="61"/>
  <c r="B106" i="61"/>
  <c r="F105" i="61"/>
  <c r="B104" i="61"/>
  <c r="K104" i="61"/>
  <c r="J104" i="61"/>
  <c r="I66" i="60"/>
  <c r="H30" i="60"/>
  <c r="H104" i="61"/>
  <c r="I104" i="61"/>
  <c r="E104" i="61"/>
  <c r="F104" i="61"/>
  <c r="G104" i="61"/>
  <c r="D104" i="61"/>
  <c r="C104" i="61"/>
  <c r="M103" i="61"/>
  <c r="E103" i="61"/>
  <c r="M102" i="61"/>
  <c r="C103" i="61"/>
  <c r="F103" i="61"/>
  <c r="I103" i="61"/>
  <c r="J103" i="61"/>
  <c r="K103" i="61"/>
  <c r="D103" i="61"/>
  <c r="G103" i="61"/>
  <c r="H103" i="61"/>
  <c r="L103" i="61"/>
  <c r="B103" i="61"/>
  <c r="M34" i="61"/>
  <c r="M70" i="61" s="1"/>
  <c r="L34" i="61"/>
  <c r="K34" i="61"/>
  <c r="J34" i="61"/>
  <c r="I34" i="61"/>
  <c r="H34" i="61"/>
  <c r="G34" i="61"/>
  <c r="F34" i="61"/>
  <c r="E34" i="61"/>
  <c r="D34" i="61"/>
  <c r="C34" i="61"/>
  <c r="B34" i="61"/>
  <c r="M33" i="61"/>
  <c r="L33" i="61"/>
  <c r="K33" i="61"/>
  <c r="J33" i="61"/>
  <c r="I33" i="61"/>
  <c r="H33" i="61"/>
  <c r="G33" i="61"/>
  <c r="F33" i="61"/>
  <c r="E33" i="61"/>
  <c r="D33" i="61"/>
  <c r="C33" i="61"/>
  <c r="B33" i="61"/>
  <c r="M32" i="61"/>
  <c r="L32" i="61"/>
  <c r="K32" i="61"/>
  <c r="J32" i="61"/>
  <c r="I32" i="61"/>
  <c r="H32" i="61"/>
  <c r="G32" i="61"/>
  <c r="F32" i="61"/>
  <c r="E32" i="61"/>
  <c r="D32" i="61"/>
  <c r="C32" i="61"/>
  <c r="B32" i="61"/>
  <c r="M31" i="61"/>
  <c r="L31" i="61"/>
  <c r="K31" i="61"/>
  <c r="J31" i="61"/>
  <c r="I31" i="61"/>
  <c r="H31" i="61"/>
  <c r="G31" i="61"/>
  <c r="F31" i="61"/>
  <c r="E31" i="61"/>
  <c r="D31" i="61"/>
  <c r="C31" i="61"/>
  <c r="B31" i="61"/>
  <c r="M30" i="61"/>
  <c r="H66" i="60" l="1"/>
  <c r="G30" i="60"/>
  <c r="M66" i="61"/>
  <c r="M67" i="61"/>
  <c r="I67" i="61"/>
  <c r="I68" i="61"/>
  <c r="H68" i="61"/>
  <c r="H67" i="61"/>
  <c r="M68" i="61"/>
  <c r="E69" i="61"/>
  <c r="E70" i="61"/>
  <c r="D67" i="61"/>
  <c r="D68" i="61"/>
  <c r="I69" i="61"/>
  <c r="M69" i="61"/>
  <c r="D69" i="61"/>
  <c r="E67" i="61"/>
  <c r="E68" i="61"/>
  <c r="F68" i="61"/>
  <c r="F69" i="61"/>
  <c r="I70" i="61"/>
  <c r="J69" i="61"/>
  <c r="L30" i="61"/>
  <c r="K30" i="61" s="1"/>
  <c r="L67" i="61"/>
  <c r="L68" i="61"/>
  <c r="L69" i="61"/>
  <c r="L70" i="61"/>
  <c r="D70" i="61"/>
  <c r="H69" i="61"/>
  <c r="H70" i="61"/>
  <c r="B68" i="61"/>
  <c r="B67" i="61"/>
  <c r="F67" i="61"/>
  <c r="J67" i="61"/>
  <c r="J68" i="61"/>
  <c r="B69" i="61"/>
  <c r="B70" i="61"/>
  <c r="F70" i="61"/>
  <c r="J70" i="61"/>
  <c r="C67" i="61"/>
  <c r="G67" i="61"/>
  <c r="K67" i="61"/>
  <c r="C68" i="61"/>
  <c r="G68" i="61"/>
  <c r="K68" i="61"/>
  <c r="C69" i="61"/>
  <c r="G69" i="61"/>
  <c r="K69" i="61"/>
  <c r="C70" i="61"/>
  <c r="G70" i="61"/>
  <c r="K70" i="61"/>
  <c r="J82" i="60" l="1"/>
  <c r="J82" i="61"/>
  <c r="G66" i="60"/>
  <c r="F30" i="60"/>
  <c r="L66" i="61"/>
  <c r="K66" i="61" s="1"/>
  <c r="J30" i="61"/>
  <c r="I41" i="46"/>
  <c r="J41" i="46"/>
  <c r="K41" i="46"/>
  <c r="L41" i="46"/>
  <c r="M41" i="46"/>
  <c r="I82" i="60" l="1"/>
  <c r="I82" i="61"/>
  <c r="F66" i="60"/>
  <c r="E30" i="60"/>
  <c r="J66" i="61"/>
  <c r="I30" i="61"/>
  <c r="H82" i="60" l="1"/>
  <c r="H82" i="61"/>
  <c r="H41" i="46"/>
  <c r="E66" i="60"/>
  <c r="D30" i="60"/>
  <c r="I66" i="61"/>
  <c r="H30" i="61"/>
  <c r="G82" i="60" l="1"/>
  <c r="G82" i="61"/>
  <c r="G41" i="46"/>
  <c r="D66" i="60"/>
  <c r="C30" i="60"/>
  <c r="H66" i="61"/>
  <c r="G30" i="61"/>
  <c r="F82" i="60" l="1"/>
  <c r="F82" i="61"/>
  <c r="F41" i="46"/>
  <c r="B30" i="60"/>
  <c r="C66" i="60"/>
  <c r="G66" i="61"/>
  <c r="F30" i="61"/>
  <c r="E82" i="60" l="1"/>
  <c r="E82" i="61"/>
  <c r="E41" i="46"/>
  <c r="B66" i="60"/>
  <c r="M29" i="60"/>
  <c r="F66" i="61"/>
  <c r="E30" i="61"/>
  <c r="D82" i="60" l="1"/>
  <c r="D82" i="61"/>
  <c r="D41" i="46"/>
  <c r="M65" i="60"/>
  <c r="L29" i="60"/>
  <c r="E66" i="61"/>
  <c r="D30" i="61"/>
  <c r="C82" i="60" l="1"/>
  <c r="C82" i="61"/>
  <c r="C41" i="46"/>
  <c r="L65" i="60"/>
  <c r="K29" i="60"/>
  <c r="C30" i="61"/>
  <c r="D66" i="61"/>
  <c r="B31" i="55"/>
  <c r="C31" i="55"/>
  <c r="D31" i="55"/>
  <c r="E31" i="55"/>
  <c r="F31" i="55"/>
  <c r="G31" i="55"/>
  <c r="H31" i="55"/>
  <c r="I31" i="55"/>
  <c r="J31" i="55"/>
  <c r="K31" i="55"/>
  <c r="L31" i="55"/>
  <c r="M31" i="55"/>
  <c r="B32" i="55"/>
  <c r="C32" i="55"/>
  <c r="D32" i="55"/>
  <c r="E32" i="55"/>
  <c r="F32" i="55"/>
  <c r="G32" i="55"/>
  <c r="H32" i="55"/>
  <c r="I32" i="55"/>
  <c r="J32" i="55"/>
  <c r="K32" i="55"/>
  <c r="L32" i="55"/>
  <c r="M32" i="55"/>
  <c r="B33" i="55"/>
  <c r="C33" i="55"/>
  <c r="D33" i="55"/>
  <c r="E33" i="55"/>
  <c r="F33" i="55"/>
  <c r="G33" i="55"/>
  <c r="H33" i="55"/>
  <c r="I33" i="55"/>
  <c r="J33" i="55"/>
  <c r="K33" i="55"/>
  <c r="L33" i="55"/>
  <c r="M33" i="55"/>
  <c r="B34" i="55"/>
  <c r="C34" i="55"/>
  <c r="D34" i="55"/>
  <c r="E34" i="55"/>
  <c r="F34" i="55"/>
  <c r="G34" i="55"/>
  <c r="H34" i="55"/>
  <c r="I34" i="55"/>
  <c r="J34" i="55"/>
  <c r="K34" i="55"/>
  <c r="L34" i="55"/>
  <c r="M34" i="55"/>
  <c r="M26" i="45" l="1"/>
  <c r="B82" i="60"/>
  <c r="B82" i="61"/>
  <c r="B41" i="46"/>
  <c r="K65" i="60"/>
  <c r="J29" i="60"/>
  <c r="C66" i="61"/>
  <c r="B30" i="61"/>
  <c r="M52" i="47"/>
  <c r="L26" i="45" l="1"/>
  <c r="M81" i="60"/>
  <c r="M81" i="61"/>
  <c r="M40" i="46"/>
  <c r="J65" i="60"/>
  <c r="I29" i="60"/>
  <c r="B66" i="61"/>
  <c r="M29" i="61"/>
  <c r="B37" i="46"/>
  <c r="C37" i="46"/>
  <c r="D37" i="46"/>
  <c r="E37" i="46"/>
  <c r="F37" i="46"/>
  <c r="G37" i="46"/>
  <c r="H37" i="46"/>
  <c r="I37" i="46"/>
  <c r="J37" i="46"/>
  <c r="K37" i="46"/>
  <c r="L37" i="46"/>
  <c r="K26" i="45" l="1"/>
  <c r="J26" i="45" s="1"/>
  <c r="I26" i="45" s="1"/>
  <c r="L81" i="60"/>
  <c r="L81" i="61"/>
  <c r="L40" i="46"/>
  <c r="I65" i="60"/>
  <c r="H29" i="60"/>
  <c r="M65" i="61"/>
  <c r="L29" i="61"/>
  <c r="J53" i="47"/>
  <c r="K53" i="47"/>
  <c r="L53" i="47"/>
  <c r="M53" i="47"/>
  <c r="H26" i="45" l="1"/>
  <c r="H78" i="55"/>
  <c r="G26" i="45"/>
  <c r="F78" i="55" s="1"/>
  <c r="G78" i="55"/>
  <c r="K81" i="60"/>
  <c r="K81" i="61"/>
  <c r="K40" i="46"/>
  <c r="H65" i="60"/>
  <c r="G29" i="60"/>
  <c r="K29" i="61"/>
  <c r="L65" i="61"/>
  <c r="I43" i="47"/>
  <c r="I44" i="47"/>
  <c r="F26" i="45" l="1"/>
  <c r="V105" i="61"/>
  <c r="V105" i="60"/>
  <c r="U105" i="61"/>
  <c r="U105" i="60"/>
  <c r="T105" i="61"/>
  <c r="T105" i="60"/>
  <c r="J81" i="60"/>
  <c r="J81" i="61"/>
  <c r="J40" i="46"/>
  <c r="G65" i="60"/>
  <c r="F29" i="60"/>
  <c r="K65" i="61"/>
  <c r="J29" i="61"/>
  <c r="B54" i="47"/>
  <c r="C54" i="47"/>
  <c r="B55" i="47"/>
  <c r="C55" i="47"/>
  <c r="B56" i="47"/>
  <c r="C56" i="47"/>
  <c r="E26" i="45" l="1"/>
  <c r="D26" i="45" s="1"/>
  <c r="C26" i="45" s="1"/>
  <c r="B26" i="45" s="1"/>
  <c r="E78" i="55"/>
  <c r="I81" i="60"/>
  <c r="I81" i="61"/>
  <c r="I40" i="46"/>
  <c r="F65" i="60"/>
  <c r="E29" i="60"/>
  <c r="J65" i="61"/>
  <c r="I29" i="61"/>
  <c r="D54" i="47"/>
  <c r="E54" i="47"/>
  <c r="F54" i="47"/>
  <c r="G54" i="47"/>
  <c r="H54" i="47"/>
  <c r="I54" i="47"/>
  <c r="J54" i="47"/>
  <c r="K54" i="47"/>
  <c r="L54" i="47"/>
  <c r="M54" i="47"/>
  <c r="D55" i="47"/>
  <c r="E55" i="47"/>
  <c r="F55" i="47"/>
  <c r="G55" i="47"/>
  <c r="H55" i="47"/>
  <c r="I55" i="47"/>
  <c r="J55" i="47"/>
  <c r="K55" i="47"/>
  <c r="L55" i="47"/>
  <c r="M55" i="47"/>
  <c r="D56" i="47"/>
  <c r="E56" i="47"/>
  <c r="F56" i="47"/>
  <c r="G56" i="47"/>
  <c r="H56" i="47"/>
  <c r="I56" i="47"/>
  <c r="J56" i="47"/>
  <c r="K56" i="47"/>
  <c r="L56" i="47"/>
  <c r="M56" i="47"/>
  <c r="B53" i="47"/>
  <c r="C53" i="47"/>
  <c r="D53" i="47"/>
  <c r="E53" i="47"/>
  <c r="F53" i="47"/>
  <c r="G53" i="47"/>
  <c r="H53" i="47"/>
  <c r="I53" i="47"/>
  <c r="S105" i="60" l="1"/>
  <c r="S105" i="61"/>
  <c r="H81" i="60"/>
  <c r="H81" i="61"/>
  <c r="H40" i="46"/>
  <c r="E65" i="60"/>
  <c r="D29" i="60"/>
  <c r="I65" i="61"/>
  <c r="H29" i="61"/>
  <c r="G68" i="55"/>
  <c r="M70" i="55"/>
  <c r="G81" i="60" l="1"/>
  <c r="G81" i="61"/>
  <c r="G40" i="46"/>
  <c r="D65" i="60"/>
  <c r="C29" i="60"/>
  <c r="H65" i="61"/>
  <c r="G29" i="61"/>
  <c r="K68" i="55"/>
  <c r="K69" i="55"/>
  <c r="C68" i="55"/>
  <c r="K70" i="55"/>
  <c r="G70" i="55"/>
  <c r="C70" i="55"/>
  <c r="L69" i="55"/>
  <c r="H69" i="55"/>
  <c r="D69" i="55"/>
  <c r="L68" i="55"/>
  <c r="H68" i="55"/>
  <c r="D68" i="55"/>
  <c r="I70" i="55"/>
  <c r="E70" i="55"/>
  <c r="M69" i="55"/>
  <c r="I69" i="55"/>
  <c r="E69" i="55"/>
  <c r="M68" i="55"/>
  <c r="I68" i="55"/>
  <c r="E68" i="55"/>
  <c r="G69" i="55"/>
  <c r="D70" i="55"/>
  <c r="L70" i="55"/>
  <c r="C69" i="55"/>
  <c r="H70" i="55"/>
  <c r="J70" i="55"/>
  <c r="F70" i="55"/>
  <c r="B70" i="55"/>
  <c r="J69" i="55"/>
  <c r="F69" i="55"/>
  <c r="B69" i="55"/>
  <c r="J68" i="55"/>
  <c r="F68" i="55"/>
  <c r="B68" i="55"/>
  <c r="M67" i="55"/>
  <c r="B30" i="46"/>
  <c r="C30" i="46"/>
  <c r="D30" i="46"/>
  <c r="E30" i="46"/>
  <c r="F30" i="46"/>
  <c r="G30" i="46"/>
  <c r="H30" i="46"/>
  <c r="I30" i="46"/>
  <c r="J30" i="46"/>
  <c r="K30" i="46"/>
  <c r="L30" i="46"/>
  <c r="M30" i="46"/>
  <c r="B31" i="46"/>
  <c r="C31" i="46"/>
  <c r="D31" i="46"/>
  <c r="E31" i="46"/>
  <c r="F31" i="46"/>
  <c r="G31" i="46"/>
  <c r="H31" i="46"/>
  <c r="I31" i="46"/>
  <c r="J31" i="46"/>
  <c r="K31" i="46"/>
  <c r="L31" i="46"/>
  <c r="M31" i="46"/>
  <c r="B32" i="46"/>
  <c r="C32" i="46"/>
  <c r="D32" i="46"/>
  <c r="E32" i="46"/>
  <c r="F32" i="46"/>
  <c r="G32" i="46"/>
  <c r="H32" i="46"/>
  <c r="I32" i="46"/>
  <c r="J32" i="46"/>
  <c r="K32" i="46"/>
  <c r="L32" i="46"/>
  <c r="M32" i="46"/>
  <c r="B33" i="46"/>
  <c r="C33" i="46"/>
  <c r="D33" i="46"/>
  <c r="E33" i="46"/>
  <c r="F33" i="46"/>
  <c r="G33" i="46"/>
  <c r="H33" i="46"/>
  <c r="I33" i="46"/>
  <c r="J33" i="46"/>
  <c r="K33" i="46"/>
  <c r="L33" i="46"/>
  <c r="M33" i="46"/>
  <c r="F81" i="60" l="1"/>
  <c r="F81" i="61"/>
  <c r="F40" i="46"/>
  <c r="B29" i="60"/>
  <c r="C65" i="60"/>
  <c r="G65" i="61"/>
  <c r="F29" i="61"/>
  <c r="L67" i="55"/>
  <c r="K67" i="55"/>
  <c r="I67" i="55"/>
  <c r="H67" i="55" s="1"/>
  <c r="J67" i="55"/>
  <c r="B29" i="46"/>
  <c r="C29" i="46"/>
  <c r="D29" i="46"/>
  <c r="E29" i="46"/>
  <c r="F29" i="46"/>
  <c r="G29" i="46"/>
  <c r="H29" i="46"/>
  <c r="I29" i="46"/>
  <c r="J29" i="46"/>
  <c r="K29" i="46"/>
  <c r="L29" i="46"/>
  <c r="M29" i="46"/>
  <c r="B52" i="47"/>
  <c r="C52" i="47"/>
  <c r="D52" i="47"/>
  <c r="E52" i="47"/>
  <c r="F52" i="47"/>
  <c r="G52" i="47"/>
  <c r="H52" i="47"/>
  <c r="I52" i="47"/>
  <c r="J52" i="47"/>
  <c r="K52" i="47"/>
  <c r="L52" i="47"/>
  <c r="D78" i="55" l="1"/>
  <c r="E81" i="60"/>
  <c r="E81" i="61"/>
  <c r="E40" i="46"/>
  <c r="B65" i="60"/>
  <c r="M28" i="60"/>
  <c r="F65" i="61"/>
  <c r="E29" i="61"/>
  <c r="G67" i="55"/>
  <c r="F67" i="55" s="1"/>
  <c r="E67" i="55" s="1"/>
  <c r="D67" i="55" s="1"/>
  <c r="C67" i="55" s="1"/>
  <c r="B67" i="55" s="1"/>
  <c r="M30" i="55"/>
  <c r="L30" i="55" s="1"/>
  <c r="K30" i="55" s="1"/>
  <c r="J30" i="55" s="1"/>
  <c r="I30" i="55" s="1"/>
  <c r="C78" i="55" l="1"/>
  <c r="D40" i="46"/>
  <c r="D81" i="61"/>
  <c r="D81" i="60"/>
  <c r="R105" i="61"/>
  <c r="R105" i="60"/>
  <c r="M64" i="60"/>
  <c r="L28" i="60"/>
  <c r="D29" i="61"/>
  <c r="E65" i="61"/>
  <c r="M66" i="55"/>
  <c r="L66" i="55" s="1"/>
  <c r="K66" i="55" s="1"/>
  <c r="J66" i="55" s="1"/>
  <c r="I66" i="55" s="1"/>
  <c r="H30" i="55"/>
  <c r="G30" i="55" s="1"/>
  <c r="B28" i="46"/>
  <c r="C28" i="46"/>
  <c r="D28" i="46"/>
  <c r="E28" i="46"/>
  <c r="F28" i="46"/>
  <c r="G28" i="46"/>
  <c r="H28" i="46"/>
  <c r="I28" i="46"/>
  <c r="J28" i="46"/>
  <c r="K28" i="46"/>
  <c r="L28" i="46"/>
  <c r="M28" i="46"/>
  <c r="B51" i="47"/>
  <c r="C51" i="47"/>
  <c r="D51" i="47"/>
  <c r="E51" i="47"/>
  <c r="F51" i="47"/>
  <c r="G51" i="47"/>
  <c r="H51" i="47"/>
  <c r="I51" i="47"/>
  <c r="J51" i="47"/>
  <c r="K51" i="47"/>
  <c r="L51" i="47"/>
  <c r="M51" i="47"/>
  <c r="B78" i="55" l="1"/>
  <c r="C81" i="60"/>
  <c r="C81" i="61"/>
  <c r="C40" i="46"/>
  <c r="Q105" i="60"/>
  <c r="Q105" i="61"/>
  <c r="L64" i="60"/>
  <c r="K28" i="60"/>
  <c r="D65" i="61"/>
  <c r="C29" i="61"/>
  <c r="F30" i="55"/>
  <c r="E30" i="55" s="1"/>
  <c r="D30" i="55" s="1"/>
  <c r="C30" i="55" s="1"/>
  <c r="B30" i="55" s="1"/>
  <c r="M29" i="55" s="1"/>
  <c r="L29" i="55" s="1"/>
  <c r="K29" i="55" s="1"/>
  <c r="J29" i="55" s="1"/>
  <c r="I29" i="55" s="1"/>
  <c r="H29" i="55" s="1"/>
  <c r="G29" i="55" s="1"/>
  <c r="F29" i="55" s="1"/>
  <c r="E29" i="55" s="1"/>
  <c r="D29" i="55" s="1"/>
  <c r="C29" i="55" s="1"/>
  <c r="B29" i="55" s="1"/>
  <c r="H66" i="55"/>
  <c r="G66" i="55" s="1"/>
  <c r="M25" i="45" l="1"/>
  <c r="M77" i="55"/>
  <c r="B81" i="60"/>
  <c r="B40" i="46"/>
  <c r="B81" i="61"/>
  <c r="P105" i="60"/>
  <c r="P105" i="61"/>
  <c r="K64" i="60"/>
  <c r="J28" i="60"/>
  <c r="C65" i="61"/>
  <c r="B29" i="61"/>
  <c r="F66" i="55"/>
  <c r="E66" i="55" s="1"/>
  <c r="D66" i="55" s="1"/>
  <c r="C66" i="55" s="1"/>
  <c r="B66" i="55" s="1"/>
  <c r="M65" i="55" s="1"/>
  <c r="L65" i="55" s="1"/>
  <c r="K65" i="55" s="1"/>
  <c r="J65" i="55" s="1"/>
  <c r="I65" i="55" s="1"/>
  <c r="H65" i="55" s="1"/>
  <c r="G65" i="55" s="1"/>
  <c r="F65" i="55" s="1"/>
  <c r="E65" i="55" s="1"/>
  <c r="D65" i="55" s="1"/>
  <c r="C65" i="55" s="1"/>
  <c r="B65" i="55" s="1"/>
  <c r="B27" i="46"/>
  <c r="C27" i="46"/>
  <c r="D27" i="46"/>
  <c r="E27" i="46"/>
  <c r="F27" i="46"/>
  <c r="G27" i="46"/>
  <c r="H27" i="46"/>
  <c r="I27" i="46"/>
  <c r="J27" i="46"/>
  <c r="K27" i="46"/>
  <c r="L27" i="46"/>
  <c r="M27" i="46"/>
  <c r="M28" i="55" s="1"/>
  <c r="AA104" i="60" l="1"/>
  <c r="AA104" i="61"/>
  <c r="L25" i="45"/>
  <c r="L77" i="55"/>
  <c r="M80" i="60"/>
  <c r="M39" i="46"/>
  <c r="M80" i="61"/>
  <c r="J64" i="60"/>
  <c r="I28" i="60"/>
  <c r="B65" i="61"/>
  <c r="M28" i="61"/>
  <c r="M64" i="55"/>
  <c r="L28" i="55"/>
  <c r="K28" i="55" s="1"/>
  <c r="J28" i="55" s="1"/>
  <c r="I28" i="55" s="1"/>
  <c r="H28" i="55" s="1"/>
  <c r="G28" i="55" s="1"/>
  <c r="F28" i="55" s="1"/>
  <c r="E28" i="55" s="1"/>
  <c r="D28" i="55" s="1"/>
  <c r="C28" i="55" s="1"/>
  <c r="B28" i="55" s="1"/>
  <c r="L39" i="46" l="1"/>
  <c r="L80" i="60"/>
  <c r="L80" i="61"/>
  <c r="K77" i="55"/>
  <c r="K25" i="45"/>
  <c r="J25" i="45" s="1"/>
  <c r="I25" i="45" s="1"/>
  <c r="H25" i="45" s="1"/>
  <c r="G25" i="45" s="1"/>
  <c r="F25" i="45" s="1"/>
  <c r="E25" i="45" s="1"/>
  <c r="D25" i="45" s="1"/>
  <c r="C25" i="45" s="1"/>
  <c r="B25" i="45" s="1"/>
  <c r="M24" i="45" s="1"/>
  <c r="L24" i="45" s="1"/>
  <c r="K24" i="45" s="1"/>
  <c r="J24" i="45" s="1"/>
  <c r="I24" i="45" s="1"/>
  <c r="H24" i="45" s="1"/>
  <c r="G24" i="45" s="1"/>
  <c r="F24" i="45" s="1"/>
  <c r="E24" i="45" s="1"/>
  <c r="D24" i="45" s="1"/>
  <c r="C24" i="45" s="1"/>
  <c r="B24" i="45" s="1"/>
  <c r="M23" i="45" s="1"/>
  <c r="Z104" i="61"/>
  <c r="Z104" i="60"/>
  <c r="I64" i="60"/>
  <c r="H28" i="60"/>
  <c r="M64" i="61"/>
  <c r="L28" i="61"/>
  <c r="B50" i="47"/>
  <c r="C50" i="47"/>
  <c r="D50" i="47"/>
  <c r="E50" i="47"/>
  <c r="F50" i="47"/>
  <c r="G50" i="47"/>
  <c r="H50" i="47"/>
  <c r="I50" i="47"/>
  <c r="J50" i="47"/>
  <c r="K50" i="47"/>
  <c r="L50" i="47"/>
  <c r="M50" i="47"/>
  <c r="L64" i="55" s="1"/>
  <c r="K80" i="60" l="1"/>
  <c r="J77" i="55"/>
  <c r="K80" i="61"/>
  <c r="K39" i="46"/>
  <c r="Y104" i="61"/>
  <c r="Y104" i="60"/>
  <c r="H64" i="60"/>
  <c r="G28" i="60"/>
  <c r="K28" i="61"/>
  <c r="L64" i="61"/>
  <c r="K64" i="55"/>
  <c r="J64" i="55" s="1"/>
  <c r="I64" i="55" s="1"/>
  <c r="H64" i="55" s="1"/>
  <c r="G64" i="55" s="1"/>
  <c r="F64" i="55" s="1"/>
  <c r="E64" i="55" s="1"/>
  <c r="D64" i="55" s="1"/>
  <c r="C64" i="55" s="1"/>
  <c r="B64" i="55" s="1"/>
  <c r="M49" i="47"/>
  <c r="M48" i="47"/>
  <c r="M47" i="47"/>
  <c r="M46" i="47"/>
  <c r="M45" i="47"/>
  <c r="M44" i="47"/>
  <c r="M43" i="47"/>
  <c r="L43" i="47"/>
  <c r="K43" i="47"/>
  <c r="J43" i="47"/>
  <c r="H43" i="47"/>
  <c r="L49" i="47"/>
  <c r="K49" i="47"/>
  <c r="J49" i="47"/>
  <c r="I49" i="47"/>
  <c r="H49" i="47"/>
  <c r="G49" i="47"/>
  <c r="F49" i="47"/>
  <c r="E49" i="47"/>
  <c r="D49" i="47"/>
  <c r="C49" i="47"/>
  <c r="B49" i="47"/>
  <c r="L48" i="47"/>
  <c r="K48" i="47"/>
  <c r="J48" i="47"/>
  <c r="I48" i="47"/>
  <c r="H48" i="47"/>
  <c r="G48" i="47"/>
  <c r="F48" i="47"/>
  <c r="E48" i="47"/>
  <c r="D48" i="47"/>
  <c r="C48" i="47"/>
  <c r="B48" i="47"/>
  <c r="L47" i="47"/>
  <c r="K47" i="47"/>
  <c r="J47" i="47"/>
  <c r="I47" i="47"/>
  <c r="H47" i="47"/>
  <c r="G47" i="47"/>
  <c r="F47" i="47"/>
  <c r="E47" i="47"/>
  <c r="D47" i="47"/>
  <c r="C47" i="47"/>
  <c r="B47" i="47"/>
  <c r="L46" i="47"/>
  <c r="K46" i="47"/>
  <c r="J46" i="47"/>
  <c r="I46" i="47"/>
  <c r="H46" i="47"/>
  <c r="G46" i="47"/>
  <c r="F46" i="47"/>
  <c r="E46" i="47"/>
  <c r="D46" i="47"/>
  <c r="C46" i="47"/>
  <c r="B46" i="47"/>
  <c r="L45" i="47"/>
  <c r="K45" i="47"/>
  <c r="J45" i="47"/>
  <c r="I45" i="47"/>
  <c r="H45" i="47"/>
  <c r="G45" i="47"/>
  <c r="F45" i="47"/>
  <c r="E45" i="47"/>
  <c r="D45" i="47"/>
  <c r="C45" i="47"/>
  <c r="B45" i="47"/>
  <c r="L44" i="47"/>
  <c r="K44" i="47"/>
  <c r="J44" i="47"/>
  <c r="H44" i="47"/>
  <c r="G44" i="47"/>
  <c r="F44" i="47"/>
  <c r="E44" i="47"/>
  <c r="D44" i="47"/>
  <c r="C44" i="47"/>
  <c r="B44" i="47"/>
  <c r="G43" i="47"/>
  <c r="I77" i="55" l="1"/>
  <c r="J80" i="61"/>
  <c r="J39" i="46"/>
  <c r="J80" i="60"/>
  <c r="X104" i="60"/>
  <c r="X104" i="61"/>
  <c r="G64" i="60"/>
  <c r="F28" i="60"/>
  <c r="K64" i="61"/>
  <c r="J28" i="61"/>
  <c r="M26" i="46"/>
  <c r="M27" i="55" s="1"/>
  <c r="M63" i="55" s="1"/>
  <c r="L26" i="46"/>
  <c r="K26" i="46"/>
  <c r="J26" i="46"/>
  <c r="I26" i="46"/>
  <c r="H26" i="46"/>
  <c r="G26" i="46"/>
  <c r="F26" i="46"/>
  <c r="E26" i="46"/>
  <c r="D26" i="46"/>
  <c r="C26" i="46"/>
  <c r="B26" i="46"/>
  <c r="M25" i="46"/>
  <c r="L25" i="46"/>
  <c r="K25" i="46"/>
  <c r="J25" i="46"/>
  <c r="I25" i="46"/>
  <c r="H25" i="46"/>
  <c r="G25" i="46"/>
  <c r="F25" i="46"/>
  <c r="E25" i="46"/>
  <c r="D25" i="46"/>
  <c r="C25" i="46"/>
  <c r="B25" i="46"/>
  <c r="M24" i="46"/>
  <c r="L24" i="46"/>
  <c r="K24" i="46"/>
  <c r="J24" i="46"/>
  <c r="I24" i="46"/>
  <c r="H24" i="46"/>
  <c r="G24" i="46"/>
  <c r="F24" i="46"/>
  <c r="E24" i="46"/>
  <c r="D24" i="46"/>
  <c r="C24" i="46"/>
  <c r="B24" i="46"/>
  <c r="C23" i="46"/>
  <c r="D23" i="46"/>
  <c r="E23" i="46"/>
  <c r="F23" i="46"/>
  <c r="G23" i="46"/>
  <c r="H23" i="46"/>
  <c r="I23" i="46"/>
  <c r="J23" i="46"/>
  <c r="K23" i="46"/>
  <c r="L23" i="46"/>
  <c r="M23" i="46"/>
  <c r="B23" i="46"/>
  <c r="I80" i="60" l="1"/>
  <c r="I80" i="61"/>
  <c r="H77" i="55"/>
  <c r="I39" i="46"/>
  <c r="W104" i="61"/>
  <c r="W104" i="60"/>
  <c r="F64" i="60"/>
  <c r="E28" i="60"/>
  <c r="J64" i="61"/>
  <c r="I28" i="61"/>
  <c r="L27" i="55"/>
  <c r="K27" i="55" s="1"/>
  <c r="J27" i="55" s="1"/>
  <c r="I27" i="55" s="1"/>
  <c r="H27" i="55" s="1"/>
  <c r="M22" i="46"/>
  <c r="L22" i="46"/>
  <c r="K22" i="46"/>
  <c r="J22" i="46"/>
  <c r="I22" i="46"/>
  <c r="H22" i="46"/>
  <c r="G22" i="46"/>
  <c r="F22" i="46"/>
  <c r="E22" i="46"/>
  <c r="D22" i="46"/>
  <c r="C22" i="46"/>
  <c r="B22" i="46"/>
  <c r="M21" i="46"/>
  <c r="L21" i="46"/>
  <c r="K21" i="46"/>
  <c r="V104" i="60" l="1"/>
  <c r="V104" i="61"/>
  <c r="H80" i="61"/>
  <c r="G77" i="55"/>
  <c r="H39" i="46"/>
  <c r="H80" i="60"/>
  <c r="E64" i="60"/>
  <c r="D28" i="60"/>
  <c r="I64" i="61"/>
  <c r="H28" i="61"/>
  <c r="L63" i="55"/>
  <c r="K63" i="55" s="1"/>
  <c r="J63" i="55" s="1"/>
  <c r="I63" i="55" s="1"/>
  <c r="H63" i="55" s="1"/>
  <c r="G27" i="55"/>
  <c r="L22" i="47"/>
  <c r="K22" i="47" s="1"/>
  <c r="J22" i="47" s="1"/>
  <c r="I22" i="47" s="1"/>
  <c r="H22" i="47" s="1"/>
  <c r="G22" i="47" s="1"/>
  <c r="F22" i="47" s="1"/>
  <c r="E22" i="47" s="1"/>
  <c r="D22" i="47" s="1"/>
  <c r="C22" i="47" s="1"/>
  <c r="B22" i="47" s="1"/>
  <c r="M21" i="47" s="1"/>
  <c r="L21" i="47" s="1"/>
  <c r="K21" i="47" s="1"/>
  <c r="J21" i="47" s="1"/>
  <c r="I21" i="47" s="1"/>
  <c r="H21" i="47" s="1"/>
  <c r="G21" i="47" s="1"/>
  <c r="F21" i="47" s="1"/>
  <c r="E21" i="47" s="1"/>
  <c r="D21" i="47" s="1"/>
  <c r="C21" i="47" s="1"/>
  <c r="B21" i="47" s="1"/>
  <c r="M20" i="47" s="1"/>
  <c r="L20" i="47" s="1"/>
  <c r="K20" i="47" s="1"/>
  <c r="J20" i="47" s="1"/>
  <c r="I20" i="47" s="1"/>
  <c r="H20" i="47" s="1"/>
  <c r="G20" i="47" s="1"/>
  <c r="F20" i="47" s="1"/>
  <c r="E20" i="47" s="1"/>
  <c r="D20" i="47" s="1"/>
  <c r="C20" i="47" s="1"/>
  <c r="B20" i="47" s="1"/>
  <c r="M19" i="47" s="1"/>
  <c r="L19" i="47" s="1"/>
  <c r="K19" i="47" s="1"/>
  <c r="J19" i="47" s="1"/>
  <c r="I19" i="47" s="1"/>
  <c r="H19" i="47" s="1"/>
  <c r="G19" i="47" s="1"/>
  <c r="F19" i="47" s="1"/>
  <c r="E19" i="47" s="1"/>
  <c r="D19" i="47" s="1"/>
  <c r="C19" i="47" s="1"/>
  <c r="B19" i="47" s="1"/>
  <c r="M18" i="47" s="1"/>
  <c r="L18" i="47" s="1"/>
  <c r="K18" i="47" s="1"/>
  <c r="J18" i="47" s="1"/>
  <c r="I18" i="47" s="1"/>
  <c r="H18" i="47" s="1"/>
  <c r="G18" i="47" s="1"/>
  <c r="F18" i="47" s="1"/>
  <c r="E18" i="47" s="1"/>
  <c r="D18" i="47" s="1"/>
  <c r="C18" i="47" s="1"/>
  <c r="B18" i="47" s="1"/>
  <c r="M17" i="47" s="1"/>
  <c r="L17" i="47" s="1"/>
  <c r="K17" i="47" s="1"/>
  <c r="J17" i="47" s="1"/>
  <c r="I17" i="47" s="1"/>
  <c r="H17" i="47" s="1"/>
  <c r="G17" i="47" s="1"/>
  <c r="F17" i="47" s="1"/>
  <c r="E17" i="47" s="1"/>
  <c r="D17" i="47" s="1"/>
  <c r="C17" i="47" s="1"/>
  <c r="B17" i="47" s="1"/>
  <c r="M16" i="47" s="1"/>
  <c r="L16" i="47" s="1"/>
  <c r="K16" i="47" s="1"/>
  <c r="J16" i="47" s="1"/>
  <c r="I16" i="47" s="1"/>
  <c r="H16" i="47" s="1"/>
  <c r="G16" i="47" s="1"/>
  <c r="F16" i="47" s="1"/>
  <c r="E16" i="47" s="1"/>
  <c r="D16" i="47" s="1"/>
  <c r="C16" i="47" s="1"/>
  <c r="B16" i="47" s="1"/>
  <c r="M15" i="47" s="1"/>
  <c r="L15" i="47" s="1"/>
  <c r="K15" i="47" s="1"/>
  <c r="J15" i="47" s="1"/>
  <c r="I15" i="47" s="1"/>
  <c r="H15" i="47" s="1"/>
  <c r="G15" i="47" s="1"/>
  <c r="F15" i="47" s="1"/>
  <c r="E15" i="47" s="1"/>
  <c r="D15" i="47" s="1"/>
  <c r="C15" i="47" s="1"/>
  <c r="B15" i="47" s="1"/>
  <c r="M14" i="47" s="1"/>
  <c r="L14" i="47" s="1"/>
  <c r="K14" i="47" s="1"/>
  <c r="J14" i="47" s="1"/>
  <c r="I14" i="47" s="1"/>
  <c r="H14" i="47" s="1"/>
  <c r="G14" i="47" s="1"/>
  <c r="F14" i="47" s="1"/>
  <c r="E14" i="47" s="1"/>
  <c r="D14" i="47" s="1"/>
  <c r="C14" i="47" s="1"/>
  <c r="B14" i="47" s="1"/>
  <c r="M13" i="47" s="1"/>
  <c r="L13" i="47" s="1"/>
  <c r="K13" i="47" s="1"/>
  <c r="J13" i="47" s="1"/>
  <c r="I13" i="47" s="1"/>
  <c r="H13" i="47" s="1"/>
  <c r="G13" i="47" s="1"/>
  <c r="F13" i="47" s="1"/>
  <c r="E13" i="47" s="1"/>
  <c r="D13" i="47" s="1"/>
  <c r="C13" i="47" s="1"/>
  <c r="B13" i="47" s="1"/>
  <c r="M12" i="47" s="1"/>
  <c r="L12" i="47" s="1"/>
  <c r="K12" i="47" s="1"/>
  <c r="J12" i="47" s="1"/>
  <c r="I12" i="47" s="1"/>
  <c r="H12" i="47" s="1"/>
  <c r="G12" i="47" s="1"/>
  <c r="F12" i="47" s="1"/>
  <c r="E12" i="47" s="1"/>
  <c r="D12" i="47" s="1"/>
  <c r="C12" i="47" s="1"/>
  <c r="B12" i="47" s="1"/>
  <c r="M11" i="47" s="1"/>
  <c r="L11" i="47" s="1"/>
  <c r="K11" i="47" s="1"/>
  <c r="J11" i="47" s="1"/>
  <c r="I11" i="47" s="1"/>
  <c r="H11" i="47" s="1"/>
  <c r="G11" i="47" s="1"/>
  <c r="F11" i="47" s="1"/>
  <c r="E11" i="47" s="1"/>
  <c r="D11" i="47" s="1"/>
  <c r="C11" i="47" s="1"/>
  <c r="B11" i="47" s="1"/>
  <c r="M10" i="47" s="1"/>
  <c r="L10" i="47" s="1"/>
  <c r="K10" i="47" s="1"/>
  <c r="J10" i="47" s="1"/>
  <c r="I10" i="47" s="1"/>
  <c r="H10" i="47" s="1"/>
  <c r="G10" i="47" s="1"/>
  <c r="F10" i="47" s="1"/>
  <c r="E10" i="47" s="1"/>
  <c r="D10" i="47" s="1"/>
  <c r="C10" i="47" s="1"/>
  <c r="B10" i="47" s="1"/>
  <c r="M9" i="47" s="1"/>
  <c r="L9" i="47" s="1"/>
  <c r="K9" i="47" s="1"/>
  <c r="J9" i="47" s="1"/>
  <c r="I9" i="47" s="1"/>
  <c r="H9" i="47" s="1"/>
  <c r="G9" i="47" s="1"/>
  <c r="F9" i="47" s="1"/>
  <c r="E9" i="47" s="1"/>
  <c r="D9" i="47" s="1"/>
  <c r="C9" i="47" s="1"/>
  <c r="B9" i="47" s="1"/>
  <c r="M8" i="47" s="1"/>
  <c r="L8" i="47" s="1"/>
  <c r="K8" i="47" s="1"/>
  <c r="J8" i="47" s="1"/>
  <c r="I8" i="47" s="1"/>
  <c r="H8" i="47" s="1"/>
  <c r="G8" i="47" s="1"/>
  <c r="F8" i="47" s="1"/>
  <c r="E8" i="47" s="1"/>
  <c r="D8" i="47" s="1"/>
  <c r="C8" i="47" s="1"/>
  <c r="B8" i="47" s="1"/>
  <c r="M7" i="47" s="1"/>
  <c r="L7" i="47" s="1"/>
  <c r="K7" i="47" s="1"/>
  <c r="J7" i="47" s="1"/>
  <c r="I7" i="47" s="1"/>
  <c r="H7" i="47" s="1"/>
  <c r="G7" i="47" s="1"/>
  <c r="F7" i="47" s="1"/>
  <c r="E7" i="47" s="1"/>
  <c r="D7" i="47" s="1"/>
  <c r="C7" i="47" s="1"/>
  <c r="B7" i="47" s="1"/>
  <c r="M6" i="47" s="1"/>
  <c r="L6" i="47" s="1"/>
  <c r="K6" i="47" s="1"/>
  <c r="J6" i="47" s="1"/>
  <c r="I6" i="47" s="1"/>
  <c r="H6" i="47" s="1"/>
  <c r="G6" i="47" s="1"/>
  <c r="F6" i="47" s="1"/>
  <c r="E6" i="47" s="1"/>
  <c r="D6" i="47" s="1"/>
  <c r="C6" i="47" s="1"/>
  <c r="B6" i="47" s="1"/>
  <c r="M5" i="47" s="1"/>
  <c r="L5" i="47" s="1"/>
  <c r="K5" i="47" s="1"/>
  <c r="J5" i="47" s="1"/>
  <c r="I5" i="47" s="1"/>
  <c r="H5" i="47" s="1"/>
  <c r="G5" i="47" s="1"/>
  <c r="F5" i="47" s="1"/>
  <c r="E5" i="47" s="1"/>
  <c r="D5" i="47" s="1"/>
  <c r="C5" i="47" s="1"/>
  <c r="B5" i="47" s="1"/>
  <c r="M4" i="47" s="1"/>
  <c r="L4" i="47" s="1"/>
  <c r="K4" i="47" s="1"/>
  <c r="J4" i="47" s="1"/>
  <c r="I4" i="47" s="1"/>
  <c r="H4" i="47" s="1"/>
  <c r="G4" i="47" s="1"/>
  <c r="F4" i="47" s="1"/>
  <c r="E4" i="47" s="1"/>
  <c r="D4" i="47" s="1"/>
  <c r="C4" i="47" s="1"/>
  <c r="B4" i="47" s="1"/>
  <c r="M3" i="47" s="1"/>
  <c r="L3" i="47" s="1"/>
  <c r="K3" i="47" s="1"/>
  <c r="J3" i="47" s="1"/>
  <c r="I3" i="47" s="1"/>
  <c r="H3" i="47" s="1"/>
  <c r="G3" i="47" s="1"/>
  <c r="F3" i="47" s="1"/>
  <c r="E3" i="47" s="1"/>
  <c r="D3" i="47" s="1"/>
  <c r="C3" i="47" s="1"/>
  <c r="B3" i="47" s="1"/>
  <c r="M2" i="47" s="1"/>
  <c r="L2" i="47" s="1"/>
  <c r="K2" i="47" s="1"/>
  <c r="J2" i="47" s="1"/>
  <c r="I2" i="47" s="1"/>
  <c r="H2" i="47" s="1"/>
  <c r="G2" i="47" s="1"/>
  <c r="F2" i="47" s="1"/>
  <c r="E2" i="47" s="1"/>
  <c r="J21" i="46"/>
  <c r="I21" i="46"/>
  <c r="H21" i="46"/>
  <c r="G21" i="46"/>
  <c r="F21" i="46"/>
  <c r="E21" i="46"/>
  <c r="D21" i="46"/>
  <c r="C21" i="46"/>
  <c r="B21" i="46"/>
  <c r="C20" i="46"/>
  <c r="D20" i="46"/>
  <c r="E20" i="46"/>
  <c r="F20" i="46"/>
  <c r="G20" i="46"/>
  <c r="H20" i="46"/>
  <c r="I20" i="46"/>
  <c r="J20" i="46"/>
  <c r="K20" i="46"/>
  <c r="L20" i="46"/>
  <c r="M20" i="46"/>
  <c r="B20" i="46"/>
  <c r="C19" i="46"/>
  <c r="D19" i="46"/>
  <c r="E19" i="46"/>
  <c r="F19" i="46"/>
  <c r="G19" i="46"/>
  <c r="H19" i="46"/>
  <c r="I19" i="46"/>
  <c r="J19" i="46"/>
  <c r="K19" i="46"/>
  <c r="L19" i="46"/>
  <c r="M19" i="46"/>
  <c r="B19" i="46"/>
  <c r="C18" i="46"/>
  <c r="D18" i="46"/>
  <c r="E18" i="46"/>
  <c r="F18" i="46"/>
  <c r="G18" i="46"/>
  <c r="H18" i="46"/>
  <c r="I18" i="46"/>
  <c r="J18" i="46"/>
  <c r="K18" i="46"/>
  <c r="L18" i="46"/>
  <c r="M18" i="46"/>
  <c r="B18" i="46"/>
  <c r="I17" i="46"/>
  <c r="J17" i="46"/>
  <c r="K17" i="46"/>
  <c r="L17" i="46"/>
  <c r="M17" i="46"/>
  <c r="H17" i="46"/>
  <c r="G39" i="46" l="1"/>
  <c r="G80" i="61"/>
  <c r="F77" i="55"/>
  <c r="G80" i="60"/>
  <c r="U104" i="61"/>
  <c r="U104" i="60"/>
  <c r="D64" i="60"/>
  <c r="C28" i="60"/>
  <c r="G28" i="61"/>
  <c r="H64" i="61"/>
  <c r="G63" i="55"/>
  <c r="F27" i="55"/>
  <c r="G17" i="46"/>
  <c r="F17" i="46"/>
  <c r="E17" i="46"/>
  <c r="D17" i="46"/>
  <c r="C17" i="46"/>
  <c r="B17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M9" i="46"/>
  <c r="L9" i="46"/>
  <c r="K9" i="46"/>
  <c r="J9" i="46"/>
  <c r="I9" i="46"/>
  <c r="H9" i="46"/>
  <c r="G9" i="46"/>
  <c r="F9" i="46"/>
  <c r="E9" i="46"/>
  <c r="D9" i="46"/>
  <c r="C9" i="46"/>
  <c r="B9" i="46"/>
  <c r="M8" i="46"/>
  <c r="L8" i="46"/>
  <c r="K8" i="46"/>
  <c r="J8" i="46"/>
  <c r="I8" i="46"/>
  <c r="H8" i="46"/>
  <c r="G8" i="46"/>
  <c r="F8" i="46"/>
  <c r="E8" i="46"/>
  <c r="D8" i="46"/>
  <c r="C8" i="46"/>
  <c r="B8" i="46"/>
  <c r="M7" i="46"/>
  <c r="L7" i="46"/>
  <c r="K7" i="46"/>
  <c r="J7" i="46"/>
  <c r="I7" i="46"/>
  <c r="H7" i="46"/>
  <c r="G7" i="46"/>
  <c r="F7" i="46"/>
  <c r="E7" i="46"/>
  <c r="D7" i="46"/>
  <c r="C7" i="46"/>
  <c r="B7" i="46"/>
  <c r="M6" i="46"/>
  <c r="L6" i="46"/>
  <c r="K6" i="46"/>
  <c r="J6" i="46"/>
  <c r="I6" i="46"/>
  <c r="H6" i="46"/>
  <c r="G6" i="46"/>
  <c r="F6" i="46"/>
  <c r="E6" i="46"/>
  <c r="D6" i="46"/>
  <c r="C6" i="46"/>
  <c r="B6" i="46"/>
  <c r="M5" i="46"/>
  <c r="L5" i="46"/>
  <c r="K5" i="46"/>
  <c r="J5" i="46"/>
  <c r="I5" i="46"/>
  <c r="H5" i="46"/>
  <c r="G5" i="46"/>
  <c r="F5" i="46"/>
  <c r="E5" i="46"/>
  <c r="D5" i="46"/>
  <c r="C5" i="46"/>
  <c r="B5" i="46"/>
  <c r="M4" i="46"/>
  <c r="L4" i="46"/>
  <c r="K4" i="46"/>
  <c r="J4" i="46"/>
  <c r="I4" i="46"/>
  <c r="H4" i="46"/>
  <c r="G4" i="46"/>
  <c r="F4" i="46"/>
  <c r="E4" i="46"/>
  <c r="D4" i="46"/>
  <c r="C4" i="46"/>
  <c r="B4" i="46"/>
  <c r="I3" i="46"/>
  <c r="J3" i="46"/>
  <c r="K3" i="46"/>
  <c r="L3" i="46"/>
  <c r="M3" i="46"/>
  <c r="H3" i="46"/>
  <c r="C3" i="46"/>
  <c r="D3" i="46"/>
  <c r="E3" i="46"/>
  <c r="F3" i="46"/>
  <c r="G3" i="46"/>
  <c r="B3" i="46"/>
  <c r="I2" i="46"/>
  <c r="J2" i="46"/>
  <c r="K2" i="46"/>
  <c r="L2" i="46"/>
  <c r="M2" i="46"/>
  <c r="H2" i="46"/>
  <c r="C2" i="46"/>
  <c r="D2" i="46"/>
  <c r="E2" i="46"/>
  <c r="F2" i="46"/>
  <c r="G2" i="46"/>
  <c r="B2" i="46"/>
  <c r="T104" i="60" l="1"/>
  <c r="T104" i="61"/>
  <c r="E77" i="55"/>
  <c r="F39" i="46"/>
  <c r="F80" i="60"/>
  <c r="F80" i="61"/>
  <c r="B28" i="60"/>
  <c r="C64" i="60"/>
  <c r="G64" i="61"/>
  <c r="F28" i="61"/>
  <c r="F63" i="55"/>
  <c r="E27" i="55"/>
  <c r="S104" i="61" l="1"/>
  <c r="S104" i="60"/>
  <c r="E80" i="61"/>
  <c r="E80" i="60"/>
  <c r="D77" i="55"/>
  <c r="E39" i="46"/>
  <c r="B64" i="60"/>
  <c r="M27" i="60"/>
  <c r="F64" i="61"/>
  <c r="E28" i="61"/>
  <c r="E63" i="55"/>
  <c r="D27" i="55"/>
  <c r="C27" i="55" s="1"/>
  <c r="B27" i="55" s="1"/>
  <c r="M26" i="55" s="1"/>
  <c r="L26" i="55" s="1"/>
  <c r="K26" i="55" s="1"/>
  <c r="R104" i="60" l="1"/>
  <c r="R104" i="61"/>
  <c r="D80" i="61"/>
  <c r="D80" i="60"/>
  <c r="D39" i="46"/>
  <c r="C77" i="55"/>
  <c r="M63" i="60"/>
  <c r="L27" i="60"/>
  <c r="E64" i="61"/>
  <c r="D28" i="61"/>
  <c r="D63" i="55"/>
  <c r="C63" i="55" s="1"/>
  <c r="B63" i="55" s="1"/>
  <c r="M62" i="55" s="1"/>
  <c r="J26" i="55"/>
  <c r="I26" i="55" s="1"/>
  <c r="Q104" i="61" l="1"/>
  <c r="Q104" i="60"/>
  <c r="C80" i="61"/>
  <c r="C39" i="46"/>
  <c r="C80" i="60"/>
  <c r="B77" i="55"/>
  <c r="L63" i="60"/>
  <c r="K27" i="60"/>
  <c r="D64" i="61"/>
  <c r="C28" i="61"/>
  <c r="L62" i="55"/>
  <c r="K62" i="55" s="1"/>
  <c r="J62" i="55" s="1"/>
  <c r="I62" i="55" s="1"/>
  <c r="H26" i="55"/>
  <c r="G26" i="55" s="1"/>
  <c r="F26" i="55" s="1"/>
  <c r="B80" i="61" l="1"/>
  <c r="B39" i="46"/>
  <c r="M76" i="55"/>
  <c r="B80" i="60"/>
  <c r="P104" i="61"/>
  <c r="P104" i="60"/>
  <c r="K63" i="60"/>
  <c r="J27" i="60"/>
  <c r="C64" i="61"/>
  <c r="B28" i="61"/>
  <c r="H62" i="55"/>
  <c r="G62" i="55" s="1"/>
  <c r="F62" i="55" s="1"/>
  <c r="E26" i="55"/>
  <c r="M79" i="60" l="1"/>
  <c r="M79" i="61"/>
  <c r="M38" i="46"/>
  <c r="L76" i="55"/>
  <c r="AA103" i="61"/>
  <c r="AA103" i="60"/>
  <c r="J63" i="60"/>
  <c r="I27" i="60"/>
  <c r="B64" i="61"/>
  <c r="M27" i="61"/>
  <c r="D26" i="55"/>
  <c r="E62" i="55"/>
  <c r="Z103" i="61" l="1"/>
  <c r="Z103" i="60"/>
  <c r="K76" i="55"/>
  <c r="L79" i="61"/>
  <c r="L38" i="46"/>
  <c r="L79" i="60"/>
  <c r="I63" i="60"/>
  <c r="H27" i="60"/>
  <c r="L27" i="61"/>
  <c r="M63" i="61"/>
  <c r="D62" i="55"/>
  <c r="C26" i="55"/>
  <c r="J76" i="55" l="1"/>
  <c r="K79" i="61"/>
  <c r="K38" i="46"/>
  <c r="K79" i="60"/>
  <c r="Y103" i="61"/>
  <c r="Y103" i="60"/>
  <c r="H63" i="60"/>
  <c r="G27" i="60"/>
  <c r="L63" i="61"/>
  <c r="K27" i="61"/>
  <c r="C62" i="55"/>
  <c r="B26" i="55"/>
  <c r="X103" i="61" l="1"/>
  <c r="X103" i="60"/>
  <c r="J79" i="60"/>
  <c r="I76" i="55"/>
  <c r="J79" i="61"/>
  <c r="J38" i="46"/>
  <c r="G63" i="60"/>
  <c r="F27" i="60"/>
  <c r="K63" i="61"/>
  <c r="J27" i="61"/>
  <c r="M25" i="55"/>
  <c r="B62" i="55"/>
  <c r="H76" i="55" l="1"/>
  <c r="I79" i="61"/>
  <c r="I79" i="60"/>
  <c r="I38" i="46"/>
  <c r="W103" i="60"/>
  <c r="W103" i="61"/>
  <c r="F63" i="60"/>
  <c r="E27" i="60"/>
  <c r="J63" i="61"/>
  <c r="I27" i="61"/>
  <c r="M61" i="55"/>
  <c r="L25" i="55"/>
  <c r="K25" i="55" s="1"/>
  <c r="J25" i="55" s="1"/>
  <c r="I25" i="55" s="1"/>
  <c r="H25" i="55" s="1"/>
  <c r="G25" i="55" s="1"/>
  <c r="F25" i="55" s="1"/>
  <c r="E25" i="55" s="1"/>
  <c r="D25" i="55" s="1"/>
  <c r="C25" i="55" s="1"/>
  <c r="B25" i="55" s="1"/>
  <c r="M24" i="55" s="1"/>
  <c r="L24" i="55" s="1"/>
  <c r="K24" i="55" s="1"/>
  <c r="J24" i="55" s="1"/>
  <c r="I24" i="55" s="1"/>
  <c r="H24" i="55" s="1"/>
  <c r="G24" i="55" s="1"/>
  <c r="F24" i="55" s="1"/>
  <c r="E24" i="55" s="1"/>
  <c r="D24" i="55" s="1"/>
  <c r="C24" i="55" s="1"/>
  <c r="B24" i="55" s="1"/>
  <c r="M23" i="55" s="1"/>
  <c r="L23" i="55" s="1"/>
  <c r="K23" i="55" s="1"/>
  <c r="J23" i="55" s="1"/>
  <c r="I23" i="55" s="1"/>
  <c r="H79" i="60" l="1"/>
  <c r="H79" i="61"/>
  <c r="G76" i="55"/>
  <c r="V103" i="60"/>
  <c r="V103" i="61"/>
  <c r="E63" i="60"/>
  <c r="D27" i="60"/>
  <c r="I63" i="61"/>
  <c r="H27" i="61"/>
  <c r="H23" i="55"/>
  <c r="L61" i="55"/>
  <c r="K61" i="55" s="1"/>
  <c r="J61" i="55" s="1"/>
  <c r="I61" i="55" s="1"/>
  <c r="H61" i="55" s="1"/>
  <c r="G61" i="55" s="1"/>
  <c r="F61" i="55" s="1"/>
  <c r="E61" i="55" s="1"/>
  <c r="D61" i="55" s="1"/>
  <c r="C61" i="55" s="1"/>
  <c r="B61" i="55" s="1"/>
  <c r="U103" i="61" l="1"/>
  <c r="U103" i="60"/>
  <c r="F76" i="55"/>
  <c r="G79" i="60"/>
  <c r="G79" i="61"/>
  <c r="D63" i="60"/>
  <c r="C27" i="60"/>
  <c r="G27" i="61"/>
  <c r="H63" i="61"/>
  <c r="M60" i="55"/>
  <c r="L60" i="55" s="1"/>
  <c r="K60" i="55" s="1"/>
  <c r="J60" i="55" s="1"/>
  <c r="I60" i="55" s="1"/>
  <c r="H60" i="55" s="1"/>
  <c r="G60" i="55" s="1"/>
  <c r="F60" i="55" s="1"/>
  <c r="E60" i="55" s="1"/>
  <c r="D60" i="55" s="1"/>
  <c r="C60" i="55" s="1"/>
  <c r="B60" i="55" s="1"/>
  <c r="G23" i="55"/>
  <c r="F79" i="60" l="1"/>
  <c r="F79" i="61"/>
  <c r="E76" i="55"/>
  <c r="T103" i="60"/>
  <c r="T103" i="61"/>
  <c r="B27" i="60"/>
  <c r="C63" i="60"/>
  <c r="G63" i="61"/>
  <c r="F27" i="61"/>
  <c r="M59" i="55"/>
  <c r="L59" i="55" s="1"/>
  <c r="K59" i="55" s="1"/>
  <c r="J59" i="55" s="1"/>
  <c r="I59" i="55" s="1"/>
  <c r="H59" i="55" s="1"/>
  <c r="G59" i="55" s="1"/>
  <c r="F23" i="55"/>
  <c r="S103" i="61" l="1"/>
  <c r="S103" i="60"/>
  <c r="D76" i="55"/>
  <c r="E79" i="61"/>
  <c r="E79" i="60"/>
  <c r="B63" i="60"/>
  <c r="M26" i="60"/>
  <c r="F63" i="61"/>
  <c r="E27" i="61"/>
  <c r="F59" i="55"/>
  <c r="E23" i="55"/>
  <c r="R103" i="61" l="1"/>
  <c r="R103" i="60"/>
  <c r="C76" i="55"/>
  <c r="D79" i="60"/>
  <c r="D79" i="61"/>
  <c r="M62" i="60"/>
  <c r="L26" i="60"/>
  <c r="E63" i="61"/>
  <c r="D27" i="61"/>
  <c r="D23" i="55"/>
  <c r="E59" i="55"/>
  <c r="C79" i="60" l="1"/>
  <c r="B76" i="55"/>
  <c r="C79" i="61"/>
  <c r="Q103" i="61"/>
  <c r="Q103" i="60"/>
  <c r="L62" i="60"/>
  <c r="K26" i="60"/>
  <c r="C27" i="61"/>
  <c r="D63" i="61"/>
  <c r="C23" i="55"/>
  <c r="B23" i="55" s="1"/>
  <c r="M22" i="55" s="1"/>
  <c r="L22" i="55" s="1"/>
  <c r="K22" i="55" s="1"/>
  <c r="J22" i="55" s="1"/>
  <c r="I22" i="55" s="1"/>
  <c r="H22" i="55" s="1"/>
  <c r="G22" i="55" s="1"/>
  <c r="F22" i="55" s="1"/>
  <c r="E22" i="55" s="1"/>
  <c r="D22" i="55" s="1"/>
  <c r="C22" i="55" s="1"/>
  <c r="B22" i="55" s="1"/>
  <c r="M21" i="55" s="1"/>
  <c r="L21" i="55" s="1"/>
  <c r="K21" i="55" s="1"/>
  <c r="J21" i="55" s="1"/>
  <c r="I21" i="55" s="1"/>
  <c r="H21" i="55" s="1"/>
  <c r="G21" i="55" s="1"/>
  <c r="F21" i="55" s="1"/>
  <c r="E21" i="55" s="1"/>
  <c r="D21" i="55" s="1"/>
  <c r="C21" i="55" s="1"/>
  <c r="B21" i="55" s="1"/>
  <c r="M20" i="55" s="1"/>
  <c r="L20" i="55" s="1"/>
  <c r="K20" i="55" s="1"/>
  <c r="J20" i="55" s="1"/>
  <c r="I20" i="55" s="1"/>
  <c r="H20" i="55" s="1"/>
  <c r="G20" i="55" s="1"/>
  <c r="F20" i="55" s="1"/>
  <c r="E20" i="55" s="1"/>
  <c r="D20" i="55" s="1"/>
  <c r="C20" i="55" s="1"/>
  <c r="B20" i="55" s="1"/>
  <c r="M19" i="55" s="1"/>
  <c r="L19" i="55" s="1"/>
  <c r="K19" i="55" s="1"/>
  <c r="J19" i="55" s="1"/>
  <c r="I19" i="55" s="1"/>
  <c r="H19" i="55" s="1"/>
  <c r="G19" i="55" s="1"/>
  <c r="F19" i="55" s="1"/>
  <c r="E19" i="55" s="1"/>
  <c r="D19" i="55" s="1"/>
  <c r="C19" i="55" s="1"/>
  <c r="B19" i="55" s="1"/>
  <c r="M18" i="55" s="1"/>
  <c r="L18" i="55" s="1"/>
  <c r="K18" i="55" s="1"/>
  <c r="J18" i="55" s="1"/>
  <c r="I18" i="55" s="1"/>
  <c r="H18" i="55" s="1"/>
  <c r="G18" i="55" s="1"/>
  <c r="F18" i="55" s="1"/>
  <c r="E18" i="55" s="1"/>
  <c r="D18" i="55" s="1"/>
  <c r="C18" i="55" s="1"/>
  <c r="B18" i="55" s="1"/>
  <c r="M17" i="55" s="1"/>
  <c r="L17" i="55" s="1"/>
  <c r="K17" i="55" s="1"/>
  <c r="J17" i="55" s="1"/>
  <c r="I17" i="55" s="1"/>
  <c r="H17" i="55" s="1"/>
  <c r="G17" i="55" s="1"/>
  <c r="F17" i="55" s="1"/>
  <c r="E17" i="55" s="1"/>
  <c r="D17" i="55" s="1"/>
  <c r="C17" i="55" s="1"/>
  <c r="B17" i="55" s="1"/>
  <c r="M16" i="55" s="1"/>
  <c r="L16" i="55" s="1"/>
  <c r="K16" i="55" s="1"/>
  <c r="J16" i="55" s="1"/>
  <c r="I16" i="55" s="1"/>
  <c r="H16" i="55" s="1"/>
  <c r="G16" i="55" s="1"/>
  <c r="F16" i="55" s="1"/>
  <c r="E16" i="55" s="1"/>
  <c r="D16" i="55" s="1"/>
  <c r="C16" i="55" s="1"/>
  <c r="B16" i="55" s="1"/>
  <c r="M15" i="55" s="1"/>
  <c r="L15" i="55" s="1"/>
  <c r="K15" i="55" s="1"/>
  <c r="J15" i="55" s="1"/>
  <c r="I15" i="55" s="1"/>
  <c r="H15" i="55" s="1"/>
  <c r="G15" i="55" s="1"/>
  <c r="F15" i="55" s="1"/>
  <c r="E15" i="55" s="1"/>
  <c r="D15" i="55" s="1"/>
  <c r="C15" i="55" s="1"/>
  <c r="B15" i="55" s="1"/>
  <c r="M14" i="55" s="1"/>
  <c r="L14" i="55" s="1"/>
  <c r="K14" i="55" s="1"/>
  <c r="J14" i="55" s="1"/>
  <c r="I14" i="55" s="1"/>
  <c r="H14" i="55" s="1"/>
  <c r="G14" i="55" s="1"/>
  <c r="F14" i="55" s="1"/>
  <c r="E14" i="55" s="1"/>
  <c r="D14" i="55" s="1"/>
  <c r="C14" i="55" s="1"/>
  <c r="B14" i="55" s="1"/>
  <c r="M13" i="55" s="1"/>
  <c r="L13" i="55" s="1"/>
  <c r="K13" i="55" s="1"/>
  <c r="J13" i="55" s="1"/>
  <c r="I13" i="55" s="1"/>
  <c r="H13" i="55" s="1"/>
  <c r="G13" i="55" s="1"/>
  <c r="F13" i="55" s="1"/>
  <c r="E13" i="55" s="1"/>
  <c r="D13" i="55" s="1"/>
  <c r="C13" i="55" s="1"/>
  <c r="B13" i="55" s="1"/>
  <c r="M12" i="55" s="1"/>
  <c r="L12" i="55" s="1"/>
  <c r="K12" i="55" s="1"/>
  <c r="J12" i="55" s="1"/>
  <c r="I12" i="55" s="1"/>
  <c r="H12" i="55" s="1"/>
  <c r="G12" i="55" s="1"/>
  <c r="F12" i="55" s="1"/>
  <c r="E12" i="55" s="1"/>
  <c r="D12" i="55" s="1"/>
  <c r="C12" i="55" s="1"/>
  <c r="B12" i="55" s="1"/>
  <c r="M11" i="55" s="1"/>
  <c r="L11" i="55" s="1"/>
  <c r="K11" i="55" s="1"/>
  <c r="J11" i="55" s="1"/>
  <c r="I11" i="55" s="1"/>
  <c r="H11" i="55" s="1"/>
  <c r="G11" i="55" s="1"/>
  <c r="F11" i="55" s="1"/>
  <c r="E11" i="55" s="1"/>
  <c r="D11" i="55" s="1"/>
  <c r="C11" i="55" s="1"/>
  <c r="B11" i="55" s="1"/>
  <c r="M10" i="55" s="1"/>
  <c r="L10" i="55" s="1"/>
  <c r="K10" i="55" s="1"/>
  <c r="J10" i="55" s="1"/>
  <c r="I10" i="55" s="1"/>
  <c r="H10" i="55" s="1"/>
  <c r="G10" i="55" s="1"/>
  <c r="F10" i="55" s="1"/>
  <c r="E10" i="55" s="1"/>
  <c r="D10" i="55" s="1"/>
  <c r="C10" i="55" s="1"/>
  <c r="B10" i="55" s="1"/>
  <c r="M9" i="55" s="1"/>
  <c r="L9" i="55" s="1"/>
  <c r="K9" i="55" s="1"/>
  <c r="J9" i="55" s="1"/>
  <c r="I9" i="55" s="1"/>
  <c r="H9" i="55" s="1"/>
  <c r="G9" i="55" s="1"/>
  <c r="F9" i="55" s="1"/>
  <c r="E9" i="55" s="1"/>
  <c r="D9" i="55" s="1"/>
  <c r="C9" i="55" s="1"/>
  <c r="B9" i="55" s="1"/>
  <c r="M8" i="55" s="1"/>
  <c r="L8" i="55" s="1"/>
  <c r="K8" i="55" s="1"/>
  <c r="J8" i="55" s="1"/>
  <c r="I8" i="55" s="1"/>
  <c r="H8" i="55" s="1"/>
  <c r="G8" i="55" s="1"/>
  <c r="F8" i="55" s="1"/>
  <c r="E8" i="55" s="1"/>
  <c r="D8" i="55" s="1"/>
  <c r="C8" i="55" s="1"/>
  <c r="B8" i="55" s="1"/>
  <c r="M7" i="55" s="1"/>
  <c r="L7" i="55" s="1"/>
  <c r="K7" i="55" s="1"/>
  <c r="J7" i="55" s="1"/>
  <c r="I7" i="55" s="1"/>
  <c r="H7" i="55" s="1"/>
  <c r="G7" i="55" s="1"/>
  <c r="F7" i="55" s="1"/>
  <c r="E7" i="55" s="1"/>
  <c r="D7" i="55" s="1"/>
  <c r="C7" i="55" s="1"/>
  <c r="B7" i="55" s="1"/>
  <c r="M6" i="55" s="1"/>
  <c r="L6" i="55" s="1"/>
  <c r="K6" i="55" s="1"/>
  <c r="J6" i="55" s="1"/>
  <c r="I6" i="55" s="1"/>
  <c r="H6" i="55" s="1"/>
  <c r="G6" i="55" s="1"/>
  <c r="F6" i="55" s="1"/>
  <c r="E6" i="55" s="1"/>
  <c r="D6" i="55" s="1"/>
  <c r="C6" i="55" s="1"/>
  <c r="B6" i="55" s="1"/>
  <c r="M5" i="55" s="1"/>
  <c r="L5" i="55" s="1"/>
  <c r="K5" i="55" s="1"/>
  <c r="J5" i="55" s="1"/>
  <c r="I5" i="55" s="1"/>
  <c r="H5" i="55" s="1"/>
  <c r="G5" i="55" s="1"/>
  <c r="F5" i="55" s="1"/>
  <c r="E5" i="55" s="1"/>
  <c r="D5" i="55" s="1"/>
  <c r="C5" i="55" s="1"/>
  <c r="B5" i="55" s="1"/>
  <c r="M4" i="55" s="1"/>
  <c r="L4" i="55" s="1"/>
  <c r="K4" i="55" s="1"/>
  <c r="J4" i="55" s="1"/>
  <c r="I4" i="55" s="1"/>
  <c r="H4" i="55" s="1"/>
  <c r="G4" i="55" s="1"/>
  <c r="F4" i="55" s="1"/>
  <c r="E4" i="55" s="1"/>
  <c r="D4" i="55" s="1"/>
  <c r="C4" i="55" s="1"/>
  <c r="B4" i="55" s="1"/>
  <c r="M3" i="55" s="1"/>
  <c r="L3" i="55" s="1"/>
  <c r="K3" i="55" s="1"/>
  <c r="J3" i="55" s="1"/>
  <c r="I3" i="55" s="1"/>
  <c r="H3" i="55" s="1"/>
  <c r="G3" i="55" s="1"/>
  <c r="F3" i="55" s="1"/>
  <c r="E3" i="55" s="1"/>
  <c r="D3" i="55" s="1"/>
  <c r="C3" i="55" s="1"/>
  <c r="B3" i="55" s="1"/>
  <c r="D59" i="55"/>
  <c r="P103" i="61" l="1"/>
  <c r="P103" i="60"/>
  <c r="B79" i="61"/>
  <c r="B79" i="60"/>
  <c r="M75" i="55"/>
  <c r="K62" i="60"/>
  <c r="J26" i="60"/>
  <c r="C63" i="61"/>
  <c r="B27" i="61"/>
  <c r="C59" i="55"/>
  <c r="B59" i="55" s="1"/>
  <c r="M37" i="46" l="1"/>
  <c r="M78" i="61"/>
  <c r="M78" i="60"/>
  <c r="AA102" i="61"/>
  <c r="AA102" i="60"/>
  <c r="J62" i="60"/>
  <c r="I26" i="60"/>
  <c r="M26" i="61"/>
  <c r="B63" i="61"/>
  <c r="M58" i="55"/>
  <c r="L58" i="55" s="1"/>
  <c r="K58" i="55" s="1"/>
  <c r="J58" i="55" s="1"/>
  <c r="I58" i="55" s="1"/>
  <c r="H58" i="55" s="1"/>
  <c r="G58" i="55" s="1"/>
  <c r="F58" i="55" s="1"/>
  <c r="E58" i="55" s="1"/>
  <c r="D58" i="55" s="1"/>
  <c r="C58" i="55" s="1"/>
  <c r="B58" i="55" s="1"/>
  <c r="M57" i="55" s="1"/>
  <c r="L57" i="55" s="1"/>
  <c r="K57" i="55" s="1"/>
  <c r="J57" i="55" s="1"/>
  <c r="I57" i="55" s="1"/>
  <c r="H57" i="55" s="1"/>
  <c r="G57" i="55" s="1"/>
  <c r="F57" i="55" s="1"/>
  <c r="E57" i="55" s="1"/>
  <c r="D57" i="55" s="1"/>
  <c r="C57" i="55" s="1"/>
  <c r="B57" i="55" s="1"/>
  <c r="M56" i="55" s="1"/>
  <c r="L56" i="55" s="1"/>
  <c r="K56" i="55" s="1"/>
  <c r="J56" i="55" s="1"/>
  <c r="I56" i="55" s="1"/>
  <c r="H56" i="55" s="1"/>
  <c r="G56" i="55" s="1"/>
  <c r="F56" i="55" s="1"/>
  <c r="E56" i="55" s="1"/>
  <c r="D56" i="55" s="1"/>
  <c r="C56" i="55" s="1"/>
  <c r="B56" i="55" s="1"/>
  <c r="M55" i="55" s="1"/>
  <c r="L55" i="55" s="1"/>
  <c r="K55" i="55" s="1"/>
  <c r="J55" i="55" s="1"/>
  <c r="I55" i="55" s="1"/>
  <c r="H55" i="55" s="1"/>
  <c r="G55" i="55" s="1"/>
  <c r="F55" i="55" s="1"/>
  <c r="E55" i="55" s="1"/>
  <c r="D55" i="55" s="1"/>
  <c r="C55" i="55" s="1"/>
  <c r="B55" i="55" s="1"/>
  <c r="M54" i="55" s="1"/>
  <c r="L54" i="55" s="1"/>
  <c r="K54" i="55" s="1"/>
  <c r="J54" i="55" s="1"/>
  <c r="I54" i="55" s="1"/>
  <c r="H54" i="55" s="1"/>
  <c r="G54" i="55" s="1"/>
  <c r="F54" i="55" s="1"/>
  <c r="E54" i="55" s="1"/>
  <c r="D54" i="55" s="1"/>
  <c r="C54" i="55" s="1"/>
  <c r="B54" i="55" s="1"/>
  <c r="M53" i="55" s="1"/>
  <c r="L53" i="55" s="1"/>
  <c r="K53" i="55" s="1"/>
  <c r="J53" i="55" s="1"/>
  <c r="I53" i="55" s="1"/>
  <c r="H53" i="55" s="1"/>
  <c r="G53" i="55" s="1"/>
  <c r="F53" i="55" s="1"/>
  <c r="E53" i="55" s="1"/>
  <c r="D53" i="55" s="1"/>
  <c r="C53" i="55" s="1"/>
  <c r="B53" i="55" s="1"/>
  <c r="M52" i="55" s="1"/>
  <c r="L52" i="55" s="1"/>
  <c r="K52" i="55" s="1"/>
  <c r="J52" i="55" s="1"/>
  <c r="I52" i="55" s="1"/>
  <c r="H52" i="55" s="1"/>
  <c r="G52" i="55" s="1"/>
  <c r="F52" i="55" s="1"/>
  <c r="E52" i="55" s="1"/>
  <c r="D52" i="55" s="1"/>
  <c r="C52" i="55" s="1"/>
  <c r="B52" i="55" s="1"/>
  <c r="M51" i="55" s="1"/>
  <c r="L51" i="55" s="1"/>
  <c r="K51" i="55" s="1"/>
  <c r="J51" i="55" s="1"/>
  <c r="I51" i="55" s="1"/>
  <c r="H51" i="55" s="1"/>
  <c r="G51" i="55" s="1"/>
  <c r="F51" i="55" s="1"/>
  <c r="E51" i="55" s="1"/>
  <c r="D51" i="55" s="1"/>
  <c r="C51" i="55" s="1"/>
  <c r="B51" i="55" s="1"/>
  <c r="M50" i="55" s="1"/>
  <c r="L50" i="55" s="1"/>
  <c r="K50" i="55" s="1"/>
  <c r="J50" i="55" s="1"/>
  <c r="I50" i="55" s="1"/>
  <c r="H50" i="55" s="1"/>
  <c r="G50" i="55" s="1"/>
  <c r="F50" i="55" s="1"/>
  <c r="E50" i="55" s="1"/>
  <c r="D50" i="55" s="1"/>
  <c r="C50" i="55" s="1"/>
  <c r="B50" i="55" s="1"/>
  <c r="M49" i="55" s="1"/>
  <c r="L49" i="55" s="1"/>
  <c r="K49" i="55" s="1"/>
  <c r="J49" i="55" s="1"/>
  <c r="I49" i="55" s="1"/>
  <c r="H49" i="55" s="1"/>
  <c r="G49" i="55" s="1"/>
  <c r="F49" i="55" s="1"/>
  <c r="E49" i="55" s="1"/>
  <c r="D49" i="55" s="1"/>
  <c r="C49" i="55" s="1"/>
  <c r="B49" i="55" s="1"/>
  <c r="M48" i="55" s="1"/>
  <c r="L48" i="55" s="1"/>
  <c r="K48" i="55" s="1"/>
  <c r="J48" i="55" s="1"/>
  <c r="I48" i="55" s="1"/>
  <c r="H48" i="55" s="1"/>
  <c r="G48" i="55" s="1"/>
  <c r="F48" i="55" s="1"/>
  <c r="E48" i="55" s="1"/>
  <c r="D48" i="55" s="1"/>
  <c r="C48" i="55" s="1"/>
  <c r="B48" i="55" s="1"/>
  <c r="M47" i="55" s="1"/>
  <c r="L47" i="55" s="1"/>
  <c r="K47" i="55" s="1"/>
  <c r="J47" i="55" s="1"/>
  <c r="I47" i="55" s="1"/>
  <c r="H47" i="55" s="1"/>
  <c r="G47" i="55" s="1"/>
  <c r="F47" i="55" s="1"/>
  <c r="E47" i="55" s="1"/>
  <c r="D47" i="55" s="1"/>
  <c r="C47" i="55" s="1"/>
  <c r="B47" i="55" s="1"/>
  <c r="M46" i="55" s="1"/>
  <c r="L46" i="55" s="1"/>
  <c r="K46" i="55" s="1"/>
  <c r="J46" i="55" s="1"/>
  <c r="I46" i="55" s="1"/>
  <c r="H46" i="55" s="1"/>
  <c r="G46" i="55" s="1"/>
  <c r="F46" i="55" s="1"/>
  <c r="E46" i="55" s="1"/>
  <c r="D46" i="55" s="1"/>
  <c r="C46" i="55" s="1"/>
  <c r="B46" i="55" s="1"/>
  <c r="M45" i="55" s="1"/>
  <c r="L45" i="55" s="1"/>
  <c r="K45" i="55" s="1"/>
  <c r="J45" i="55" s="1"/>
  <c r="I45" i="55" s="1"/>
  <c r="H45" i="55" s="1"/>
  <c r="G45" i="55" s="1"/>
  <c r="F45" i="55" s="1"/>
  <c r="E45" i="55" s="1"/>
  <c r="D45" i="55" s="1"/>
  <c r="C45" i="55" s="1"/>
  <c r="B45" i="55" s="1"/>
  <c r="M44" i="55" s="1"/>
  <c r="L44" i="55" s="1"/>
  <c r="K44" i="55" s="1"/>
  <c r="J44" i="55" s="1"/>
  <c r="I44" i="55" s="1"/>
  <c r="H44" i="55" s="1"/>
  <c r="G44" i="55" s="1"/>
  <c r="F44" i="55" s="1"/>
  <c r="E44" i="55" s="1"/>
  <c r="D44" i="55" s="1"/>
  <c r="C44" i="55" s="1"/>
  <c r="B44" i="55" s="1"/>
  <c r="M43" i="55" s="1"/>
  <c r="L43" i="55" s="1"/>
  <c r="K43" i="55" s="1"/>
  <c r="J43" i="55" s="1"/>
  <c r="I43" i="55" s="1"/>
  <c r="H43" i="55" s="1"/>
  <c r="G43" i="55" s="1"/>
  <c r="F43" i="55" s="1"/>
  <c r="E43" i="55" s="1"/>
  <c r="D43" i="55" s="1"/>
  <c r="C43" i="55" s="1"/>
  <c r="B43" i="55" s="1"/>
  <c r="M42" i="55" s="1"/>
  <c r="L42" i="55" s="1"/>
  <c r="K42" i="55" s="1"/>
  <c r="J42" i="55" s="1"/>
  <c r="I42" i="55" s="1"/>
  <c r="H42" i="55" s="1"/>
  <c r="G42" i="55" s="1"/>
  <c r="F42" i="55" s="1"/>
  <c r="E42" i="55" s="1"/>
  <c r="D42" i="55" s="1"/>
  <c r="C42" i="55" s="1"/>
  <c r="B42" i="55" s="1"/>
  <c r="M41" i="55" s="1"/>
  <c r="L41" i="55" s="1"/>
  <c r="K41" i="55" s="1"/>
  <c r="J41" i="55" s="1"/>
  <c r="I41" i="55" s="1"/>
  <c r="H41" i="55" s="1"/>
  <c r="G41" i="55" s="1"/>
  <c r="F41" i="55" s="1"/>
  <c r="E41" i="55" s="1"/>
  <c r="D41" i="55" s="1"/>
  <c r="C41" i="55" s="1"/>
  <c r="B41" i="55" s="1"/>
  <c r="M40" i="55" s="1"/>
  <c r="L40" i="55" s="1"/>
  <c r="K40" i="55" s="1"/>
  <c r="J40" i="55" s="1"/>
  <c r="I40" i="55" s="1"/>
  <c r="H40" i="55" s="1"/>
  <c r="G40" i="55" s="1"/>
  <c r="F40" i="55" s="1"/>
  <c r="E40" i="55" s="1"/>
  <c r="D40" i="55" s="1"/>
  <c r="C40" i="55" s="1"/>
  <c r="B40" i="55" s="1"/>
  <c r="M39" i="55" s="1"/>
  <c r="L39" i="55" s="1"/>
  <c r="K39" i="55" s="1"/>
  <c r="J39" i="55" s="1"/>
  <c r="I39" i="55" s="1"/>
  <c r="H39" i="55" s="1"/>
  <c r="G39" i="55" s="1"/>
  <c r="F39" i="55" s="1"/>
  <c r="E39" i="55" s="1"/>
  <c r="D39" i="55" s="1"/>
  <c r="C39" i="55" s="1"/>
  <c r="B39" i="55" s="1"/>
  <c r="I62" i="60" l="1"/>
  <c r="H26" i="60"/>
  <c r="M62" i="61"/>
  <c r="L26" i="61"/>
  <c r="H62" i="60" l="1"/>
  <c r="G26" i="60"/>
  <c r="L62" i="61"/>
  <c r="K26" i="61"/>
  <c r="G62" i="60" l="1"/>
  <c r="F26" i="60"/>
  <c r="K62" i="61"/>
  <c r="J26" i="61"/>
  <c r="F62" i="60" l="1"/>
  <c r="E26" i="60"/>
  <c r="J62" i="61"/>
  <c r="I26" i="61"/>
  <c r="E62" i="60" l="1"/>
  <c r="D26" i="60"/>
  <c r="I62" i="61"/>
  <c r="H26" i="61"/>
  <c r="D62" i="60" l="1"/>
  <c r="C26" i="60"/>
  <c r="H62" i="61"/>
  <c r="G26" i="61"/>
  <c r="B26" i="60" l="1"/>
  <c r="C62" i="60"/>
  <c r="G62" i="61"/>
  <c r="F26" i="61"/>
  <c r="B62" i="60" l="1"/>
  <c r="M25" i="60"/>
  <c r="F62" i="61"/>
  <c r="E26" i="61"/>
  <c r="M61" i="60" l="1"/>
  <c r="L25" i="60"/>
  <c r="E62" i="61"/>
  <c r="D26" i="61"/>
  <c r="L61" i="60" l="1"/>
  <c r="K25" i="60"/>
  <c r="C26" i="61"/>
  <c r="D62" i="61"/>
  <c r="K61" i="60" l="1"/>
  <c r="J25" i="60"/>
  <c r="C62" i="61"/>
  <c r="B26" i="61"/>
  <c r="J61" i="60" l="1"/>
  <c r="I25" i="60"/>
  <c r="B62" i="61"/>
  <c r="M25" i="61"/>
  <c r="I61" i="60" l="1"/>
  <c r="H25" i="60"/>
  <c r="M61" i="61"/>
  <c r="L25" i="61"/>
  <c r="H61" i="60" l="1"/>
  <c r="G25" i="60"/>
  <c r="K25" i="61"/>
  <c r="L61" i="61"/>
  <c r="G61" i="60" l="1"/>
  <c r="F25" i="60"/>
  <c r="K61" i="61"/>
  <c r="J25" i="61"/>
  <c r="F61" i="60" l="1"/>
  <c r="E25" i="60"/>
  <c r="I25" i="61"/>
  <c r="J61" i="61"/>
  <c r="E61" i="60" l="1"/>
  <c r="D25" i="60"/>
  <c r="I61" i="61"/>
  <c r="H25" i="61"/>
  <c r="D61" i="60" l="1"/>
  <c r="C25" i="60"/>
  <c r="H61" i="61"/>
  <c r="G25" i="61"/>
  <c r="B25" i="60" l="1"/>
  <c r="C61" i="60"/>
  <c r="G61" i="61"/>
  <c r="F25" i="61"/>
  <c r="B61" i="60" l="1"/>
  <c r="M24" i="60"/>
  <c r="F61" i="61"/>
  <c r="E25" i="61"/>
  <c r="M60" i="60" l="1"/>
  <c r="L24" i="60"/>
  <c r="E61" i="61"/>
  <c r="D25" i="61"/>
  <c r="L60" i="60" l="1"/>
  <c r="K24" i="60"/>
  <c r="D61" i="61"/>
  <c r="C25" i="61"/>
  <c r="K60" i="60" l="1"/>
  <c r="J24" i="60"/>
  <c r="C61" i="61"/>
  <c r="B25" i="61"/>
  <c r="J60" i="60" l="1"/>
  <c r="I24" i="60"/>
  <c r="B61" i="61"/>
  <c r="M24" i="61"/>
  <c r="I60" i="60" l="1"/>
  <c r="H24" i="60"/>
  <c r="M60" i="61"/>
  <c r="L24" i="61"/>
  <c r="H60" i="60" l="1"/>
  <c r="G24" i="60"/>
  <c r="K24" i="61"/>
  <c r="L60" i="61"/>
  <c r="G60" i="60" l="1"/>
  <c r="F24" i="60"/>
  <c r="K60" i="61"/>
  <c r="J24" i="61"/>
  <c r="F60" i="60" l="1"/>
  <c r="E24" i="60"/>
  <c r="J60" i="61"/>
  <c r="I24" i="61"/>
  <c r="E60" i="60" l="1"/>
  <c r="D24" i="60"/>
  <c r="I60" i="61"/>
  <c r="H24" i="61"/>
  <c r="D60" i="60" l="1"/>
  <c r="C24" i="60"/>
  <c r="G24" i="61"/>
  <c r="H60" i="61"/>
  <c r="B24" i="60" l="1"/>
  <c r="C60" i="60"/>
  <c r="G60" i="61"/>
  <c r="F24" i="61"/>
  <c r="B60" i="60" l="1"/>
  <c r="M23" i="60"/>
  <c r="E24" i="61"/>
  <c r="F60" i="61"/>
  <c r="M59" i="60" l="1"/>
  <c r="L23" i="60"/>
  <c r="E60" i="61"/>
  <c r="D24" i="61"/>
  <c r="L59" i="60" l="1"/>
  <c r="K23" i="60"/>
  <c r="D60" i="61"/>
  <c r="C24" i="61"/>
  <c r="K59" i="60" l="1"/>
  <c r="J23" i="60"/>
  <c r="C60" i="61"/>
  <c r="B24" i="61"/>
  <c r="J59" i="60" l="1"/>
  <c r="I23" i="60"/>
  <c r="B60" i="61"/>
  <c r="M23" i="61"/>
  <c r="I59" i="60" l="1"/>
  <c r="H23" i="60"/>
  <c r="M59" i="61"/>
  <c r="L23" i="61"/>
  <c r="H59" i="60" l="1"/>
  <c r="G23" i="60"/>
  <c r="L59" i="61"/>
  <c r="K23" i="61"/>
  <c r="G59" i="60" l="1"/>
  <c r="F23" i="60"/>
  <c r="K59" i="61"/>
  <c r="J23" i="61"/>
  <c r="F59" i="60" l="1"/>
  <c r="E23" i="60"/>
  <c r="J59" i="61"/>
  <c r="I23" i="61"/>
  <c r="E59" i="60" l="1"/>
  <c r="D23" i="60"/>
  <c r="I59" i="61"/>
  <c r="H23" i="61"/>
  <c r="D59" i="60" l="1"/>
  <c r="C23" i="60"/>
  <c r="G23" i="61"/>
  <c r="H59" i="61"/>
  <c r="B23" i="60" l="1"/>
  <c r="C59" i="60"/>
  <c r="G59" i="61"/>
  <c r="F23" i="61"/>
  <c r="B59" i="60" l="1"/>
  <c r="M22" i="60"/>
  <c r="F59" i="61"/>
  <c r="E23" i="61"/>
  <c r="M58" i="60" l="1"/>
  <c r="L22" i="60"/>
  <c r="E59" i="61"/>
  <c r="D23" i="61"/>
  <c r="L58" i="60" l="1"/>
  <c r="K22" i="60"/>
  <c r="C23" i="61"/>
  <c r="D59" i="61"/>
  <c r="K58" i="60" l="1"/>
  <c r="J22" i="60"/>
  <c r="C59" i="61"/>
  <c r="B23" i="61"/>
  <c r="J58" i="60" l="1"/>
  <c r="I22" i="60"/>
  <c r="B59" i="61"/>
  <c r="M22" i="61"/>
  <c r="I58" i="60" l="1"/>
  <c r="H22" i="60"/>
  <c r="M58" i="61"/>
  <c r="L22" i="61"/>
  <c r="H58" i="60" l="1"/>
  <c r="G22" i="60"/>
  <c r="L58" i="61"/>
  <c r="K22" i="61"/>
  <c r="G58" i="60" l="1"/>
  <c r="F22" i="60"/>
  <c r="K58" i="61"/>
  <c r="J22" i="61"/>
  <c r="F58" i="60" l="1"/>
  <c r="E22" i="60"/>
  <c r="J58" i="61"/>
  <c r="I22" i="61"/>
  <c r="E58" i="60" l="1"/>
  <c r="D22" i="60"/>
  <c r="I58" i="61"/>
  <c r="H22" i="61"/>
  <c r="D58" i="60" l="1"/>
  <c r="C22" i="60"/>
  <c r="H58" i="61"/>
  <c r="G22" i="61"/>
  <c r="C58" i="60" l="1"/>
  <c r="B22" i="60"/>
  <c r="G58" i="61"/>
  <c r="F22" i="61"/>
  <c r="B58" i="60" l="1"/>
  <c r="M57" i="60" s="1"/>
  <c r="L57" i="60" s="1"/>
  <c r="K57" i="60" s="1"/>
  <c r="J57" i="60" s="1"/>
  <c r="I57" i="60" s="1"/>
  <c r="H57" i="60" s="1"/>
  <c r="G57" i="60" s="1"/>
  <c r="F57" i="60" s="1"/>
  <c r="E57" i="60" s="1"/>
  <c r="D57" i="60" s="1"/>
  <c r="C57" i="60" s="1"/>
  <c r="B57" i="60" s="1"/>
  <c r="M56" i="60" s="1"/>
  <c r="L56" i="60" s="1"/>
  <c r="K56" i="60" s="1"/>
  <c r="J56" i="60" s="1"/>
  <c r="I56" i="60" s="1"/>
  <c r="H56" i="60" s="1"/>
  <c r="G56" i="60" s="1"/>
  <c r="F56" i="60" s="1"/>
  <c r="E56" i="60" s="1"/>
  <c r="D56" i="60" s="1"/>
  <c r="C56" i="60" s="1"/>
  <c r="B56" i="60" s="1"/>
  <c r="M55" i="60" s="1"/>
  <c r="L55" i="60" s="1"/>
  <c r="K55" i="60" s="1"/>
  <c r="J55" i="60" s="1"/>
  <c r="I55" i="60" s="1"/>
  <c r="H55" i="60" s="1"/>
  <c r="G55" i="60" s="1"/>
  <c r="F55" i="60" s="1"/>
  <c r="E55" i="60" s="1"/>
  <c r="D55" i="60" s="1"/>
  <c r="C55" i="60" s="1"/>
  <c r="B55" i="60" s="1"/>
  <c r="M54" i="60" s="1"/>
  <c r="L54" i="60" s="1"/>
  <c r="K54" i="60" s="1"/>
  <c r="J54" i="60" s="1"/>
  <c r="I54" i="60" s="1"/>
  <c r="H54" i="60" s="1"/>
  <c r="G54" i="60" s="1"/>
  <c r="F54" i="60" s="1"/>
  <c r="E54" i="60" s="1"/>
  <c r="D54" i="60" s="1"/>
  <c r="C54" i="60" s="1"/>
  <c r="B54" i="60" s="1"/>
  <c r="M53" i="60" s="1"/>
  <c r="L53" i="60" s="1"/>
  <c r="K53" i="60" s="1"/>
  <c r="J53" i="60" s="1"/>
  <c r="I53" i="60" s="1"/>
  <c r="H53" i="60" s="1"/>
  <c r="G53" i="60" s="1"/>
  <c r="F53" i="60" s="1"/>
  <c r="E53" i="60" s="1"/>
  <c r="D53" i="60" s="1"/>
  <c r="C53" i="60" s="1"/>
  <c r="B53" i="60" s="1"/>
  <c r="M52" i="60" s="1"/>
  <c r="L52" i="60" s="1"/>
  <c r="K52" i="60" s="1"/>
  <c r="J52" i="60" s="1"/>
  <c r="I52" i="60" s="1"/>
  <c r="H52" i="60" s="1"/>
  <c r="G52" i="60" s="1"/>
  <c r="F52" i="60" s="1"/>
  <c r="E52" i="60" s="1"/>
  <c r="D52" i="60" s="1"/>
  <c r="C52" i="60" s="1"/>
  <c r="B52" i="60" s="1"/>
  <c r="M51" i="60" s="1"/>
  <c r="L51" i="60" s="1"/>
  <c r="K51" i="60" s="1"/>
  <c r="J51" i="60" s="1"/>
  <c r="I51" i="60" s="1"/>
  <c r="H51" i="60" s="1"/>
  <c r="G51" i="60" s="1"/>
  <c r="F51" i="60" s="1"/>
  <c r="E51" i="60" s="1"/>
  <c r="D51" i="60" s="1"/>
  <c r="C51" i="60" s="1"/>
  <c r="B51" i="60" s="1"/>
  <c r="M50" i="60" s="1"/>
  <c r="L50" i="60" s="1"/>
  <c r="K50" i="60" s="1"/>
  <c r="J50" i="60" s="1"/>
  <c r="I50" i="60" s="1"/>
  <c r="H50" i="60" s="1"/>
  <c r="G50" i="60" s="1"/>
  <c r="F50" i="60" s="1"/>
  <c r="E50" i="60" s="1"/>
  <c r="D50" i="60" s="1"/>
  <c r="C50" i="60" s="1"/>
  <c r="B50" i="60" s="1"/>
  <c r="M49" i="60" s="1"/>
  <c r="L49" i="60" s="1"/>
  <c r="K49" i="60" s="1"/>
  <c r="J49" i="60" s="1"/>
  <c r="I49" i="60" s="1"/>
  <c r="H49" i="60" s="1"/>
  <c r="G49" i="60" s="1"/>
  <c r="F49" i="60" s="1"/>
  <c r="E49" i="60" s="1"/>
  <c r="D49" i="60" s="1"/>
  <c r="C49" i="60" s="1"/>
  <c r="B49" i="60" s="1"/>
  <c r="M48" i="60" s="1"/>
  <c r="L48" i="60" s="1"/>
  <c r="K48" i="60" s="1"/>
  <c r="J48" i="60" s="1"/>
  <c r="I48" i="60" s="1"/>
  <c r="H48" i="60" s="1"/>
  <c r="G48" i="60" s="1"/>
  <c r="F48" i="60" s="1"/>
  <c r="E48" i="60" s="1"/>
  <c r="D48" i="60" s="1"/>
  <c r="C48" i="60" s="1"/>
  <c r="B48" i="60" s="1"/>
  <c r="M47" i="60" s="1"/>
  <c r="L47" i="60" s="1"/>
  <c r="K47" i="60" s="1"/>
  <c r="J47" i="60" s="1"/>
  <c r="I47" i="60" s="1"/>
  <c r="H47" i="60" s="1"/>
  <c r="G47" i="60" s="1"/>
  <c r="F47" i="60" s="1"/>
  <c r="E47" i="60" s="1"/>
  <c r="D47" i="60" s="1"/>
  <c r="C47" i="60" s="1"/>
  <c r="B47" i="60" s="1"/>
  <c r="M46" i="60" s="1"/>
  <c r="L46" i="60" s="1"/>
  <c r="K46" i="60" s="1"/>
  <c r="J46" i="60" s="1"/>
  <c r="I46" i="60" s="1"/>
  <c r="H46" i="60" s="1"/>
  <c r="G46" i="60" s="1"/>
  <c r="F46" i="60" s="1"/>
  <c r="E46" i="60" s="1"/>
  <c r="D46" i="60" s="1"/>
  <c r="C46" i="60" s="1"/>
  <c r="B46" i="60" s="1"/>
  <c r="M45" i="60" s="1"/>
  <c r="L45" i="60" s="1"/>
  <c r="K45" i="60" s="1"/>
  <c r="J45" i="60" s="1"/>
  <c r="I45" i="60" s="1"/>
  <c r="H45" i="60" s="1"/>
  <c r="G45" i="60" s="1"/>
  <c r="F45" i="60" s="1"/>
  <c r="E45" i="60" s="1"/>
  <c r="D45" i="60" s="1"/>
  <c r="C45" i="60" s="1"/>
  <c r="B45" i="60" s="1"/>
  <c r="M44" i="60" s="1"/>
  <c r="L44" i="60" s="1"/>
  <c r="K44" i="60" s="1"/>
  <c r="J44" i="60" s="1"/>
  <c r="I44" i="60" s="1"/>
  <c r="H44" i="60" s="1"/>
  <c r="G44" i="60" s="1"/>
  <c r="F44" i="60" s="1"/>
  <c r="E44" i="60" s="1"/>
  <c r="D44" i="60" s="1"/>
  <c r="C44" i="60" s="1"/>
  <c r="B44" i="60" s="1"/>
  <c r="M43" i="60" s="1"/>
  <c r="L43" i="60" s="1"/>
  <c r="K43" i="60" s="1"/>
  <c r="J43" i="60" s="1"/>
  <c r="I43" i="60" s="1"/>
  <c r="H43" i="60" s="1"/>
  <c r="G43" i="60" s="1"/>
  <c r="F43" i="60" s="1"/>
  <c r="E43" i="60" s="1"/>
  <c r="D43" i="60" s="1"/>
  <c r="C43" i="60" s="1"/>
  <c r="B43" i="60" s="1"/>
  <c r="M42" i="60" s="1"/>
  <c r="L42" i="60" s="1"/>
  <c r="K42" i="60" s="1"/>
  <c r="J42" i="60" s="1"/>
  <c r="I42" i="60" s="1"/>
  <c r="H42" i="60" s="1"/>
  <c r="G42" i="60" s="1"/>
  <c r="F42" i="60" s="1"/>
  <c r="E42" i="60" s="1"/>
  <c r="D42" i="60" s="1"/>
  <c r="C42" i="60" s="1"/>
  <c r="B42" i="60" s="1"/>
  <c r="M41" i="60" s="1"/>
  <c r="L41" i="60" s="1"/>
  <c r="K41" i="60" s="1"/>
  <c r="J41" i="60" s="1"/>
  <c r="I41" i="60" s="1"/>
  <c r="H41" i="60" s="1"/>
  <c r="G41" i="60" s="1"/>
  <c r="F41" i="60" s="1"/>
  <c r="E41" i="60" s="1"/>
  <c r="D41" i="60" s="1"/>
  <c r="C41" i="60" s="1"/>
  <c r="B41" i="60" s="1"/>
  <c r="M40" i="60" s="1"/>
  <c r="L40" i="60" s="1"/>
  <c r="K40" i="60" s="1"/>
  <c r="J40" i="60" s="1"/>
  <c r="I40" i="60" s="1"/>
  <c r="H40" i="60" s="1"/>
  <c r="G40" i="60" s="1"/>
  <c r="F40" i="60" s="1"/>
  <c r="E40" i="60" s="1"/>
  <c r="D40" i="60" s="1"/>
  <c r="C40" i="60" s="1"/>
  <c r="B40" i="60" s="1"/>
  <c r="M39" i="60" s="1"/>
  <c r="L39" i="60" s="1"/>
  <c r="K39" i="60" s="1"/>
  <c r="J39" i="60" s="1"/>
  <c r="I39" i="60" s="1"/>
  <c r="H39" i="60" s="1"/>
  <c r="G39" i="60" s="1"/>
  <c r="F39" i="60" s="1"/>
  <c r="E39" i="60" s="1"/>
  <c r="D39" i="60" s="1"/>
  <c r="C39" i="60" s="1"/>
  <c r="B39" i="60" s="1"/>
  <c r="M21" i="60"/>
  <c r="L21" i="60" s="1"/>
  <c r="K21" i="60" s="1"/>
  <c r="J21" i="60" s="1"/>
  <c r="I21" i="60" s="1"/>
  <c r="H21" i="60" s="1"/>
  <c r="G21" i="60" s="1"/>
  <c r="F21" i="60" s="1"/>
  <c r="E21" i="60" s="1"/>
  <c r="D21" i="60" s="1"/>
  <c r="C21" i="60" s="1"/>
  <c r="B21" i="60" s="1"/>
  <c r="M20" i="60" s="1"/>
  <c r="L20" i="60" s="1"/>
  <c r="K20" i="60" s="1"/>
  <c r="J20" i="60" s="1"/>
  <c r="I20" i="60" s="1"/>
  <c r="H20" i="60" s="1"/>
  <c r="G20" i="60" s="1"/>
  <c r="F20" i="60" s="1"/>
  <c r="E20" i="60" s="1"/>
  <c r="D20" i="60" s="1"/>
  <c r="C20" i="60" s="1"/>
  <c r="B20" i="60" s="1"/>
  <c r="M19" i="60" s="1"/>
  <c r="L19" i="60" s="1"/>
  <c r="K19" i="60" s="1"/>
  <c r="J19" i="60" s="1"/>
  <c r="I19" i="60" s="1"/>
  <c r="H19" i="60" s="1"/>
  <c r="G19" i="60" s="1"/>
  <c r="F19" i="60" s="1"/>
  <c r="E19" i="60" s="1"/>
  <c r="D19" i="60" s="1"/>
  <c r="C19" i="60" s="1"/>
  <c r="B19" i="60" s="1"/>
  <c r="M18" i="60" s="1"/>
  <c r="L18" i="60" s="1"/>
  <c r="K18" i="60" s="1"/>
  <c r="J18" i="60" s="1"/>
  <c r="I18" i="60" s="1"/>
  <c r="H18" i="60" s="1"/>
  <c r="G18" i="60" s="1"/>
  <c r="F18" i="60" s="1"/>
  <c r="E18" i="60" s="1"/>
  <c r="D18" i="60" s="1"/>
  <c r="C18" i="60" s="1"/>
  <c r="B18" i="60" s="1"/>
  <c r="M17" i="60" s="1"/>
  <c r="L17" i="60" s="1"/>
  <c r="K17" i="60" s="1"/>
  <c r="J17" i="60" s="1"/>
  <c r="I17" i="60" s="1"/>
  <c r="H17" i="60" s="1"/>
  <c r="G17" i="60" s="1"/>
  <c r="F17" i="60" s="1"/>
  <c r="E17" i="60" s="1"/>
  <c r="D17" i="60" s="1"/>
  <c r="C17" i="60" s="1"/>
  <c r="B17" i="60" s="1"/>
  <c r="M16" i="60" s="1"/>
  <c r="L16" i="60" s="1"/>
  <c r="K16" i="60" s="1"/>
  <c r="J16" i="60" s="1"/>
  <c r="I16" i="60" s="1"/>
  <c r="H16" i="60" s="1"/>
  <c r="G16" i="60" s="1"/>
  <c r="F16" i="60" s="1"/>
  <c r="E16" i="60" s="1"/>
  <c r="D16" i="60" s="1"/>
  <c r="C16" i="60" s="1"/>
  <c r="B16" i="60" s="1"/>
  <c r="M15" i="60" s="1"/>
  <c r="L15" i="60" s="1"/>
  <c r="K15" i="60" s="1"/>
  <c r="J15" i="60" s="1"/>
  <c r="I15" i="60" s="1"/>
  <c r="H15" i="60" s="1"/>
  <c r="G15" i="60" s="1"/>
  <c r="F15" i="60" s="1"/>
  <c r="E15" i="60" s="1"/>
  <c r="D15" i="60" s="1"/>
  <c r="C15" i="60" s="1"/>
  <c r="B15" i="60" s="1"/>
  <c r="M14" i="60" s="1"/>
  <c r="L14" i="60" s="1"/>
  <c r="K14" i="60" s="1"/>
  <c r="J14" i="60" s="1"/>
  <c r="I14" i="60" s="1"/>
  <c r="H14" i="60" s="1"/>
  <c r="G14" i="60" s="1"/>
  <c r="F14" i="60" s="1"/>
  <c r="E14" i="60" s="1"/>
  <c r="D14" i="60" s="1"/>
  <c r="C14" i="60" s="1"/>
  <c r="B14" i="60" s="1"/>
  <c r="M13" i="60" s="1"/>
  <c r="L13" i="60" s="1"/>
  <c r="K13" i="60" s="1"/>
  <c r="J13" i="60" s="1"/>
  <c r="I13" i="60" s="1"/>
  <c r="H13" i="60" s="1"/>
  <c r="G13" i="60" s="1"/>
  <c r="F13" i="60" s="1"/>
  <c r="E13" i="60" s="1"/>
  <c r="D13" i="60" s="1"/>
  <c r="C13" i="60" s="1"/>
  <c r="B13" i="60" s="1"/>
  <c r="M12" i="60" s="1"/>
  <c r="L12" i="60" s="1"/>
  <c r="K12" i="60" s="1"/>
  <c r="J12" i="60" s="1"/>
  <c r="I12" i="60" s="1"/>
  <c r="H12" i="60" s="1"/>
  <c r="G12" i="60" s="1"/>
  <c r="F12" i="60" s="1"/>
  <c r="E12" i="60" s="1"/>
  <c r="D12" i="60" s="1"/>
  <c r="C12" i="60" s="1"/>
  <c r="B12" i="60" s="1"/>
  <c r="M11" i="60" s="1"/>
  <c r="L11" i="60" s="1"/>
  <c r="K11" i="60" s="1"/>
  <c r="J11" i="60" s="1"/>
  <c r="I11" i="60" s="1"/>
  <c r="H11" i="60" s="1"/>
  <c r="G11" i="60" s="1"/>
  <c r="F11" i="60" s="1"/>
  <c r="E11" i="60" s="1"/>
  <c r="D11" i="60" s="1"/>
  <c r="C11" i="60" s="1"/>
  <c r="B11" i="60" s="1"/>
  <c r="M10" i="60" s="1"/>
  <c r="L10" i="60" s="1"/>
  <c r="K10" i="60" s="1"/>
  <c r="J10" i="60" s="1"/>
  <c r="I10" i="60" s="1"/>
  <c r="H10" i="60" s="1"/>
  <c r="G10" i="60" s="1"/>
  <c r="F10" i="60" s="1"/>
  <c r="E10" i="60" s="1"/>
  <c r="D10" i="60" s="1"/>
  <c r="C10" i="60" s="1"/>
  <c r="B10" i="60" s="1"/>
  <c r="M9" i="60" s="1"/>
  <c r="L9" i="60" s="1"/>
  <c r="K9" i="60" s="1"/>
  <c r="J9" i="60" s="1"/>
  <c r="I9" i="60" s="1"/>
  <c r="H9" i="60" s="1"/>
  <c r="G9" i="60" s="1"/>
  <c r="F9" i="60" s="1"/>
  <c r="E9" i="60" s="1"/>
  <c r="D9" i="60" s="1"/>
  <c r="C9" i="60" s="1"/>
  <c r="B9" i="60" s="1"/>
  <c r="M8" i="60" s="1"/>
  <c r="L8" i="60" s="1"/>
  <c r="K8" i="60" s="1"/>
  <c r="J8" i="60" s="1"/>
  <c r="I8" i="60" s="1"/>
  <c r="H8" i="60" s="1"/>
  <c r="G8" i="60" s="1"/>
  <c r="F8" i="60" s="1"/>
  <c r="E8" i="60" s="1"/>
  <c r="D8" i="60" s="1"/>
  <c r="C8" i="60" s="1"/>
  <c r="B8" i="60" s="1"/>
  <c r="M7" i="60" s="1"/>
  <c r="L7" i="60" s="1"/>
  <c r="K7" i="60" s="1"/>
  <c r="J7" i="60" s="1"/>
  <c r="I7" i="60" s="1"/>
  <c r="H7" i="60" s="1"/>
  <c r="G7" i="60" s="1"/>
  <c r="F7" i="60" s="1"/>
  <c r="E7" i="60" s="1"/>
  <c r="D7" i="60" s="1"/>
  <c r="C7" i="60" s="1"/>
  <c r="B7" i="60" s="1"/>
  <c r="M6" i="60" s="1"/>
  <c r="L6" i="60" s="1"/>
  <c r="K6" i="60" s="1"/>
  <c r="J6" i="60" s="1"/>
  <c r="I6" i="60" s="1"/>
  <c r="H6" i="60" s="1"/>
  <c r="G6" i="60" s="1"/>
  <c r="F6" i="60" s="1"/>
  <c r="E6" i="60" s="1"/>
  <c r="D6" i="60" s="1"/>
  <c r="C6" i="60" s="1"/>
  <c r="B6" i="60" s="1"/>
  <c r="M5" i="60" s="1"/>
  <c r="L5" i="60" s="1"/>
  <c r="K5" i="60" s="1"/>
  <c r="J5" i="60" s="1"/>
  <c r="I5" i="60" s="1"/>
  <c r="H5" i="60" s="1"/>
  <c r="G5" i="60" s="1"/>
  <c r="F5" i="60" s="1"/>
  <c r="E5" i="60" s="1"/>
  <c r="D5" i="60" s="1"/>
  <c r="C5" i="60" s="1"/>
  <c r="B5" i="60" s="1"/>
  <c r="M4" i="60" s="1"/>
  <c r="L4" i="60" s="1"/>
  <c r="K4" i="60" s="1"/>
  <c r="J4" i="60" s="1"/>
  <c r="I4" i="60" s="1"/>
  <c r="H4" i="60" s="1"/>
  <c r="G4" i="60" s="1"/>
  <c r="F4" i="60" s="1"/>
  <c r="E4" i="60" s="1"/>
  <c r="D4" i="60" s="1"/>
  <c r="C4" i="60" s="1"/>
  <c r="B4" i="60" s="1"/>
  <c r="M3" i="60" s="1"/>
  <c r="L3" i="60" s="1"/>
  <c r="K3" i="60" s="1"/>
  <c r="J3" i="60" s="1"/>
  <c r="I3" i="60" s="1"/>
  <c r="H3" i="60" s="1"/>
  <c r="G3" i="60" s="1"/>
  <c r="F3" i="60" s="1"/>
  <c r="E3" i="60" s="1"/>
  <c r="D3" i="60" s="1"/>
  <c r="C3" i="60" s="1"/>
  <c r="B3" i="60" s="1"/>
  <c r="F58" i="61"/>
  <c r="E22" i="61"/>
  <c r="E58" i="61" l="1"/>
  <c r="D22" i="61"/>
  <c r="C22" i="61" l="1"/>
  <c r="D58" i="61"/>
  <c r="C58" i="61" l="1"/>
  <c r="B22" i="61"/>
  <c r="B58" i="61" l="1"/>
  <c r="M57" i="61" s="1"/>
  <c r="L57" i="61" s="1"/>
  <c r="K57" i="61" s="1"/>
  <c r="J57" i="61" s="1"/>
  <c r="I57" i="61" s="1"/>
  <c r="H57" i="61" s="1"/>
  <c r="G57" i="61" s="1"/>
  <c r="F57" i="61" s="1"/>
  <c r="E57" i="61" s="1"/>
  <c r="D57" i="61" s="1"/>
  <c r="C57" i="61" s="1"/>
  <c r="B57" i="61" s="1"/>
  <c r="M56" i="61" s="1"/>
  <c r="L56" i="61" s="1"/>
  <c r="K56" i="61" s="1"/>
  <c r="J56" i="61" s="1"/>
  <c r="I56" i="61" s="1"/>
  <c r="H56" i="61" s="1"/>
  <c r="G56" i="61" s="1"/>
  <c r="F56" i="61" s="1"/>
  <c r="E56" i="61" s="1"/>
  <c r="D56" i="61" s="1"/>
  <c r="C56" i="61" s="1"/>
  <c r="B56" i="61" s="1"/>
  <c r="M55" i="61" s="1"/>
  <c r="L55" i="61" s="1"/>
  <c r="K55" i="61" s="1"/>
  <c r="J55" i="61" s="1"/>
  <c r="I55" i="61" s="1"/>
  <c r="H55" i="61" s="1"/>
  <c r="G55" i="61" s="1"/>
  <c r="F55" i="61" s="1"/>
  <c r="E55" i="61" s="1"/>
  <c r="D55" i="61" s="1"/>
  <c r="C55" i="61" s="1"/>
  <c r="B55" i="61" s="1"/>
  <c r="M54" i="61" s="1"/>
  <c r="L54" i="61" s="1"/>
  <c r="K54" i="61" s="1"/>
  <c r="J54" i="61" s="1"/>
  <c r="I54" i="61" s="1"/>
  <c r="H54" i="61" s="1"/>
  <c r="G54" i="61" s="1"/>
  <c r="F54" i="61" s="1"/>
  <c r="E54" i="61" s="1"/>
  <c r="D54" i="61" s="1"/>
  <c r="C54" i="61" s="1"/>
  <c r="B54" i="61" s="1"/>
  <c r="M53" i="61" s="1"/>
  <c r="L53" i="61" s="1"/>
  <c r="K53" i="61" s="1"/>
  <c r="J53" i="61" s="1"/>
  <c r="I53" i="61" s="1"/>
  <c r="H53" i="61" s="1"/>
  <c r="G53" i="61" s="1"/>
  <c r="F53" i="61" s="1"/>
  <c r="E53" i="61" s="1"/>
  <c r="D53" i="61" s="1"/>
  <c r="C53" i="61" s="1"/>
  <c r="B53" i="61" s="1"/>
  <c r="M52" i="61" s="1"/>
  <c r="L52" i="61" s="1"/>
  <c r="K52" i="61" s="1"/>
  <c r="J52" i="61" s="1"/>
  <c r="I52" i="61" s="1"/>
  <c r="H52" i="61" s="1"/>
  <c r="G52" i="61" s="1"/>
  <c r="F52" i="61" s="1"/>
  <c r="E52" i="61" s="1"/>
  <c r="D52" i="61" s="1"/>
  <c r="C52" i="61" s="1"/>
  <c r="B52" i="61" s="1"/>
  <c r="M51" i="61" s="1"/>
  <c r="L51" i="61" s="1"/>
  <c r="K51" i="61" s="1"/>
  <c r="J51" i="61" s="1"/>
  <c r="I51" i="61" s="1"/>
  <c r="H51" i="61" s="1"/>
  <c r="G51" i="61" s="1"/>
  <c r="F51" i="61" s="1"/>
  <c r="E51" i="61" s="1"/>
  <c r="D51" i="61" s="1"/>
  <c r="C51" i="61" s="1"/>
  <c r="B51" i="61" s="1"/>
  <c r="M50" i="61" s="1"/>
  <c r="L50" i="61" s="1"/>
  <c r="K50" i="61" s="1"/>
  <c r="J50" i="61" s="1"/>
  <c r="I50" i="61" s="1"/>
  <c r="H50" i="61" s="1"/>
  <c r="G50" i="61" s="1"/>
  <c r="F50" i="61" s="1"/>
  <c r="E50" i="61" s="1"/>
  <c r="D50" i="61" s="1"/>
  <c r="C50" i="61" s="1"/>
  <c r="B50" i="61" s="1"/>
  <c r="M49" i="61" s="1"/>
  <c r="L49" i="61" s="1"/>
  <c r="K49" i="61" s="1"/>
  <c r="J49" i="61" s="1"/>
  <c r="I49" i="61" s="1"/>
  <c r="H49" i="61" s="1"/>
  <c r="G49" i="61" s="1"/>
  <c r="F49" i="61" s="1"/>
  <c r="E49" i="61" s="1"/>
  <c r="D49" i="61" s="1"/>
  <c r="C49" i="61" s="1"/>
  <c r="B49" i="61" s="1"/>
  <c r="M48" i="61" s="1"/>
  <c r="L48" i="61" s="1"/>
  <c r="K48" i="61" s="1"/>
  <c r="J48" i="61" s="1"/>
  <c r="I48" i="61" s="1"/>
  <c r="H48" i="61" s="1"/>
  <c r="G48" i="61" s="1"/>
  <c r="F48" i="61" s="1"/>
  <c r="E48" i="61" s="1"/>
  <c r="D48" i="61" s="1"/>
  <c r="C48" i="61" s="1"/>
  <c r="B48" i="61" s="1"/>
  <c r="M47" i="61" s="1"/>
  <c r="L47" i="61" s="1"/>
  <c r="K47" i="61" s="1"/>
  <c r="J47" i="61" s="1"/>
  <c r="I47" i="61" s="1"/>
  <c r="H47" i="61" s="1"/>
  <c r="G47" i="61" s="1"/>
  <c r="F47" i="61" s="1"/>
  <c r="E47" i="61" s="1"/>
  <c r="D47" i="61" s="1"/>
  <c r="C47" i="61" s="1"/>
  <c r="B47" i="61" s="1"/>
  <c r="M46" i="61" s="1"/>
  <c r="L46" i="61" s="1"/>
  <c r="K46" i="61" s="1"/>
  <c r="J46" i="61" s="1"/>
  <c r="I46" i="61" s="1"/>
  <c r="H46" i="61" s="1"/>
  <c r="G46" i="61" s="1"/>
  <c r="F46" i="61" s="1"/>
  <c r="E46" i="61" s="1"/>
  <c r="D46" i="61" s="1"/>
  <c r="C46" i="61" s="1"/>
  <c r="B46" i="61" s="1"/>
  <c r="M45" i="61" s="1"/>
  <c r="L45" i="61" s="1"/>
  <c r="K45" i="61" s="1"/>
  <c r="J45" i="61" s="1"/>
  <c r="I45" i="61" s="1"/>
  <c r="H45" i="61" s="1"/>
  <c r="G45" i="61" s="1"/>
  <c r="F45" i="61" s="1"/>
  <c r="E45" i="61" s="1"/>
  <c r="D45" i="61" s="1"/>
  <c r="C45" i="61" s="1"/>
  <c r="B45" i="61" s="1"/>
  <c r="M44" i="61" s="1"/>
  <c r="L44" i="61" s="1"/>
  <c r="K44" i="61" s="1"/>
  <c r="J44" i="61" s="1"/>
  <c r="I44" i="61" s="1"/>
  <c r="H44" i="61" s="1"/>
  <c r="G44" i="61" s="1"/>
  <c r="F44" i="61" s="1"/>
  <c r="E44" i="61" s="1"/>
  <c r="D44" i="61" s="1"/>
  <c r="C44" i="61" s="1"/>
  <c r="B44" i="61" s="1"/>
  <c r="M43" i="61" s="1"/>
  <c r="L43" i="61" s="1"/>
  <c r="K43" i="61" s="1"/>
  <c r="J43" i="61" s="1"/>
  <c r="I43" i="61" s="1"/>
  <c r="H43" i="61" s="1"/>
  <c r="G43" i="61" s="1"/>
  <c r="F43" i="61" s="1"/>
  <c r="E43" i="61" s="1"/>
  <c r="D43" i="61" s="1"/>
  <c r="C43" i="61" s="1"/>
  <c r="B43" i="61" s="1"/>
  <c r="M42" i="61" s="1"/>
  <c r="L42" i="61" s="1"/>
  <c r="K42" i="61" s="1"/>
  <c r="J42" i="61" s="1"/>
  <c r="I42" i="61" s="1"/>
  <c r="H42" i="61" s="1"/>
  <c r="G42" i="61" s="1"/>
  <c r="F42" i="61" s="1"/>
  <c r="E42" i="61" s="1"/>
  <c r="D42" i="61" s="1"/>
  <c r="C42" i="61" s="1"/>
  <c r="B42" i="61" s="1"/>
  <c r="M41" i="61" s="1"/>
  <c r="L41" i="61" s="1"/>
  <c r="K41" i="61" s="1"/>
  <c r="J41" i="61" s="1"/>
  <c r="I41" i="61" s="1"/>
  <c r="H41" i="61" s="1"/>
  <c r="G41" i="61" s="1"/>
  <c r="F41" i="61" s="1"/>
  <c r="E41" i="61" s="1"/>
  <c r="D41" i="61" s="1"/>
  <c r="C41" i="61" s="1"/>
  <c r="B41" i="61" s="1"/>
  <c r="M40" i="61" s="1"/>
  <c r="L40" i="61" s="1"/>
  <c r="K40" i="61" s="1"/>
  <c r="J40" i="61" s="1"/>
  <c r="I40" i="61" s="1"/>
  <c r="H40" i="61" s="1"/>
  <c r="G40" i="61" s="1"/>
  <c r="F40" i="61" s="1"/>
  <c r="E40" i="61" s="1"/>
  <c r="D40" i="61" s="1"/>
  <c r="C40" i="61" s="1"/>
  <c r="B40" i="61" s="1"/>
  <c r="M39" i="61" s="1"/>
  <c r="L39" i="61" s="1"/>
  <c r="K39" i="61" s="1"/>
  <c r="J39" i="61" s="1"/>
  <c r="I39" i="61" s="1"/>
  <c r="H39" i="61" s="1"/>
  <c r="G39" i="61" s="1"/>
  <c r="F39" i="61" s="1"/>
  <c r="E39" i="61" s="1"/>
  <c r="D39" i="61" s="1"/>
  <c r="C39" i="61" s="1"/>
  <c r="B39" i="61" s="1"/>
  <c r="M21" i="61"/>
  <c r="L21" i="61" s="1"/>
  <c r="K21" i="61" s="1"/>
  <c r="J21" i="61" s="1"/>
  <c r="I21" i="61" s="1"/>
  <c r="H21" i="61" s="1"/>
  <c r="G21" i="61" s="1"/>
  <c r="F21" i="61" s="1"/>
  <c r="E21" i="61" s="1"/>
  <c r="D21" i="61" s="1"/>
  <c r="C21" i="61" s="1"/>
  <c r="B21" i="61" s="1"/>
  <c r="M20" i="61" s="1"/>
  <c r="L20" i="61" s="1"/>
  <c r="K20" i="61" s="1"/>
  <c r="J20" i="61" s="1"/>
  <c r="I20" i="61" s="1"/>
  <c r="H20" i="61" s="1"/>
  <c r="G20" i="61" s="1"/>
  <c r="F20" i="61" s="1"/>
  <c r="E20" i="61" s="1"/>
  <c r="D20" i="61" s="1"/>
  <c r="C20" i="61" s="1"/>
  <c r="B20" i="61" s="1"/>
  <c r="M19" i="61" s="1"/>
  <c r="L19" i="61" s="1"/>
  <c r="K19" i="61" s="1"/>
  <c r="J19" i="61" s="1"/>
  <c r="I19" i="61" s="1"/>
  <c r="H19" i="61" s="1"/>
  <c r="G19" i="61" s="1"/>
  <c r="F19" i="61" s="1"/>
  <c r="E19" i="61" s="1"/>
  <c r="D19" i="61" s="1"/>
  <c r="C19" i="61" s="1"/>
  <c r="B19" i="61" s="1"/>
  <c r="M18" i="61" s="1"/>
  <c r="L18" i="61" s="1"/>
  <c r="K18" i="61" s="1"/>
  <c r="J18" i="61" s="1"/>
  <c r="I18" i="61" s="1"/>
  <c r="H18" i="61" s="1"/>
  <c r="G18" i="61" s="1"/>
  <c r="F18" i="61" s="1"/>
  <c r="E18" i="61" s="1"/>
  <c r="D18" i="61" s="1"/>
  <c r="C18" i="61" s="1"/>
  <c r="B18" i="61" s="1"/>
  <c r="M17" i="61" s="1"/>
  <c r="L17" i="61" s="1"/>
  <c r="K17" i="61" s="1"/>
  <c r="J17" i="61" s="1"/>
  <c r="I17" i="61" s="1"/>
  <c r="H17" i="61" s="1"/>
  <c r="G17" i="61" s="1"/>
  <c r="F17" i="61" s="1"/>
  <c r="E17" i="61" s="1"/>
  <c r="D17" i="61" s="1"/>
  <c r="C17" i="61" s="1"/>
  <c r="B17" i="61" s="1"/>
  <c r="M16" i="61" s="1"/>
  <c r="L16" i="61" s="1"/>
  <c r="K16" i="61" s="1"/>
  <c r="J16" i="61" s="1"/>
  <c r="I16" i="61" s="1"/>
  <c r="H16" i="61" s="1"/>
  <c r="G16" i="61" s="1"/>
  <c r="F16" i="61" s="1"/>
  <c r="E16" i="61" s="1"/>
  <c r="D16" i="61" s="1"/>
  <c r="C16" i="61" s="1"/>
  <c r="B16" i="61" s="1"/>
  <c r="M15" i="61" s="1"/>
  <c r="L15" i="61" s="1"/>
  <c r="K15" i="61" s="1"/>
  <c r="J15" i="61" s="1"/>
  <c r="I15" i="61" s="1"/>
  <c r="H15" i="61" s="1"/>
  <c r="G15" i="61" s="1"/>
  <c r="F15" i="61" s="1"/>
  <c r="E15" i="61" s="1"/>
  <c r="D15" i="61" s="1"/>
  <c r="C15" i="61" s="1"/>
  <c r="B15" i="61" s="1"/>
  <c r="M14" i="61" s="1"/>
  <c r="L14" i="61" s="1"/>
  <c r="K14" i="61" s="1"/>
  <c r="J14" i="61" s="1"/>
  <c r="I14" i="61" s="1"/>
  <c r="H14" i="61" s="1"/>
  <c r="G14" i="61" s="1"/>
  <c r="F14" i="61" s="1"/>
  <c r="E14" i="61" s="1"/>
  <c r="D14" i="61" s="1"/>
  <c r="C14" i="61" s="1"/>
  <c r="B14" i="61" s="1"/>
  <c r="M13" i="61" s="1"/>
  <c r="L13" i="61" s="1"/>
  <c r="K13" i="61" s="1"/>
  <c r="J13" i="61" s="1"/>
  <c r="I13" i="61" s="1"/>
  <c r="H13" i="61" s="1"/>
  <c r="G13" i="61" s="1"/>
  <c r="F13" i="61" s="1"/>
  <c r="E13" i="61" s="1"/>
  <c r="D13" i="61" s="1"/>
  <c r="C13" i="61" s="1"/>
  <c r="B13" i="61" s="1"/>
  <c r="M12" i="61" s="1"/>
  <c r="L12" i="61" s="1"/>
  <c r="K12" i="61" s="1"/>
  <c r="J12" i="61" s="1"/>
  <c r="I12" i="61" s="1"/>
  <c r="H12" i="61" s="1"/>
  <c r="G12" i="61" s="1"/>
  <c r="F12" i="61" s="1"/>
  <c r="E12" i="61" s="1"/>
  <c r="D12" i="61" s="1"/>
  <c r="C12" i="61" s="1"/>
  <c r="B12" i="61" s="1"/>
  <c r="M11" i="61" s="1"/>
  <c r="L11" i="61" s="1"/>
  <c r="K11" i="61" s="1"/>
  <c r="J11" i="61" s="1"/>
  <c r="I11" i="61" s="1"/>
  <c r="H11" i="61" s="1"/>
  <c r="G11" i="61" s="1"/>
  <c r="F11" i="61" s="1"/>
  <c r="E11" i="61" s="1"/>
  <c r="D11" i="61" s="1"/>
  <c r="C11" i="61" s="1"/>
  <c r="B11" i="61" s="1"/>
  <c r="M10" i="61" s="1"/>
  <c r="L10" i="61" s="1"/>
  <c r="K10" i="61" s="1"/>
  <c r="J10" i="61" s="1"/>
  <c r="I10" i="61" s="1"/>
  <c r="H10" i="61" s="1"/>
  <c r="G10" i="61" s="1"/>
  <c r="F10" i="61" s="1"/>
  <c r="E10" i="61" s="1"/>
  <c r="D10" i="61" s="1"/>
  <c r="C10" i="61" s="1"/>
  <c r="B10" i="61" s="1"/>
  <c r="M9" i="61" s="1"/>
  <c r="L9" i="61" s="1"/>
  <c r="K9" i="61" s="1"/>
  <c r="J9" i="61" s="1"/>
  <c r="I9" i="61" s="1"/>
  <c r="H9" i="61" s="1"/>
  <c r="G9" i="61" s="1"/>
  <c r="F9" i="61" s="1"/>
  <c r="E9" i="61" s="1"/>
  <c r="D9" i="61" s="1"/>
  <c r="C9" i="61" s="1"/>
  <c r="B9" i="61" s="1"/>
  <c r="M8" i="61" s="1"/>
  <c r="L8" i="61" s="1"/>
  <c r="K8" i="61" s="1"/>
  <c r="J8" i="61" s="1"/>
  <c r="I8" i="61" s="1"/>
  <c r="H8" i="61" s="1"/>
  <c r="G8" i="61" s="1"/>
  <c r="F8" i="61" s="1"/>
  <c r="E8" i="61" s="1"/>
  <c r="D8" i="61" s="1"/>
  <c r="C8" i="61" s="1"/>
  <c r="B8" i="61" s="1"/>
  <c r="M7" i="61" s="1"/>
  <c r="L7" i="61" s="1"/>
  <c r="K7" i="61" s="1"/>
  <c r="J7" i="61" s="1"/>
  <c r="I7" i="61" s="1"/>
  <c r="H7" i="61" s="1"/>
  <c r="G7" i="61" s="1"/>
  <c r="F7" i="61" s="1"/>
  <c r="E7" i="61" s="1"/>
  <c r="D7" i="61" s="1"/>
  <c r="C7" i="61" s="1"/>
  <c r="B7" i="61" s="1"/>
  <c r="M6" i="61" s="1"/>
  <c r="L6" i="61" s="1"/>
  <c r="K6" i="61" s="1"/>
  <c r="J6" i="61" s="1"/>
  <c r="I6" i="61" s="1"/>
  <c r="H6" i="61" s="1"/>
  <c r="G6" i="61" s="1"/>
  <c r="F6" i="61" s="1"/>
  <c r="E6" i="61" s="1"/>
  <c r="D6" i="61" s="1"/>
  <c r="C6" i="61" s="1"/>
  <c r="B6" i="61" s="1"/>
  <c r="M5" i="61" s="1"/>
  <c r="L5" i="61" s="1"/>
  <c r="K5" i="61" s="1"/>
  <c r="J5" i="61" s="1"/>
  <c r="I5" i="61" s="1"/>
  <c r="H5" i="61" s="1"/>
  <c r="G5" i="61" s="1"/>
  <c r="F5" i="61" s="1"/>
  <c r="E5" i="61" s="1"/>
  <c r="D5" i="61" s="1"/>
  <c r="C5" i="61" s="1"/>
  <c r="B5" i="61" s="1"/>
  <c r="M4" i="61" s="1"/>
  <c r="L4" i="61" s="1"/>
  <c r="K4" i="61" s="1"/>
  <c r="J4" i="61" s="1"/>
  <c r="I4" i="61" s="1"/>
  <c r="H4" i="61" s="1"/>
  <c r="G4" i="61" s="1"/>
  <c r="F4" i="61" s="1"/>
  <c r="E4" i="61" s="1"/>
  <c r="D4" i="61" s="1"/>
  <c r="C4" i="61" s="1"/>
  <c r="B4" i="61" s="1"/>
  <c r="M3" i="61" s="1"/>
  <c r="L3" i="61" s="1"/>
  <c r="K3" i="61" s="1"/>
  <c r="J3" i="61" s="1"/>
  <c r="I3" i="61" s="1"/>
  <c r="H3" i="61" s="1"/>
  <c r="G3" i="61" s="1"/>
  <c r="F3" i="61" s="1"/>
  <c r="E3" i="61" s="1"/>
  <c r="D3" i="61" s="1"/>
  <c r="C3" i="61" s="1"/>
  <c r="B3" i="61" s="1"/>
  <c r="H38" i="46" l="1"/>
  <c r="G38" i="46"/>
  <c r="F38" i="46" l="1"/>
  <c r="E38" i="46" l="1"/>
  <c r="D38" i="46" l="1"/>
  <c r="C38" i="46" l="1"/>
  <c r="B38" i="46" l="1"/>
</calcChain>
</file>

<file path=xl/sharedStrings.xml><?xml version="1.0" encoding="utf-8"?>
<sst xmlns="http://schemas.openxmlformats.org/spreadsheetml/2006/main" count="413" uniqueCount="57">
  <si>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</si>
  <si>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</si>
  <si>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</si>
  <si>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</si>
  <si>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</si>
  <si>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</si>
  <si>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</si>
  <si>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</si>
  <si>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</si>
  <si>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</si>
  <si>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</si>
  <si>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</si>
  <si>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INPC</t>
  </si>
  <si>
    <t>—</t>
  </si>
  <si>
    <t>IPC-R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</si>
  <si>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</si>
  <si>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</si>
  <si>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</si>
  <si>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</si>
  <si>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</si>
  <si>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</si>
  <si>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</si>
  <si>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</si>
  <si>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</si>
  <si>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</si>
  <si>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</si>
  <si>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</si>
  <si>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META SELIC</t>
  </si>
  <si>
    <t>ANO</t>
  </si>
  <si>
    <t>Ano</t>
  </si>
  <si>
    <t xml:space="preserve">Obs: Juros = (Mês seguinte + 1) - de abr/94 a jul/01e (Mês seguinte + 0,5) - de ago/01 a abr/2012.  </t>
  </si>
  <si>
    <t>-</t>
  </si>
  <si>
    <t>FORMULA JUROS</t>
  </si>
  <si>
    <t>TABELA DE FATORES DOS ÍNDICES ACUMULADOS DE JUROS DE MORA , DE ACORDO COM A RESOLUÇÃO CSJT Nº 137/2014.</t>
  </si>
  <si>
    <r>
      <t>TABELA DE FATORES DE ATUALIZAÇÃO MONETÁRIA, DE ACORDO COM A RESOLUÇÃO CSJT Nº 137/2014</t>
    </r>
    <r>
      <rPr>
        <b/>
        <sz val="10"/>
        <rFont val="Verdana"/>
        <family val="2"/>
      </rPr>
      <t>.</t>
    </r>
  </si>
  <si>
    <t>SELIC</t>
  </si>
  <si>
    <t>INPC/IPCA-15/SELIC</t>
  </si>
  <si>
    <t xml:space="preserve">Obs: Indexadores = INPC - de abr/94 a jun/94, IPC-r - de jul/94 a jun/95, INPC - de jul/95 a jun/09 - IPCA-e  -  de jul/09 a nov/21 e SELIC  a partir de dez/21.  </t>
  </si>
  <si>
    <t>IPCA-e acrescentado em substituição à TR, base tabela de índices BACEN 10764</t>
  </si>
  <si>
    <t>IPCA-e, base tabela de índices BACEN 10764</t>
  </si>
  <si>
    <t>Base tabela de índices BACEN 196</t>
  </si>
  <si>
    <t>Obs: Percentuais: 1% até agosto/2001, 0,5% de setembro/2001 a maio/2012 - de jun/2012 a 8  de nov/21 , se Taxa Selic superior a 8,5 % a.a usar 0,5% a.m; ou se Taxa Selic igual ou menor que 8,5% a.a, usar 70% da Taxa Selic anual, mensalizada, vigente na data de início do período.</t>
  </si>
  <si>
    <t xml:space="preserve">Obs: Indexadores = INPC - de abr/94 a jun/94, IPC-r - de jul/94 a jun/95, INPC - de jul/95 a jun/09 ,  IPCA-e  de jul/09 a 8 de nov/21  </t>
  </si>
  <si>
    <t>Obs: Para os créditos não tributários, a partir de dez/2021, a atualização monetária será feita com base na variação da SELIC (EC 113 de 08/12/2021, art. 3º), incidente sobre o valor total consolidado do crédito atualizado até dez/2021. Adoção do regime de capitalização simples da Taxa Selic deve ser aplicada no mês posterior ao de sua competência, inclusive para o mês de pagamento, sem, contudo, aplicar a taxa referente a 1% (um por cento) sobre o valor devido, em razão da ausência de previsão legal para tais pagamento sobre débitos não tributários da Fazenda Pública.</t>
  </si>
  <si>
    <t>SELIC ACUMULADA</t>
  </si>
  <si>
    <t>SELIC DO MÊS</t>
  </si>
  <si>
    <r>
      <t>TABELA DE ÍNDICES - TAXA SELIC (SIMPLES), DE ACORDO COM A RESOLUÇÃO CSJT Nº 137/2014</t>
    </r>
    <r>
      <rPr>
        <b/>
        <sz val="10"/>
        <rFont val="Verdana"/>
        <family val="2"/>
      </rPr>
      <t>.</t>
    </r>
  </si>
  <si>
    <t>ÍNDICE BACEN</t>
  </si>
  <si>
    <t>ÍNDICE BACEN DIVIDIDO POR 100</t>
  </si>
  <si>
    <t>COMPARAÇÃO</t>
  </si>
  <si>
    <t>TABELA DE FATORES DE ATUALIZAÇÃO MONETÁRIA, DE ACORDO COM A RESOLUÇÃO CSJT Nº 137/2014.</t>
  </si>
  <si>
    <t>SELIC POR 100</t>
  </si>
  <si>
    <t>FATOR MENSAL ACUMULADO</t>
  </si>
  <si>
    <t>FATOR MENSAL DA TABELA</t>
  </si>
  <si>
    <t>SELIC -  base tabela de índices BACEN 4390</t>
  </si>
  <si>
    <t>TABELA A</t>
  </si>
  <si>
    <t>TABELA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</si>
</sst>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0.000000"/>
    <numFmt numFmtId="167" formatCode="0.00000000000000"/>
    <numFmt numFmtId="168" formatCode="0.0000000"/>
    <numFmt numFmtId="169" formatCode="0.00000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8"/>
      <name val="Century Gothic"/>
      <family val="2"/>
    </font>
    <font>
      <b/>
      <sz val="8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name val="Verdana"/>
      <family val="2"/>
    </font>
    <font>
      <sz val="11"/>
      <color theme="1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1"/>
      <color indexed="64"/>
      <name val="Calibri"/>
      <family val="2"/>
      <scheme val="minor"/>
    </font>
    <font>
      <b/>
      <sz val="8"/>
      <color rgb="FFFF0000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66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66CC"/>
      </left>
      <right style="thin">
        <color rgb="FF0066CC"/>
      </right>
      <top/>
      <bottom style="thin">
        <color rgb="FF0066CC"/>
      </bottom>
      <diagonal/>
    </border>
    <border>
      <left style="thin">
        <color rgb="FF0066CC"/>
      </left>
      <right/>
      <top/>
      <bottom/>
      <diagonal/>
    </border>
  </borders>
  <cellStyleXfs count="5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7" applyNumberFormat="0" applyAlignment="0" applyProtection="0"/>
    <xf numFmtId="0" fontId="11" fillId="10" borderId="8" applyNumberFormat="0" applyAlignment="0" applyProtection="0"/>
    <xf numFmtId="0" fontId="12" fillId="10" borderId="7" applyNumberFormat="0" applyAlignment="0" applyProtection="0"/>
    <xf numFmtId="0" fontId="13" fillId="0" borderId="9" applyNumberFormat="0" applyFill="0" applyAlignment="0" applyProtection="0"/>
    <xf numFmtId="0" fontId="14" fillId="11" borderId="10" applyNumberFormat="0" applyAlignment="0" applyProtection="0"/>
    <xf numFmtId="0" fontId="15" fillId="0" borderId="0" applyNumberFormat="0" applyFill="0" applyBorder="0" applyAlignment="0" applyProtection="0"/>
    <xf numFmtId="0" fontId="1" fillId="12" borderId="11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8" fillId="36" borderId="0" applyNumberFormat="0" applyBorder="0" applyAlignment="0" applyProtection="0"/>
    <xf numFmtId="0" fontId="19" fillId="0" borderId="0"/>
    <xf numFmtId="0" fontId="2" fillId="0" borderId="0"/>
    <xf numFmtId="0" fontId="20" fillId="0" borderId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0" fontId="22" fillId="0" borderId="0"/>
    <xf numFmtId="0" fontId="21" fillId="12" borderId="11" applyNumberFormat="0" applyFon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/>
    <xf numFmtId="0" fontId="3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/>
    <xf numFmtId="0" fontId="24" fillId="4" borderId="1" xfId="1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165" fontId="23" fillId="0" borderId="1" xfId="1" applyNumberFormat="1" applyFont="1" applyBorder="1"/>
    <xf numFmtId="0" fontId="24" fillId="3" borderId="2" xfId="1" applyFont="1" applyFill="1" applyBorder="1" applyAlignment="1">
      <alignment horizontal="center" vertical="center"/>
    </xf>
    <xf numFmtId="165" fontId="23" fillId="3" borderId="1" xfId="1" applyNumberFormat="1" applyFont="1" applyFill="1" applyBorder="1"/>
    <xf numFmtId="166" fontId="23" fillId="3" borderId="1" xfId="1" applyNumberFormat="1" applyFont="1" applyFill="1" applyBorder="1"/>
    <xf numFmtId="166" fontId="23" fillId="0" borderId="1" xfId="1" applyNumberFormat="1" applyFont="1" applyBorder="1"/>
    <xf numFmtId="0" fontId="24" fillId="0" borderId="0" xfId="0" applyFont="1" applyAlignment="1">
      <alignment horizontal="left"/>
    </xf>
    <xf numFmtId="0" fontId="23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6" fillId="4" borderId="3" xfId="0" applyFont="1" applyFill="1" applyBorder="1" applyAlignment="1">
      <alignment horizontal="center" wrapText="1"/>
    </xf>
    <xf numFmtId="0" fontId="25" fillId="5" borderId="3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/>
    </xf>
    <xf numFmtId="0" fontId="24" fillId="0" borderId="0" xfId="0" applyFont="1" applyBorder="1"/>
    <xf numFmtId="0" fontId="25" fillId="0" borderId="0" xfId="0" applyFont="1" applyBorder="1" applyAlignment="1">
      <alignment horizontal="center" vertical="top"/>
    </xf>
    <xf numFmtId="0" fontId="25" fillId="0" borderId="0" xfId="0" applyFont="1"/>
    <xf numFmtId="0" fontId="23" fillId="0" borderId="0" xfId="0" applyFont="1" applyAlignment="1">
      <alignment horizontal="left"/>
    </xf>
    <xf numFmtId="0" fontId="26" fillId="0" borderId="0" xfId="0" applyFont="1" applyBorder="1" applyAlignment="1">
      <alignment horizontal="center" vertical="top"/>
    </xf>
    <xf numFmtId="165" fontId="25" fillId="5" borderId="3" xfId="0" applyNumberFormat="1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/>
    </xf>
    <xf numFmtId="17" fontId="23" fillId="0" borderId="0" xfId="1" applyNumberFormat="1" applyFont="1" applyBorder="1" applyAlignment="1">
      <alignment horizontal="left"/>
    </xf>
    <xf numFmtId="165" fontId="25" fillId="5" borderId="3" xfId="55" applyNumberFormat="1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wrapText="1"/>
    </xf>
    <xf numFmtId="10" fontId="25" fillId="5" borderId="3" xfId="55" applyNumberFormat="1" applyFont="1" applyFill="1" applyBorder="1" applyAlignment="1" applyProtection="1">
      <alignment horizontal="center" wrapText="1"/>
      <protection locked="0"/>
    </xf>
    <xf numFmtId="0" fontId="23" fillId="0" borderId="3" xfId="0" applyFont="1" applyBorder="1" applyAlignment="1" applyProtection="1">
      <alignment horizontal="center"/>
      <protection locked="0"/>
    </xf>
    <xf numFmtId="0" fontId="24" fillId="0" borderId="3" xfId="0" applyFont="1" applyBorder="1" applyAlignment="1" applyProtection="1">
      <alignment horizontal="center"/>
      <protection locked="0"/>
    </xf>
    <xf numFmtId="0" fontId="26" fillId="4" borderId="3" xfId="0" applyFont="1" applyFill="1" applyBorder="1" applyAlignment="1" applyProtection="1">
      <alignment horizontal="center" wrapText="1"/>
      <protection locked="0"/>
    </xf>
    <xf numFmtId="0" fontId="28" fillId="0" borderId="0" xfId="0" applyFont="1"/>
    <xf numFmtId="0" fontId="27" fillId="0" borderId="1" xfId="1" applyFont="1" applyBorder="1" applyAlignment="1">
      <alignment horizontal="center" vertical="center"/>
    </xf>
    <xf numFmtId="0" fontId="27" fillId="2" borderId="1" xfId="1" applyFont="1" applyFill="1" applyBorder="1" applyAlignment="1">
      <alignment horizontal="center" vertical="center"/>
    </xf>
    <xf numFmtId="0" fontId="27" fillId="3" borderId="1" xfId="1" applyFont="1" applyFill="1" applyBorder="1" applyAlignment="1">
      <alignment horizontal="center" vertical="center"/>
    </xf>
    <xf numFmtId="167" fontId="29" fillId="0" borderId="1" xfId="1" applyNumberFormat="1" applyFont="1" applyBorder="1" applyAlignment="1">
      <alignment horizontal="right"/>
    </xf>
    <xf numFmtId="167" fontId="29" fillId="37" borderId="1" xfId="1" applyNumberFormat="1" applyFont="1" applyFill="1" applyBorder="1" applyAlignment="1">
      <alignment horizontal="right"/>
    </xf>
    <xf numFmtId="167" fontId="29" fillId="0" borderId="1" xfId="1" applyNumberFormat="1" applyFont="1" applyBorder="1" applyAlignment="1" applyProtection="1">
      <alignment horizontal="right"/>
    </xf>
    <xf numFmtId="167" fontId="29" fillId="37" borderId="1" xfId="1" applyNumberFormat="1" applyFont="1" applyFill="1" applyBorder="1" applyAlignment="1" applyProtection="1">
      <alignment horizontal="right"/>
    </xf>
    <xf numFmtId="165" fontId="29" fillId="0" borderId="1" xfId="1" applyNumberFormat="1" applyFont="1" applyBorder="1" applyAlignment="1">
      <alignment horizontal="right"/>
    </xf>
    <xf numFmtId="165" fontId="29" fillId="37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 applyProtection="1">
      <alignment horizontal="right"/>
    </xf>
    <xf numFmtId="165" fontId="29" fillId="37" borderId="1" xfId="1" applyNumberFormat="1" applyFont="1" applyFill="1" applyBorder="1" applyAlignment="1" applyProtection="1">
      <alignment horizontal="right"/>
    </xf>
    <xf numFmtId="165" fontId="25" fillId="38" borderId="3" xfId="0" applyNumberFormat="1" applyFont="1" applyFill="1" applyBorder="1" applyAlignment="1">
      <alignment horizontal="center" wrapText="1"/>
    </xf>
    <xf numFmtId="0" fontId="0" fillId="0" borderId="1" xfId="0" applyBorder="1"/>
    <xf numFmtId="165" fontId="25" fillId="39" borderId="3" xfId="0" applyNumberFormat="1" applyFont="1" applyFill="1" applyBorder="1" applyAlignment="1">
      <alignment horizontal="center" wrapText="1"/>
    </xf>
    <xf numFmtId="0" fontId="0" fillId="39" borderId="1" xfId="0" applyFill="1" applyBorder="1"/>
    <xf numFmtId="165" fontId="0" fillId="0" borderId="0" xfId="0" applyNumberFormat="1"/>
    <xf numFmtId="0" fontId="0" fillId="0" borderId="0" xfId="0" applyBorder="1" applyAlignment="1"/>
    <xf numFmtId="165" fontId="25" fillId="4" borderId="3" xfId="55" applyNumberFormat="1" applyFont="1" applyFill="1" applyBorder="1" applyAlignment="1">
      <alignment horizontal="center" wrapText="1"/>
    </xf>
    <xf numFmtId="10" fontId="25" fillId="4" borderId="3" xfId="55" applyNumberFormat="1" applyFont="1" applyFill="1" applyBorder="1" applyAlignment="1" applyProtection="1">
      <alignment horizontal="center" wrapText="1"/>
      <protection locked="0"/>
    </xf>
    <xf numFmtId="165" fontId="25" fillId="4" borderId="3" xfId="0" applyNumberFormat="1" applyFont="1" applyFill="1" applyBorder="1" applyAlignment="1">
      <alignment horizontal="center" wrapText="1"/>
    </xf>
    <xf numFmtId="0" fontId="26" fillId="4" borderId="0" xfId="0" applyNumberFormat="1" applyFont="1" applyFill="1" applyBorder="1" applyAlignment="1">
      <alignment horizontal="center" wrapText="1"/>
    </xf>
    <xf numFmtId="165" fontId="25" fillId="5" borderId="0" xfId="0" applyNumberFormat="1" applyFont="1" applyFill="1" applyBorder="1" applyAlignment="1">
      <alignment horizontal="center" wrapText="1"/>
    </xf>
    <xf numFmtId="0" fontId="23" fillId="0" borderId="19" xfId="0" applyFont="1" applyBorder="1" applyAlignment="1">
      <alignment horizontal="center"/>
    </xf>
    <xf numFmtId="0" fontId="24" fillId="0" borderId="19" xfId="0" applyFont="1" applyBorder="1" applyAlignment="1">
      <alignment horizontal="center" vertical="center"/>
    </xf>
    <xf numFmtId="169" fontId="25" fillId="5" borderId="3" xfId="0" applyNumberFormat="1" applyFont="1" applyFill="1" applyBorder="1" applyAlignment="1">
      <alignment horizontal="center" wrapText="1"/>
    </xf>
    <xf numFmtId="0" fontId="23" fillId="39" borderId="19" xfId="0" applyFont="1" applyFill="1" applyBorder="1" applyAlignment="1">
      <alignment horizontal="center"/>
    </xf>
    <xf numFmtId="0" fontId="24" fillId="39" borderId="19" xfId="0" applyFont="1" applyFill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0" fillId="0" borderId="0" xfId="0"/>
    <xf numFmtId="0" fontId="26" fillId="4" borderId="3" xfId="0" applyFont="1" applyFill="1" applyBorder="1" applyAlignment="1">
      <alignment horizontal="center" wrapText="1"/>
    </xf>
    <xf numFmtId="165" fontId="25" fillId="5" borderId="3" xfId="0" applyNumberFormat="1" applyFont="1" applyFill="1" applyBorder="1" applyAlignment="1">
      <alignment horizontal="center" wrapText="1"/>
    </xf>
    <xf numFmtId="165" fontId="29" fillId="0" borderId="1" xfId="1" applyNumberFormat="1" applyFont="1" applyBorder="1" applyAlignment="1" applyProtection="1">
      <alignment horizontal="right"/>
    </xf>
    <xf numFmtId="165" fontId="29" fillId="37" borderId="1" xfId="1" applyNumberFormat="1" applyFont="1" applyFill="1" applyBorder="1" applyAlignment="1" applyProtection="1">
      <alignment horizontal="right"/>
    </xf>
    <xf numFmtId="169" fontId="25" fillId="5" borderId="3" xfId="0" applyNumberFormat="1" applyFont="1" applyFill="1" applyBorder="1" applyAlignment="1">
      <alignment horizontal="center" wrapText="1"/>
    </xf>
    <xf numFmtId="168" fontId="25" fillId="4" borderId="3" xfId="0" applyNumberFormat="1" applyFont="1" applyFill="1" applyBorder="1" applyAlignment="1">
      <alignment horizontal="center" wrapText="1"/>
    </xf>
    <xf numFmtId="0" fontId="34" fillId="0" borderId="0" xfId="57"/>
    <xf numFmtId="0" fontId="26" fillId="40" borderId="3" xfId="0" applyNumberFormat="1" applyFont="1" applyFill="1" applyBorder="1" applyAlignment="1">
      <alignment horizontal="center" wrapText="1"/>
    </xf>
    <xf numFmtId="165" fontId="25" fillId="40" borderId="3" xfId="0" applyNumberFormat="1" applyFont="1" applyFill="1" applyBorder="1" applyAlignment="1">
      <alignment horizontal="center" wrapText="1"/>
    </xf>
    <xf numFmtId="168" fontId="25" fillId="40" borderId="3" xfId="0" applyNumberFormat="1" applyFont="1" applyFill="1" applyBorder="1" applyAlignment="1">
      <alignment horizontal="center" wrapText="1"/>
    </xf>
    <xf numFmtId="169" fontId="25" fillId="40" borderId="3" xfId="0" applyNumberFormat="1" applyFont="1" applyFill="1" applyBorder="1" applyAlignment="1">
      <alignment horizontal="center" wrapText="1"/>
    </xf>
    <xf numFmtId="0" fontId="27" fillId="40" borderId="1" xfId="1" applyFont="1" applyFill="1" applyBorder="1" applyAlignment="1">
      <alignment horizontal="center" vertical="center"/>
    </xf>
    <xf numFmtId="165" fontId="28" fillId="0" borderId="0" xfId="0" applyNumberFormat="1" applyFont="1"/>
    <xf numFmtId="17" fontId="29" fillId="0" borderId="0" xfId="1" applyNumberFormat="1" applyFont="1" applyBorder="1" applyAlignment="1">
      <alignment horizontal="left" wrapText="1"/>
    </xf>
    <xf numFmtId="165" fontId="35" fillId="40" borderId="3" xfId="0" applyNumberFormat="1" applyFont="1" applyFill="1" applyBorder="1" applyAlignment="1">
      <alignment horizontal="center" wrapText="1"/>
    </xf>
    <xf numFmtId="0" fontId="26" fillId="40" borderId="0" xfId="0" applyNumberFormat="1" applyFont="1" applyFill="1" applyBorder="1" applyAlignment="1">
      <alignment horizontal="center" wrapText="1"/>
    </xf>
    <xf numFmtId="165" fontId="35" fillId="40" borderId="0" xfId="0" applyNumberFormat="1" applyFont="1" applyFill="1" applyBorder="1" applyAlignment="1">
      <alignment horizontal="center" wrapText="1"/>
    </xf>
    <xf numFmtId="0" fontId="0" fillId="42" borderId="0" xfId="0" applyFill="1"/>
    <xf numFmtId="0" fontId="0" fillId="39" borderId="0" xfId="0" applyFill="1"/>
    <xf numFmtId="0" fontId="0" fillId="43" borderId="0" xfId="0" applyFill="1"/>
    <xf numFmtId="0" fontId="0" fillId="44" borderId="0" xfId="0" applyFill="1"/>
    <xf numFmtId="0" fontId="0" fillId="4" borderId="0" xfId="0" applyFill="1"/>
    <xf numFmtId="169" fontId="25" fillId="44" borderId="3" xfId="0" applyNumberFormat="1" applyFont="1" applyFill="1" applyBorder="1" applyAlignment="1">
      <alignment horizontal="center" wrapText="1"/>
    </xf>
    <xf numFmtId="0" fontId="0" fillId="0" borderId="1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6" fillId="37" borderId="1" xfId="0" applyNumberFormat="1" applyFont="1" applyFill="1" applyBorder="1" applyAlignment="1">
      <alignment horizontal="center" wrapText="1"/>
    </xf>
    <xf numFmtId="17" fontId="23" fillId="0" borderId="13" xfId="1" applyNumberFormat="1" applyFont="1" applyBorder="1" applyAlignment="1">
      <alignment horizontal="left"/>
    </xf>
    <xf numFmtId="17" fontId="23" fillId="0" borderId="14" xfId="1" applyNumberFormat="1" applyFont="1" applyBorder="1" applyAlignment="1">
      <alignment horizontal="center"/>
    </xf>
    <xf numFmtId="17" fontId="29" fillId="0" borderId="13" xfId="1" applyNumberFormat="1" applyFont="1" applyBorder="1" applyAlignment="1">
      <alignment horizontal="left" wrapText="1"/>
    </xf>
    <xf numFmtId="0" fontId="30" fillId="0" borderId="15" xfId="1" applyFont="1" applyBorder="1" applyAlignment="1">
      <alignment horizontal="center"/>
    </xf>
    <xf numFmtId="0" fontId="30" fillId="0" borderId="16" xfId="1" applyFont="1" applyBorder="1" applyAlignment="1">
      <alignment horizontal="center"/>
    </xf>
    <xf numFmtId="0" fontId="30" fillId="0" borderId="17" xfId="1" applyFont="1" applyBorder="1" applyAlignment="1">
      <alignment horizontal="center"/>
    </xf>
    <xf numFmtId="0" fontId="30" fillId="0" borderId="1" xfId="1" applyFont="1" applyBorder="1" applyAlignment="1">
      <alignment horizontal="center"/>
    </xf>
    <xf numFmtId="17" fontId="29" fillId="0" borderId="0" xfId="1" applyNumberFormat="1" applyFont="1" applyBorder="1" applyAlignment="1">
      <alignment horizontal="left" wrapText="1"/>
    </xf>
    <xf numFmtId="17" fontId="29" fillId="0" borderId="13" xfId="1" applyNumberFormat="1" applyFont="1" applyBorder="1" applyAlignment="1">
      <alignment horizontal="left"/>
    </xf>
    <xf numFmtId="17" fontId="23" fillId="0" borderId="13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8" fillId="41" borderId="20" xfId="0" applyFont="1" applyFill="1" applyBorder="1" applyAlignment="1">
      <alignment horizontal="center"/>
    </xf>
    <xf numFmtId="0" fontId="28" fillId="41" borderId="0" xfId="0" applyFont="1" applyFill="1" applyAlignment="1">
      <alignment horizontal="center"/>
    </xf>
    <xf numFmtId="0" fontId="28" fillId="39" borderId="20" xfId="0" applyFont="1" applyFill="1" applyBorder="1" applyAlignment="1">
      <alignment horizontal="center"/>
    </xf>
    <xf numFmtId="0" fontId="28" fillId="39" borderId="0" xfId="0" applyFont="1" applyFill="1" applyAlignment="1">
      <alignment horizontal="center"/>
    </xf>
    <xf numFmtId="17" fontId="31" fillId="0" borderId="1" xfId="1" applyNumberFormat="1" applyFont="1" applyBorder="1" applyAlignment="1">
      <alignment horizontal="center" wrapText="1"/>
    </xf>
    <xf numFmtId="0" fontId="0" fillId="37" borderId="0" xfId="0" applyFill="1" applyAlignment="1">
      <alignment horizontal="center"/>
    </xf>
  </cellXfs>
  <cellStyles count="58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Hiperlink" xfId="57" builtinId="8"/>
    <cellStyle name="Incorreto" xfId="8" builtinId="27" customBuiltin="1"/>
    <cellStyle name="Neutra" xfId="9" builtinId="28" customBuiltin="1"/>
    <cellStyle name="Normal" xfId="0" builtinId="0"/>
    <cellStyle name="Normal 2" xfId="1"/>
    <cellStyle name="Normal 3" xfId="43"/>
    <cellStyle name="Normal 3 2" xfId="44"/>
    <cellStyle name="Normal 4" xfId="45"/>
    <cellStyle name="Normal 5" xfId="49"/>
    <cellStyle name="Normal 5 2" xfId="48"/>
    <cellStyle name="Normal 6" xfId="56"/>
    <cellStyle name="Nota" xfId="16" builtinId="10" customBuiltin="1"/>
    <cellStyle name="Nota 2" xfId="50"/>
    <cellStyle name="Porcentagem" xfId="55" builtinId="5"/>
    <cellStyle name="Saída" xfId="11" builtinId="21" customBuiltin="1"/>
    <cellStyle name="Separador de milhares 2" xfId="46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47"/>
    <cellStyle name="Vírgula 2 2" xfId="52"/>
    <cellStyle name="Vírgula 3" xfId="53"/>
    <cellStyle name="Vírgula 4" xfId="54"/>
    <cellStyle name="Vírgula 5" xfId="5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2.trt2.jus.br/servicos/consultas/tabelas-praticas/atualizacao-de-debitos-trabalhist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W35"/>
  <sheetViews>
    <sheetView topLeftCell="A10" zoomScale="110" zoomScaleNormal="110" workbookViewId="0">
      <selection activeCell="I37" sqref="I37"/>
    </sheetView>
  </sheetViews>
  <sheetFormatPr defaultRowHeight="15" x14ac:dyDescent="0.25"/>
  <cols>
    <col min="2" max="4" width="11.42578125" customWidth="1"/>
    <col min="5" max="5" width="14" customWidth="1"/>
    <col min="6" max="9" width="11.42578125" customWidth="1"/>
    <col min="10" max="10" width="16.140625" customWidth="1"/>
    <col min="11" max="13" width="11.42578125" customWidth="1"/>
    <col min="16" max="16" width="38.5703125" bestFit="1" customWidth="1"/>
  </cols>
  <sheetData>
    <row r="1" spans="1:22" x14ac:dyDescent="0.25">
      <c r="A1" s="16"/>
      <c r="B1" s="17"/>
      <c r="C1" s="17"/>
      <c r="D1" s="17"/>
      <c r="E1" s="17"/>
      <c r="F1" s="20" t="s">
        <v>36</v>
      </c>
      <c r="G1" s="17"/>
      <c r="H1" s="17"/>
      <c r="I1" s="17"/>
      <c r="J1" s="17"/>
      <c r="K1" s="17"/>
      <c r="L1" s="17"/>
      <c r="M1" s="17"/>
    </row>
    <row r="2" spans="1:22" ht="15.75" x14ac:dyDescent="0.3">
      <c r="A2" s="15" t="s">
        <v>28</v>
      </c>
      <c r="B2" s="25" t="s">
        <v>15</v>
      </c>
      <c r="C2" s="25" t="s">
        <v>16</v>
      </c>
      <c r="D2" s="25" t="s">
        <v>17</v>
      </c>
      <c r="E2" s="25" t="s">
        <v>18</v>
      </c>
      <c r="F2" s="25" t="s">
        <v>19</v>
      </c>
      <c r="G2" s="25" t="s">
        <v>20</v>
      </c>
      <c r="H2" s="25" t="s">
        <v>21</v>
      </c>
      <c r="I2" s="25" t="s">
        <v>22</v>
      </c>
      <c r="J2" s="25" t="s">
        <v>23</v>
      </c>
      <c r="K2" s="25" t="s">
        <v>24</v>
      </c>
      <c r="L2" s="25" t="s">
        <v>25</v>
      </c>
      <c r="M2" s="25" t="s">
        <v>26</v>
      </c>
    </row>
    <row r="3" spans="1:22" s="1" customFormat="1" ht="15.75" x14ac:dyDescent="0.3">
      <c r="A3" s="13">
        <v>2009</v>
      </c>
      <c r="B3" s="43"/>
      <c r="C3" s="43"/>
      <c r="D3" s="43"/>
      <c r="E3" s="43"/>
      <c r="F3" s="43"/>
      <c r="G3" s="43"/>
      <c r="H3" s="45">
        <v>0.22</v>
      </c>
      <c r="I3" s="45">
        <v>0.23</v>
      </c>
      <c r="J3" s="45">
        <v>0.19</v>
      </c>
      <c r="K3" s="45">
        <v>0.18</v>
      </c>
      <c r="L3" s="45">
        <v>0.44</v>
      </c>
      <c r="M3" s="45">
        <v>0.38</v>
      </c>
      <c r="O3" s="46"/>
      <c r="P3" s="84" t="s">
        <v>38</v>
      </c>
      <c r="Q3" s="85"/>
      <c r="R3" s="85"/>
      <c r="S3" s="85"/>
      <c r="T3" s="85"/>
    </row>
    <row r="4" spans="1:22" s="1" customFormat="1" ht="15.75" x14ac:dyDescent="0.3">
      <c r="A4" s="13">
        <v>2010</v>
      </c>
      <c r="B4" s="45">
        <v>0.52</v>
      </c>
      <c r="C4" s="45">
        <v>0.94</v>
      </c>
      <c r="D4" s="45">
        <v>0.55000000000000004</v>
      </c>
      <c r="E4" s="45">
        <v>0.48</v>
      </c>
      <c r="F4" s="45">
        <v>0.63</v>
      </c>
      <c r="G4" s="45">
        <v>0.19</v>
      </c>
      <c r="H4" s="45">
        <v>-0.09</v>
      </c>
      <c r="I4" s="45">
        <v>-0.05</v>
      </c>
      <c r="J4" s="45">
        <v>0.31</v>
      </c>
      <c r="K4" s="45">
        <v>0.62</v>
      </c>
      <c r="L4" s="45">
        <v>0.86</v>
      </c>
      <c r="M4" s="45">
        <v>0.69</v>
      </c>
    </row>
    <row r="5" spans="1:22" s="1" customFormat="1" ht="15.75" x14ac:dyDescent="0.3">
      <c r="A5" s="13">
        <v>2011</v>
      </c>
      <c r="B5" s="45">
        <v>0.76</v>
      </c>
      <c r="C5" s="45">
        <v>0.97</v>
      </c>
      <c r="D5" s="45">
        <v>0.6</v>
      </c>
      <c r="E5" s="45">
        <v>0.77</v>
      </c>
      <c r="F5" s="45">
        <v>0.7</v>
      </c>
      <c r="G5" s="45">
        <v>0.23</v>
      </c>
      <c r="H5" s="45">
        <v>0.1</v>
      </c>
      <c r="I5" s="45">
        <v>0.27</v>
      </c>
      <c r="J5" s="45">
        <v>0.53</v>
      </c>
      <c r="K5" s="45">
        <v>0.42</v>
      </c>
      <c r="L5" s="45">
        <v>0.46</v>
      </c>
      <c r="M5" s="45">
        <v>0.56000000000000005</v>
      </c>
    </row>
    <row r="6" spans="1:22" s="1" customFormat="1" ht="15.75" x14ac:dyDescent="0.3">
      <c r="A6" s="13">
        <v>2012</v>
      </c>
      <c r="B6" s="45">
        <v>0.65</v>
      </c>
      <c r="C6" s="45">
        <v>0.53</v>
      </c>
      <c r="D6" s="45">
        <v>0.25</v>
      </c>
      <c r="E6" s="45">
        <v>0.43</v>
      </c>
      <c r="F6" s="45">
        <v>0.51</v>
      </c>
      <c r="G6" s="45">
        <v>0.18</v>
      </c>
      <c r="H6" s="45">
        <v>0.33</v>
      </c>
      <c r="I6" s="45">
        <v>0.39</v>
      </c>
      <c r="J6" s="45">
        <v>0.48</v>
      </c>
      <c r="K6" s="45">
        <v>0.65</v>
      </c>
      <c r="L6" s="45">
        <v>0.54</v>
      </c>
      <c r="M6" s="45">
        <v>0.69</v>
      </c>
    </row>
    <row r="7" spans="1:22" s="1" customFormat="1" ht="15.75" x14ac:dyDescent="0.3">
      <c r="A7" s="26">
        <v>2013</v>
      </c>
      <c r="B7" s="45">
        <v>0.88</v>
      </c>
      <c r="C7" s="45">
        <v>0.68</v>
      </c>
      <c r="D7" s="45">
        <v>0.49</v>
      </c>
      <c r="E7" s="45">
        <v>0.51</v>
      </c>
      <c r="F7" s="45">
        <v>0.46</v>
      </c>
      <c r="G7" s="45">
        <v>0.38</v>
      </c>
      <c r="H7" s="45">
        <v>7.0000000000000007E-2</v>
      </c>
      <c r="I7" s="45">
        <v>0.16</v>
      </c>
      <c r="J7" s="45">
        <v>0.27</v>
      </c>
      <c r="K7" s="45">
        <v>0.48</v>
      </c>
      <c r="L7" s="45">
        <v>0.56999999999999995</v>
      </c>
      <c r="M7" s="45">
        <v>0.75</v>
      </c>
    </row>
    <row r="8" spans="1:22" s="1" customFormat="1" ht="15.75" x14ac:dyDescent="0.3">
      <c r="A8" s="26">
        <v>2014</v>
      </c>
      <c r="B8" s="45">
        <v>0.67</v>
      </c>
      <c r="C8" s="45">
        <v>0.7</v>
      </c>
      <c r="D8" s="45">
        <v>0.73</v>
      </c>
      <c r="E8" s="45">
        <v>0.78</v>
      </c>
      <c r="F8" s="45">
        <v>0.57999999999999996</v>
      </c>
      <c r="G8" s="45">
        <v>0.47</v>
      </c>
      <c r="H8" s="45">
        <v>0.17</v>
      </c>
      <c r="I8" s="45">
        <v>0.14000000000000001</v>
      </c>
      <c r="J8" s="45">
        <v>0.39</v>
      </c>
      <c r="K8" s="45">
        <v>0.48</v>
      </c>
      <c r="L8" s="45">
        <v>0.38</v>
      </c>
      <c r="M8" s="45">
        <v>0.79</v>
      </c>
    </row>
    <row r="9" spans="1:22" ht="15.75" x14ac:dyDescent="0.3">
      <c r="A9" s="26">
        <v>2015</v>
      </c>
      <c r="B9" s="45">
        <v>0.89</v>
      </c>
      <c r="C9" s="45">
        <v>1.33</v>
      </c>
      <c r="D9" s="45">
        <v>1.24</v>
      </c>
      <c r="E9" s="21">
        <v>1.07</v>
      </c>
      <c r="F9" s="21">
        <v>0.6</v>
      </c>
      <c r="G9" s="21">
        <v>0.99</v>
      </c>
      <c r="H9" s="21">
        <v>0.59</v>
      </c>
      <c r="I9" s="21">
        <v>0.43</v>
      </c>
      <c r="J9" s="21">
        <v>0.39</v>
      </c>
      <c r="K9" s="21">
        <v>0.66</v>
      </c>
      <c r="L9" s="21">
        <v>0.85</v>
      </c>
      <c r="M9" s="21">
        <v>1.18</v>
      </c>
    </row>
    <row r="10" spans="1:22" ht="15.75" x14ac:dyDescent="0.3">
      <c r="A10" s="26">
        <v>2016</v>
      </c>
      <c r="B10" s="21">
        <v>0.92</v>
      </c>
      <c r="C10" s="21">
        <v>1.42</v>
      </c>
      <c r="D10" s="21">
        <v>0.43</v>
      </c>
      <c r="E10" s="21">
        <v>0.51</v>
      </c>
      <c r="F10" s="21">
        <v>0.86</v>
      </c>
      <c r="G10" s="21">
        <v>0.4</v>
      </c>
      <c r="H10" s="21">
        <v>0.54</v>
      </c>
      <c r="I10" s="21">
        <v>0.45</v>
      </c>
      <c r="J10" s="21">
        <v>0.23</v>
      </c>
      <c r="K10" s="21">
        <v>0.19</v>
      </c>
      <c r="L10" s="21">
        <v>0.26</v>
      </c>
      <c r="M10" s="21">
        <v>0.19</v>
      </c>
    </row>
    <row r="11" spans="1:22" ht="15.75" x14ac:dyDescent="0.3">
      <c r="A11" s="26">
        <v>2017</v>
      </c>
      <c r="B11" s="21">
        <v>0.31</v>
      </c>
      <c r="C11" s="21">
        <v>0.54</v>
      </c>
      <c r="D11" s="21">
        <v>0.15</v>
      </c>
      <c r="E11" s="21">
        <v>0.21</v>
      </c>
      <c r="F11" s="21">
        <v>0.24</v>
      </c>
      <c r="G11" s="21">
        <v>0.16</v>
      </c>
      <c r="H11" s="21">
        <v>-0.18</v>
      </c>
      <c r="I11" s="21">
        <v>0.35</v>
      </c>
      <c r="J11" s="21">
        <v>0.11</v>
      </c>
      <c r="K11" s="21">
        <v>0.34</v>
      </c>
      <c r="L11" s="21">
        <v>0.32</v>
      </c>
      <c r="M11" s="21">
        <v>0.35</v>
      </c>
      <c r="O11" s="44"/>
      <c r="P11" s="84" t="s">
        <v>39</v>
      </c>
      <c r="Q11" s="86"/>
      <c r="R11" s="86"/>
      <c r="S11" s="86"/>
      <c r="T11" s="86"/>
    </row>
    <row r="12" spans="1:22" ht="15.75" x14ac:dyDescent="0.3">
      <c r="A12" s="26">
        <v>2018</v>
      </c>
      <c r="B12" s="21">
        <v>0.39</v>
      </c>
      <c r="C12" s="21">
        <v>0.38</v>
      </c>
      <c r="D12" s="21">
        <v>0.1</v>
      </c>
      <c r="E12" s="21">
        <v>0.21</v>
      </c>
      <c r="F12" s="21">
        <v>0.14000000000000001</v>
      </c>
      <c r="G12" s="21">
        <v>1.1100000000000001</v>
      </c>
      <c r="H12" s="21">
        <v>0.64</v>
      </c>
      <c r="I12" s="21">
        <v>0.13</v>
      </c>
      <c r="J12" s="21">
        <v>0.09</v>
      </c>
      <c r="K12" s="21">
        <v>0.57999999999999996</v>
      </c>
      <c r="L12" s="21">
        <v>0.19</v>
      </c>
      <c r="M12" s="21">
        <v>-0.16</v>
      </c>
    </row>
    <row r="13" spans="1:22" ht="15.75" x14ac:dyDescent="0.3">
      <c r="A13" s="26">
        <v>2019</v>
      </c>
      <c r="B13" s="21">
        <v>0.3</v>
      </c>
      <c r="C13" s="21">
        <v>0.34</v>
      </c>
      <c r="D13" s="21">
        <v>0.54</v>
      </c>
      <c r="E13" s="21">
        <v>0.72</v>
      </c>
      <c r="F13" s="21">
        <v>0.35</v>
      </c>
      <c r="G13" s="21">
        <v>0.06</v>
      </c>
      <c r="H13" s="21">
        <v>0.09</v>
      </c>
      <c r="I13" s="21">
        <v>0.08</v>
      </c>
      <c r="J13" s="21">
        <v>0.09</v>
      </c>
      <c r="K13" s="21">
        <v>0.09</v>
      </c>
      <c r="L13" s="21">
        <v>0.14000000000000001</v>
      </c>
      <c r="M13" s="21">
        <v>1.05</v>
      </c>
    </row>
    <row r="14" spans="1:22" ht="15.75" x14ac:dyDescent="0.3">
      <c r="A14" s="26">
        <v>2020</v>
      </c>
      <c r="B14" s="21">
        <v>0.71</v>
      </c>
      <c r="C14" s="21">
        <v>0.22</v>
      </c>
      <c r="D14" s="21">
        <v>0.02</v>
      </c>
      <c r="E14" s="21">
        <v>-0.01</v>
      </c>
      <c r="F14" s="21">
        <v>-0.59</v>
      </c>
      <c r="G14" s="21">
        <v>0.02</v>
      </c>
      <c r="H14" s="21">
        <v>0.3</v>
      </c>
      <c r="I14" s="21">
        <v>0.23</v>
      </c>
      <c r="J14" s="21">
        <v>0.45</v>
      </c>
      <c r="K14" s="21">
        <v>0.94</v>
      </c>
      <c r="L14" s="21">
        <v>0.81</v>
      </c>
      <c r="M14" s="21">
        <v>1.06</v>
      </c>
    </row>
    <row r="15" spans="1:22" ht="15.75" x14ac:dyDescent="0.3">
      <c r="A15" s="26">
        <v>2021</v>
      </c>
      <c r="B15" s="21">
        <v>0.78</v>
      </c>
      <c r="C15" s="21">
        <v>0.48</v>
      </c>
      <c r="D15" s="21">
        <v>0.93</v>
      </c>
      <c r="E15" s="21">
        <v>0.6</v>
      </c>
      <c r="F15" s="21">
        <v>0.44</v>
      </c>
      <c r="G15" s="21">
        <v>0.83</v>
      </c>
      <c r="H15" s="21">
        <v>0.72</v>
      </c>
      <c r="I15" s="21">
        <v>0.89</v>
      </c>
      <c r="J15" s="21">
        <v>1.1399999999999999</v>
      </c>
      <c r="K15" s="21">
        <v>1.2</v>
      </c>
      <c r="L15" s="21">
        <v>1.17</v>
      </c>
      <c r="M15" s="51">
        <v>0</v>
      </c>
      <c r="O15" s="1"/>
      <c r="P15" s="1"/>
      <c r="Q15" s="1"/>
      <c r="R15" s="1"/>
      <c r="S15" s="1"/>
      <c r="T15" s="1"/>
      <c r="U15" s="1"/>
      <c r="V15" s="1"/>
    </row>
    <row r="16" spans="1:22" ht="15.75" x14ac:dyDescent="0.3">
      <c r="A16" s="26">
        <v>2022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23" ht="15.75" x14ac:dyDescent="0.3">
      <c r="A17" s="26">
        <v>2023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23" ht="15.75" x14ac:dyDescent="0.3">
      <c r="A18" s="26">
        <v>2024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23" ht="15.75" x14ac:dyDescent="0.3">
      <c r="A19" s="26">
        <v>2025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23" s="1" customFormat="1" ht="15.75" x14ac:dyDescent="0.3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</row>
    <row r="21" spans="1:23" s="1" customFormat="1" ht="15.75" customHeight="1" x14ac:dyDescent="0.25">
      <c r="A21" s="87" t="s">
        <v>44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23" ht="15.75" x14ac:dyDescent="0.3">
      <c r="A22" s="54" t="s">
        <v>28</v>
      </c>
      <c r="B22" s="55" t="s">
        <v>15</v>
      </c>
      <c r="C22" s="55" t="s">
        <v>16</v>
      </c>
      <c r="D22" s="55" t="s">
        <v>17</v>
      </c>
      <c r="E22" s="55" t="s">
        <v>18</v>
      </c>
      <c r="F22" s="55" t="s">
        <v>19</v>
      </c>
      <c r="G22" s="55" t="s">
        <v>20</v>
      </c>
      <c r="H22" s="55" t="s">
        <v>21</v>
      </c>
      <c r="I22" s="55" t="s">
        <v>22</v>
      </c>
      <c r="J22" s="55" t="s">
        <v>23</v>
      </c>
      <c r="K22" s="55" t="s">
        <v>24</v>
      </c>
      <c r="L22" s="55" t="s">
        <v>25</v>
      </c>
      <c r="M22" s="55" t="s">
        <v>26</v>
      </c>
    </row>
    <row r="23" spans="1:23" ht="15.75" x14ac:dyDescent="0.3">
      <c r="A23" s="68">
        <v>2021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83">
        <f>IF(AND(M31=1,B32=0),0,B24+M31/100)</f>
        <v>0.30830000000000002</v>
      </c>
      <c r="O23" s="60"/>
      <c r="P23" s="60"/>
      <c r="Q23" s="48"/>
      <c r="R23" s="48"/>
      <c r="S23" s="48"/>
      <c r="T23" s="48"/>
      <c r="U23" s="1"/>
      <c r="V23" s="1"/>
      <c r="W23" s="1"/>
    </row>
    <row r="24" spans="1:23" ht="15.75" x14ac:dyDescent="0.3">
      <c r="A24" s="26">
        <v>2022</v>
      </c>
      <c r="B24" s="83">
        <f t="shared" ref="B24:L24" si="0">IF(AND(B32=1,C32=0),0,C24+B32/100)</f>
        <v>0.30059999999999998</v>
      </c>
      <c r="C24" s="83">
        <f t="shared" si="0"/>
        <v>0.29330000000000001</v>
      </c>
      <c r="D24" s="83">
        <f t="shared" si="0"/>
        <v>0.28570000000000001</v>
      </c>
      <c r="E24" s="83">
        <f t="shared" si="0"/>
        <v>0.27639999999999998</v>
      </c>
      <c r="F24" s="83">
        <f t="shared" si="0"/>
        <v>0.2681</v>
      </c>
      <c r="G24" s="83">
        <f t="shared" si="0"/>
        <v>0.25779999999999997</v>
      </c>
      <c r="H24" s="83">
        <f t="shared" si="0"/>
        <v>0.24759999999999999</v>
      </c>
      <c r="I24" s="83">
        <f t="shared" si="0"/>
        <v>0.23730000000000001</v>
      </c>
      <c r="J24" s="83">
        <f t="shared" si="0"/>
        <v>0.22559999999999999</v>
      </c>
      <c r="K24" s="83">
        <f t="shared" si="0"/>
        <v>0.21490000000000001</v>
      </c>
      <c r="L24" s="83">
        <f t="shared" si="0"/>
        <v>0.20469999999999999</v>
      </c>
      <c r="M24" s="83">
        <f>IF(AND(M32=1,B33=0),0,B25+M32/100)</f>
        <v>0.19450000000000001</v>
      </c>
      <c r="P24" s="1"/>
      <c r="Q24" s="1"/>
      <c r="R24" s="1"/>
      <c r="S24" s="1"/>
      <c r="T24" s="1"/>
      <c r="U24" s="1"/>
      <c r="V24" s="1"/>
      <c r="W24" s="1"/>
    </row>
    <row r="25" spans="1:23" s="60" customFormat="1" ht="15.75" x14ac:dyDescent="0.3">
      <c r="A25" s="68">
        <v>2023</v>
      </c>
      <c r="B25" s="83">
        <f t="shared" ref="B25:L25" si="1">IF(AND(B33=1,C33=0),0,C25+B33/100)</f>
        <v>0.18329999999999999</v>
      </c>
      <c r="C25" s="83">
        <f t="shared" si="1"/>
        <v>0.1721</v>
      </c>
      <c r="D25" s="83">
        <f t="shared" si="1"/>
        <v>0.16289999999999999</v>
      </c>
      <c r="E25" s="83">
        <f t="shared" si="1"/>
        <v>0.1512</v>
      </c>
      <c r="F25" s="83">
        <f t="shared" si="1"/>
        <v>0.14199999999999999</v>
      </c>
      <c r="G25" s="83">
        <f t="shared" si="1"/>
        <v>0.1308</v>
      </c>
      <c r="H25" s="83">
        <f t="shared" si="1"/>
        <v>0.1201</v>
      </c>
      <c r="I25" s="83">
        <f t="shared" si="1"/>
        <v>0.1094</v>
      </c>
      <c r="J25" s="83">
        <f t="shared" si="1"/>
        <v>9.8000000000000004E-2</v>
      </c>
      <c r="K25" s="83">
        <f t="shared" si="1"/>
        <v>8.8300000000000003E-2</v>
      </c>
      <c r="L25" s="83">
        <f t="shared" si="1"/>
        <v>7.8299999999999995E-2</v>
      </c>
      <c r="M25" s="83">
        <f>IF(AND(M33=1,B34=0),0,B26+M33/100)</f>
        <v>6.9099999999999995E-2</v>
      </c>
    </row>
    <row r="26" spans="1:23" s="60" customFormat="1" ht="15.75" x14ac:dyDescent="0.3">
      <c r="A26" s="26">
        <v>2024</v>
      </c>
      <c r="B26" s="83">
        <f t="shared" ref="B26:J27" si="2">IF(AND(B34=1,C34=0),0,C26+B34/100)</f>
        <v>6.0199999999999997E-2</v>
      </c>
      <c r="C26" s="83">
        <f t="shared" si="2"/>
        <v>5.0500000000000003E-2</v>
      </c>
      <c r="D26" s="83">
        <f t="shared" si="2"/>
        <v>4.2500000000000003E-2</v>
      </c>
      <c r="E26" s="83">
        <f t="shared" si="2"/>
        <v>3.4200000000000001E-2</v>
      </c>
      <c r="F26" s="83">
        <f t="shared" si="2"/>
        <v>2.53E-2</v>
      </c>
      <c r="G26" s="83">
        <f t="shared" si="2"/>
        <v>1.7000000000000001E-2</v>
      </c>
      <c r="H26" s="83">
        <f t="shared" si="2"/>
        <v>9.1000000000000004E-3</v>
      </c>
      <c r="I26" s="83">
        <f t="shared" si="2"/>
        <v>0</v>
      </c>
      <c r="J26" s="83">
        <f t="shared" si="2"/>
        <v>0</v>
      </c>
      <c r="K26" s="83">
        <f t="shared" ref="K26:L27" si="3">IF(AND(K34=1,L34=0),0,L26+K34/100)</f>
        <v>0</v>
      </c>
      <c r="L26" s="83">
        <f t="shared" si="3"/>
        <v>0</v>
      </c>
      <c r="M26" s="83">
        <f t="shared" ref="M26:M27" si="4">IF(AND(M34=1,B35=0),0,B27+M34/100)</f>
        <v>0</v>
      </c>
    </row>
    <row r="27" spans="1:23" s="60" customFormat="1" ht="15.75" x14ac:dyDescent="0.3">
      <c r="A27" s="68">
        <v>2025</v>
      </c>
      <c r="B27" s="83">
        <f t="shared" si="2"/>
        <v>0</v>
      </c>
      <c r="C27" s="83">
        <f t="shared" si="2"/>
        <v>0</v>
      </c>
      <c r="D27" s="83">
        <f t="shared" si="2"/>
        <v>0</v>
      </c>
      <c r="E27" s="83">
        <f t="shared" si="2"/>
        <v>0</v>
      </c>
      <c r="F27" s="83">
        <f t="shared" si="2"/>
        <v>0</v>
      </c>
      <c r="G27" s="83">
        <f t="shared" si="2"/>
        <v>0</v>
      </c>
      <c r="H27" s="83">
        <f t="shared" si="2"/>
        <v>0</v>
      </c>
      <c r="I27" s="83">
        <f t="shared" si="2"/>
        <v>0</v>
      </c>
      <c r="J27" s="83">
        <f t="shared" si="2"/>
        <v>0</v>
      </c>
      <c r="K27" s="83">
        <f t="shared" si="3"/>
        <v>0</v>
      </c>
      <c r="L27" s="83">
        <f t="shared" ref="L27" si="5">IF(AND(L35=1,M35=0),0,M27+L35/100)</f>
        <v>0</v>
      </c>
      <c r="M27" s="83">
        <f t="shared" si="4"/>
        <v>0</v>
      </c>
    </row>
    <row r="28" spans="1:23" s="60" customFormat="1" ht="15.75" x14ac:dyDescent="0.3">
      <c r="A28" s="26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</row>
    <row r="29" spans="1:23" x14ac:dyDescent="0.25">
      <c r="A29" s="87" t="s">
        <v>45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P29" s="1"/>
      <c r="Q29" s="1"/>
      <c r="R29" s="1"/>
      <c r="S29" s="1"/>
      <c r="T29" s="1"/>
      <c r="U29" s="1"/>
      <c r="V29" s="1"/>
      <c r="W29" s="1"/>
    </row>
    <row r="30" spans="1:23" ht="15.75" x14ac:dyDescent="0.3">
      <c r="A30" s="57" t="s">
        <v>28</v>
      </c>
      <c r="B30" s="58" t="s">
        <v>15</v>
      </c>
      <c r="C30" s="58" t="s">
        <v>16</v>
      </c>
      <c r="D30" s="58" t="s">
        <v>17</v>
      </c>
      <c r="E30" s="58" t="s">
        <v>18</v>
      </c>
      <c r="F30" s="58" t="s">
        <v>19</v>
      </c>
      <c r="G30" s="58" t="s">
        <v>20</v>
      </c>
      <c r="H30" s="58" t="s">
        <v>21</v>
      </c>
      <c r="I30" s="58" t="s">
        <v>22</v>
      </c>
      <c r="J30" s="58" t="s">
        <v>23</v>
      </c>
      <c r="K30" s="58" t="s">
        <v>24</v>
      </c>
      <c r="L30" s="58" t="s">
        <v>25</v>
      </c>
      <c r="M30" s="58" t="s">
        <v>26</v>
      </c>
      <c r="P30" s="1"/>
      <c r="Q30" s="1"/>
      <c r="R30" s="1"/>
      <c r="S30" s="1"/>
      <c r="T30" s="1"/>
      <c r="U30" s="1"/>
      <c r="V30" s="1"/>
      <c r="W30" s="1"/>
    </row>
    <row r="31" spans="1:23" ht="15.75" x14ac:dyDescent="0.3">
      <c r="A31" s="68">
        <v>2021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>
        <v>0.77</v>
      </c>
      <c r="P31" s="1"/>
      <c r="Q31" s="1"/>
      <c r="R31" s="1"/>
      <c r="S31" s="1"/>
      <c r="T31" s="1"/>
      <c r="U31" s="1"/>
      <c r="V31" s="1"/>
      <c r="W31" s="1"/>
    </row>
    <row r="32" spans="1:23" ht="15.75" x14ac:dyDescent="0.3">
      <c r="A32" s="26">
        <v>2022</v>
      </c>
      <c r="B32" s="56">
        <v>0.73</v>
      </c>
      <c r="C32" s="56">
        <v>0.76</v>
      </c>
      <c r="D32" s="56">
        <v>0.93</v>
      </c>
      <c r="E32" s="56">
        <v>0.83</v>
      </c>
      <c r="F32" s="56">
        <v>1.03</v>
      </c>
      <c r="G32" s="56">
        <v>1.02</v>
      </c>
      <c r="H32" s="56">
        <v>1.03</v>
      </c>
      <c r="I32" s="56">
        <v>1.17</v>
      </c>
      <c r="J32" s="56">
        <v>1.07</v>
      </c>
      <c r="K32" s="56">
        <v>1.02</v>
      </c>
      <c r="L32" s="56">
        <v>1.02</v>
      </c>
      <c r="M32" s="56">
        <v>1.1200000000000001</v>
      </c>
      <c r="O32" s="44"/>
      <c r="P32" s="84" t="s">
        <v>54</v>
      </c>
      <c r="Q32" s="86"/>
      <c r="R32" s="86"/>
      <c r="S32" s="86"/>
      <c r="T32" s="86"/>
    </row>
    <row r="33" spans="1:13" s="60" customFormat="1" ht="15.75" x14ac:dyDescent="0.3">
      <c r="A33" s="68">
        <v>2023</v>
      </c>
      <c r="B33" s="71">
        <v>1.1200000000000001</v>
      </c>
      <c r="C33" s="71">
        <v>0.92</v>
      </c>
      <c r="D33" s="71">
        <v>1.17</v>
      </c>
      <c r="E33" s="71">
        <v>0.92</v>
      </c>
      <c r="F33" s="71">
        <v>1.1200000000000001</v>
      </c>
      <c r="G33" s="71">
        <v>1.07</v>
      </c>
      <c r="H33" s="71">
        <v>1.07</v>
      </c>
      <c r="I33" s="71">
        <v>1.1399999999999999</v>
      </c>
      <c r="J33" s="71">
        <v>0.97</v>
      </c>
      <c r="K33" s="71">
        <v>1</v>
      </c>
      <c r="L33" s="71">
        <v>0.92</v>
      </c>
      <c r="M33" s="71">
        <v>0.89</v>
      </c>
    </row>
    <row r="34" spans="1:13" s="60" customFormat="1" ht="15.75" x14ac:dyDescent="0.3">
      <c r="A34" s="26">
        <v>2024</v>
      </c>
      <c r="B34" s="65">
        <v>0.97</v>
      </c>
      <c r="C34" s="65">
        <v>0.8</v>
      </c>
      <c r="D34" s="65">
        <v>0.83</v>
      </c>
      <c r="E34" s="65">
        <v>0.89</v>
      </c>
      <c r="F34" s="65">
        <v>0.83</v>
      </c>
      <c r="G34" s="65">
        <v>0.79</v>
      </c>
      <c r="H34" s="65">
        <v>0.91</v>
      </c>
      <c r="I34" s="65">
        <v>1</v>
      </c>
      <c r="J34" s="65"/>
      <c r="K34" s="65"/>
      <c r="L34" s="65"/>
      <c r="M34" s="65"/>
    </row>
    <row r="35" spans="1:13" s="60" customFormat="1" ht="15.75" x14ac:dyDescent="0.3">
      <c r="A35" s="68">
        <v>2025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</row>
  </sheetData>
  <mergeCells count="5">
    <mergeCell ref="P3:T3"/>
    <mergeCell ref="P11:T11"/>
    <mergeCell ref="A21:M21"/>
    <mergeCell ref="A29:M29"/>
    <mergeCell ref="P32:T32"/>
  </mergeCells>
  <pageMargins left="0.51181102362204722" right="0.51181102362204722" top="0.78740157480314965" bottom="0.78740157480314965" header="0.31496062992125984" footer="0.31496062992125984"/>
  <pageSetup paperSize="9" scale="55" orientation="landscape" r:id="rId1"/>
  <rowBreaks count="1" manualBreakCount="1">
    <brk id="9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A1:AU60"/>
  <sheetViews>
    <sheetView topLeftCell="A37" zoomScale="115" zoomScaleNormal="115" workbookViewId="0">
      <selection activeCell="J60" sqref="J60"/>
    </sheetView>
  </sheetViews>
  <sheetFormatPr defaultRowHeight="15" x14ac:dyDescent="0.25"/>
  <cols>
    <col min="1" max="1" width="9.7109375" bestFit="1" customWidth="1"/>
    <col min="2" max="2" width="11.28515625" customWidth="1"/>
    <col min="8" max="8" width="10" bestFit="1" customWidth="1"/>
    <col min="11" max="11" width="9.140625" bestFit="1" customWidth="1"/>
    <col min="12" max="12" width="10.28515625" bestFit="1" customWidth="1"/>
    <col min="13" max="13" width="9.42578125" bestFit="1" customWidth="1"/>
  </cols>
  <sheetData>
    <row r="1" spans="1:13" s="1" customFormat="1" ht="15.75" hidden="1" x14ac:dyDescent="0.3">
      <c r="A1" s="15" t="s">
        <v>28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2" t="s">
        <v>22</v>
      </c>
      <c r="J1" s="22" t="s">
        <v>23</v>
      </c>
      <c r="K1" s="22" t="s">
        <v>24</v>
      </c>
      <c r="L1" s="22" t="s">
        <v>25</v>
      </c>
      <c r="M1" s="22" t="s">
        <v>26</v>
      </c>
    </row>
    <row r="2" spans="1:13" s="1" customFormat="1" ht="15.75" hidden="1" x14ac:dyDescent="0.3">
      <c r="A2" s="13">
        <v>1994</v>
      </c>
      <c r="B2" s="21"/>
      <c r="C2" s="21"/>
      <c r="D2" s="21"/>
      <c r="E2" s="21">
        <f>F2+1</f>
        <v>167.07599999999999</v>
      </c>
      <c r="F2" s="21">
        <f t="shared" ref="F2:L2" si="0">G2+1</f>
        <v>166.07599999999999</v>
      </c>
      <c r="G2" s="21">
        <f t="shared" si="0"/>
        <v>165.07599999999999</v>
      </c>
      <c r="H2" s="21">
        <f t="shared" si="0"/>
        <v>164.07599999999999</v>
      </c>
      <c r="I2" s="21">
        <f t="shared" si="0"/>
        <v>163.07599999999999</v>
      </c>
      <c r="J2" s="21">
        <f t="shared" si="0"/>
        <v>162.07599999999999</v>
      </c>
      <c r="K2" s="21">
        <f t="shared" si="0"/>
        <v>161.07599999999999</v>
      </c>
      <c r="L2" s="21">
        <f t="shared" si="0"/>
        <v>160.07599999999999</v>
      </c>
      <c r="M2" s="21">
        <f>B3+1</f>
        <v>159.07599999999999</v>
      </c>
    </row>
    <row r="3" spans="1:13" s="1" customFormat="1" ht="15.75" hidden="1" x14ac:dyDescent="0.3">
      <c r="A3" s="13">
        <v>1995</v>
      </c>
      <c r="B3" s="21">
        <f t="shared" ref="B3:L3" si="1">C3+1</f>
        <v>158.07599999999999</v>
      </c>
      <c r="C3" s="21">
        <f t="shared" si="1"/>
        <v>157.07599999999999</v>
      </c>
      <c r="D3" s="21">
        <f t="shared" si="1"/>
        <v>156.07599999999999</v>
      </c>
      <c r="E3" s="21">
        <f t="shared" si="1"/>
        <v>155.07599999999999</v>
      </c>
      <c r="F3" s="21">
        <f t="shared" si="1"/>
        <v>154.07599999999999</v>
      </c>
      <c r="G3" s="21">
        <f t="shared" si="1"/>
        <v>153.07599999999999</v>
      </c>
      <c r="H3" s="21">
        <f t="shared" si="1"/>
        <v>152.07599999999999</v>
      </c>
      <c r="I3" s="21">
        <f t="shared" si="1"/>
        <v>151.07599999999999</v>
      </c>
      <c r="J3" s="21">
        <f t="shared" si="1"/>
        <v>150.07599999999999</v>
      </c>
      <c r="K3" s="21">
        <f t="shared" si="1"/>
        <v>149.07599999999999</v>
      </c>
      <c r="L3" s="21">
        <f t="shared" si="1"/>
        <v>148.07599999999999</v>
      </c>
      <c r="M3" s="21">
        <f>B4+1</f>
        <v>147.07599999999999</v>
      </c>
    </row>
    <row r="4" spans="1:13" s="1" customFormat="1" ht="15.75" hidden="1" x14ac:dyDescent="0.3">
      <c r="A4" s="13">
        <v>1996</v>
      </c>
      <c r="B4" s="21">
        <f t="shared" ref="B4:L4" si="2">C4+1</f>
        <v>146.07599999999999</v>
      </c>
      <c r="C4" s="21">
        <f t="shared" si="2"/>
        <v>145.07599999999999</v>
      </c>
      <c r="D4" s="21">
        <f t="shared" si="2"/>
        <v>144.07599999999999</v>
      </c>
      <c r="E4" s="21">
        <f t="shared" si="2"/>
        <v>143.07599999999999</v>
      </c>
      <c r="F4" s="21">
        <f t="shared" si="2"/>
        <v>142.07599999999999</v>
      </c>
      <c r="G4" s="21">
        <f t="shared" si="2"/>
        <v>141.07599999999999</v>
      </c>
      <c r="H4" s="21">
        <f t="shared" si="2"/>
        <v>140.07599999999999</v>
      </c>
      <c r="I4" s="21">
        <f t="shared" si="2"/>
        <v>139.07599999999999</v>
      </c>
      <c r="J4" s="21">
        <f t="shared" si="2"/>
        <v>138.07599999999999</v>
      </c>
      <c r="K4" s="21">
        <f t="shared" si="2"/>
        <v>137.07599999999999</v>
      </c>
      <c r="L4" s="21">
        <f t="shared" si="2"/>
        <v>136.07599999999999</v>
      </c>
      <c r="M4" s="21">
        <f t="shared" ref="M4:M8" si="3">B5+1</f>
        <v>135.07599999999999</v>
      </c>
    </row>
    <row r="5" spans="1:13" s="1" customFormat="1" ht="15.75" hidden="1" x14ac:dyDescent="0.3">
      <c r="A5" s="13">
        <v>1997</v>
      </c>
      <c r="B5" s="21">
        <f t="shared" ref="B5:L5" si="4">C5+1</f>
        <v>134.07599999999999</v>
      </c>
      <c r="C5" s="21">
        <f t="shared" si="4"/>
        <v>133.07599999999999</v>
      </c>
      <c r="D5" s="21">
        <f t="shared" si="4"/>
        <v>132.07599999999999</v>
      </c>
      <c r="E5" s="21">
        <f t="shared" si="4"/>
        <v>131.07599999999999</v>
      </c>
      <c r="F5" s="21">
        <f t="shared" si="4"/>
        <v>130.07599999999999</v>
      </c>
      <c r="G5" s="21">
        <f t="shared" si="4"/>
        <v>129.07599999999999</v>
      </c>
      <c r="H5" s="21">
        <f t="shared" si="4"/>
        <v>128.07599999999999</v>
      </c>
      <c r="I5" s="21">
        <f t="shared" si="4"/>
        <v>127.07599999999999</v>
      </c>
      <c r="J5" s="21">
        <f t="shared" si="4"/>
        <v>126.07599999999999</v>
      </c>
      <c r="K5" s="21">
        <f t="shared" si="4"/>
        <v>125.07599999999999</v>
      </c>
      <c r="L5" s="21">
        <f t="shared" si="4"/>
        <v>124.07599999999999</v>
      </c>
      <c r="M5" s="21">
        <f t="shared" si="3"/>
        <v>123.07599999999999</v>
      </c>
    </row>
    <row r="6" spans="1:13" s="1" customFormat="1" ht="15.75" hidden="1" x14ac:dyDescent="0.3">
      <c r="A6" s="13">
        <v>1998</v>
      </c>
      <c r="B6" s="21">
        <f t="shared" ref="B6:L6" si="5">C6+1</f>
        <v>122.07599999999999</v>
      </c>
      <c r="C6" s="21">
        <f t="shared" si="5"/>
        <v>121.07599999999999</v>
      </c>
      <c r="D6" s="21">
        <f t="shared" si="5"/>
        <v>120.07599999999999</v>
      </c>
      <c r="E6" s="21">
        <f t="shared" si="5"/>
        <v>119.07599999999999</v>
      </c>
      <c r="F6" s="21">
        <f t="shared" si="5"/>
        <v>118.07599999999999</v>
      </c>
      <c r="G6" s="21">
        <f t="shared" si="5"/>
        <v>117.07599999999999</v>
      </c>
      <c r="H6" s="21">
        <f t="shared" si="5"/>
        <v>116.07599999999999</v>
      </c>
      <c r="I6" s="21">
        <f t="shared" si="5"/>
        <v>115.07599999999999</v>
      </c>
      <c r="J6" s="21">
        <f t="shared" si="5"/>
        <v>114.07599999999999</v>
      </c>
      <c r="K6" s="21">
        <f t="shared" si="5"/>
        <v>113.07599999999999</v>
      </c>
      <c r="L6" s="21">
        <f t="shared" si="5"/>
        <v>112.07599999999999</v>
      </c>
      <c r="M6" s="21">
        <f t="shared" si="3"/>
        <v>111.07599999999999</v>
      </c>
    </row>
    <row r="7" spans="1:13" s="1" customFormat="1" ht="15.75" hidden="1" x14ac:dyDescent="0.3">
      <c r="A7" s="13">
        <v>1999</v>
      </c>
      <c r="B7" s="21">
        <f t="shared" ref="B7:L7" si="6">C7+1</f>
        <v>110.07599999999999</v>
      </c>
      <c r="C7" s="21">
        <f t="shared" si="6"/>
        <v>109.07599999999999</v>
      </c>
      <c r="D7" s="21">
        <f t="shared" si="6"/>
        <v>108.07599999999999</v>
      </c>
      <c r="E7" s="21">
        <f t="shared" si="6"/>
        <v>107.07599999999999</v>
      </c>
      <c r="F7" s="21">
        <f t="shared" si="6"/>
        <v>106.07599999999999</v>
      </c>
      <c r="G7" s="21">
        <f t="shared" si="6"/>
        <v>105.07599999999999</v>
      </c>
      <c r="H7" s="21">
        <f t="shared" si="6"/>
        <v>104.07599999999999</v>
      </c>
      <c r="I7" s="21">
        <f t="shared" si="6"/>
        <v>103.07599999999999</v>
      </c>
      <c r="J7" s="21">
        <f t="shared" si="6"/>
        <v>102.07599999999999</v>
      </c>
      <c r="K7" s="21">
        <f t="shared" si="6"/>
        <v>101.07599999999999</v>
      </c>
      <c r="L7" s="21">
        <f t="shared" si="6"/>
        <v>100.07599999999999</v>
      </c>
      <c r="M7" s="21">
        <f t="shared" si="3"/>
        <v>99.075999999999993</v>
      </c>
    </row>
    <row r="8" spans="1:13" s="1" customFormat="1" ht="15.75" hidden="1" x14ac:dyDescent="0.3">
      <c r="A8" s="13">
        <v>2000</v>
      </c>
      <c r="B8" s="21">
        <f t="shared" ref="B8:L8" si="7">C8+1</f>
        <v>98.075999999999993</v>
      </c>
      <c r="C8" s="21">
        <f t="shared" si="7"/>
        <v>97.075999999999993</v>
      </c>
      <c r="D8" s="21">
        <f t="shared" si="7"/>
        <v>96.075999999999993</v>
      </c>
      <c r="E8" s="21">
        <f t="shared" si="7"/>
        <v>95.075999999999993</v>
      </c>
      <c r="F8" s="21">
        <f t="shared" si="7"/>
        <v>94.075999999999993</v>
      </c>
      <c r="G8" s="21">
        <f t="shared" si="7"/>
        <v>93.075999999999993</v>
      </c>
      <c r="H8" s="21">
        <f t="shared" si="7"/>
        <v>92.075999999999993</v>
      </c>
      <c r="I8" s="21">
        <f t="shared" si="7"/>
        <v>91.075999999999993</v>
      </c>
      <c r="J8" s="21">
        <f t="shared" si="7"/>
        <v>90.075999999999993</v>
      </c>
      <c r="K8" s="21">
        <f t="shared" si="7"/>
        <v>89.075999999999993</v>
      </c>
      <c r="L8" s="21">
        <f t="shared" si="7"/>
        <v>88.075999999999993</v>
      </c>
      <c r="M8" s="21">
        <f t="shared" si="3"/>
        <v>87.075999999999993</v>
      </c>
    </row>
    <row r="9" spans="1:13" s="1" customFormat="1" ht="15.75" hidden="1" x14ac:dyDescent="0.3">
      <c r="A9" s="13">
        <v>2001</v>
      </c>
      <c r="B9" s="21">
        <f t="shared" ref="B9:G9" si="8">C9+1</f>
        <v>86.075999999999993</v>
      </c>
      <c r="C9" s="21">
        <f t="shared" si="8"/>
        <v>85.075999999999993</v>
      </c>
      <c r="D9" s="21">
        <f t="shared" si="8"/>
        <v>84.075999999999993</v>
      </c>
      <c r="E9" s="21">
        <f t="shared" si="8"/>
        <v>83.075999999999993</v>
      </c>
      <c r="F9" s="21">
        <f t="shared" si="8"/>
        <v>82.075999999999993</v>
      </c>
      <c r="G9" s="21">
        <f t="shared" si="8"/>
        <v>81.075999999999993</v>
      </c>
      <c r="H9" s="21">
        <f>I9+1</f>
        <v>80.075999999999993</v>
      </c>
      <c r="I9" s="21">
        <f t="shared" ref="I9:L9" si="9">J9+0.5</f>
        <v>79.075999999999993</v>
      </c>
      <c r="J9" s="21">
        <f t="shared" si="9"/>
        <v>78.575999999999993</v>
      </c>
      <c r="K9" s="21">
        <f t="shared" si="9"/>
        <v>78.075999999999993</v>
      </c>
      <c r="L9" s="21">
        <f t="shared" si="9"/>
        <v>77.575999999999993</v>
      </c>
      <c r="M9" s="21">
        <f>B10+0.5</f>
        <v>77.075999999999993</v>
      </c>
    </row>
    <row r="10" spans="1:13" s="1" customFormat="1" ht="15.75" hidden="1" x14ac:dyDescent="0.3">
      <c r="A10" s="13">
        <v>2002</v>
      </c>
      <c r="B10" s="21">
        <f>C10+0.5</f>
        <v>76.575999999999993</v>
      </c>
      <c r="C10" s="21">
        <f t="shared" ref="C10:L10" si="10">D10+0.5</f>
        <v>76.075999999999993</v>
      </c>
      <c r="D10" s="21">
        <f t="shared" si="10"/>
        <v>75.575999999999993</v>
      </c>
      <c r="E10" s="21">
        <f t="shared" si="10"/>
        <v>75.075999999999993</v>
      </c>
      <c r="F10" s="21">
        <f t="shared" si="10"/>
        <v>74.575999999999993</v>
      </c>
      <c r="G10" s="21">
        <f t="shared" si="10"/>
        <v>74.075999999999993</v>
      </c>
      <c r="H10" s="21">
        <f t="shared" si="10"/>
        <v>73.575999999999993</v>
      </c>
      <c r="I10" s="21">
        <f t="shared" si="10"/>
        <v>73.075999999999993</v>
      </c>
      <c r="J10" s="21">
        <f t="shared" si="10"/>
        <v>72.575999999999993</v>
      </c>
      <c r="K10" s="21">
        <f t="shared" si="10"/>
        <v>72.075999999999993</v>
      </c>
      <c r="L10" s="21">
        <f t="shared" si="10"/>
        <v>71.575999999999993</v>
      </c>
      <c r="M10" s="21">
        <f>B11+0.5</f>
        <v>71.075999999999993</v>
      </c>
    </row>
    <row r="11" spans="1:13" s="1" customFormat="1" ht="15.75" hidden="1" x14ac:dyDescent="0.3">
      <c r="A11" s="13">
        <v>2003</v>
      </c>
      <c r="B11" s="21">
        <f t="shared" ref="B11:L11" si="11">C11+0.5</f>
        <v>70.575999999999993</v>
      </c>
      <c r="C11" s="21">
        <f t="shared" si="11"/>
        <v>70.075999999999993</v>
      </c>
      <c r="D11" s="21">
        <f t="shared" si="11"/>
        <v>69.575999999999993</v>
      </c>
      <c r="E11" s="21">
        <f t="shared" si="11"/>
        <v>69.075999999999993</v>
      </c>
      <c r="F11" s="21">
        <f t="shared" si="11"/>
        <v>68.575999999999993</v>
      </c>
      <c r="G11" s="21">
        <f t="shared" si="11"/>
        <v>68.075999999999993</v>
      </c>
      <c r="H11" s="21">
        <f t="shared" si="11"/>
        <v>67.575999999999993</v>
      </c>
      <c r="I11" s="21">
        <f t="shared" si="11"/>
        <v>67.075999999999993</v>
      </c>
      <c r="J11" s="21">
        <f t="shared" si="11"/>
        <v>66.575999999999993</v>
      </c>
      <c r="K11" s="21">
        <f t="shared" si="11"/>
        <v>66.075999999999993</v>
      </c>
      <c r="L11" s="21">
        <f t="shared" si="11"/>
        <v>65.575999999999993</v>
      </c>
      <c r="M11" s="21">
        <f t="shared" ref="M11:M19" si="12">B12+0.5</f>
        <v>65.075999999999993</v>
      </c>
    </row>
    <row r="12" spans="1:13" s="1" customFormat="1" ht="15.75" hidden="1" x14ac:dyDescent="0.3">
      <c r="A12" s="13">
        <v>2004</v>
      </c>
      <c r="B12" s="21">
        <f t="shared" ref="B12:L12" si="13">C12+0.5</f>
        <v>64.575999999999993</v>
      </c>
      <c r="C12" s="21">
        <f t="shared" si="13"/>
        <v>64.075999999999993</v>
      </c>
      <c r="D12" s="21">
        <f t="shared" si="13"/>
        <v>63.576000000000001</v>
      </c>
      <c r="E12" s="21">
        <f t="shared" si="13"/>
        <v>63.076000000000001</v>
      </c>
      <c r="F12" s="21">
        <f t="shared" si="13"/>
        <v>62.576000000000001</v>
      </c>
      <c r="G12" s="21">
        <f t="shared" si="13"/>
        <v>62.076000000000001</v>
      </c>
      <c r="H12" s="21">
        <f t="shared" si="13"/>
        <v>61.576000000000001</v>
      </c>
      <c r="I12" s="21">
        <f t="shared" si="13"/>
        <v>61.076000000000001</v>
      </c>
      <c r="J12" s="21">
        <f t="shared" si="13"/>
        <v>60.576000000000001</v>
      </c>
      <c r="K12" s="21">
        <f t="shared" si="13"/>
        <v>60.076000000000001</v>
      </c>
      <c r="L12" s="21">
        <f t="shared" si="13"/>
        <v>59.576000000000001</v>
      </c>
      <c r="M12" s="21">
        <f t="shared" si="12"/>
        <v>59.076000000000001</v>
      </c>
    </row>
    <row r="13" spans="1:13" s="1" customFormat="1" ht="15.75" hidden="1" x14ac:dyDescent="0.3">
      <c r="A13" s="13">
        <v>2005</v>
      </c>
      <c r="B13" s="21">
        <f t="shared" ref="B13:L13" si="14">C13+0.5</f>
        <v>58.576000000000001</v>
      </c>
      <c r="C13" s="21">
        <f t="shared" si="14"/>
        <v>58.076000000000001</v>
      </c>
      <c r="D13" s="21">
        <f t="shared" si="14"/>
        <v>57.576000000000001</v>
      </c>
      <c r="E13" s="21">
        <f t="shared" si="14"/>
        <v>57.076000000000001</v>
      </c>
      <c r="F13" s="21">
        <f t="shared" si="14"/>
        <v>56.576000000000001</v>
      </c>
      <c r="G13" s="21">
        <f t="shared" si="14"/>
        <v>56.076000000000001</v>
      </c>
      <c r="H13" s="21">
        <f t="shared" si="14"/>
        <v>55.576000000000001</v>
      </c>
      <c r="I13" s="21">
        <f t="shared" si="14"/>
        <v>55.076000000000001</v>
      </c>
      <c r="J13" s="21">
        <f t="shared" si="14"/>
        <v>54.576000000000001</v>
      </c>
      <c r="K13" s="21">
        <f t="shared" si="14"/>
        <v>54.076000000000001</v>
      </c>
      <c r="L13" s="21">
        <f t="shared" si="14"/>
        <v>53.576000000000001</v>
      </c>
      <c r="M13" s="21">
        <f t="shared" si="12"/>
        <v>53.076000000000001</v>
      </c>
    </row>
    <row r="14" spans="1:13" s="1" customFormat="1" ht="15.75" hidden="1" x14ac:dyDescent="0.3">
      <c r="A14" s="13">
        <v>2006</v>
      </c>
      <c r="B14" s="21">
        <f t="shared" ref="B14:L14" si="15">C14+0.5</f>
        <v>52.576000000000001</v>
      </c>
      <c r="C14" s="21">
        <f t="shared" si="15"/>
        <v>52.076000000000001</v>
      </c>
      <c r="D14" s="21">
        <f t="shared" si="15"/>
        <v>51.576000000000001</v>
      </c>
      <c r="E14" s="21">
        <f t="shared" si="15"/>
        <v>51.076000000000001</v>
      </c>
      <c r="F14" s="21">
        <f t="shared" si="15"/>
        <v>50.576000000000001</v>
      </c>
      <c r="G14" s="21">
        <f t="shared" si="15"/>
        <v>50.076000000000001</v>
      </c>
      <c r="H14" s="21">
        <f t="shared" si="15"/>
        <v>49.576000000000001</v>
      </c>
      <c r="I14" s="21">
        <f t="shared" si="15"/>
        <v>49.076000000000001</v>
      </c>
      <c r="J14" s="21">
        <f t="shared" si="15"/>
        <v>48.576000000000001</v>
      </c>
      <c r="K14" s="21">
        <f t="shared" si="15"/>
        <v>48.076000000000001</v>
      </c>
      <c r="L14" s="21">
        <f t="shared" si="15"/>
        <v>47.576000000000001</v>
      </c>
      <c r="M14" s="21">
        <f t="shared" si="12"/>
        <v>47.076000000000001</v>
      </c>
    </row>
    <row r="15" spans="1:13" s="1" customFormat="1" ht="15.75" hidden="1" x14ac:dyDescent="0.3">
      <c r="A15" s="13">
        <v>2007</v>
      </c>
      <c r="B15" s="21">
        <f t="shared" ref="B15:L15" si="16">C15+0.5</f>
        <v>46.576000000000001</v>
      </c>
      <c r="C15" s="21">
        <f t="shared" si="16"/>
        <v>46.076000000000001</v>
      </c>
      <c r="D15" s="21">
        <f t="shared" si="16"/>
        <v>45.576000000000001</v>
      </c>
      <c r="E15" s="21">
        <f t="shared" si="16"/>
        <v>45.076000000000001</v>
      </c>
      <c r="F15" s="21">
        <f t="shared" si="16"/>
        <v>44.576000000000001</v>
      </c>
      <c r="G15" s="21">
        <f t="shared" si="16"/>
        <v>44.076000000000001</v>
      </c>
      <c r="H15" s="21">
        <f t="shared" si="16"/>
        <v>43.576000000000001</v>
      </c>
      <c r="I15" s="21">
        <f t="shared" si="16"/>
        <v>43.076000000000001</v>
      </c>
      <c r="J15" s="21">
        <f t="shared" si="16"/>
        <v>42.576000000000001</v>
      </c>
      <c r="K15" s="21">
        <f t="shared" si="16"/>
        <v>42.076000000000001</v>
      </c>
      <c r="L15" s="21">
        <f t="shared" si="16"/>
        <v>41.576000000000001</v>
      </c>
      <c r="M15" s="21">
        <f t="shared" si="12"/>
        <v>41.076000000000001</v>
      </c>
    </row>
    <row r="16" spans="1:13" s="1" customFormat="1" ht="15.75" hidden="1" x14ac:dyDescent="0.3">
      <c r="A16" s="13">
        <v>2008</v>
      </c>
      <c r="B16" s="21">
        <f t="shared" ref="B16:L16" si="17">C16+0.5</f>
        <v>40.576000000000001</v>
      </c>
      <c r="C16" s="21">
        <f t="shared" si="17"/>
        <v>40.076000000000001</v>
      </c>
      <c r="D16" s="21">
        <f t="shared" si="17"/>
        <v>39.576000000000001</v>
      </c>
      <c r="E16" s="21">
        <f t="shared" si="17"/>
        <v>39.076000000000001</v>
      </c>
      <c r="F16" s="21">
        <f t="shared" si="17"/>
        <v>38.576000000000001</v>
      </c>
      <c r="G16" s="21">
        <f t="shared" si="17"/>
        <v>38.076000000000001</v>
      </c>
      <c r="H16" s="21">
        <f t="shared" si="17"/>
        <v>37.576000000000001</v>
      </c>
      <c r="I16" s="21">
        <f t="shared" si="17"/>
        <v>37.076000000000001</v>
      </c>
      <c r="J16" s="21">
        <f t="shared" si="17"/>
        <v>36.576000000000001</v>
      </c>
      <c r="K16" s="21">
        <f t="shared" si="17"/>
        <v>36.076000000000001</v>
      </c>
      <c r="L16" s="21">
        <f t="shared" si="17"/>
        <v>35.576000000000001</v>
      </c>
      <c r="M16" s="21">
        <f t="shared" si="12"/>
        <v>35.076000000000001</v>
      </c>
    </row>
    <row r="17" spans="1:13" s="1" customFormat="1" ht="15.75" hidden="1" x14ac:dyDescent="0.3">
      <c r="A17" s="13">
        <v>2009</v>
      </c>
      <c r="B17" s="21">
        <f t="shared" ref="B17:L17" si="18">C17+0.5</f>
        <v>34.576000000000001</v>
      </c>
      <c r="C17" s="21">
        <f t="shared" si="18"/>
        <v>34.076000000000001</v>
      </c>
      <c r="D17" s="21">
        <f t="shared" si="18"/>
        <v>33.576000000000001</v>
      </c>
      <c r="E17" s="21">
        <f t="shared" si="18"/>
        <v>33.076000000000001</v>
      </c>
      <c r="F17" s="21">
        <f t="shared" si="18"/>
        <v>32.576000000000001</v>
      </c>
      <c r="G17" s="21">
        <f t="shared" si="18"/>
        <v>32.076000000000001</v>
      </c>
      <c r="H17" s="21">
        <f t="shared" si="18"/>
        <v>31.576000000000001</v>
      </c>
      <c r="I17" s="21">
        <f t="shared" si="18"/>
        <v>31.076000000000001</v>
      </c>
      <c r="J17" s="21">
        <f t="shared" si="18"/>
        <v>30.576000000000001</v>
      </c>
      <c r="K17" s="21">
        <f t="shared" si="18"/>
        <v>30.076000000000001</v>
      </c>
      <c r="L17" s="21">
        <f t="shared" si="18"/>
        <v>29.576000000000001</v>
      </c>
      <c r="M17" s="21">
        <f t="shared" si="12"/>
        <v>29.076000000000001</v>
      </c>
    </row>
    <row r="18" spans="1:13" s="1" customFormat="1" ht="15.75" hidden="1" x14ac:dyDescent="0.3">
      <c r="A18" s="13">
        <v>2010</v>
      </c>
      <c r="B18" s="21">
        <f t="shared" ref="B18:L18" si="19">C18+0.5</f>
        <v>28.576000000000001</v>
      </c>
      <c r="C18" s="21">
        <f t="shared" si="19"/>
        <v>28.076000000000001</v>
      </c>
      <c r="D18" s="21">
        <f t="shared" si="19"/>
        <v>27.576000000000001</v>
      </c>
      <c r="E18" s="21">
        <f t="shared" si="19"/>
        <v>27.076000000000001</v>
      </c>
      <c r="F18" s="21">
        <f t="shared" si="19"/>
        <v>26.576000000000001</v>
      </c>
      <c r="G18" s="21">
        <f t="shared" si="19"/>
        <v>26.076000000000001</v>
      </c>
      <c r="H18" s="21">
        <f t="shared" si="19"/>
        <v>25.576000000000001</v>
      </c>
      <c r="I18" s="21">
        <f t="shared" si="19"/>
        <v>25.076000000000001</v>
      </c>
      <c r="J18" s="21">
        <f t="shared" si="19"/>
        <v>24.576000000000001</v>
      </c>
      <c r="K18" s="21">
        <f t="shared" si="19"/>
        <v>24.076000000000001</v>
      </c>
      <c r="L18" s="21">
        <f t="shared" si="19"/>
        <v>23.576000000000001</v>
      </c>
      <c r="M18" s="21">
        <f t="shared" si="12"/>
        <v>23.076000000000001</v>
      </c>
    </row>
    <row r="19" spans="1:13" s="1" customFormat="1" ht="15.75" hidden="1" x14ac:dyDescent="0.3">
      <c r="A19" s="13">
        <v>2011</v>
      </c>
      <c r="B19" s="21">
        <f t="shared" ref="B19:L20" si="20">C19+0.5</f>
        <v>22.576000000000001</v>
      </c>
      <c r="C19" s="21">
        <f t="shared" si="20"/>
        <v>22.076000000000001</v>
      </c>
      <c r="D19" s="21">
        <f t="shared" si="20"/>
        <v>21.576000000000001</v>
      </c>
      <c r="E19" s="21">
        <f t="shared" si="20"/>
        <v>21.076000000000001</v>
      </c>
      <c r="F19" s="21">
        <f t="shared" si="20"/>
        <v>20.576000000000001</v>
      </c>
      <c r="G19" s="21">
        <f t="shared" si="20"/>
        <v>20.076000000000001</v>
      </c>
      <c r="H19" s="21">
        <f t="shared" si="20"/>
        <v>19.576000000000001</v>
      </c>
      <c r="I19" s="21">
        <f t="shared" si="20"/>
        <v>19.076000000000001</v>
      </c>
      <c r="J19" s="21">
        <f t="shared" si="20"/>
        <v>18.576000000000001</v>
      </c>
      <c r="K19" s="21">
        <f t="shared" si="20"/>
        <v>18.076000000000001</v>
      </c>
      <c r="L19" s="21">
        <f t="shared" si="20"/>
        <v>17.576000000000001</v>
      </c>
      <c r="M19" s="21">
        <f t="shared" si="12"/>
        <v>17.076000000000001</v>
      </c>
    </row>
    <row r="20" spans="1:13" s="1" customFormat="1" ht="15.75" hidden="1" x14ac:dyDescent="0.3">
      <c r="A20" s="13">
        <v>2012</v>
      </c>
      <c r="B20" s="21">
        <f t="shared" si="20"/>
        <v>16.576000000000001</v>
      </c>
      <c r="C20" s="21">
        <f t="shared" si="20"/>
        <v>16.076000000000001</v>
      </c>
      <c r="D20" s="21">
        <f t="shared" si="20"/>
        <v>15.576000000000001</v>
      </c>
      <c r="E20" s="21">
        <f t="shared" si="20"/>
        <v>15.076000000000001</v>
      </c>
      <c r="F20" s="21">
        <f t="shared" ref="F20:L22" si="21">G20+G43</f>
        <v>14.576000000000001</v>
      </c>
      <c r="G20" s="21">
        <f t="shared" si="21"/>
        <v>14.0932</v>
      </c>
      <c r="H20" s="21">
        <f t="shared" si="21"/>
        <v>13.6104</v>
      </c>
      <c r="I20" s="21">
        <f t="shared" si="21"/>
        <v>13.1553</v>
      </c>
      <c r="J20" s="21">
        <f t="shared" si="21"/>
        <v>12.728</v>
      </c>
      <c r="K20" s="21">
        <f t="shared" si="21"/>
        <v>12.300700000000001</v>
      </c>
      <c r="L20" s="21">
        <f t="shared" si="21"/>
        <v>11.8873</v>
      </c>
      <c r="M20" s="21">
        <f>B21+B44</f>
        <v>11.4739</v>
      </c>
    </row>
    <row r="21" spans="1:13" s="1" customFormat="1" ht="15.75" hidden="1" x14ac:dyDescent="0.3">
      <c r="A21" s="13">
        <v>2013</v>
      </c>
      <c r="B21" s="21">
        <f t="shared" ref="B21:E22" si="22">C21+C44</f>
        <v>11.060499999999999</v>
      </c>
      <c r="C21" s="21">
        <f t="shared" si="22"/>
        <v>10.6471</v>
      </c>
      <c r="D21" s="21">
        <f t="shared" si="22"/>
        <v>10.233700000000001</v>
      </c>
      <c r="E21" s="21">
        <f t="shared" si="22"/>
        <v>9.8202999999999996</v>
      </c>
      <c r="F21" s="21">
        <f t="shared" si="21"/>
        <v>9.3930000000000007</v>
      </c>
      <c r="G21" s="21">
        <f t="shared" si="21"/>
        <v>8.9379000000000008</v>
      </c>
      <c r="H21" s="21">
        <f t="shared" si="21"/>
        <v>8.4827999999999992</v>
      </c>
      <c r="I21" s="21">
        <f t="shared" si="21"/>
        <v>8</v>
      </c>
      <c r="J21" s="21">
        <f t="shared" si="21"/>
        <v>7.5</v>
      </c>
      <c r="K21" s="21">
        <f t="shared" si="21"/>
        <v>7</v>
      </c>
      <c r="L21" s="21">
        <f t="shared" si="21"/>
        <v>6.5</v>
      </c>
      <c r="M21" s="21">
        <f>B22+B45</f>
        <v>6</v>
      </c>
    </row>
    <row r="22" spans="1:13" s="1" customFormat="1" ht="15.75" hidden="1" x14ac:dyDescent="0.3">
      <c r="A22" s="13">
        <v>2014</v>
      </c>
      <c r="B22" s="21">
        <f t="shared" si="22"/>
        <v>5.5</v>
      </c>
      <c r="C22" s="21">
        <f t="shared" si="22"/>
        <v>5</v>
      </c>
      <c r="D22" s="21">
        <f t="shared" si="22"/>
        <v>4.5</v>
      </c>
      <c r="E22" s="21">
        <f t="shared" si="22"/>
        <v>4</v>
      </c>
      <c r="F22" s="21">
        <f t="shared" si="21"/>
        <v>3.5</v>
      </c>
      <c r="G22" s="21">
        <f t="shared" si="21"/>
        <v>3</v>
      </c>
      <c r="H22" s="21">
        <f t="shared" si="21"/>
        <v>2.5</v>
      </c>
      <c r="I22" s="21">
        <f t="shared" si="21"/>
        <v>2</v>
      </c>
      <c r="J22" s="21">
        <f t="shared" si="21"/>
        <v>1.5</v>
      </c>
      <c r="K22" s="21">
        <f t="shared" si="21"/>
        <v>1</v>
      </c>
      <c r="L22" s="21">
        <f t="shared" si="21"/>
        <v>0.5</v>
      </c>
      <c r="M22" s="21"/>
    </row>
    <row r="23" spans="1:13" s="1" customFormat="1" ht="15.75" hidden="1" x14ac:dyDescent="0.3">
      <c r="A23" s="88" t="s">
        <v>30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</row>
    <row r="24" spans="1:13" s="1" customFormat="1" ht="15.75" hidden="1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3" s="1" customFormat="1" ht="15.75" x14ac:dyDescent="0.3">
      <c r="A25" s="89" t="s">
        <v>27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</row>
    <row r="26" spans="1:13" s="1" customFormat="1" ht="15.75" x14ac:dyDescent="0.3">
      <c r="A26" s="28" t="s">
        <v>28</v>
      </c>
      <c r="B26" s="29" t="s">
        <v>15</v>
      </c>
      <c r="C26" s="29" t="s">
        <v>16</v>
      </c>
      <c r="D26" s="29" t="s">
        <v>17</v>
      </c>
      <c r="E26" s="29" t="s">
        <v>18</v>
      </c>
      <c r="F26" s="29" t="s">
        <v>19</v>
      </c>
      <c r="G26" s="29" t="s">
        <v>20</v>
      </c>
      <c r="H26" s="29" t="s">
        <v>21</v>
      </c>
      <c r="I26" s="29" t="s">
        <v>22</v>
      </c>
      <c r="J26" s="29" t="s">
        <v>23</v>
      </c>
      <c r="K26" s="29" t="s">
        <v>24</v>
      </c>
      <c r="L26" s="29" t="s">
        <v>25</v>
      </c>
      <c r="M26" s="29" t="s">
        <v>26</v>
      </c>
    </row>
    <row r="27" spans="1:13" s="1" customFormat="1" ht="15.75" x14ac:dyDescent="0.3">
      <c r="A27" s="30">
        <v>2012</v>
      </c>
      <c r="B27" s="27" t="s">
        <v>31</v>
      </c>
      <c r="C27" s="27" t="s">
        <v>31</v>
      </c>
      <c r="D27" s="27" t="s">
        <v>31</v>
      </c>
      <c r="E27" s="27" t="s">
        <v>31</v>
      </c>
      <c r="F27" s="27" t="s">
        <v>31</v>
      </c>
      <c r="G27" s="27">
        <v>8.5000000000000006E-2</v>
      </c>
      <c r="H27" s="27">
        <v>8.5000000000000006E-2</v>
      </c>
      <c r="I27" s="27">
        <v>0.08</v>
      </c>
      <c r="J27" s="27">
        <v>7.4999999999999997E-2</v>
      </c>
      <c r="K27" s="27">
        <v>7.4999999999999997E-2</v>
      </c>
      <c r="L27" s="27">
        <v>7.2499999999999995E-2</v>
      </c>
      <c r="M27" s="27">
        <v>7.2499999999999995E-2</v>
      </c>
    </row>
    <row r="28" spans="1:13" s="1" customFormat="1" ht="15.75" x14ac:dyDescent="0.3">
      <c r="A28" s="30">
        <v>2013</v>
      </c>
      <c r="B28" s="27">
        <v>7.2499999999999995E-2</v>
      </c>
      <c r="C28" s="27">
        <v>7.2499999999999995E-2</v>
      </c>
      <c r="D28" s="27">
        <v>7.2499999999999995E-2</v>
      </c>
      <c r="E28" s="27">
        <v>7.2499999999999995E-2</v>
      </c>
      <c r="F28" s="27">
        <v>7.4999999999999997E-2</v>
      </c>
      <c r="G28" s="27">
        <v>0.08</v>
      </c>
      <c r="H28" s="27">
        <v>0.08</v>
      </c>
      <c r="I28" s="27">
        <v>8.5000000000000006E-2</v>
      </c>
      <c r="J28" s="27">
        <v>0.09</v>
      </c>
      <c r="K28" s="27">
        <v>0.09</v>
      </c>
      <c r="L28" s="27">
        <v>9.5000000000000001E-2</v>
      </c>
      <c r="M28" s="27">
        <v>0.1</v>
      </c>
    </row>
    <row r="29" spans="1:13" s="1" customFormat="1" ht="15.75" x14ac:dyDescent="0.3">
      <c r="A29" s="30">
        <v>2014</v>
      </c>
      <c r="B29" s="27">
        <v>0.1</v>
      </c>
      <c r="C29" s="27">
        <v>0.105</v>
      </c>
      <c r="D29" s="27">
        <v>0.1075</v>
      </c>
      <c r="E29" s="27">
        <v>0.1075</v>
      </c>
      <c r="F29" s="27">
        <v>0.11</v>
      </c>
      <c r="G29" s="27">
        <v>0.11</v>
      </c>
      <c r="H29" s="27">
        <v>0.11</v>
      </c>
      <c r="I29" s="27">
        <v>0.11</v>
      </c>
      <c r="J29" s="27">
        <v>0.11</v>
      </c>
      <c r="K29" s="27">
        <v>0.11</v>
      </c>
      <c r="L29" s="27">
        <v>0.1125</v>
      </c>
      <c r="M29" s="27">
        <v>0.1125</v>
      </c>
    </row>
    <row r="30" spans="1:13" s="1" customFormat="1" ht="15.75" x14ac:dyDescent="0.3">
      <c r="A30" s="30">
        <v>2015</v>
      </c>
      <c r="B30" s="27">
        <v>0.11749999999999999</v>
      </c>
      <c r="C30" s="27">
        <v>0.1225</v>
      </c>
      <c r="D30" s="27">
        <v>0.1225</v>
      </c>
      <c r="E30" s="27">
        <v>0.1275</v>
      </c>
      <c r="F30" s="27">
        <v>0.13250000000000001</v>
      </c>
      <c r="G30" s="27">
        <v>0.13250000000000001</v>
      </c>
      <c r="H30" s="27">
        <v>0.13750000000000001</v>
      </c>
      <c r="I30" s="27">
        <v>0.14249999999999999</v>
      </c>
      <c r="J30" s="27">
        <v>0.14249999999999999</v>
      </c>
      <c r="K30" s="27">
        <v>0.14249999999999999</v>
      </c>
      <c r="L30" s="27">
        <v>0.14249999999999999</v>
      </c>
      <c r="M30" s="27">
        <v>0.14249999999999999</v>
      </c>
    </row>
    <row r="31" spans="1:13" s="1" customFormat="1" ht="15.75" customHeight="1" x14ac:dyDescent="0.3">
      <c r="A31" s="30">
        <v>2016</v>
      </c>
      <c r="B31" s="27">
        <v>0.14249999999999999</v>
      </c>
      <c r="C31" s="27">
        <v>0.14249999999999999</v>
      </c>
      <c r="D31" s="27">
        <v>0.14249999999999999</v>
      </c>
      <c r="E31" s="27">
        <v>0.14249999999999999</v>
      </c>
      <c r="F31" s="27">
        <v>0.14249999999999999</v>
      </c>
      <c r="G31" s="27">
        <v>0.14249999999999999</v>
      </c>
      <c r="H31" s="27">
        <v>0.14249999999999999</v>
      </c>
      <c r="I31" s="27">
        <v>0.14249999999999999</v>
      </c>
      <c r="J31" s="27">
        <v>0.14249999999999999</v>
      </c>
      <c r="K31" s="27">
        <v>0.14249999999999999</v>
      </c>
      <c r="L31" s="27">
        <v>0.14000000000000001</v>
      </c>
      <c r="M31" s="27">
        <v>0.13750000000000001</v>
      </c>
    </row>
    <row r="32" spans="1:13" s="1" customFormat="1" ht="15.75" x14ac:dyDescent="0.3">
      <c r="A32" s="30">
        <v>2017</v>
      </c>
      <c r="B32" s="27">
        <v>0.13750000000000001</v>
      </c>
      <c r="C32" s="27">
        <v>0.13</v>
      </c>
      <c r="D32" s="27">
        <v>0.1225</v>
      </c>
      <c r="E32" s="27">
        <v>0.1225</v>
      </c>
      <c r="F32" s="27">
        <v>0.1125</v>
      </c>
      <c r="G32" s="27">
        <v>0.10249999999999999</v>
      </c>
      <c r="H32" s="27">
        <v>0.10249999999999999</v>
      </c>
      <c r="I32" s="27">
        <v>9.2499999999999999E-2</v>
      </c>
      <c r="J32" s="27">
        <v>9.2499999999999999E-2</v>
      </c>
      <c r="K32" s="27">
        <v>8.2500000000000004E-2</v>
      </c>
      <c r="L32" s="27">
        <v>7.4999999999999997E-2</v>
      </c>
      <c r="M32" s="27">
        <v>7.4999999999999997E-2</v>
      </c>
    </row>
    <row r="33" spans="1:29" s="1" customFormat="1" ht="15.75" x14ac:dyDescent="0.3">
      <c r="A33" s="30">
        <v>2018</v>
      </c>
      <c r="B33" s="27">
        <v>7.0000000000000007E-2</v>
      </c>
      <c r="C33" s="27">
        <v>7.0000000000000007E-2</v>
      </c>
      <c r="D33" s="27">
        <v>6.7500000000000004E-2</v>
      </c>
      <c r="E33" s="27">
        <v>6.5000000000000002E-2</v>
      </c>
      <c r="F33" s="27">
        <v>6.5000000000000002E-2</v>
      </c>
      <c r="G33" s="27">
        <v>6.5000000000000002E-2</v>
      </c>
      <c r="H33" s="27">
        <v>6.5000000000000002E-2</v>
      </c>
      <c r="I33" s="27">
        <v>6.5000000000000002E-2</v>
      </c>
      <c r="J33" s="27">
        <v>6.5000000000000002E-2</v>
      </c>
      <c r="K33" s="27">
        <v>6.5000000000000002E-2</v>
      </c>
      <c r="L33" s="27">
        <v>6.5000000000000002E-2</v>
      </c>
      <c r="M33" s="27">
        <v>6.5000000000000002E-2</v>
      </c>
    </row>
    <row r="34" spans="1:29" s="1" customFormat="1" ht="15.75" x14ac:dyDescent="0.3">
      <c r="A34" s="30">
        <v>2019</v>
      </c>
      <c r="B34" s="27">
        <v>6.5000000000000002E-2</v>
      </c>
      <c r="C34" s="27">
        <v>6.5000000000000002E-2</v>
      </c>
      <c r="D34" s="27">
        <v>6.5000000000000002E-2</v>
      </c>
      <c r="E34" s="27">
        <v>6.5000000000000002E-2</v>
      </c>
      <c r="F34" s="27">
        <v>6.5000000000000002E-2</v>
      </c>
      <c r="G34" s="27">
        <v>6.5000000000000002E-2</v>
      </c>
      <c r="H34" s="27">
        <v>6.5000000000000002E-2</v>
      </c>
      <c r="I34" s="27">
        <v>0.06</v>
      </c>
      <c r="J34" s="27">
        <v>0.06</v>
      </c>
      <c r="K34" s="27">
        <v>5.5E-2</v>
      </c>
      <c r="L34" s="27">
        <v>0.05</v>
      </c>
      <c r="M34" s="27">
        <v>0.05</v>
      </c>
    </row>
    <row r="35" spans="1:29" s="1" customFormat="1" ht="15.75" x14ac:dyDescent="0.3">
      <c r="A35" s="30">
        <v>2020</v>
      </c>
      <c r="B35" s="27">
        <v>4.4999999999999998E-2</v>
      </c>
      <c r="C35" s="27">
        <v>4.4999999999999998E-2</v>
      </c>
      <c r="D35" s="27">
        <v>4.2500000000000003E-2</v>
      </c>
      <c r="E35" s="27">
        <v>3.7499999999999999E-2</v>
      </c>
      <c r="F35" s="27">
        <v>3.7499999999999999E-2</v>
      </c>
      <c r="G35" s="27">
        <v>0.03</v>
      </c>
      <c r="H35" s="27">
        <v>2.2499999999999999E-2</v>
      </c>
      <c r="I35" s="27">
        <v>2.2499999999999999E-2</v>
      </c>
      <c r="J35" s="27">
        <v>0.02</v>
      </c>
      <c r="K35" s="27">
        <v>0.02</v>
      </c>
      <c r="L35" s="27">
        <v>0.02</v>
      </c>
      <c r="M35" s="27">
        <v>0.02</v>
      </c>
    </row>
    <row r="36" spans="1:29" s="1" customFormat="1" ht="15.75" x14ac:dyDescent="0.3">
      <c r="A36" s="30">
        <v>2021</v>
      </c>
      <c r="B36" s="27">
        <v>0.02</v>
      </c>
      <c r="C36" s="27">
        <v>0.02</v>
      </c>
      <c r="D36" s="27">
        <v>0.02</v>
      </c>
      <c r="E36" s="27">
        <v>2.75E-2</v>
      </c>
      <c r="F36" s="27">
        <v>2.75E-2</v>
      </c>
      <c r="G36" s="27">
        <v>3.5000000000000003E-2</v>
      </c>
      <c r="H36" s="27">
        <v>4.2500000000000003E-2</v>
      </c>
      <c r="I36" s="27">
        <v>4.2500000000000003E-2</v>
      </c>
      <c r="J36" s="27">
        <v>5.2499999999999998E-2</v>
      </c>
      <c r="K36" s="27">
        <v>6.25E-2</v>
      </c>
      <c r="L36" s="27">
        <v>7.7499999999999999E-2</v>
      </c>
      <c r="M36" s="50">
        <v>7.7499999999999999E-2</v>
      </c>
    </row>
    <row r="37" spans="1:29" s="1" customFormat="1" ht="15.75" x14ac:dyDescent="0.3">
      <c r="A37" s="30">
        <v>2022</v>
      </c>
      <c r="B37" s="50"/>
      <c r="C37" s="50"/>
      <c r="D37" s="50"/>
      <c r="E37" s="50"/>
      <c r="F37" s="50"/>
      <c r="G37" s="50"/>
      <c r="H37" s="50"/>
      <c r="I37" s="50"/>
      <c r="J37" s="27"/>
      <c r="K37" s="27"/>
      <c r="L37" s="27"/>
      <c r="M37" s="27"/>
    </row>
    <row r="38" spans="1:29" s="1" customFormat="1" ht="15.75" x14ac:dyDescent="0.3">
      <c r="A38" s="30">
        <v>2023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29" s="1" customFormat="1" ht="15.75" x14ac:dyDescent="0.3">
      <c r="A39" s="30">
        <v>2024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1:29" s="1" customFormat="1" ht="15.75" x14ac:dyDescent="0.3">
      <c r="A40" s="30">
        <v>2025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1:29" s="1" customFormat="1" ht="15.75" x14ac:dyDescent="0.3">
      <c r="A41" s="89" t="s">
        <v>32</v>
      </c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</row>
    <row r="42" spans="1:29" s="1" customFormat="1" ht="15.75" x14ac:dyDescent="0.3">
      <c r="A42" s="15" t="s">
        <v>28</v>
      </c>
      <c r="B42" s="22" t="s">
        <v>15</v>
      </c>
      <c r="C42" s="22" t="s">
        <v>16</v>
      </c>
      <c r="D42" s="22" t="s">
        <v>17</v>
      </c>
      <c r="E42" s="22" t="s">
        <v>18</v>
      </c>
      <c r="F42" s="22" t="s">
        <v>19</v>
      </c>
      <c r="G42" s="22" t="s">
        <v>20</v>
      </c>
      <c r="H42" s="22" t="s">
        <v>21</v>
      </c>
      <c r="I42" s="22" t="s">
        <v>22</v>
      </c>
      <c r="J42" s="22" t="s">
        <v>23</v>
      </c>
      <c r="K42" s="22" t="s">
        <v>24</v>
      </c>
      <c r="L42" s="22" t="s">
        <v>25</v>
      </c>
      <c r="M42" s="22" t="s">
        <v>26</v>
      </c>
    </row>
    <row r="43" spans="1:29" s="1" customFormat="1" ht="15.75" x14ac:dyDescent="0.3">
      <c r="A43" s="13">
        <v>2012</v>
      </c>
      <c r="B43" s="24" t="s">
        <v>31</v>
      </c>
      <c r="C43" s="24" t="s">
        <v>31</v>
      </c>
      <c r="D43" s="24" t="s">
        <v>31</v>
      </c>
      <c r="E43" s="24" t="s">
        <v>31</v>
      </c>
      <c r="F43" s="24">
        <v>0.5</v>
      </c>
      <c r="G43" s="24">
        <f>IF(G27="","",IF(G27&gt;8.5%,0.5,100*(POWER(1+0.7*G27,1/12)-1)))</f>
        <v>0.48280000000000001</v>
      </c>
      <c r="H43" s="24">
        <f t="shared" ref="H43:L43" si="23">IF(H27="","",IF(H27&gt;8.5%,0.5,100*(POWER(1+0.7*H27,1/12)-1)))</f>
        <v>0.48280000000000001</v>
      </c>
      <c r="I43" s="24">
        <f t="shared" si="23"/>
        <v>0.4551</v>
      </c>
      <c r="J43" s="24">
        <f t="shared" si="23"/>
        <v>0.42730000000000001</v>
      </c>
      <c r="K43" s="24">
        <f t="shared" si="23"/>
        <v>0.42730000000000001</v>
      </c>
      <c r="L43" s="24">
        <f t="shared" si="23"/>
        <v>0.41339999999999999</v>
      </c>
      <c r="M43" s="24">
        <f t="shared" ref="M43" si="24">IF(M27="","",IF(M27&gt;8.5%,0.5,100*(POWER(1+0.7*M27,1/12)-1)))</f>
        <v>0.41339999999999999</v>
      </c>
    </row>
    <row r="44" spans="1:29" s="1" customFormat="1" ht="15.75" x14ac:dyDescent="0.3">
      <c r="A44" s="13">
        <v>2013</v>
      </c>
      <c r="B44" s="24">
        <f t="shared" ref="B44:M44" si="25">IF(B28="","",IF(B28&gt;8.5%,0.5,100*(POWER(1+0.7*B28,1/12)-1)))</f>
        <v>0.41339999999999999</v>
      </c>
      <c r="C44" s="24">
        <f t="shared" si="25"/>
        <v>0.41339999999999999</v>
      </c>
      <c r="D44" s="24">
        <f t="shared" si="25"/>
        <v>0.41339999999999999</v>
      </c>
      <c r="E44" s="24">
        <f t="shared" si="25"/>
        <v>0.41339999999999999</v>
      </c>
      <c r="F44" s="24">
        <f t="shared" si="25"/>
        <v>0.42730000000000001</v>
      </c>
      <c r="G44" s="24">
        <f t="shared" si="25"/>
        <v>0.4551</v>
      </c>
      <c r="H44" s="24">
        <f t="shared" si="25"/>
        <v>0.4551</v>
      </c>
      <c r="I44" s="24">
        <f>IF(I28="","",IF(I28&gt;8.5%,0.5,100*(POWER(1+0.7*I28,1/12)-1)))</f>
        <v>0.48280000000000001</v>
      </c>
      <c r="J44" s="24">
        <f t="shared" si="25"/>
        <v>0.5</v>
      </c>
      <c r="K44" s="24">
        <f t="shared" si="25"/>
        <v>0.5</v>
      </c>
      <c r="L44" s="24">
        <f t="shared" si="25"/>
        <v>0.5</v>
      </c>
      <c r="M44" s="24">
        <f t="shared" si="25"/>
        <v>0.5</v>
      </c>
    </row>
    <row r="45" spans="1:29" s="1" customFormat="1" ht="15.75" customHeight="1" x14ac:dyDescent="0.3">
      <c r="A45" s="13">
        <v>2014</v>
      </c>
      <c r="B45" s="24">
        <f t="shared" ref="B45:M45" si="26">IF(B29="","",IF(B29&gt;8.5%,0.5,100*(POWER(1+0.7*B29,1/12)-1)))</f>
        <v>0.5</v>
      </c>
      <c r="C45" s="24">
        <f t="shared" si="26"/>
        <v>0.5</v>
      </c>
      <c r="D45" s="24">
        <f t="shared" si="26"/>
        <v>0.5</v>
      </c>
      <c r="E45" s="24">
        <f t="shared" si="26"/>
        <v>0.5</v>
      </c>
      <c r="F45" s="24">
        <f t="shared" si="26"/>
        <v>0.5</v>
      </c>
      <c r="G45" s="24">
        <f t="shared" si="26"/>
        <v>0.5</v>
      </c>
      <c r="H45" s="24">
        <f t="shared" si="26"/>
        <v>0.5</v>
      </c>
      <c r="I45" s="24">
        <f t="shared" si="26"/>
        <v>0.5</v>
      </c>
      <c r="J45" s="24">
        <f t="shared" si="26"/>
        <v>0.5</v>
      </c>
      <c r="K45" s="24">
        <f t="shared" si="26"/>
        <v>0.5</v>
      </c>
      <c r="L45" s="24">
        <f t="shared" si="26"/>
        <v>0.5</v>
      </c>
      <c r="M45" s="24">
        <f t="shared" si="26"/>
        <v>0.5</v>
      </c>
    </row>
    <row r="46" spans="1:29" ht="15.75" x14ac:dyDescent="0.3">
      <c r="A46" s="13">
        <v>2015</v>
      </c>
      <c r="B46" s="24">
        <f t="shared" ref="B46:M46" si="27">IF(B30="","",IF(B30&gt;8.5%,0.5,100*(POWER(1+0.7*B30,1/12)-1)))</f>
        <v>0.5</v>
      </c>
      <c r="C46" s="24">
        <f t="shared" si="27"/>
        <v>0.5</v>
      </c>
      <c r="D46" s="24">
        <f t="shared" si="27"/>
        <v>0.5</v>
      </c>
      <c r="E46" s="24">
        <f t="shared" si="27"/>
        <v>0.5</v>
      </c>
      <c r="F46" s="24">
        <f t="shared" si="27"/>
        <v>0.5</v>
      </c>
      <c r="G46" s="24">
        <f t="shared" si="27"/>
        <v>0.5</v>
      </c>
      <c r="H46" s="24">
        <f t="shared" si="27"/>
        <v>0.5</v>
      </c>
      <c r="I46" s="24">
        <f t="shared" si="27"/>
        <v>0.5</v>
      </c>
      <c r="J46" s="24">
        <f t="shared" si="27"/>
        <v>0.5</v>
      </c>
      <c r="K46" s="24">
        <f t="shared" si="27"/>
        <v>0.5</v>
      </c>
      <c r="L46" s="24">
        <f t="shared" si="27"/>
        <v>0.5</v>
      </c>
      <c r="M46" s="24">
        <f t="shared" si="27"/>
        <v>0.5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x14ac:dyDescent="0.3">
      <c r="A47" s="13">
        <v>2016</v>
      </c>
      <c r="B47" s="24">
        <f t="shared" ref="B47:M47" si="28">IF(B31="","",IF(B31&gt;8.5%,0.5,100*(POWER(1+0.7*B31,1/12)-1)))</f>
        <v>0.5</v>
      </c>
      <c r="C47" s="24">
        <f t="shared" si="28"/>
        <v>0.5</v>
      </c>
      <c r="D47" s="24">
        <f t="shared" si="28"/>
        <v>0.5</v>
      </c>
      <c r="E47" s="24">
        <f t="shared" si="28"/>
        <v>0.5</v>
      </c>
      <c r="F47" s="24">
        <f t="shared" si="28"/>
        <v>0.5</v>
      </c>
      <c r="G47" s="24">
        <f t="shared" si="28"/>
        <v>0.5</v>
      </c>
      <c r="H47" s="24">
        <f t="shared" si="28"/>
        <v>0.5</v>
      </c>
      <c r="I47" s="24">
        <f t="shared" si="28"/>
        <v>0.5</v>
      </c>
      <c r="J47" s="24">
        <f t="shared" si="28"/>
        <v>0.5</v>
      </c>
      <c r="K47" s="24">
        <f t="shared" si="28"/>
        <v>0.5</v>
      </c>
      <c r="L47" s="24">
        <f t="shared" si="28"/>
        <v>0.5</v>
      </c>
      <c r="M47" s="24">
        <f t="shared" si="28"/>
        <v>0.5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x14ac:dyDescent="0.3">
      <c r="A48" s="13">
        <v>2017</v>
      </c>
      <c r="B48" s="24">
        <f t="shared" ref="B48:M48" si="29">IF(B32="","",IF(B32&gt;8.5%,0.5,100*(POWER(1+0.7*B32,1/12)-1)))</f>
        <v>0.5</v>
      </c>
      <c r="C48" s="24">
        <f t="shared" si="29"/>
        <v>0.5</v>
      </c>
      <c r="D48" s="24">
        <f t="shared" si="29"/>
        <v>0.5</v>
      </c>
      <c r="E48" s="24">
        <f t="shared" si="29"/>
        <v>0.5</v>
      </c>
      <c r="F48" s="24">
        <f t="shared" si="29"/>
        <v>0.5</v>
      </c>
      <c r="G48" s="24">
        <f t="shared" si="29"/>
        <v>0.5</v>
      </c>
      <c r="H48" s="24">
        <f t="shared" si="29"/>
        <v>0.5</v>
      </c>
      <c r="I48" s="24">
        <f t="shared" si="29"/>
        <v>0.5</v>
      </c>
      <c r="J48" s="24">
        <f t="shared" si="29"/>
        <v>0.5</v>
      </c>
      <c r="K48" s="24">
        <f t="shared" si="29"/>
        <v>0.46899999999999997</v>
      </c>
      <c r="L48" s="24">
        <f t="shared" si="29"/>
        <v>0.42730000000000001</v>
      </c>
      <c r="M48" s="24">
        <f t="shared" si="29"/>
        <v>0.42730000000000001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47" ht="15.75" x14ac:dyDescent="0.3">
      <c r="A49" s="13">
        <v>2018</v>
      </c>
      <c r="B49" s="24">
        <f t="shared" ref="B49:M52" si="30">IF(B33="","",IF(B33&gt;8.5%,0.5,100*(POWER(1+0.7*B33,1/12)-1)))</f>
        <v>0.39939999999999998</v>
      </c>
      <c r="C49" s="24">
        <f t="shared" si="30"/>
        <v>0.39939999999999998</v>
      </c>
      <c r="D49" s="24">
        <f t="shared" si="30"/>
        <v>0.38550000000000001</v>
      </c>
      <c r="E49" s="24">
        <f t="shared" si="30"/>
        <v>0.3715</v>
      </c>
      <c r="F49" s="24">
        <f t="shared" si="30"/>
        <v>0.3715</v>
      </c>
      <c r="G49" s="24">
        <f t="shared" si="30"/>
        <v>0.3715</v>
      </c>
      <c r="H49" s="24">
        <f t="shared" si="30"/>
        <v>0.3715</v>
      </c>
      <c r="I49" s="24">
        <f t="shared" si="30"/>
        <v>0.3715</v>
      </c>
      <c r="J49" s="24">
        <f t="shared" si="30"/>
        <v>0.3715</v>
      </c>
      <c r="K49" s="24">
        <f t="shared" si="30"/>
        <v>0.3715</v>
      </c>
      <c r="L49" s="24">
        <f t="shared" si="30"/>
        <v>0.3715</v>
      </c>
      <c r="M49" s="24">
        <f t="shared" si="30"/>
        <v>0.3715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47" ht="15.75" x14ac:dyDescent="0.3">
      <c r="A50" s="13">
        <v>2019</v>
      </c>
      <c r="B50" s="24">
        <f t="shared" si="30"/>
        <v>0.3715</v>
      </c>
      <c r="C50" s="24">
        <f t="shared" si="30"/>
        <v>0.3715</v>
      </c>
      <c r="D50" s="24">
        <f t="shared" si="30"/>
        <v>0.3715</v>
      </c>
      <c r="E50" s="24">
        <f t="shared" si="30"/>
        <v>0.3715</v>
      </c>
      <c r="F50" s="24">
        <f t="shared" si="30"/>
        <v>0.3715</v>
      </c>
      <c r="G50" s="24">
        <f t="shared" si="30"/>
        <v>0.3715</v>
      </c>
      <c r="H50" s="24">
        <f t="shared" si="30"/>
        <v>0.3715</v>
      </c>
      <c r="I50" s="24">
        <f t="shared" si="30"/>
        <v>0.34339999999999998</v>
      </c>
      <c r="J50" s="24">
        <f t="shared" si="30"/>
        <v>0.34339999999999998</v>
      </c>
      <c r="K50" s="24">
        <f t="shared" si="30"/>
        <v>0.31530000000000002</v>
      </c>
      <c r="L50" s="24">
        <f t="shared" si="30"/>
        <v>0.28710000000000002</v>
      </c>
      <c r="M50" s="24">
        <f t="shared" si="30"/>
        <v>0.28710000000000002</v>
      </c>
      <c r="O50" s="1"/>
    </row>
    <row r="51" spans="1:47" ht="15.75" x14ac:dyDescent="0.3">
      <c r="A51" s="13">
        <v>2020</v>
      </c>
      <c r="B51" s="24">
        <f t="shared" si="30"/>
        <v>0.25879999999999997</v>
      </c>
      <c r="C51" s="24">
        <f t="shared" si="30"/>
        <v>0.25879999999999997</v>
      </c>
      <c r="D51" s="24">
        <f t="shared" si="30"/>
        <v>0.24460000000000001</v>
      </c>
      <c r="E51" s="24">
        <f t="shared" si="30"/>
        <v>0.2162</v>
      </c>
      <c r="F51" s="24">
        <f t="shared" si="30"/>
        <v>0.2162</v>
      </c>
      <c r="G51" s="24">
        <f t="shared" si="30"/>
        <v>0.17330000000000001</v>
      </c>
      <c r="H51" s="24">
        <f t="shared" si="30"/>
        <v>0.1303</v>
      </c>
      <c r="I51" s="24">
        <f t="shared" si="30"/>
        <v>0.1303</v>
      </c>
      <c r="J51" s="24">
        <f t="shared" si="30"/>
        <v>0.1159</v>
      </c>
      <c r="K51" s="24">
        <f t="shared" si="30"/>
        <v>0.1159</v>
      </c>
      <c r="L51" s="24">
        <f t="shared" si="30"/>
        <v>0.1159</v>
      </c>
      <c r="M51" s="24">
        <f t="shared" si="30"/>
        <v>0.1159</v>
      </c>
      <c r="O51" s="44"/>
      <c r="P51" s="84" t="s">
        <v>40</v>
      </c>
      <c r="Q51" s="86"/>
      <c r="R51" s="86"/>
      <c r="S51" s="86"/>
      <c r="T51" s="86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1"/>
      <c r="AQ51" s="1"/>
      <c r="AR51" s="1"/>
      <c r="AS51" s="1"/>
      <c r="AT51" s="1"/>
      <c r="AU51" s="1"/>
    </row>
    <row r="52" spans="1:47" ht="15.75" x14ac:dyDescent="0.3">
      <c r="A52" s="13">
        <v>2021</v>
      </c>
      <c r="B52" s="24">
        <f t="shared" si="30"/>
        <v>0.1159</v>
      </c>
      <c r="C52" s="24">
        <f t="shared" si="30"/>
        <v>0.1159</v>
      </c>
      <c r="D52" s="24">
        <f t="shared" si="30"/>
        <v>0.1159</v>
      </c>
      <c r="E52" s="24">
        <f t="shared" si="30"/>
        <v>0.159</v>
      </c>
      <c r="F52" s="24">
        <f t="shared" si="30"/>
        <v>0.159</v>
      </c>
      <c r="G52" s="24">
        <f t="shared" si="30"/>
        <v>0.2019</v>
      </c>
      <c r="H52" s="24">
        <f t="shared" si="30"/>
        <v>0.24460000000000001</v>
      </c>
      <c r="I52" s="24">
        <f t="shared" si="30"/>
        <v>0.24460000000000001</v>
      </c>
      <c r="J52" s="24">
        <f t="shared" si="30"/>
        <v>0.30120000000000002</v>
      </c>
      <c r="K52" s="24">
        <f t="shared" si="30"/>
        <v>0.35749999999999998</v>
      </c>
      <c r="L52" s="24">
        <f t="shared" si="30"/>
        <v>0.44119999999999998</v>
      </c>
      <c r="M52" s="24">
        <f t="shared" si="30"/>
        <v>0.44119999999999998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75" x14ac:dyDescent="0.3">
      <c r="A53" s="13">
        <v>2022</v>
      </c>
      <c r="B53" s="49" t="str">
        <f t="shared" ref="B53:H53" si="31">IF(B37="","",100*(POWER(1+B37,1/12)-1))</f>
        <v/>
      </c>
      <c r="C53" s="49" t="str">
        <f t="shared" si="31"/>
        <v/>
      </c>
      <c r="D53" s="49" t="str">
        <f t="shared" si="31"/>
        <v/>
      </c>
      <c r="E53" s="49" t="str">
        <f t="shared" si="31"/>
        <v/>
      </c>
      <c r="F53" s="49" t="str">
        <f t="shared" si="31"/>
        <v/>
      </c>
      <c r="G53" s="49" t="str">
        <f t="shared" si="31"/>
        <v/>
      </c>
      <c r="H53" s="49" t="str">
        <f t="shared" si="31"/>
        <v/>
      </c>
      <c r="I53" s="49" t="str">
        <f>IF(I37="","",100*(POWER(1+I37,1/12)-1))</f>
        <v/>
      </c>
      <c r="J53" s="49" t="str">
        <f t="shared" ref="J53:M53" si="32">IF(J37="","",100*(POWER(1+J37,1/12)-1))</f>
        <v/>
      </c>
      <c r="K53" s="49" t="str">
        <f t="shared" si="32"/>
        <v/>
      </c>
      <c r="L53" s="49" t="str">
        <f t="shared" si="32"/>
        <v/>
      </c>
      <c r="M53" s="49" t="str">
        <f t="shared" si="32"/>
        <v/>
      </c>
    </row>
    <row r="54" spans="1:47" ht="15.75" x14ac:dyDescent="0.3">
      <c r="A54" s="13">
        <v>2023</v>
      </c>
      <c r="B54" s="49" t="str">
        <f t="shared" ref="B54:C54" si="33">IF(B38="","",100*(POWER(1+B38,1/12)-1))</f>
        <v/>
      </c>
      <c r="C54" s="49" t="str">
        <f t="shared" si="33"/>
        <v/>
      </c>
      <c r="D54" s="49" t="str">
        <f t="shared" ref="D54:M54" si="34">IF(D38="","",100*(POWER(1+D38,1/12)-1))</f>
        <v/>
      </c>
      <c r="E54" s="49" t="str">
        <f t="shared" si="34"/>
        <v/>
      </c>
      <c r="F54" s="49" t="str">
        <f t="shared" si="34"/>
        <v/>
      </c>
      <c r="G54" s="49" t="str">
        <f t="shared" si="34"/>
        <v/>
      </c>
      <c r="H54" s="49" t="str">
        <f t="shared" si="34"/>
        <v/>
      </c>
      <c r="I54" s="49" t="str">
        <f t="shared" si="34"/>
        <v/>
      </c>
      <c r="J54" s="49" t="str">
        <f t="shared" si="34"/>
        <v/>
      </c>
      <c r="K54" s="49" t="str">
        <f t="shared" si="34"/>
        <v/>
      </c>
      <c r="L54" s="49" t="str">
        <f t="shared" si="34"/>
        <v/>
      </c>
      <c r="M54" s="49" t="str">
        <f t="shared" si="34"/>
        <v/>
      </c>
      <c r="O54" s="47"/>
    </row>
    <row r="55" spans="1:47" ht="15.75" x14ac:dyDescent="0.3">
      <c r="A55" s="13">
        <v>2024</v>
      </c>
      <c r="B55" s="49" t="str">
        <f t="shared" ref="B55:C55" si="35">IF(B39="","",100*(POWER(1+B39,1/12)-1))</f>
        <v/>
      </c>
      <c r="C55" s="49" t="str">
        <f t="shared" si="35"/>
        <v/>
      </c>
      <c r="D55" s="49" t="str">
        <f t="shared" ref="D55:M55" si="36">IF(D39="","",100*(POWER(1+D39,1/12)-1))</f>
        <v/>
      </c>
      <c r="E55" s="49" t="str">
        <f t="shared" si="36"/>
        <v/>
      </c>
      <c r="F55" s="49" t="str">
        <f t="shared" si="36"/>
        <v/>
      </c>
      <c r="G55" s="49" t="str">
        <f t="shared" si="36"/>
        <v/>
      </c>
      <c r="H55" s="49" t="str">
        <f t="shared" si="36"/>
        <v/>
      </c>
      <c r="I55" s="49" t="str">
        <f t="shared" si="36"/>
        <v/>
      </c>
      <c r="J55" s="49" t="str">
        <f t="shared" si="36"/>
        <v/>
      </c>
      <c r="K55" s="49" t="str">
        <f t="shared" si="36"/>
        <v/>
      </c>
      <c r="L55" s="49" t="str">
        <f t="shared" si="36"/>
        <v/>
      </c>
      <c r="M55" s="49" t="str">
        <f t="shared" si="36"/>
        <v/>
      </c>
    </row>
    <row r="56" spans="1:47" ht="15.75" x14ac:dyDescent="0.3">
      <c r="A56" s="13">
        <v>2025</v>
      </c>
      <c r="B56" s="49" t="str">
        <f t="shared" ref="B56:C56" si="37">IF(B40="","",100*(POWER(1+B40,1/12)-1))</f>
        <v/>
      </c>
      <c r="C56" s="49" t="str">
        <f t="shared" si="37"/>
        <v/>
      </c>
      <c r="D56" s="49" t="str">
        <f t="shared" ref="D56:M56" si="38">IF(D40="","",100*(POWER(1+D40,1/12)-1))</f>
        <v/>
      </c>
      <c r="E56" s="49" t="str">
        <f t="shared" si="38"/>
        <v/>
      </c>
      <c r="F56" s="49" t="str">
        <f t="shared" si="38"/>
        <v/>
      </c>
      <c r="G56" s="49" t="str">
        <f t="shared" si="38"/>
        <v/>
      </c>
      <c r="H56" s="49" t="str">
        <f t="shared" si="38"/>
        <v/>
      </c>
      <c r="I56" s="49" t="str">
        <f t="shared" si="38"/>
        <v/>
      </c>
      <c r="J56" s="49" t="str">
        <f t="shared" si="38"/>
        <v/>
      </c>
      <c r="K56" s="49" t="str">
        <f t="shared" si="38"/>
        <v/>
      </c>
      <c r="L56" s="49" t="str">
        <f t="shared" si="38"/>
        <v/>
      </c>
      <c r="M56" s="49" t="str">
        <f t="shared" si="38"/>
        <v/>
      </c>
    </row>
    <row r="58" spans="1:47" x14ac:dyDescent="0.25">
      <c r="I58" s="47"/>
    </row>
    <row r="59" spans="1:47" ht="15.75" x14ac:dyDescent="0.3">
      <c r="A59" s="61">
        <v>2021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6">
        <v>0.77</v>
      </c>
    </row>
    <row r="60" spans="1:47" ht="15.75" x14ac:dyDescent="0.3">
      <c r="A60" s="61">
        <v>2022</v>
      </c>
      <c r="B60" s="65">
        <v>0.73</v>
      </c>
      <c r="C60" s="65">
        <v>0.76</v>
      </c>
      <c r="D60" s="65">
        <v>0.93</v>
      </c>
      <c r="E60" s="65">
        <v>0.83</v>
      </c>
      <c r="F60" s="65">
        <v>1.03</v>
      </c>
      <c r="G60" s="65">
        <v>1.02</v>
      </c>
      <c r="H60" s="65">
        <v>1.03</v>
      </c>
      <c r="I60" s="65">
        <v>1.17</v>
      </c>
      <c r="J60" s="65">
        <v>1.07</v>
      </c>
      <c r="K60" s="65">
        <v>1</v>
      </c>
      <c r="L60" s="65"/>
      <c r="M60" s="65"/>
    </row>
  </sheetData>
  <mergeCells count="4">
    <mergeCell ref="A23:K23"/>
    <mergeCell ref="A25:M25"/>
    <mergeCell ref="A41:M41"/>
    <mergeCell ref="P51:T51"/>
  </mergeCells>
  <pageMargins left="0.51181102362204722" right="0.51181102362204722" top="0.78740157480314965" bottom="0.78740157480314965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pageSetUpPr fitToPage="1"/>
  </sheetPr>
  <dimension ref="A1:O80"/>
  <sheetViews>
    <sheetView tabSelected="1" topLeftCell="A35" zoomScale="90" zoomScaleNormal="90" workbookViewId="0">
      <selection activeCell="A73" sqref="A73:M73"/>
    </sheetView>
  </sheetViews>
  <sheetFormatPr defaultRowHeight="14.25" x14ac:dyDescent="0.2"/>
  <cols>
    <col min="1" max="1" width="9.7109375" style="31" bestFit="1" customWidth="1"/>
    <col min="2" max="3" width="18.85546875" style="31" bestFit="1" customWidth="1"/>
    <col min="4" max="6" width="17.85546875" style="31" bestFit="1" customWidth="1"/>
    <col min="7" max="10" width="16.85546875" style="31" bestFit="1" customWidth="1"/>
    <col min="11" max="12" width="16.7109375" style="31" bestFit="1" customWidth="1"/>
    <col min="13" max="13" width="18.85546875" style="31" bestFit="1" customWidth="1"/>
    <col min="14" max="16384" width="9.140625" style="31"/>
  </cols>
  <sheetData>
    <row r="1" spans="1:13" ht="24" customHeight="1" x14ac:dyDescent="0.2">
      <c r="A1" s="91" t="s">
        <v>34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x14ac:dyDescent="0.2">
      <c r="A2" s="32" t="s">
        <v>29</v>
      </c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32">
        <v>1994</v>
      </c>
      <c r="B3" s="35">
        <f>C3*(1+'ÍNDICE INPC+IPCr+IPCAe'!B2)</f>
        <v>2.3055230740289999E-2</v>
      </c>
      <c r="C3" s="35">
        <f>D3*(1+'ÍNDICE INPC+IPCr+IPCAe'!C2)</f>
        <v>1.631420233533E-2</v>
      </c>
      <c r="D3" s="35">
        <f>E3*(1+'ÍNDICE INPC+IPCr+IPCAe'!D2)</f>
        <v>1.160574968722E-2</v>
      </c>
      <c r="E3" s="35">
        <f>F3*(1+'ÍNDICE INPC+IPCr+IPCAe'!E2)</f>
        <v>8.1113710422299999E-3</v>
      </c>
      <c r="F3" s="35">
        <f>G3*(1+'ÍNDICE INPC+IPCr+IPCAe'!F2)</f>
        <v>5.6778461726399998E-3</v>
      </c>
      <c r="G3" s="35">
        <f>H3*(1+'ÍNDICE INPC+IPCr+IPCAe'!G2)/2750</f>
        <v>3.9780327700099996E-3</v>
      </c>
      <c r="H3" s="35">
        <f>I3*(1+'ÍNDICE INPC+IPCr+IPCAe'!H2)</f>
        <v>7.37964794760122</v>
      </c>
      <c r="I3" s="35">
        <f>J3*(1+'ÍNDICE INPC+IPCr+IPCAe'!I2)</f>
        <v>6.9566817002273904</v>
      </c>
      <c r="J3" s="35">
        <f>K3*(1+'ÍNDICE INPC+IPCr+IPCAe'!J2)</f>
        <v>6.59651213751886</v>
      </c>
      <c r="K3" s="35">
        <f>L3*(1+'ÍNDICE INPC+IPCr+IPCAe'!K2)</f>
        <v>6.4983865013484996</v>
      </c>
      <c r="L3" s="35">
        <f>M3*(1+'ÍNDICE INPC+IPCr+IPCAe'!L2)</f>
        <v>6.3797236416144703</v>
      </c>
      <c r="M3" s="35">
        <f>B4*(1+'ÍNDICE INPC+IPCr+IPCAe'!M2)</f>
        <v>6.1777124446736398</v>
      </c>
    </row>
    <row r="4" spans="1:13" x14ac:dyDescent="0.2">
      <c r="A4" s="34">
        <v>1995</v>
      </c>
      <c r="B4" s="36">
        <f>C4*(1+'ÍNDICE INPC+IPCr+IPCAe'!B3)</f>
        <v>6.0453199380307696</v>
      </c>
      <c r="C4" s="36">
        <f>D4*(1+'ÍNDICE INPC+IPCr+IPCAe'!C3)</f>
        <v>5.9460213809685998</v>
      </c>
      <c r="D4" s="36">
        <f>E4*(1+'ÍNDICE INPC+IPCr+IPCAe'!D3)</f>
        <v>5.8877328259912902</v>
      </c>
      <c r="E4" s="36">
        <f>F4*(1+'ÍNDICE INPC+IPCr+IPCAe'!E3)</f>
        <v>5.80587005817108</v>
      </c>
      <c r="F4" s="36">
        <f>G4*(1+'ÍNDICE INPC+IPCr+IPCAe'!F3)</f>
        <v>5.6964973098224903</v>
      </c>
      <c r="G4" s="36">
        <f>H4*(1+'ÍNDICE INPC+IPCr+IPCAe'!G3)</f>
        <v>5.5537655355586297</v>
      </c>
      <c r="H4" s="36">
        <f>I4*(1+'ÍNDICE INPC+IPCr+IPCAe'!H3)</f>
        <v>5.4544937493209904</v>
      </c>
      <c r="I4" s="36">
        <f>J4*(1+'ÍNDICE INPC+IPCr+IPCAe'!I3)</f>
        <v>5.3235347934032697</v>
      </c>
      <c r="J4" s="36">
        <f>K4*(1+'ÍNDICE INPC+IPCr+IPCAe'!J3)</f>
        <v>5.2697830067345803</v>
      </c>
      <c r="K4" s="36">
        <f>L4*(1+'ÍNDICE INPC+IPCr+IPCAe'!K3)</f>
        <v>5.2088395836063803</v>
      </c>
      <c r="L4" s="36">
        <f>M4*(1+'ÍNDICE INPC+IPCr+IPCAe'!L3)</f>
        <v>5.1369226662784797</v>
      </c>
      <c r="M4" s="36">
        <f>B5*(1+'ÍNDICE INPC+IPCr+IPCAe'!M3)</f>
        <v>5.0605089806703596</v>
      </c>
    </row>
    <row r="5" spans="1:13" x14ac:dyDescent="0.2">
      <c r="A5" s="32">
        <v>1996</v>
      </c>
      <c r="B5" s="35">
        <f>C5*(1+'ÍNDICE INPC+IPCr+IPCAe'!B4)</f>
        <v>4.97836594261718</v>
      </c>
      <c r="C5" s="35">
        <f>D5*(1+'ÍNDICE INPC+IPCr+IPCAe'!C4)</f>
        <v>4.9067277179353201</v>
      </c>
      <c r="D5" s="35">
        <f>E5*(1+'ÍNDICE INPC+IPCr+IPCAe'!D4)</f>
        <v>4.8721355554913304</v>
      </c>
      <c r="E5" s="35">
        <f>F5*(1+'ÍNDICE INPC+IPCr+IPCAe'!E4)</f>
        <v>4.8580472185575099</v>
      </c>
      <c r="F5" s="35">
        <f>G5*(1+'ÍNDICE INPC+IPCr+IPCAe'!F4)</f>
        <v>4.8132836803304402</v>
      </c>
      <c r="G5" s="35">
        <f>H5*(1+'ÍNDICE INPC+IPCr+IPCAe'!G4)</f>
        <v>4.7524522910055698</v>
      </c>
      <c r="H5" s="35">
        <f>I5*(1+'ÍNDICE INPC+IPCr+IPCAe'!H4)</f>
        <v>4.6900743027786103</v>
      </c>
      <c r="I5" s="35">
        <f>J5*(1+'ÍNDICE INPC+IPCr+IPCAe'!I4)</f>
        <v>4.6344607734966496</v>
      </c>
      <c r="J5" s="35">
        <f>K5*(1+'ÍNDICE INPC+IPCr+IPCAe'!J4)</f>
        <v>4.6114037547230398</v>
      </c>
      <c r="K5" s="35">
        <f>L5*(1+'ÍNDICE INPC+IPCr+IPCAe'!K4)</f>
        <v>4.6104816583913601</v>
      </c>
      <c r="L5" s="35">
        <f>M5*(1+'ÍNDICE INPC+IPCr+IPCAe'!L4)</f>
        <v>4.5930281514159796</v>
      </c>
      <c r="M5" s="35">
        <f>B6*(1+'ÍNDICE INPC+IPCr+IPCAe'!M4)</f>
        <v>4.5774647711939203</v>
      </c>
    </row>
    <row r="6" spans="1:13" x14ac:dyDescent="0.2">
      <c r="A6" s="34">
        <v>1997</v>
      </c>
      <c r="B6" s="36">
        <f>C6*(1+'ÍNDICE INPC+IPCr+IPCAe'!B5)</f>
        <v>4.5624088220810499</v>
      </c>
      <c r="C6" s="36">
        <f>D6*(1+'ÍNDICE INPC+IPCr+IPCAe'!C5)</f>
        <v>4.5257502450957698</v>
      </c>
      <c r="D6" s="36">
        <f>E6*(1+'ÍNDICE INPC+IPCr+IPCAe'!D5)</f>
        <v>4.5054756048738396</v>
      </c>
      <c r="E6" s="36">
        <f>F6*(1+'ÍNDICE INPC+IPCr+IPCAe'!E5)</f>
        <v>4.4750452968552299</v>
      </c>
      <c r="F6" s="36">
        <f>G6*(1+'ÍNDICE INPC+IPCr+IPCAe'!F5)</f>
        <v>4.44835516586007</v>
      </c>
      <c r="G6" s="36">
        <f>H6*(1+'ÍNDICE INPC+IPCr+IPCAe'!G5)</f>
        <v>4.44346735177312</v>
      </c>
      <c r="H6" s="36">
        <f>I6*(1+'ÍNDICE INPC+IPCr+IPCAe'!H5)</f>
        <v>4.4279694586677802</v>
      </c>
      <c r="I6" s="36">
        <f>J6*(1+'ÍNDICE INPC+IPCr+IPCAe'!I5)</f>
        <v>4.4200134344857096</v>
      </c>
      <c r="J6" s="36">
        <f>K6*(1+'ÍNDICE INPC+IPCr+IPCAe'!J5)</f>
        <v>4.4213398364366396</v>
      </c>
      <c r="K6" s="36">
        <f>L6*(1+'ÍNDICE INPC+IPCr+IPCAe'!K5)</f>
        <v>4.4169229135231198</v>
      </c>
      <c r="L6" s="36">
        <f>M6*(1+'ÍNDICE INPC+IPCr+IPCAe'!L5)</f>
        <v>4.4041508759827703</v>
      </c>
      <c r="M6" s="36">
        <f>B7*(1+'ÍNDICE INPC+IPCr+IPCAe'!M5)</f>
        <v>4.3975545441665203</v>
      </c>
    </row>
    <row r="7" spans="1:13" x14ac:dyDescent="0.2">
      <c r="A7" s="32">
        <v>1998</v>
      </c>
      <c r="B7" s="35">
        <f>C7*(1+'ÍNDICE INPC+IPCr+IPCAe'!B6)</f>
        <v>4.3726305500313396</v>
      </c>
      <c r="C7" s="35">
        <f>D7*(1+'ÍNDICE INPC+IPCr+IPCAe'!C6)</f>
        <v>4.3357764502045999</v>
      </c>
      <c r="D7" s="35">
        <f>E7*(1+'ÍNDICE INPC+IPCr+IPCAe'!D6)</f>
        <v>4.3124890095530102</v>
      </c>
      <c r="E7" s="35">
        <f>F7*(1+'ÍNDICE INPC+IPCr+IPCAe'!E6)</f>
        <v>4.29146085138124</v>
      </c>
      <c r="F7" s="35">
        <f>G7*(1+'ÍNDICE INPC+IPCr+IPCAe'!F6)</f>
        <v>4.2722357903247801</v>
      </c>
      <c r="G7" s="35">
        <f>H7*(1+'ÍNDICE INPC+IPCr+IPCAe'!G6)</f>
        <v>4.2416955821334197</v>
      </c>
      <c r="H7" s="35">
        <f>I7*(1+'ÍNDICE INPC+IPCr+IPCAe'!H6)</f>
        <v>4.2353425682810002</v>
      </c>
      <c r="I7" s="35">
        <f>J7*(1+'ÍNDICE INPC+IPCr+IPCAe'!I6)</f>
        <v>4.2472348257932202</v>
      </c>
      <c r="J7" s="35">
        <f>K7*(1+'ÍNDICE INPC+IPCr+IPCAe'!J6)</f>
        <v>4.26814875469121</v>
      </c>
      <c r="K7" s="35">
        <f>L7*(1+'ÍNDICE INPC+IPCr+IPCAe'!K6)</f>
        <v>4.2814211602881</v>
      </c>
      <c r="L7" s="35">
        <f>M7*(1+'ÍNDICE INPC+IPCr+IPCAe'!L6)</f>
        <v>4.2767167718390802</v>
      </c>
      <c r="M7" s="35">
        <f>B8*(1+'ÍNDICE INPC+IPCr+IPCAe'!M6)</f>
        <v>4.2844287435775197</v>
      </c>
    </row>
    <row r="8" spans="1:13" x14ac:dyDescent="0.2">
      <c r="A8" s="34">
        <v>1999</v>
      </c>
      <c r="B8" s="36">
        <f>C8*(1+'ÍNDICE INPC+IPCr+IPCAe'!B7)</f>
        <v>4.2665094040803799</v>
      </c>
      <c r="C8" s="36">
        <f>D8*(1+'ÍNDICE INPC+IPCr+IPCAe'!C7)</f>
        <v>4.23895618885284</v>
      </c>
      <c r="D8" s="36">
        <f>E8*(1+'ÍNDICE INPC+IPCr+IPCAe'!D7)</f>
        <v>4.1849700748867997</v>
      </c>
      <c r="E8" s="36">
        <f>F8*(1+'ÍNDICE INPC+IPCr+IPCAe'!E7)</f>
        <v>4.1320794578266202</v>
      </c>
      <c r="F8" s="36">
        <f>G8*(1+'ÍNDICE INPC+IPCr+IPCAe'!F7)</f>
        <v>4.1127495350120604</v>
      </c>
      <c r="G8" s="36">
        <f>H8*(1+'ÍNDICE INPC+IPCr+IPCAe'!G7)</f>
        <v>4.1106941879181003</v>
      </c>
      <c r="H8" s="36">
        <f>I8*(1+'ÍNDICE INPC+IPCr+IPCAe'!H7)</f>
        <v>4.1078187148177303</v>
      </c>
      <c r="I8" s="36">
        <f>J8*(1+'ÍNDICE INPC+IPCr+IPCAe'!I7)</f>
        <v>4.0776441481216299</v>
      </c>
      <c r="J8" s="36">
        <f>K8*(1+'ÍNDICE INPC+IPCr+IPCAe'!J7)</f>
        <v>4.0553397793352897</v>
      </c>
      <c r="K8" s="36">
        <f>L8*(1+'ÍNDICE INPC+IPCr+IPCAe'!K7)</f>
        <v>4.0395853962897599</v>
      </c>
      <c r="L8" s="36">
        <f>M8*(1+'ÍNDICE INPC+IPCr+IPCAe'!L7)</f>
        <v>4.0011741246927102</v>
      </c>
      <c r="M8" s="36">
        <f>B9*(1+'ÍNDICE INPC+IPCr+IPCAe'!M7)</f>
        <v>3.96391333930326</v>
      </c>
    </row>
    <row r="9" spans="1:13" x14ac:dyDescent="0.2">
      <c r="A9" s="32">
        <v>2000</v>
      </c>
      <c r="B9" s="37">
        <f>C9*(1+'ÍNDICE INPC+IPCr+IPCAe'!B8)</f>
        <v>3.9347958500131601</v>
      </c>
      <c r="C9" s="37">
        <f>D9*(1+'ÍNDICE INPC+IPCr+IPCAe'!C8)</f>
        <v>3.91093912137279</v>
      </c>
      <c r="D9" s="37">
        <f>E9*(1+'ÍNDICE INPC+IPCr+IPCAe'!D8)</f>
        <v>3.9089846290582599</v>
      </c>
      <c r="E9" s="37">
        <f>F9*(1+'ÍNDICE INPC+IPCr+IPCAe'!E8)</f>
        <v>3.9039095466476201</v>
      </c>
      <c r="F9" s="37">
        <f>G9*(1+'ÍNDICE INPC+IPCr+IPCAe'!F8)</f>
        <v>3.9003991873789801</v>
      </c>
      <c r="G9" s="37">
        <f>H9*(1+'ÍNDICE INPC+IPCr+IPCAe'!G8)</f>
        <v>3.9023503625602598</v>
      </c>
      <c r="H9" s="37">
        <f>I9*(1+'ÍNDICE INPC+IPCr+IPCAe'!H8)</f>
        <v>3.8906783275775298</v>
      </c>
      <c r="I9" s="37">
        <f>J9*(1+'ÍNDICE INPC+IPCr+IPCAe'!I8)</f>
        <v>3.83733931115251</v>
      </c>
      <c r="J9" s="37">
        <f>K9*(1+'ÍNDICE INPC+IPCr+IPCAe'!J8)</f>
        <v>3.7914626135288101</v>
      </c>
      <c r="K9" s="37">
        <f>L9*(1+'ÍNDICE INPC+IPCr+IPCAe'!K8)</f>
        <v>3.7752291282772199</v>
      </c>
      <c r="L9" s="37">
        <f>M9*(1+'ÍNDICE INPC+IPCr+IPCAe'!L8)</f>
        <v>3.7691984108199099</v>
      </c>
      <c r="M9" s="37">
        <f>B10*(1+'ÍNDICE INPC+IPCr+IPCAe'!M8)</f>
        <v>3.7582993427260099</v>
      </c>
    </row>
    <row r="10" spans="1:13" x14ac:dyDescent="0.2">
      <c r="A10" s="34">
        <v>2001</v>
      </c>
      <c r="B10" s="38">
        <f>C10*(1+'ÍNDICE INPC+IPCr+IPCAe'!B9)</f>
        <v>3.7377417630293501</v>
      </c>
      <c r="C10" s="38">
        <f>D10*(1+'ÍNDICE INPC+IPCr+IPCAe'!C9)</f>
        <v>3.7091810687995901</v>
      </c>
      <c r="D10" s="38">
        <f>E10*(1+'ÍNDICE INPC+IPCr+IPCAe'!D9)</f>
        <v>3.6910947047463298</v>
      </c>
      <c r="E10" s="38">
        <f>F10*(1+'ÍNDICE INPC+IPCr+IPCAe'!E9)</f>
        <v>3.6734620867300301</v>
      </c>
      <c r="F10" s="38">
        <f>G10*(1+'ÍNDICE INPC+IPCr+IPCAe'!F9)</f>
        <v>3.6428620455474299</v>
      </c>
      <c r="G10" s="38">
        <f>H10*(1+'ÍNDICE INPC+IPCr+IPCAe'!G9)</f>
        <v>3.6222154176667298</v>
      </c>
      <c r="H10" s="38">
        <f>I10*(1+'ÍNDICE INPC+IPCr+IPCAe'!H9)</f>
        <v>3.6006117471836299</v>
      </c>
      <c r="I10" s="38">
        <f>J10*(1+'ÍNDICE INPC+IPCr+IPCAe'!I9)</f>
        <v>3.5610837179147801</v>
      </c>
      <c r="J10" s="38">
        <f>K10*(1+'ÍNDICE INPC+IPCr+IPCAe'!J9)</f>
        <v>3.5331716617866702</v>
      </c>
      <c r="K10" s="38">
        <f>L10*(1+'ÍNDICE INPC+IPCr+IPCAe'!K9)</f>
        <v>3.5176938090269498</v>
      </c>
      <c r="L10" s="38">
        <f>M10*(1+'ÍNDICE INPC+IPCr+IPCAe'!L9)</f>
        <v>3.48493541611546</v>
      </c>
      <c r="M10" s="38">
        <f>B11*(1+'ÍNDICE INPC+IPCr+IPCAe'!M9)</f>
        <v>3.4405522915544098</v>
      </c>
    </row>
    <row r="11" spans="1:13" x14ac:dyDescent="0.2">
      <c r="A11" s="32">
        <v>2002</v>
      </c>
      <c r="B11" s="37">
        <f>C11*(1+'ÍNDICE INPC+IPCr+IPCAe'!B10)</f>
        <v>3.4152792252872799</v>
      </c>
      <c r="C11" s="37">
        <f>D11*(1+'ÍNDICE INPC+IPCr+IPCAe'!C10)</f>
        <v>3.3791226133247099</v>
      </c>
      <c r="D11" s="37">
        <f>E11*(1+'ÍNDICE INPC+IPCr+IPCAe'!D10)</f>
        <v>3.3686797062353802</v>
      </c>
      <c r="E11" s="37">
        <f>F11*(1+'ÍNDICE INPC+IPCr+IPCAe'!E10)</f>
        <v>3.3479225862009301</v>
      </c>
      <c r="F11" s="37">
        <f>G11*(1+'ÍNDICE INPC+IPCr+IPCAe'!F10)</f>
        <v>3.32531047497113</v>
      </c>
      <c r="G11" s="37">
        <f>H11*(1+'ÍNDICE INPC+IPCr+IPCAe'!G10)</f>
        <v>3.3223203866231699</v>
      </c>
      <c r="H11" s="37">
        <f>I11*(1+'ÍNDICE INPC+IPCr+IPCAe'!H10)</f>
        <v>3.3021771062748901</v>
      </c>
      <c r="I11" s="37">
        <f>J11*(1+'ÍNDICE INPC+IPCr+IPCAe'!I10)</f>
        <v>3.26463381737508</v>
      </c>
      <c r="J11" s="37">
        <f>K11*(1+'ÍNDICE INPC+IPCr+IPCAe'!J10)</f>
        <v>3.2367973600784099</v>
      </c>
      <c r="K11" s="37">
        <f>L11*(1+'ÍNDICE INPC+IPCr+IPCAe'!K10)</f>
        <v>3.2101530894360901</v>
      </c>
      <c r="L11" s="37">
        <f>M11*(1+'ÍNDICE INPC+IPCr+IPCAe'!L10)</f>
        <v>3.1605327256434901</v>
      </c>
      <c r="M11" s="37">
        <f>B12*(1+'ÍNDICE INPC+IPCr+IPCAe'!M10)</f>
        <v>3.0569036905343698</v>
      </c>
    </row>
    <row r="12" spans="1:13" x14ac:dyDescent="0.2">
      <c r="A12" s="34">
        <v>2003</v>
      </c>
      <c r="B12" s="38">
        <f>C12*(1+'ÍNDICE INPC+IPCr+IPCAe'!B11)</f>
        <v>2.9765371864988999</v>
      </c>
      <c r="C12" s="38">
        <f>D12*(1+'ÍNDICE INPC+IPCr+IPCAe'!C11)</f>
        <v>2.9047889006527798</v>
      </c>
      <c r="D12" s="38">
        <f>E12*(1+'ÍNDICE INPC+IPCr+IPCAe'!D11)</f>
        <v>2.8629892574933802</v>
      </c>
      <c r="E12" s="38">
        <f>F12*(1+'ÍNDICE INPC+IPCr+IPCAe'!E11)</f>
        <v>2.8242963968564498</v>
      </c>
      <c r="F12" s="38">
        <f>G12*(1+'ÍNDICE INPC+IPCr+IPCAe'!F11)</f>
        <v>2.7858516441669501</v>
      </c>
      <c r="G12" s="38">
        <f>H12*(1+'ÍNDICE INPC+IPCr+IPCAe'!G11)</f>
        <v>2.7585420775987202</v>
      </c>
      <c r="H12" s="38">
        <f>I12*(1+'ÍNDICE INPC+IPCr+IPCAe'!H11)</f>
        <v>2.76019819651663</v>
      </c>
      <c r="I12" s="38">
        <f>J12*(1+'ÍNDICE INPC+IPCr+IPCAe'!I11)</f>
        <v>2.7590945586931501</v>
      </c>
      <c r="J12" s="38">
        <f>K12*(1+'ÍNDICE INPC+IPCr+IPCAe'!J11)</f>
        <v>2.7541371118917399</v>
      </c>
      <c r="K12" s="38">
        <f>L12*(1+'ÍNDICE INPC+IPCr+IPCAe'!K11)</f>
        <v>2.73173686956134</v>
      </c>
      <c r="L12" s="38">
        <f>M12*(1+'ÍNDICE INPC+IPCr+IPCAe'!L11)</f>
        <v>2.7211244840734499</v>
      </c>
      <c r="M12" s="38">
        <f>B13*(1+'ÍNDICE INPC+IPCr+IPCAe'!M11)</f>
        <v>2.7110934383515501</v>
      </c>
    </row>
    <row r="13" spans="1:13" x14ac:dyDescent="0.2">
      <c r="A13" s="32">
        <v>2004</v>
      </c>
      <c r="B13" s="37">
        <f>C13*(1+'ÍNDICE INPC+IPCr+IPCAe'!B12)</f>
        <v>2.6965321646623699</v>
      </c>
      <c r="C13" s="37">
        <f>D13*(1+'ÍNDICE INPC+IPCr+IPCAe'!C12)</f>
        <v>2.6743351826463999</v>
      </c>
      <c r="D13" s="37">
        <f>E13*(1+'ÍNDICE INPC+IPCr+IPCAe'!D12)</f>
        <v>2.6639457940496101</v>
      </c>
      <c r="E13" s="37">
        <f>F13*(1+'ÍNDICE INPC+IPCr+IPCAe'!E12)</f>
        <v>2.6488473640743901</v>
      </c>
      <c r="F13" s="37">
        <f>G13*(1+'ÍNDICE INPC+IPCr+IPCAe'!F12)</f>
        <v>2.63803143519011</v>
      </c>
      <c r="G13" s="37">
        <f>H13*(1+'ÍNDICE INPC+IPCr+IPCAe'!G12)</f>
        <v>2.6275213497909502</v>
      </c>
      <c r="H13" s="37">
        <f>I13*(1+'ÍNDICE INPC+IPCr+IPCAe'!H12)</f>
        <v>2.6144491042696001</v>
      </c>
      <c r="I13" s="37">
        <f>J13*(1+'ÍNDICE INPC+IPCr+IPCAe'!I12)</f>
        <v>2.59550194010682</v>
      </c>
      <c r="J13" s="37">
        <f>K13*(1+'ÍNDICE INPC+IPCr+IPCAe'!J12)</f>
        <v>2.58258899513116</v>
      </c>
      <c r="K13" s="37">
        <f>L13*(1+'ÍNDICE INPC+IPCr+IPCAe'!K12)</f>
        <v>2.5782060448549098</v>
      </c>
      <c r="L13" s="37">
        <f>M13*(1+'ÍNDICE INPC+IPCr+IPCAe'!L12)</f>
        <v>2.5738305329489002</v>
      </c>
      <c r="M13" s="37">
        <f>B14*(1+'ÍNDICE INPC+IPCr+IPCAe'!M12)</f>
        <v>2.56255528967433</v>
      </c>
    </row>
    <row r="14" spans="1:13" x14ac:dyDescent="0.2">
      <c r="A14" s="34">
        <v>2005</v>
      </c>
      <c r="B14" s="38">
        <f>C14*(1+'ÍNDICE INPC+IPCr+IPCAe'!B13)</f>
        <v>2.5407052247415498</v>
      </c>
      <c r="C14" s="38">
        <f>D14*(1+'ÍNDICE INPC+IPCr+IPCAe'!C13)</f>
        <v>2.52630528461922</v>
      </c>
      <c r="D14" s="38">
        <f>E14*(1+'ÍNDICE INPC+IPCr+IPCAe'!D13)</f>
        <v>2.5152382363791501</v>
      </c>
      <c r="E14" s="38">
        <f>F14*(1+'ÍNDICE INPC+IPCr+IPCAe'!E13)</f>
        <v>2.4970100629198302</v>
      </c>
      <c r="F14" s="38">
        <f>G14*(1+'ÍNDICE INPC+IPCr+IPCAe'!F13)</f>
        <v>2.4744921840450198</v>
      </c>
      <c r="G14" s="38">
        <f>H14*(1+'ÍNDICE INPC+IPCr+IPCAe'!G13)</f>
        <v>2.4572911460228601</v>
      </c>
      <c r="H14" s="38">
        <f>I14*(1+'ÍNDICE INPC+IPCr+IPCAe'!H13)</f>
        <v>2.45999714288003</v>
      </c>
      <c r="I14" s="38">
        <f>J14*(1+'ÍNDICE INPC+IPCr+IPCAe'!I13)</f>
        <v>2.4592593650705101</v>
      </c>
      <c r="J14" s="38">
        <f>K14*(1+'ÍNDICE INPC+IPCr+IPCAe'!J13)</f>
        <v>2.4592593650705101</v>
      </c>
      <c r="K14" s="38">
        <f>L14*(1+'ÍNDICE INPC+IPCr+IPCAe'!K13)</f>
        <v>2.4555760010689101</v>
      </c>
      <c r="L14" s="38">
        <f>M14*(1+'ÍNDICE INPC+IPCr+IPCAe'!L13)</f>
        <v>2.44141578948987</v>
      </c>
      <c r="M14" s="38">
        <f>B15*(1+'ÍNDICE INPC+IPCr+IPCAe'!M13)</f>
        <v>2.4283029535407499</v>
      </c>
    </row>
    <row r="15" spans="1:13" x14ac:dyDescent="0.2">
      <c r="A15" s="32">
        <v>2006</v>
      </c>
      <c r="B15" s="37">
        <f>C15*(1+'ÍNDICE INPC+IPCr+IPCAe'!B14)</f>
        <v>2.41862843978162</v>
      </c>
      <c r="C15" s="37">
        <f>D15*(1+'ÍNDICE INPC+IPCr+IPCAe'!C14)</f>
        <v>2.4094724444925499</v>
      </c>
      <c r="D15" s="37">
        <f>E15*(1+'ÍNDICE INPC+IPCr+IPCAe'!D14)</f>
        <v>2.40394337473067</v>
      </c>
      <c r="E15" s="37">
        <f>F15*(1+'ÍNDICE INPC+IPCr+IPCAe'!E14)</f>
        <v>2.3974702051766901</v>
      </c>
      <c r="F15" s="37">
        <f>G15*(1+'ÍNDICE INPC+IPCr+IPCAe'!F14)</f>
        <v>2.3945966891497101</v>
      </c>
      <c r="G15" s="37">
        <f>H15*(1+'ÍNDICE INPC+IPCr+IPCAe'!G14)</f>
        <v>2.3914877550681202</v>
      </c>
      <c r="H15" s="37">
        <f>I15*(1+'ÍNDICE INPC+IPCr+IPCAe'!H14)</f>
        <v>2.3931629691465202</v>
      </c>
      <c r="I15" s="37">
        <f>J15*(1+'ÍNDICE INPC+IPCr+IPCAe'!I14)</f>
        <v>2.3905333824258501</v>
      </c>
      <c r="J15" s="37">
        <f>K15*(1+'ÍNDICE INPC+IPCr+IPCAe'!J14)</f>
        <v>2.3910115847428002</v>
      </c>
      <c r="K15" s="37">
        <f>L15*(1+'ÍNDICE INPC+IPCr+IPCAe'!K14)</f>
        <v>2.3871920774189301</v>
      </c>
      <c r="L15" s="37">
        <f>M15*(1+'ÍNDICE INPC+IPCr+IPCAe'!L14)</f>
        <v>2.3769711016817001</v>
      </c>
      <c r="M15" s="37">
        <f>B16*(1+'ÍNDICE INPC+IPCr+IPCAe'!M14)</f>
        <v>2.3670295774563801</v>
      </c>
    </row>
    <row r="16" spans="1:13" x14ac:dyDescent="0.2">
      <c r="A16" s="34">
        <v>2007</v>
      </c>
      <c r="B16" s="38">
        <f>C16*(1+'ÍNDICE INPC+IPCr+IPCAe'!B15)</f>
        <v>2.35244442203973</v>
      </c>
      <c r="C16" s="38">
        <f>D16*(1+'ÍNDICE INPC+IPCr+IPCAe'!C15)</f>
        <v>2.3409736511490999</v>
      </c>
      <c r="D16" s="38">
        <f>E16*(1+'ÍNDICE INPC+IPCr+IPCAe'!D15)</f>
        <v>2.3311826838768201</v>
      </c>
      <c r="E16" s="38">
        <f>F16*(1+'ÍNDICE INPC+IPCr+IPCAe'!E15)</f>
        <v>2.3209704140549801</v>
      </c>
      <c r="F16" s="38">
        <f>G16*(1+'ÍNDICE INPC+IPCr+IPCAe'!F15)</f>
        <v>2.31495154005085</v>
      </c>
      <c r="G16" s="38">
        <f>H16*(1+'ÍNDICE INPC+IPCr+IPCAe'!G15)</f>
        <v>2.30894827453705</v>
      </c>
      <c r="H16" s="38">
        <f>I16*(1+'ÍNDICE INPC+IPCr+IPCAe'!H15)</f>
        <v>2.3018126553056</v>
      </c>
      <c r="I16" s="38">
        <f>J16*(1+'ÍNDICE INPC+IPCr+IPCAe'!I15)</f>
        <v>2.2944703501850099</v>
      </c>
      <c r="J16" s="38">
        <f>K16*(1+'ÍNDICE INPC+IPCr+IPCAe'!J15)</f>
        <v>2.2810123771597701</v>
      </c>
      <c r="K16" s="38">
        <f>L16*(1+'ÍNDICE INPC+IPCr+IPCAe'!K15)</f>
        <v>2.2753240669922898</v>
      </c>
      <c r="L16" s="38">
        <f>M16*(1+'ÍNDICE INPC+IPCr+IPCAe'!L15)</f>
        <v>2.2685185114579198</v>
      </c>
      <c r="M16" s="38">
        <f>B17*(1+'ÍNDICE INPC+IPCr+IPCAe'!M15)</f>
        <v>2.2588056471750702</v>
      </c>
    </row>
    <row r="17" spans="1:13" x14ac:dyDescent="0.2">
      <c r="A17" s="32">
        <v>2008</v>
      </c>
      <c r="B17" s="37">
        <f>C17*(1+'ÍNDICE INPC+IPCr+IPCAe'!B16)</f>
        <v>2.23710572167482</v>
      </c>
      <c r="C17" s="37">
        <f>D17*(1+'ÍNDICE INPC+IPCr+IPCAe'!C16)</f>
        <v>2.2217754709254298</v>
      </c>
      <c r="D17" s="37">
        <f>E17*(1+'ÍNDICE INPC+IPCr+IPCAe'!D16)</f>
        <v>2.2111618938350199</v>
      </c>
      <c r="E17" s="37">
        <f>F17*(1+'ÍNDICE INPC+IPCr+IPCAe'!E16)</f>
        <v>2.1999421886727899</v>
      </c>
      <c r="F17" s="37">
        <f>G17*(1+'ÍNDICE INPC+IPCr+IPCAe'!F16)</f>
        <v>2.1859520952631102</v>
      </c>
      <c r="G17" s="37">
        <f>H17*(1+'ÍNDICE INPC+IPCr+IPCAe'!G16)</f>
        <v>2.1651664968929398</v>
      </c>
      <c r="H17" s="37">
        <f>I17*(1+'ÍNDICE INPC+IPCr+IPCAe'!H16)</f>
        <v>2.14564116231587</v>
      </c>
      <c r="I17" s="37">
        <f>J17*(1+'ÍNDICE INPC+IPCr+IPCAe'!I16)</f>
        <v>2.13326820671691</v>
      </c>
      <c r="J17" s="37">
        <f>K17*(1+'ÍNDICE INPC+IPCr+IPCAe'!J16)</f>
        <v>2.1287977314808</v>
      </c>
      <c r="K17" s="37">
        <f>L17*(1+'ÍNDICE INPC+IPCr+IPCAe'!K16)</f>
        <v>2.1256093175045399</v>
      </c>
      <c r="L17" s="37">
        <f>M17*(1+'ÍNDICE INPC+IPCr+IPCAe'!L16)</f>
        <v>2.1150341467706899</v>
      </c>
      <c r="M17" s="37">
        <f>B18*(1+'ÍNDICE INPC+IPCr+IPCAe'!M16)</f>
        <v>2.1070274424892301</v>
      </c>
    </row>
    <row r="18" spans="1:13" x14ac:dyDescent="0.2">
      <c r="A18" s="34">
        <v>2009</v>
      </c>
      <c r="B18" s="38">
        <f>C18*(1+'ÍNDICE INPC+IPCr+IPCAe'!B17)</f>
        <v>2.1009347317671101</v>
      </c>
      <c r="C18" s="38">
        <f>D18*(1+'ÍNDICE INPC+IPCr+IPCAe'!C17)</f>
        <v>2.0875742565253499</v>
      </c>
      <c r="D18" s="38">
        <f>E18*(1+'ÍNDICE INPC+IPCr+IPCAe'!D17)</f>
        <v>2.0811227759199999</v>
      </c>
      <c r="E18" s="38">
        <f>F18*(1+'ÍNDICE INPC+IPCr+IPCAe'!E17)</f>
        <v>2.0769688382435101</v>
      </c>
      <c r="F18" s="38">
        <f>G18*(1+'ÍNDICE INPC+IPCr+IPCAe'!F17)</f>
        <v>2.0656079942750001</v>
      </c>
      <c r="G18" s="38">
        <f>H18*(1+'ÍNDICE INPC+IPCr+IPCAe'!G17)</f>
        <v>2.0532882646868802</v>
      </c>
      <c r="H18" s="38">
        <f>I18*(1+'ÍNDICE INPC+IPCr+IPCAe'!H17)</f>
        <v>2.04470052249241</v>
      </c>
      <c r="I18" s="38">
        <f>J18*(1+'ÍNDICE INPC+IPCr+IPCAe'!I17)</f>
        <v>2.0402120559692798</v>
      </c>
      <c r="J18" s="38">
        <f>K18*(1+'ÍNDICE INPC+IPCr+IPCAe'!J17)</f>
        <v>2.0355303361960302</v>
      </c>
      <c r="K18" s="38">
        <f>L18*(1+'ÍNDICE INPC+IPCr+IPCAe'!K17)</f>
        <v>2.0316701628865501</v>
      </c>
      <c r="L18" s="38">
        <f>M18*(1+'ÍNDICE INPC+IPCr+IPCAe'!L17)</f>
        <v>2.02801972737727</v>
      </c>
      <c r="M18" s="38">
        <f>B19*(1+'ÍNDICE INPC+IPCr+IPCAe'!M17)</f>
        <v>2.01913553104069</v>
      </c>
    </row>
    <row r="19" spans="1:13" x14ac:dyDescent="0.2">
      <c r="A19" s="32">
        <v>2010</v>
      </c>
      <c r="B19" s="37">
        <f>C19*(1+'ÍNDICE INPC+IPCr+IPCAe'!B18)</f>
        <v>2.01149186196522</v>
      </c>
      <c r="C19" s="37">
        <f>D19*(1+'ÍNDICE INPC+IPCr+IPCAe'!C18)</f>
        <v>2.00108621365422</v>
      </c>
      <c r="D19" s="37">
        <f>E19*(1+'ÍNDICE INPC+IPCr+IPCAe'!D18)</f>
        <v>1.98245117263148</v>
      </c>
      <c r="E19" s="37">
        <f>F19*(1+'ÍNDICE INPC+IPCr+IPCAe'!E18)</f>
        <v>1.9716073323038099</v>
      </c>
      <c r="F19" s="37">
        <f>G19*(1+'ÍNDICE INPC+IPCr+IPCAe'!F18)</f>
        <v>1.9621888259393001</v>
      </c>
      <c r="G19" s="37">
        <f>H19*(1+'ÍNDICE INPC+IPCr+IPCAe'!G18)</f>
        <v>1.9499044280426301</v>
      </c>
      <c r="H19" s="37">
        <f>I19*(1+'ÍNDICE INPC+IPCr+IPCAe'!H18)</f>
        <v>1.9462066354353</v>
      </c>
      <c r="I19" s="37">
        <f>J19*(1+'ÍNDICE INPC+IPCr+IPCAe'!I18)</f>
        <v>1.94795979925463</v>
      </c>
      <c r="J19" s="37">
        <f>K19*(1+'ÍNDICE INPC+IPCr+IPCAe'!J18)</f>
        <v>1.94893426638782</v>
      </c>
      <c r="K19" s="37">
        <f>L19*(1+'ÍNDICE INPC+IPCr+IPCAe'!K18)</f>
        <v>1.9429112415390499</v>
      </c>
      <c r="L19" s="37">
        <f>M19*(1+'ÍNDICE INPC+IPCr+IPCAe'!L18)</f>
        <v>1.9309394171526999</v>
      </c>
      <c r="M19" s="37">
        <f>B20*(1+'ÍNDICE INPC+IPCr+IPCAe'!M18)</f>
        <v>1.9144749327312101</v>
      </c>
    </row>
    <row r="20" spans="1:13" x14ac:dyDescent="0.2">
      <c r="A20" s="34">
        <v>2011</v>
      </c>
      <c r="B20" s="38">
        <f>C20*(1+'ÍNDICE INPC+IPCr+IPCAe'!B19)</f>
        <v>1.9013555792344901</v>
      </c>
      <c r="C20" s="38">
        <f>D20*(1+'ÍNDICE INPC+IPCr+IPCAe'!C19)</f>
        <v>1.88701427077659</v>
      </c>
      <c r="D20" s="38">
        <f>E20*(1+'ÍNDICE INPC+IPCr+IPCAe'!D19)</f>
        <v>1.86888607584093</v>
      </c>
      <c r="E20" s="38">
        <f>F20*(1+'ÍNDICE INPC+IPCr+IPCAe'!E19)</f>
        <v>1.8577396380128499</v>
      </c>
      <c r="F20" s="38">
        <f>G20*(1+'ÍNDICE INPC+IPCr+IPCAe'!F19)</f>
        <v>1.8435443465444601</v>
      </c>
      <c r="G20" s="38">
        <f>H20*(1+'ÍNDICE INPC+IPCr+IPCAe'!G19)</f>
        <v>1.8307292418515</v>
      </c>
      <c r="H20" s="38">
        <f>I20*(1+'ÍNDICE INPC+IPCr+IPCAe'!H19)</f>
        <v>1.82652822692956</v>
      </c>
      <c r="I20" s="38">
        <f>J20*(1+'ÍNDICE INPC+IPCr+IPCAe'!I19)</f>
        <v>1.8247035234061499</v>
      </c>
      <c r="J20" s="38">
        <f>K20*(1+'ÍNDICE INPC+IPCr+IPCAe'!J19)</f>
        <v>1.81979009016271</v>
      </c>
      <c r="K20" s="38">
        <f>L20*(1+'ÍNDICE INPC+IPCr+IPCAe'!K19)</f>
        <v>1.8101960510919199</v>
      </c>
      <c r="L20" s="38">
        <f>M20*(1+'ÍNDICE INPC+IPCr+IPCAe'!L19)</f>
        <v>1.8026250259827901</v>
      </c>
      <c r="M20" s="38">
        <f>B21*(1+'ÍNDICE INPC+IPCr+IPCAe'!M19)</f>
        <v>1.79437091975193</v>
      </c>
    </row>
    <row r="21" spans="1:13" x14ac:dyDescent="0.2">
      <c r="A21" s="32">
        <v>2012</v>
      </c>
      <c r="B21" s="37">
        <f>C21*(1+'ÍNDICE INPC+IPCr+IPCAe'!B20)</f>
        <v>1.7843784007079699</v>
      </c>
      <c r="C21" s="37">
        <f>D21*(1+'ÍNDICE INPC+IPCr+IPCAe'!C20)</f>
        <v>1.7728548442205401</v>
      </c>
      <c r="D21" s="37">
        <f>E21*(1+'ÍNDICE INPC+IPCr+IPCAe'!D20)</f>
        <v>1.76350825049293</v>
      </c>
      <c r="E21" s="37">
        <f>F21*(1+'ÍNDICE INPC+IPCr+IPCAe'!E20)</f>
        <v>1.7591104743071599</v>
      </c>
      <c r="F21" s="37">
        <f>G21*(1+'ÍNDICE INPC+IPCr+IPCAe'!F20)</f>
        <v>1.75157868595754</v>
      </c>
      <c r="G21" s="37">
        <f>IF(AND(Tabela_Juros!G27&lt;&gt;"",Tabela_Juros!H27=""),1,IF(Tabela_Juros!G27="","",H21*(1+'ÍNDICE INPC+IPCr+IPCAe'!G20)))</f>
        <v>1.74269096205108</v>
      </c>
      <c r="H21" s="37">
        <f>IF(AND(Tabela_Juros!H27&lt;&gt;"",Tabela_Juros!I27=""),1,IF(Tabela_Juros!H27="","",I21*(1+'ÍNDICE INPC+IPCr+IPCAe'!H20)))</f>
        <v>1.7395597544929899</v>
      </c>
      <c r="I21" s="37">
        <f>IF(AND(Tabela_Juros!I27&lt;&gt;"",Tabela_Juros!J27=""),1,IF(Tabela_Juros!I27="","",J21*(1+'ÍNDICE INPC+IPCr+IPCAe'!I20)))</f>
        <v>1.7338380887999501</v>
      </c>
      <c r="J21" s="37">
        <f>IF(AND(Tabela_Juros!J27&lt;&gt;"",Tabela_Juros!K27=""),1,IF(Tabela_Juros!J27="","",K21*(1+'ÍNDICE INPC+IPCr+IPCAe'!J20)))</f>
        <v>1.7271023894809701</v>
      </c>
      <c r="K21" s="37">
        <f>IF(AND(Tabela_Juros!K27&lt;&gt;"",Tabela_Juros!L27=""),1,IF(Tabela_Juros!K27="","",L21*(1+'ÍNDICE INPC+IPCr+IPCAe'!K20)))</f>
        <v>1.71885190035925</v>
      </c>
      <c r="L21" s="37">
        <f>IF(AND(Tabela_Juros!L27&lt;&gt;"",Tabela_Juros!M27=""),1,IF(Tabela_Juros!L27="","",M21*(1+'ÍNDICE INPC+IPCr+IPCAe'!L20)))</f>
        <v>1.7077515155084499</v>
      </c>
      <c r="M21" s="37">
        <f>IF(AND(Tabela_Juros!M27&lt;&gt;"",Tabela_Juros!B28=""),1,IF(Tabela_Juros!M27="","",B22*(1+'ÍNDICE INPC+IPCr+IPCAe'!M20)))</f>
        <v>1.6985791878938199</v>
      </c>
    </row>
    <row r="22" spans="1:13" x14ac:dyDescent="0.2">
      <c r="A22" s="34">
        <v>2013</v>
      </c>
      <c r="B22" s="38">
        <f>IF(AND(Tabela_Juros!B28&lt;&gt;"",Tabela_Juros!C28=""),1,IF(Tabela_Juros!B28="","",C22*(1+'ÍNDICE INPC+IPCr+IPCAe'!B21)))</f>
        <v>1.6869393066777401</v>
      </c>
      <c r="C22" s="38">
        <f>IF(AND(Tabela_Juros!C28&lt;&gt;"",Tabela_Juros!D28=""),1,IF(Tabela_Juros!C28="","",D22*(1+'ÍNDICE INPC+IPCr+IPCAe'!C21)))</f>
        <v>1.67222373778523</v>
      </c>
      <c r="D22" s="38">
        <f>IF(AND(Tabela_Juros!D28&lt;&gt;"",Tabela_Juros!E28=""),1,IF(Tabela_Juros!D28="","",E22*(1+'ÍNDICE INPC+IPCr+IPCAe'!D21)))</f>
        <v>1.6609294177445699</v>
      </c>
      <c r="E22" s="38">
        <f>IF(AND(Tabela_Juros!E28&lt;&gt;"",Tabela_Juros!F28=""),1,IF(Tabela_Juros!E28="","",F22*(1+'ÍNDICE INPC+IPCr+IPCAe'!E21)))</f>
        <v>1.6528305480590799</v>
      </c>
      <c r="F22" s="38">
        <f>IF(AND(Tabela_Juros!F28&lt;&gt;"",Tabela_Juros!G28=""),1,IF(Tabela_Juros!F28="","",G22*(1+'ÍNDICE INPC+IPCr+IPCAe'!F21)))</f>
        <v>1.64444388424941</v>
      </c>
      <c r="G22" s="38">
        <f>IF(AND(Tabela_Juros!G28&lt;&gt;"",Tabela_Juros!H28=""),1,IF(Tabela_Juros!G28="","",H22*(1+'ÍNDICE INPC+IPCr+IPCAe'!G21)))</f>
        <v>1.63691407948378</v>
      </c>
      <c r="H22" s="38">
        <f>IF(AND(Tabela_Juros!H28&lt;&gt;"",Tabela_Juros!I28=""),1,IF(Tabela_Juros!H28="","",I22*(1+'ÍNDICE INPC+IPCr+IPCAe'!H21)))</f>
        <v>1.6307173535403301</v>
      </c>
      <c r="I22" s="38">
        <f>IF(AND(Tabela_Juros!I28&lt;&gt;"",Tabela_Juros!J28=""),1,IF(Tabela_Juros!I28="","",J22*(1+'ÍNDICE INPC+IPCr+IPCAe'!I21)))</f>
        <v>1.6295766498854101</v>
      </c>
      <c r="J22" s="38">
        <f>IF(AND(Tabela_Juros!J28&lt;&gt;"",Tabela_Juros!K28=""),1,IF(Tabela_Juros!J28="","",K22*(1+'ÍNDICE INPC+IPCr+IPCAe'!J21)))</f>
        <v>1.6269734922977299</v>
      </c>
      <c r="K22" s="38">
        <f>IF(AND(Tabela_Juros!K28&lt;&gt;"",Tabela_Juros!L28=""),1,IF(Tabela_Juros!K28="","",L22*(1+'ÍNDICE INPC+IPCr+IPCAe'!K21)))</f>
        <v>1.6225924925677999</v>
      </c>
      <c r="L22" s="38">
        <f>IF(AND(Tabela_Juros!L28&lt;&gt;"",Tabela_Juros!M28=""),1,IF(Tabela_Juros!L28="","",M22*(1+'ÍNDICE INPC+IPCr+IPCAe'!L21)))</f>
        <v>1.61484125454598</v>
      </c>
      <c r="M22" s="38">
        <f>IF(AND(Tabela_Juros!M28&lt;&gt;"",Tabela_Juros!B29=""),1,IF(Tabela_Juros!M28="","",B23*(1+'ÍNDICE INPC+IPCr+IPCAe'!M21)))</f>
        <v>1.6056888282251001</v>
      </c>
    </row>
    <row r="23" spans="1:13" x14ac:dyDescent="0.2">
      <c r="A23" s="32">
        <v>2014</v>
      </c>
      <c r="B23" s="37">
        <f>IF(AND(Tabela_Juros!B29&lt;&gt;"",Tabela_Juros!C29=""),1,IF(Tabela_Juros!B29="","",C23*(1+'ÍNDICE INPC+IPCr+IPCAe'!B22)))</f>
        <v>1.5937358096526999</v>
      </c>
      <c r="C23" s="37">
        <f>IF(AND(Tabela_Juros!C29&lt;&gt;"",Tabela_Juros!D29=""),1,IF(Tabela_Juros!C29="","",D23*(1+'ÍNDICE INPC+IPCr+IPCAe'!C22)))</f>
        <v>1.58312884638194</v>
      </c>
      <c r="D23" s="37">
        <f>IF(AND(Tabela_Juros!D29&lt;&gt;"",Tabela_Juros!E29=""),1,IF(Tabela_Juros!D29="","",E23*(1+'ÍNDICE INPC+IPCr+IPCAe'!D22)))</f>
        <v>1.5721239785322101</v>
      </c>
      <c r="E23" s="37">
        <f>IF(AND(Tabela_Juros!E29&lt;&gt;"",Tabela_Juros!F29=""),1,IF(Tabela_Juros!E29="","",F23*(1+'ÍNDICE INPC+IPCr+IPCAe'!E22)))</f>
        <v>1.56073064482499</v>
      </c>
      <c r="F23" s="37">
        <f>IF(AND(Tabela_Juros!F29&lt;&gt;"",Tabela_Juros!G29=""),1,IF(Tabela_Juros!F29="","",G23*(1+'ÍNDICE INPC+IPCr+IPCAe'!F22)))</f>
        <v>1.5486511657322799</v>
      </c>
      <c r="G23" s="37">
        <f>IF(AND(Tabela_Juros!G29&lt;&gt;"",Tabela_Juros!H29=""),1,IF(Tabela_Juros!G29="","",H23*(1+'ÍNDICE INPC+IPCr+IPCAe'!G22)))</f>
        <v>1.53972078517825</v>
      </c>
      <c r="H23" s="37">
        <f>IF(AND(Tabela_Juros!H29&lt;&gt;"",Tabela_Juros!I29=""),1,IF(Tabela_Juros!H29="","",I23*(1+'ÍNDICE INPC+IPCr+IPCAe'!H22)))</f>
        <v>1.53251795080945</v>
      </c>
      <c r="I23" s="37">
        <f>IF(AND(Tabela_Juros!I29&lt;&gt;"",Tabela_Juros!J29=""),1,IF(Tabela_Juros!I29="","",J23*(1+'ÍNDICE INPC+IPCr+IPCAe'!I22)))</f>
        <v>1.5299170917534699</v>
      </c>
      <c r="J23" s="37">
        <f>IF(AND(Tabela_Juros!J29&lt;&gt;"",Tabela_Juros!K29=""),1,IF(Tabela_Juros!J29="","",K23*(1+'ÍNDICE INPC+IPCr+IPCAe'!J22)))</f>
        <v>1.5277782022702899</v>
      </c>
      <c r="K23" s="37">
        <f>IF(AND(Tabela_Juros!K29&lt;&gt;"",Tabela_Juros!L29=""),1,IF(Tabela_Juros!K29="","",L23*(1+'ÍNDICE INPC+IPCr+IPCAe'!K22)))</f>
        <v>1.5218430145136901</v>
      </c>
      <c r="L23" s="37">
        <f>IF(AND(Tabela_Juros!L29&lt;&gt;"",Tabela_Juros!M29=""),1,IF(Tabela_Juros!L29="","",M23*(1+'ÍNDICE INPC+IPCr+IPCAe'!L22)))</f>
        <v>1.51457306380741</v>
      </c>
      <c r="M23" s="37">
        <f>IF(AND(Tabela_Juros!M29&lt;&gt;"",Tabela_Juros!B30=""),1,IF(Tabela_Juros!M29="","",B24*(1+'ÍNDICE INPC+IPCr+IPCAe'!M22)))</f>
        <v>1.5088394738069399</v>
      </c>
    </row>
    <row r="24" spans="1:13" x14ac:dyDescent="0.2">
      <c r="A24" s="34">
        <v>2015</v>
      </c>
      <c r="B24" s="38">
        <f>IF(AND(Tabela_Juros!B30&lt;&gt;"",Tabela_Juros!C30=""),1,IF(Tabela_Juros!B30="","",C24*(1+'ÍNDICE INPC+IPCr+IPCAe'!B23)))</f>
        <v>1.4970130705496001</v>
      </c>
      <c r="C24" s="38">
        <f>IF(AND(Tabela_Juros!C30&lt;&gt;"",Tabela_Juros!D30=""),1,IF(Tabela_Juros!C30="","",D24*(1+'ÍNDICE INPC+IPCr+IPCAe'!C23)))</f>
        <v>1.4838071865889599</v>
      </c>
      <c r="D24" s="38">
        <f>IF(AND(Tabela_Juros!D30&lt;&gt;"",Tabela_Juros!E30=""),1,IF(Tabela_Juros!D30="","",E24*(1+'ÍNDICE INPC+IPCr+IPCAe'!D23)))</f>
        <v>1.4643315766199101</v>
      </c>
      <c r="E24" s="38">
        <f>IF(AND(Tabela_Juros!E30&lt;&gt;"",Tabela_Juros!F30=""),1,IF(Tabela_Juros!E30="","",F24*(1+'ÍNDICE INPC+IPCr+IPCAe'!E23)))</f>
        <v>1.44639626295922</v>
      </c>
      <c r="F24" s="38">
        <f>IF(AND(Tabela_Juros!F30&lt;&gt;"",Tabela_Juros!G30=""),1,IF(Tabela_Juros!F30="","",G24*(1+'ÍNDICE INPC+IPCr+IPCAe'!F23)))</f>
        <v>1.4310836677146701</v>
      </c>
      <c r="G24" s="38">
        <f>IF(AND(Tabela_Juros!G30&lt;&gt;"",Tabela_Juros!H30=""),1,IF(Tabela_Juros!G30="","",H24*(1+'ÍNDICE INPC+IPCr+IPCAe'!G23)))</f>
        <v>1.4225483774499701</v>
      </c>
      <c r="H24" s="38">
        <f>IF(AND(Tabela_Juros!H30&lt;&gt;"",Tabela_Juros!I30=""),1,IF(Tabela_Juros!H30="","",I24*(1+'ÍNDICE INPC+IPCr+IPCAe'!H23)))</f>
        <v>1.4086032057134099</v>
      </c>
      <c r="I24" s="38">
        <f>IF(AND(Tabela_Juros!I30&lt;&gt;"",Tabela_Juros!J30=""),1,IF(Tabela_Juros!I30="","",J24*(1+'ÍNDICE INPC+IPCr+IPCAe'!I23)))</f>
        <v>1.4003411926766201</v>
      </c>
      <c r="J24" s="38">
        <f>IF(AND(Tabela_Juros!J30&lt;&gt;"",Tabela_Juros!K30=""),1,IF(Tabela_Juros!J30="","",K24*(1+'ÍNDICE INPC+IPCr+IPCAe'!J23)))</f>
        <v>1.39434550699653</v>
      </c>
      <c r="K24" s="38">
        <f>IF(AND(Tabela_Juros!K30&lt;&gt;"",Tabela_Juros!L30=""),1,IF(Tabela_Juros!K30="","",L24*(1+'ÍNDICE INPC+IPCr+IPCAe'!K23)))</f>
        <v>1.3889286851245399</v>
      </c>
      <c r="L24" s="38">
        <f>IF(AND(Tabela_Juros!L30&lt;&gt;"",Tabela_Juros!M30=""),1,IF(Tabela_Juros!L30="","",M24*(1+'ÍNDICE INPC+IPCr+IPCAe'!L23)))</f>
        <v>1.37982186084298</v>
      </c>
      <c r="M24" s="38">
        <f>IF(AND(Tabela_Juros!M30&lt;&gt;"",Tabela_Juros!B31=""),1,IF(Tabela_Juros!M30="","",B25*(1+'ÍNDICE INPC+IPCr+IPCAe'!M23)))</f>
        <v>1.3681922269142099</v>
      </c>
    </row>
    <row r="25" spans="1:13" x14ac:dyDescent="0.2">
      <c r="A25" s="32">
        <v>2016</v>
      </c>
      <c r="B25" s="37">
        <f>IF(AND(Tabela_Juros!B31&lt;&gt;"",Tabela_Juros!C31=""),1,IF(Tabela_Juros!B31="","",C25*(1+'ÍNDICE INPC+IPCr+IPCAe'!B24)))</f>
        <v>1.35223584395553</v>
      </c>
      <c r="C25" s="37">
        <f>IF(AND(Tabela_Juros!C31&lt;&gt;"",Tabela_Juros!D31=""),1,IF(Tabela_Juros!C31="","",D25*(1+'ÍNDICE INPC+IPCr+IPCAe'!C24)))</f>
        <v>1.3399086840621599</v>
      </c>
      <c r="D25" s="37">
        <f>IF(AND(Tabela_Juros!D31&lt;&gt;"",Tabela_Juros!E31=""),1,IF(Tabela_Juros!D31="","",E25*(1+'ÍNDICE INPC+IPCr+IPCAe'!D24)))</f>
        <v>1.3211483771072401</v>
      </c>
      <c r="E25" s="37">
        <f>IF(AND(Tabela_Juros!E31&lt;&gt;"",Tabela_Juros!F31=""),1,IF(Tabela_Juros!E31="","",F25*(1+'ÍNDICE INPC+IPCr+IPCAe'!E24)))</f>
        <v>1.31549176252837</v>
      </c>
      <c r="F25" s="37">
        <f>IF(AND(Tabela_Juros!F31&lt;&gt;"",Tabela_Juros!G31=""),1,IF(Tabela_Juros!F31="","",G25*(1+'ÍNDICE INPC+IPCr+IPCAe'!F24)))</f>
        <v>1.30881679686436</v>
      </c>
      <c r="G25" s="37">
        <f>IF(AND(Tabela_Juros!G31&lt;&gt;"",Tabela_Juros!H31=""),1,IF(Tabela_Juros!G31="","",H25*(1+'ÍNDICE INPC+IPCr+IPCAe'!G24)))</f>
        <v>1.2976569471191399</v>
      </c>
      <c r="H25" s="37">
        <f>IF(AND(Tabela_Juros!H31&lt;&gt;"",Tabela_Juros!I31=""),1,IF(Tabela_Juros!H31="","",I25*(1+'ÍNDICE INPC+IPCr+IPCAe'!H24)))</f>
        <v>1.29248699912265</v>
      </c>
      <c r="I25" s="37">
        <f>IF(AND(Tabela_Juros!I31&lt;&gt;"",Tabela_Juros!J31=""),1,IF(Tabela_Juros!I31="","",J25*(1+'ÍNDICE INPC+IPCr+IPCAe'!I24)))</f>
        <v>1.28554505582122</v>
      </c>
      <c r="J25" s="37">
        <f>IF(AND(Tabela_Juros!J31&lt;&gt;"",Tabela_Juros!K31=""),1,IF(Tabela_Juros!J31="","",K25*(1+'ÍNDICE INPC+IPCr+IPCAe'!J24)))</f>
        <v>1.2797860187368999</v>
      </c>
      <c r="K25" s="37">
        <f>IF(AND(Tabela_Juros!K31&lt;&gt;"",Tabela_Juros!L31=""),1,IF(Tabela_Juros!K31="","",L25*(1+'ÍNDICE INPC+IPCr+IPCAe'!K24)))</f>
        <v>1.2768492654264201</v>
      </c>
      <c r="L25" s="37">
        <f>IF(AND(Tabela_Juros!L31&lt;&gt;"",Tabela_Juros!M31=""),1,IF(Tabela_Juros!L31="","",M25*(1+'ÍNDICE INPC+IPCr+IPCAe'!L24)))</f>
        <v>1.2744278525066599</v>
      </c>
      <c r="M25" s="37">
        <f>IF(AND(Tabela_Juros!M31&lt;&gt;"",Tabela_Juros!B32=""),1,IF(Tabela_Juros!M31="","",B26*(1+'ÍNDICE INPC+IPCr+IPCAe'!M24)))</f>
        <v>1.27112293288117</v>
      </c>
    </row>
    <row r="26" spans="1:13" x14ac:dyDescent="0.2">
      <c r="A26" s="34">
        <v>2017</v>
      </c>
      <c r="B26" s="38">
        <f>IF(AND(Tabela_Juros!B32&lt;&gt;"",Tabela_Juros!C32=""),1,IF(Tabela_Juros!B32="","",C26*(1+'ÍNDICE INPC+IPCr+IPCAe'!B25)))</f>
        <v>1.2687123793603901</v>
      </c>
      <c r="C26" s="38">
        <f>IF(AND(Tabela_Juros!C32&lt;&gt;"",Tabela_Juros!D32=""),1,IF(Tabela_Juros!C32="","",D26*(1+'ÍNDICE INPC+IPCr+IPCAe'!C25)))</f>
        <v>1.2647915256309299</v>
      </c>
      <c r="D26" s="38">
        <f>IF(AND(Tabela_Juros!D32&lt;&gt;"",Tabela_Juros!E32=""),1,IF(Tabela_Juros!D32="","",E26*(1+'ÍNDICE INPC+IPCr+IPCAe'!D25)))</f>
        <v>1.25799833462396</v>
      </c>
      <c r="E26" s="38">
        <f>IF(AND(Tabela_Juros!E32&lt;&gt;"",Tabela_Juros!F32=""),1,IF(Tabela_Juros!E32="","",F26*(1+'ÍNDICE INPC+IPCr+IPCAe'!E25)))</f>
        <v>1.2561141633788899</v>
      </c>
      <c r="F26" s="38">
        <f>IF(AND(Tabela_Juros!F32&lt;&gt;"",Tabela_Juros!G32=""),1,IF(Tabela_Juros!F32="","",G26*(1+'ÍNDICE INPC+IPCr+IPCAe'!F25)))</f>
        <v>1.25348185149076</v>
      </c>
      <c r="G26" s="38">
        <f>IF(AND(Tabela_Juros!G32&lt;&gt;"",Tabela_Juros!H32=""),1,IF(Tabela_Juros!G32="","",H26*(1+'ÍNDICE INPC+IPCr+IPCAe'!G25)))</f>
        <v>1.2504806978159999</v>
      </c>
      <c r="H26" s="38">
        <f>IF(AND(Tabela_Juros!H32&lt;&gt;"",Tabela_Juros!I32=""),1,IF(Tabela_Juros!H32="","",I26*(1+'ÍNDICE INPC+IPCr+IPCAe'!H25)))</f>
        <v>1.24848312481629</v>
      </c>
      <c r="I26" s="38">
        <f>IF(AND(Tabela_Juros!I32&lt;&gt;"",Tabela_Juros!J32=""),1,IF(Tabela_Juros!I32="","",J26*(1+'ÍNDICE INPC+IPCr+IPCAe'!I25)))</f>
        <v>1.2507344468205699</v>
      </c>
      <c r="J26" s="38">
        <f>IF(AND(Tabela_Juros!J32&lt;&gt;"",Tabela_Juros!K32=""),1,IF(Tabela_Juros!J32="","",K26*(1+'ÍNDICE INPC+IPCr+IPCAe'!J25)))</f>
        <v>1.2463721443154701</v>
      </c>
      <c r="K26" s="38">
        <f>IF(AND(Tabela_Juros!K32&lt;&gt;"",Tabela_Juros!L32=""),1,IF(Tabela_Juros!K32="","",L26*(1+'ÍNDICE INPC+IPCr+IPCAe'!K25)))</f>
        <v>1.24500264140992</v>
      </c>
      <c r="L26" s="38">
        <f>IF(AND(Tabela_Juros!L32&lt;&gt;"",Tabela_Juros!M32=""),1,IF(Tabela_Juros!L32="","",M26*(1+'ÍNDICE INPC+IPCr+IPCAe'!L25)))</f>
        <v>1.2407839758918899</v>
      </c>
      <c r="M26" s="38">
        <f>IF(AND(Tabela_Juros!M32&lt;&gt;"",Tabela_Juros!B33=""),1,IF(Tabela_Juros!M32="","",B27*(1+'ÍNDICE INPC+IPCr+IPCAe'!M25)))</f>
        <v>1.23682613226863</v>
      </c>
    </row>
    <row r="27" spans="1:13" x14ac:dyDescent="0.2">
      <c r="A27" s="32">
        <v>2018</v>
      </c>
      <c r="B27" s="37">
        <f>IF(AND(Tabela_Juros!B33&lt;&gt;"",Tabela_Juros!C33=""),1,IF(Tabela_Juros!B33="","",C27*(1+'ÍNDICE INPC+IPCr+IPCAe'!B26)))</f>
        <v>1.23251233908184</v>
      </c>
      <c r="C27" s="37">
        <f>IF(AND(Tabela_Juros!C33&lt;&gt;"",Tabela_Juros!D33=""),1,IF(Tabela_Juros!C33="","",D27*(1+'ÍNDICE INPC+IPCr+IPCAe'!C26)))</f>
        <v>1.22772421464473</v>
      </c>
      <c r="D27" s="37">
        <f>IF(AND(Tabela_Juros!D33&lt;&gt;"",Tabela_Juros!E33=""),1,IF(Tabela_Juros!D33="","",E27*(1+'ÍNDICE INPC+IPCr+IPCAe'!D26)))</f>
        <v>1.2230765238540799</v>
      </c>
      <c r="E27" s="37">
        <f>IF(AND(Tabela_Juros!E33&lt;&gt;"",Tabela_Juros!F33=""),1,IF(Tabela_Juros!E33="","",F27*(1+'ÍNDICE INPC+IPCr+IPCAe'!E26)))</f>
        <v>1.2218546691848999</v>
      </c>
      <c r="F27" s="37">
        <f>IF(AND(Tabela_Juros!F33&lt;&gt;"",Tabela_Juros!G33=""),1,IF(Tabela_Juros!F33="","",G27*(1+'ÍNDICE INPC+IPCr+IPCAe'!F26)))</f>
        <v>1.2192941514668201</v>
      </c>
      <c r="G27" s="37">
        <f>IF(AND(Tabela_Juros!G33&lt;&gt;"",Tabela_Juros!H33=""),1,IF(Tabela_Juros!G33="","",H27*(1+'ÍNDICE INPC+IPCr+IPCAe'!G26)))</f>
        <v>1.2175895261302401</v>
      </c>
      <c r="H27" s="37">
        <f>IF(AND(Tabela_Juros!H33&lt;&gt;"",Tabela_Juros!I33=""),1,IF(Tabela_Juros!H33="","",I27*(1+'ÍNDICE INPC+IPCr+IPCAe'!H26)))</f>
        <v>1.20422265466348</v>
      </c>
      <c r="I27" s="37">
        <f>IF(AND(Tabela_Juros!I33&lt;&gt;"",Tabela_Juros!J33=""),1,IF(Tabela_Juros!I33="","",J27*(1+'ÍNDICE INPC+IPCr+IPCAe'!I26)))</f>
        <v>1.19656464096133</v>
      </c>
      <c r="J27" s="37">
        <f>IF(AND(Tabela_Juros!J33&lt;&gt;"",Tabela_Juros!K33=""),1,IF(Tabela_Juros!J33="","",K27*(1+'ÍNDICE INPC+IPCr+IPCAe'!J26)))</f>
        <v>1.1950111264968799</v>
      </c>
      <c r="K27" s="37">
        <f>IF(AND(Tabela_Juros!K33&lt;&gt;"",Tabela_Juros!L33=""),1,IF(Tabela_Juros!K33="","",L27*(1+'ÍNDICE INPC+IPCr+IPCAe'!K26)))</f>
        <v>1.19393658357167</v>
      </c>
      <c r="L27" s="37">
        <f>IF(AND(Tabela_Juros!L33&lt;&gt;"",Tabela_Juros!M33=""),1,IF(Tabela_Juros!L33="","",M27*(1+'ÍNDICE INPC+IPCr+IPCAe'!L26)))</f>
        <v>1.1870516838056</v>
      </c>
      <c r="M27" s="37">
        <f>IF(AND(Tabela_Juros!M33&lt;&gt;"",Tabela_Juros!B34=""),1,IF(Tabela_Juros!M33="","",B28*(1+'ÍNDICE INPC+IPCr+IPCAe'!M26)))</f>
        <v>1.1848005627364</v>
      </c>
    </row>
    <row r="28" spans="1:13" x14ac:dyDescent="0.2">
      <c r="A28" s="34">
        <v>2019</v>
      </c>
      <c r="B28" s="38">
        <f>IF(AND(Tabela_Juros!B34&lt;&gt;"",Tabela_Juros!C34=""),1,IF(Tabela_Juros!B34="","",C28*(1+'ÍNDICE INPC+IPCr+IPCAe'!B27)))</f>
        <v>1.1866992815869399</v>
      </c>
      <c r="C28" s="38">
        <f>IF(AND(Tabela_Juros!C34&lt;&gt;"",Tabela_Juros!D34=""),1,IF(Tabela_Juros!C34="","",D28*(1+'ÍNDICE INPC+IPCr+IPCAe'!C27)))</f>
        <v>1.1831498320906699</v>
      </c>
      <c r="D28" s="38">
        <f>IF(AND(Tabela_Juros!D34&lt;&gt;"",Tabela_Juros!E34=""),1,IF(Tabela_Juros!D34="","",E28*(1+'ÍNDICE INPC+IPCr+IPCAe'!D27)))</f>
        <v>1.17914075352867</v>
      </c>
      <c r="E28" s="38">
        <f>IF(AND(Tabela_Juros!E34&lt;&gt;"",Tabela_Juros!F34=""),1,IF(Tabela_Juros!E34="","",F28*(1+'ÍNDICE INPC+IPCr+IPCAe'!E27)))</f>
        <v>1.17280759252901</v>
      </c>
      <c r="F28" s="38">
        <f>IF(AND(Tabela_Juros!F34&lt;&gt;"",Tabela_Juros!G34=""),1,IF(Tabela_Juros!F34="","",G28*(1+'ÍNDICE INPC+IPCr+IPCAe'!F27)))</f>
        <v>1.16442374158957</v>
      </c>
      <c r="G28" s="38">
        <f>IF(AND(Tabela_Juros!G34&lt;&gt;"",Tabela_Juros!H34=""),1,IF(Tabela_Juros!G34="","",H28*(1+'ÍNDICE INPC+IPCr+IPCAe'!G27)))</f>
        <v>1.1603624729343001</v>
      </c>
      <c r="H28" s="38">
        <f>IF(AND(Tabela_Juros!H34&lt;&gt;"",Tabela_Juros!I34=""),1,IF(Tabela_Juros!H34="","",I28*(1+'ÍNDICE INPC+IPCr+IPCAe'!H27)))</f>
        <v>1.15966667293054</v>
      </c>
      <c r="I28" s="38">
        <f>IF(AND(Tabela_Juros!I34&lt;&gt;"",Tabela_Juros!J34=""),1,IF(Tabela_Juros!I34="","",J28*(1+'ÍNDICE INPC+IPCr+IPCAe'!I27)))</f>
        <v>1.1586239114102701</v>
      </c>
      <c r="J28" s="38">
        <f>IF(AND(Tabela_Juros!J34&lt;&gt;"",Tabela_Juros!K34=""),1,IF(Tabela_Juros!J34="","",K28*(1+'ÍNDICE INPC+IPCr+IPCAe'!J27)))</f>
        <v>1.1576977532077</v>
      </c>
      <c r="K28" s="38">
        <f>IF(AND(Tabela_Juros!K34&lt;&gt;"",Tabela_Juros!L34=""),1,IF(Tabela_Juros!K34="","",L28*(1+'ÍNDICE INPC+IPCr+IPCAe'!K27)))</f>
        <v>1.15665676212179</v>
      </c>
      <c r="L28" s="38">
        <f>IF(AND(Tabela_Juros!L34&lt;&gt;"",Tabela_Juros!M34=""),1,IF(Tabela_Juros!L34="","",M28*(1+'ÍNDICE INPC+IPCr+IPCAe'!L27)))</f>
        <v>1.15561670708541</v>
      </c>
      <c r="M28" s="38">
        <f>IF(AND(Tabela_Juros!M34&lt;&gt;"",Tabela_Juros!B35=""),1,IF(Tabela_Juros!M34="","",B29*(1+'ÍNDICE INPC+IPCr+IPCAe'!M27)))</f>
        <v>1.15400110553766</v>
      </c>
    </row>
    <row r="29" spans="1:13" x14ac:dyDescent="0.2">
      <c r="A29" s="32">
        <v>2020</v>
      </c>
      <c r="B29" s="37">
        <f>IF(AND(Tabela_Juros!B35&lt;&gt;"",Tabela_Juros!C35=""),1,IF(Tabela_Juros!B35="","",C29*(1+'ÍNDICE INPC+IPCr+IPCAe'!B28)))</f>
        <v>1.1420100005320699</v>
      </c>
      <c r="C29" s="37">
        <f>IF(AND(Tabela_Juros!C35&lt;&gt;"",Tabela_Juros!D35=""),1,IF(Tabela_Juros!C35="","",D29*(1+'ÍNDICE INPC+IPCr+IPCAe'!C28)))</f>
        <v>1.13395889239606</v>
      </c>
      <c r="D29" s="37">
        <f>IF(AND(Tabela_Juros!D35&lt;&gt;"",Tabela_Juros!E35=""),1,IF(Tabela_Juros!D35="","",E29*(1+'ÍNDICE INPC+IPCr+IPCAe'!D28)))</f>
        <v>1.1314696591459401</v>
      </c>
      <c r="E29" s="37">
        <f>IF(AND(Tabela_Juros!E35&lt;&gt;"",Tabela_Juros!F35=""),1,IF(Tabela_Juros!E35="","",F29*(1+'ÍNDICE INPC+IPCr+IPCAe'!E28)))</f>
        <v>1.13124341046385</v>
      </c>
      <c r="F29" s="37">
        <f>IF(AND(Tabela_Juros!F35&lt;&gt;"",Tabela_Juros!G35=""),1,IF(Tabela_Juros!F35="","",G29*(1+'ÍNDICE INPC+IPCr+IPCAe'!F28)))</f>
        <v>1.13135654611846</v>
      </c>
      <c r="G29" s="37">
        <f>IF(AND(Tabela_Juros!G35&lt;&gt;"",Tabela_Juros!H35=""),1,IF(Tabela_Juros!G35="","",H29*(1+'ÍNDICE INPC+IPCr+IPCAe'!G28)))</f>
        <v>1.13807116599785</v>
      </c>
      <c r="H29" s="37">
        <f>IF(AND(Tabela_Juros!H35&lt;&gt;"",Tabela_Juros!I35=""),1,IF(Tabela_Juros!H35="","",I29*(1+'ÍNDICE INPC+IPCr+IPCAe'!H28)))</f>
        <v>1.13784359727839</v>
      </c>
      <c r="I29" s="37">
        <f>IF(AND(Tabela_Juros!I35&lt;&gt;"",Tabela_Juros!J35=""),1,IF(Tabela_Juros!I35="","",J29*(1+'ÍNDICE INPC+IPCr+IPCAe'!I28)))</f>
        <v>1.13444027644904</v>
      </c>
      <c r="J29" s="37">
        <f>IF(AND(Tabela_Juros!J35&lt;&gt;"",Tabela_Juros!K35=""),1,IF(Tabela_Juros!J35="","",K29*(1+'ÍNDICE INPC+IPCr+IPCAe'!J28)))</f>
        <v>1.1318370512312099</v>
      </c>
      <c r="K29" s="37">
        <f>IF(AND(Tabela_Juros!K35&lt;&gt;"",Tabela_Juros!L35=""),1,IF(Tabela_Juros!K35="","",L29*(1+'ÍNDICE INPC+IPCr+IPCAe'!K28)))</f>
        <v>1.12676660152435</v>
      </c>
      <c r="L29" s="37">
        <f>IF(AND(Tabela_Juros!L35&lt;&gt;"",Tabela_Juros!M35=""),1,IF(Tabela_Juros!L35="","",M29*(1+'ÍNDICE INPC+IPCr+IPCAe'!L28)))</f>
        <v>1.1162736294079201</v>
      </c>
      <c r="M29" s="37">
        <f>IF(AND(Tabela_Juros!M35&lt;&gt;"",Tabela_Juros!B36=""),1,IF(Tabela_Juros!M35="","",B30*(1+'ÍNDICE INPC+IPCr+IPCAe'!M28)))</f>
        <v>1.10730446325555</v>
      </c>
    </row>
    <row r="30" spans="1:13" x14ac:dyDescent="0.2">
      <c r="A30" s="34">
        <v>2021</v>
      </c>
      <c r="B30" s="38">
        <f>IF(AND(Tabela_Juros!B36&lt;&gt;"",Tabela_Juros!C36=""),1,IF(Tabela_Juros!B36="","",C30*(1+'ÍNDICE INPC+IPCr+IPCAe'!B29)))</f>
        <v>1.09569014769004</v>
      </c>
      <c r="C30" s="38">
        <f>IF(AND(Tabela_Juros!C36&lt;&gt;"",Tabela_Juros!D36=""),1,IF(Tabela_Juros!C36="","",D30*(1+'ÍNDICE INPC+IPCr+IPCAe'!C29)))</f>
        <v>1.08720991038901</v>
      </c>
      <c r="D30" s="38">
        <f>IF(AND(Tabela_Juros!D36&lt;&gt;"",Tabela_Juros!E36=""),1,IF(Tabela_Juros!D36="","",E30*(1+'ÍNDICE INPC+IPCr+IPCAe'!D29)))</f>
        <v>1.0820162324731399</v>
      </c>
      <c r="E30" s="38">
        <f>IF(AND(Tabela_Juros!E36&lt;&gt;"",Tabela_Juros!F36=""),1,IF(Tabela_Juros!E36="","",F30*(1+'ÍNDICE INPC+IPCr+IPCAe'!E29)))</f>
        <v>1.07204620278722</v>
      </c>
      <c r="F30" s="38">
        <f>IF(AND(Tabela_Juros!F36&lt;&gt;"",Tabela_Juros!G36=""),1,IF(Tabela_Juros!F36="","",G30*(1+'ÍNDICE INPC+IPCr+IPCAe'!F29)))</f>
        <v>1.0656522890529001</v>
      </c>
      <c r="G30" s="38">
        <f>IF(AND(Tabela_Juros!G36&lt;&gt;"",Tabela_Juros!H36=""),1,IF(Tabela_Juros!G36="","",H30*(1+'ÍNDICE INPC+IPCr+IPCAe'!G29)))</f>
        <v>1.0609839596305299</v>
      </c>
      <c r="H30" s="38">
        <f>IF(AND(Tabela_Juros!H36&lt;&gt;"",Tabela_Juros!I36=""),1,IF(Tabela_Juros!H36="","",I30*(1+'ÍNDICE INPC+IPCr+IPCAe'!H29)))</f>
        <v>1.0522502822875399</v>
      </c>
      <c r="I30" s="38">
        <f>IF(AND(Tabela_Juros!I36&lt;&gt;"",Tabela_Juros!J36=""),1,IF(Tabela_Juros!I36="","",J30*(1+'ÍNDICE INPC+IPCr+IPCAe'!I29)))</f>
        <v>1.0447282389669801</v>
      </c>
      <c r="J30" s="38">
        <f>IF(AND(Tabela_Juros!J36&lt;&gt;"",Tabela_Juros!K36=""),1,IF(Tabela_Juros!J36="","",K30*(1+'ÍNDICE INPC+IPCr+IPCAe'!J29)))</f>
        <v>1.0355121805600001</v>
      </c>
      <c r="K30" s="38">
        <f>IF(AND(Tabela_Juros!K36&lt;&gt;"",Tabela_Juros!L36=""),1,IF(Tabela_Juros!K36="","",L30*(1+'ÍNDICE INPC+IPCr+IPCAe'!K29)))</f>
        <v>1.0238404000000001</v>
      </c>
      <c r="L30" s="38">
        <f>IF(AND(Tabela_Juros!L36&lt;&gt;"",Tabela_Juros!M36=""),1,IF(Tabela_Juros!L36="","",M30*(1+'ÍNDICE INPC+IPCr+IPCAe'!L29)))</f>
        <v>1.0117</v>
      </c>
      <c r="M30" s="38">
        <f>IF(AND(Tabela_Juros!M36&lt;&gt;"",Tabela_Juros!B37=""),1,IF(Tabela_Juros!M36="","",B31*(1+'ÍNDICE INPC+IPCr+IPCAe'!M29)))</f>
        <v>1</v>
      </c>
    </row>
    <row r="31" spans="1:13" hidden="1" x14ac:dyDescent="0.2">
      <c r="A31" s="32">
        <v>2022</v>
      </c>
      <c r="B31" s="37" t="str">
        <f>IF(AND(Tabela_Juros!B37&lt;&gt;"",Tabela_Juros!C37=""),1,IF(Tabela_Juros!B37="","",C31*(1+'ÍNDICE INPC+IPCr+IPCAe'!B30)))</f>
        <v/>
      </c>
      <c r="C31" s="37" t="str">
        <f>IF(AND(Tabela_Juros!C37&lt;&gt;"",Tabela_Juros!D37=""),1,IF(Tabela_Juros!C37="","",D31*(1+'ÍNDICE INPC+IPCr+IPCAe'!C30)))</f>
        <v/>
      </c>
      <c r="D31" s="37" t="str">
        <f>IF(AND(Tabela_Juros!D37&lt;&gt;"",Tabela_Juros!E37=""),1,IF(Tabela_Juros!D37="","",E31*(1+'ÍNDICE INPC+IPCr+IPCAe'!D30)))</f>
        <v/>
      </c>
      <c r="E31" s="37" t="str">
        <f>IF(AND(Tabela_Juros!E37&lt;&gt;"",Tabela_Juros!F37=""),1,IF(Tabela_Juros!E37="","",F31*(1+'ÍNDICE INPC+IPCr+IPCAe'!E30)))</f>
        <v/>
      </c>
      <c r="F31" s="37" t="str">
        <f>IF(AND(Tabela_Juros!F37&lt;&gt;"",Tabela_Juros!G37=""),1,IF(Tabela_Juros!F37="","",G31*(1+'ÍNDICE INPC+IPCr+IPCAe'!F30)))</f>
        <v/>
      </c>
      <c r="G31" s="37" t="str">
        <f>IF(AND(Tabela_Juros!G37&lt;&gt;"",Tabela_Juros!H37=""),1,IF(Tabela_Juros!G37="","",H31*(1+'ÍNDICE INPC+IPCr+IPCAe'!G30)))</f>
        <v/>
      </c>
      <c r="H31" s="37" t="str">
        <f>IF(AND(Tabela_Juros!H37&lt;&gt;"",Tabela_Juros!I37=""),1,IF(Tabela_Juros!H37="","",I31*(1+'ÍNDICE INPC+IPCr+IPCAe'!H30)))</f>
        <v/>
      </c>
      <c r="I31" s="37" t="str">
        <f>IF(AND(Tabela_Juros!I37&lt;&gt;"",Tabela_Juros!J37=""),1,IF(Tabela_Juros!I37="","",J31*(1+'ÍNDICE INPC+IPCr+IPCAe'!I30)))</f>
        <v/>
      </c>
      <c r="J31" s="37" t="str">
        <f>IF(AND(Tabela_Juros!J37&lt;&gt;"",Tabela_Juros!K37=""),1,IF(Tabela_Juros!J37="","",K31*(1+'ÍNDICE INPC+IPCr+IPCAe'!J30)))</f>
        <v/>
      </c>
      <c r="K31" s="37" t="str">
        <f>IF(AND(Tabela_Juros!K37&lt;&gt;"",Tabela_Juros!L37=""),1,IF(Tabela_Juros!K37="","",L31*(1+'ÍNDICE INPC+IPCr+IPCAe'!K30)))</f>
        <v/>
      </c>
      <c r="L31" s="37" t="str">
        <f>IF(AND(Tabela_Juros!L37&lt;&gt;"",Tabela_Juros!M37=""),1,IF(Tabela_Juros!L37="","",M31*(1+'ÍNDICE INPC+IPCr+IPCAe'!L30)))</f>
        <v/>
      </c>
      <c r="M31" s="37" t="str">
        <f>IF(AND(Tabela_Juros!M37&lt;&gt;"",Tabela_Juros!B38=""),1,IF(Tabela_Juros!M37="","",B32*(1+'ÍNDICE INPC+IPCr+IPCAe'!M30)))</f>
        <v/>
      </c>
    </row>
    <row r="32" spans="1:13" hidden="1" x14ac:dyDescent="0.2">
      <c r="A32" s="34">
        <v>2023</v>
      </c>
      <c r="B32" s="38" t="str">
        <f>IF(AND(Tabela_Juros!B38&lt;&gt;"",Tabela_Juros!C38=""),1,IF(Tabela_Juros!B38="","",C32*(1+'ÍNDICE INPC+IPCr+IPCAe'!B31)))</f>
        <v/>
      </c>
      <c r="C32" s="38" t="str">
        <f>IF(AND(Tabela_Juros!C38&lt;&gt;"",Tabela_Juros!D38=""),1,IF(Tabela_Juros!C38="","",D32*(1+'ÍNDICE INPC+IPCr+IPCAe'!C31)))</f>
        <v/>
      </c>
      <c r="D32" s="38" t="str">
        <f>IF(AND(Tabela_Juros!D38&lt;&gt;"",Tabela_Juros!E38=""),1,IF(Tabela_Juros!D38="","",E32*(1+'ÍNDICE INPC+IPCr+IPCAe'!D31)))</f>
        <v/>
      </c>
      <c r="E32" s="38" t="str">
        <f>IF(AND(Tabela_Juros!E38&lt;&gt;"",Tabela_Juros!F38=""),1,IF(Tabela_Juros!E38="","",F32*(1+'ÍNDICE INPC+IPCr+IPCAe'!E31)))</f>
        <v/>
      </c>
      <c r="F32" s="38" t="str">
        <f>IF(AND(Tabela_Juros!F38&lt;&gt;"",Tabela_Juros!G38=""),1,IF(Tabela_Juros!F38="","",G32*(1+'ÍNDICE INPC+IPCr+IPCAe'!F31)))</f>
        <v/>
      </c>
      <c r="G32" s="38" t="str">
        <f>IF(AND(Tabela_Juros!G38&lt;&gt;"",Tabela_Juros!H38=""),1,IF(Tabela_Juros!G38="","",H32*(1+'ÍNDICE INPC+IPCr+IPCAe'!G31)))</f>
        <v/>
      </c>
      <c r="H32" s="38" t="str">
        <f>IF(AND(Tabela_Juros!H38&lt;&gt;"",Tabela_Juros!I38=""),1,IF(Tabela_Juros!H38="","",I32*(1+'ÍNDICE INPC+IPCr+IPCAe'!H31)))</f>
        <v/>
      </c>
      <c r="I32" s="38" t="str">
        <f>IF(AND(Tabela_Juros!I38&lt;&gt;"",Tabela_Juros!J38=""),1,IF(Tabela_Juros!I38="","",J32*(1+'ÍNDICE INPC+IPCr+IPCAe'!I31)))</f>
        <v/>
      </c>
      <c r="J32" s="38" t="str">
        <f>IF(AND(Tabela_Juros!J38&lt;&gt;"",Tabela_Juros!K38=""),1,IF(Tabela_Juros!J38="","",K32*(1+'ÍNDICE INPC+IPCr+IPCAe'!J31)))</f>
        <v/>
      </c>
      <c r="K32" s="38" t="str">
        <f>IF(AND(Tabela_Juros!K38&lt;&gt;"",Tabela_Juros!L38=""),1,IF(Tabela_Juros!K38="","",L32*(1+'ÍNDICE INPC+IPCr+IPCAe'!K31)))</f>
        <v/>
      </c>
      <c r="L32" s="38" t="str">
        <f>IF(AND(Tabela_Juros!L38&lt;&gt;"",Tabela_Juros!M38=""),1,IF(Tabela_Juros!L38="","",M32*(1+'ÍNDICE INPC+IPCr+IPCAe'!L31)))</f>
        <v/>
      </c>
      <c r="M32" s="38" t="str">
        <f>IF(AND(Tabela_Juros!M38&lt;&gt;"",Tabela_Juros!B39=""),1,IF(Tabela_Juros!M38="","",B33*(1+'ÍNDICE INPC+IPCr+IPCAe'!M31)))</f>
        <v/>
      </c>
    </row>
    <row r="33" spans="1:13" hidden="1" x14ac:dyDescent="0.2">
      <c r="A33" s="32">
        <v>2024</v>
      </c>
      <c r="B33" s="37" t="str">
        <f>IF(AND(Tabela_Juros!B39&lt;&gt;"",Tabela_Juros!C39=""),1,IF(Tabela_Juros!B39="","",C33*(1+'ÍNDICE INPC+IPCr+IPCAe'!B32)))</f>
        <v/>
      </c>
      <c r="C33" s="37" t="str">
        <f>IF(AND(Tabela_Juros!C39&lt;&gt;"",Tabela_Juros!D39=""),1,IF(Tabela_Juros!C39="","",D33*(1+'ÍNDICE INPC+IPCr+IPCAe'!C32)))</f>
        <v/>
      </c>
      <c r="D33" s="37" t="str">
        <f>IF(AND(Tabela_Juros!D39&lt;&gt;"",Tabela_Juros!E39=""),1,IF(Tabela_Juros!D39="","",E33*(1+'ÍNDICE INPC+IPCr+IPCAe'!D32)))</f>
        <v/>
      </c>
      <c r="E33" s="37" t="str">
        <f>IF(AND(Tabela_Juros!E39&lt;&gt;"",Tabela_Juros!F39=""),1,IF(Tabela_Juros!E39="","",F33*(1+'ÍNDICE INPC+IPCr+IPCAe'!E32)))</f>
        <v/>
      </c>
      <c r="F33" s="37" t="str">
        <f>IF(AND(Tabela_Juros!F39&lt;&gt;"",Tabela_Juros!G39=""),1,IF(Tabela_Juros!F39="","",G33*(1+'ÍNDICE INPC+IPCr+IPCAe'!F32)))</f>
        <v/>
      </c>
      <c r="G33" s="37" t="str">
        <f>IF(AND(Tabela_Juros!G39&lt;&gt;"",Tabela_Juros!H39=""),1,IF(Tabela_Juros!G39="","",H33*(1+'ÍNDICE INPC+IPCr+IPCAe'!G32)))</f>
        <v/>
      </c>
      <c r="H33" s="37" t="str">
        <f>IF(AND(Tabela_Juros!H39&lt;&gt;"",Tabela_Juros!I39=""),1,IF(Tabela_Juros!H39="","",I33*(1+'ÍNDICE INPC+IPCr+IPCAe'!H32)))</f>
        <v/>
      </c>
      <c r="I33" s="37" t="str">
        <f>IF(AND(Tabela_Juros!I39&lt;&gt;"",Tabela_Juros!J39=""),1,IF(Tabela_Juros!I39="","",J33*(1+'ÍNDICE INPC+IPCr+IPCAe'!I32)))</f>
        <v/>
      </c>
      <c r="J33" s="37" t="str">
        <f>IF(AND(Tabela_Juros!J39&lt;&gt;"",Tabela_Juros!K39=""),1,IF(Tabela_Juros!J39="","",K33*(1+'ÍNDICE INPC+IPCr+IPCAe'!J32)))</f>
        <v/>
      </c>
      <c r="K33" s="37" t="str">
        <f>IF(AND(Tabela_Juros!K39&lt;&gt;"",Tabela_Juros!L39=""),1,IF(Tabela_Juros!K39="","",L33*(1+'ÍNDICE INPC+IPCr+IPCAe'!K32)))</f>
        <v/>
      </c>
      <c r="L33" s="37" t="str">
        <f>IF(AND(Tabela_Juros!L39&lt;&gt;"",Tabela_Juros!M39=""),1,IF(Tabela_Juros!L39="","",M33*(1+'ÍNDICE INPC+IPCr+IPCAe'!L32)))</f>
        <v/>
      </c>
      <c r="M33" s="37" t="str">
        <f>IF(AND(Tabela_Juros!M39&lt;&gt;"",Tabela_Juros!B40=""),1,IF(Tabela_Juros!M39="","",B34*(1+'ÍNDICE INPC+IPCr+IPCAe'!M32)))</f>
        <v/>
      </c>
    </row>
    <row r="34" spans="1:13" hidden="1" x14ac:dyDescent="0.2">
      <c r="A34" s="34">
        <v>2025</v>
      </c>
      <c r="B34" s="38" t="str">
        <f>IF(AND(Tabela_Juros!B40&lt;&gt;"",Tabela_Juros!C40=""),1,IF(Tabela_Juros!B40="","",C34*(1+'ÍNDICE INPC+IPCr+IPCAe'!B33)))</f>
        <v/>
      </c>
      <c r="C34" s="38" t="str">
        <f>IF(AND(Tabela_Juros!C40&lt;&gt;"",Tabela_Juros!D40=""),1,IF(Tabela_Juros!C40="","",D34*(1+'ÍNDICE INPC+IPCr+IPCAe'!C33)))</f>
        <v/>
      </c>
      <c r="D34" s="38" t="str">
        <f>IF(AND(Tabela_Juros!D40&lt;&gt;"",Tabela_Juros!E40=""),1,IF(Tabela_Juros!D40="","",E34*(1+'ÍNDICE INPC+IPCr+IPCAe'!D33)))</f>
        <v/>
      </c>
      <c r="E34" s="38" t="str">
        <f>IF(AND(Tabela_Juros!E40&lt;&gt;"",Tabela_Juros!F40=""),1,IF(Tabela_Juros!E40="","",F34*(1+'ÍNDICE INPC+IPCr+IPCAe'!E33)))</f>
        <v/>
      </c>
      <c r="F34" s="38" t="str">
        <f>IF(AND(Tabela_Juros!F40&lt;&gt;"",Tabela_Juros!G40=""),1,IF(Tabela_Juros!F40="","",G34*(1+'ÍNDICE INPC+IPCr+IPCAe'!F33)))</f>
        <v/>
      </c>
      <c r="G34" s="38" t="str">
        <f>IF(AND(Tabela_Juros!G40&lt;&gt;"",Tabela_Juros!H40=""),1,IF(Tabela_Juros!G40="","",H34*(1+'ÍNDICE INPC+IPCr+IPCAe'!G33)))</f>
        <v/>
      </c>
      <c r="H34" s="38" t="str">
        <f>IF(AND(Tabela_Juros!H40&lt;&gt;"",Tabela_Juros!I40=""),1,IF(Tabela_Juros!H40="","",I34*(1+'ÍNDICE INPC+IPCr+IPCAe'!H33)))</f>
        <v/>
      </c>
      <c r="I34" s="38" t="str">
        <f>IF(AND(Tabela_Juros!I40&lt;&gt;"",Tabela_Juros!J40=""),1,IF(Tabela_Juros!I40="","",J34*(1+'ÍNDICE INPC+IPCr+IPCAe'!I33)))</f>
        <v/>
      </c>
      <c r="J34" s="38" t="str">
        <f>IF(AND(Tabela_Juros!J40&lt;&gt;"",Tabela_Juros!K40=""),1,IF(Tabela_Juros!J40="","",K34*(1+'ÍNDICE INPC+IPCr+IPCAe'!J33)))</f>
        <v/>
      </c>
      <c r="K34" s="38" t="str">
        <f>IF(AND(Tabela_Juros!K40&lt;&gt;"",Tabela_Juros!L40=""),1,IF(Tabela_Juros!K40="","",L34*(1+'ÍNDICE INPC+IPCr+IPCAe'!K33)))</f>
        <v/>
      </c>
      <c r="L34" s="38" t="str">
        <f>IF(AND(Tabela_Juros!L40&lt;&gt;"",Tabela_Juros!M40=""),1,IF(Tabela_Juros!L40="","",M34*(1+'ÍNDICE INPC+IPCr+IPCAe'!L33)))</f>
        <v/>
      </c>
      <c r="M34" s="38" t="str">
        <f>IF(AND(Tabela_Juros!M40&lt;&gt;"",Tabela_Juros!B41=""),1,IF(Tabela_Juros!M40="","",B35*(1+'ÍNDICE INPC+IPCr+IPCAe'!M33)))</f>
        <v/>
      </c>
    </row>
    <row r="35" spans="1:13" x14ac:dyDescent="0.2">
      <c r="A35" s="96" t="s">
        <v>42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</row>
    <row r="36" spans="1:13" hidden="1" x14ac:dyDescent="0.2"/>
    <row r="37" spans="1:13" ht="18.75" customHeight="1" x14ac:dyDescent="0.2">
      <c r="A37" s="94" t="s">
        <v>33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</row>
    <row r="38" spans="1:13" x14ac:dyDescent="0.2">
      <c r="A38" s="32" t="s">
        <v>29</v>
      </c>
      <c r="B38" s="33" t="s">
        <v>0</v>
      </c>
      <c r="C38" s="33" t="s">
        <v>1</v>
      </c>
      <c r="D38" s="33" t="s">
        <v>2</v>
      </c>
      <c r="E38" s="33" t="s">
        <v>3</v>
      </c>
      <c r="F38" s="33" t="s">
        <v>4</v>
      </c>
      <c r="G38" s="33" t="s">
        <v>5</v>
      </c>
      <c r="H38" s="33" t="s">
        <v>6</v>
      </c>
      <c r="I38" s="33" t="s">
        <v>7</v>
      </c>
      <c r="J38" s="33" t="s">
        <v>8</v>
      </c>
      <c r="K38" s="33" t="s">
        <v>9</v>
      </c>
      <c r="L38" s="33" t="s">
        <v>10</v>
      </c>
      <c r="M38" s="33" t="s">
        <v>11</v>
      </c>
    </row>
    <row r="39" spans="1:13" x14ac:dyDescent="0.2">
      <c r="A39" s="32">
        <v>1994</v>
      </c>
      <c r="B39" s="39">
        <f t="shared" ref="B39:L46" si="0">C39+1</f>
        <v>201.5942</v>
      </c>
      <c r="C39" s="39">
        <f t="shared" si="0"/>
        <v>200.5942</v>
      </c>
      <c r="D39" s="39">
        <f t="shared" si="0"/>
        <v>199.5942</v>
      </c>
      <c r="E39" s="39">
        <f>F39+1</f>
        <v>198.5942</v>
      </c>
      <c r="F39" s="39">
        <f t="shared" ref="F39:L39" si="1">G39+1</f>
        <v>197.5942</v>
      </c>
      <c r="G39" s="39">
        <f t="shared" si="1"/>
        <v>196.5942</v>
      </c>
      <c r="H39" s="39">
        <f t="shared" si="1"/>
        <v>195.5942</v>
      </c>
      <c r="I39" s="39">
        <f t="shared" si="1"/>
        <v>194.5942</v>
      </c>
      <c r="J39" s="39">
        <f t="shared" si="1"/>
        <v>193.5942</v>
      </c>
      <c r="K39" s="39">
        <f t="shared" si="1"/>
        <v>192.5942</v>
      </c>
      <c r="L39" s="39">
        <f t="shared" si="1"/>
        <v>191.5942</v>
      </c>
      <c r="M39" s="39">
        <f>B40+1</f>
        <v>190.5942</v>
      </c>
    </row>
    <row r="40" spans="1:13" x14ac:dyDescent="0.2">
      <c r="A40" s="34">
        <v>1995</v>
      </c>
      <c r="B40" s="40">
        <f t="shared" si="0"/>
        <v>189.5942</v>
      </c>
      <c r="C40" s="40">
        <f t="shared" si="0"/>
        <v>188.5942</v>
      </c>
      <c r="D40" s="40">
        <f t="shared" si="0"/>
        <v>187.5942</v>
      </c>
      <c r="E40" s="40">
        <f t="shared" si="0"/>
        <v>186.5942</v>
      </c>
      <c r="F40" s="40">
        <f t="shared" si="0"/>
        <v>185.5942</v>
      </c>
      <c r="G40" s="40">
        <f t="shared" si="0"/>
        <v>184.5942</v>
      </c>
      <c r="H40" s="40">
        <f t="shared" si="0"/>
        <v>183.5942</v>
      </c>
      <c r="I40" s="40">
        <f t="shared" si="0"/>
        <v>182.5942</v>
      </c>
      <c r="J40" s="40">
        <f t="shared" si="0"/>
        <v>181.5942</v>
      </c>
      <c r="K40" s="40">
        <f t="shared" si="0"/>
        <v>180.5942</v>
      </c>
      <c r="L40" s="40">
        <f t="shared" si="0"/>
        <v>179.5942</v>
      </c>
      <c r="M40" s="40">
        <f>B41+1</f>
        <v>178.5942</v>
      </c>
    </row>
    <row r="41" spans="1:13" x14ac:dyDescent="0.2">
      <c r="A41" s="32">
        <v>1996</v>
      </c>
      <c r="B41" s="39">
        <f t="shared" si="0"/>
        <v>177.5942</v>
      </c>
      <c r="C41" s="39">
        <f t="shared" si="0"/>
        <v>176.5942</v>
      </c>
      <c r="D41" s="39">
        <f t="shared" si="0"/>
        <v>175.5942</v>
      </c>
      <c r="E41" s="39">
        <f t="shared" si="0"/>
        <v>174.5942</v>
      </c>
      <c r="F41" s="39">
        <f t="shared" si="0"/>
        <v>173.5942</v>
      </c>
      <c r="G41" s="39">
        <f t="shared" si="0"/>
        <v>172.5942</v>
      </c>
      <c r="H41" s="39">
        <f t="shared" si="0"/>
        <v>171.5942</v>
      </c>
      <c r="I41" s="39">
        <f t="shared" si="0"/>
        <v>170.5942</v>
      </c>
      <c r="J41" s="39">
        <f t="shared" si="0"/>
        <v>169.5942</v>
      </c>
      <c r="K41" s="39">
        <f t="shared" si="0"/>
        <v>168.5942</v>
      </c>
      <c r="L41" s="39">
        <f t="shared" si="0"/>
        <v>167.5942</v>
      </c>
      <c r="M41" s="39">
        <f t="shared" ref="M41:M45" si="2">B42+1</f>
        <v>166.5942</v>
      </c>
    </row>
    <row r="42" spans="1:13" x14ac:dyDescent="0.2">
      <c r="A42" s="34">
        <v>1997</v>
      </c>
      <c r="B42" s="40">
        <f t="shared" si="0"/>
        <v>165.5942</v>
      </c>
      <c r="C42" s="40">
        <f t="shared" si="0"/>
        <v>164.5942</v>
      </c>
      <c r="D42" s="40">
        <f t="shared" si="0"/>
        <v>163.5942</v>
      </c>
      <c r="E42" s="40">
        <f t="shared" si="0"/>
        <v>162.5942</v>
      </c>
      <c r="F42" s="40">
        <f t="shared" si="0"/>
        <v>161.5942</v>
      </c>
      <c r="G42" s="40">
        <f t="shared" si="0"/>
        <v>160.5942</v>
      </c>
      <c r="H42" s="40">
        <f t="shared" si="0"/>
        <v>159.5942</v>
      </c>
      <c r="I42" s="40">
        <f t="shared" si="0"/>
        <v>158.5942</v>
      </c>
      <c r="J42" s="40">
        <f t="shared" si="0"/>
        <v>157.5942</v>
      </c>
      <c r="K42" s="40">
        <f t="shared" si="0"/>
        <v>156.5942</v>
      </c>
      <c r="L42" s="40">
        <f t="shared" si="0"/>
        <v>155.5942</v>
      </c>
      <c r="M42" s="40">
        <f t="shared" si="2"/>
        <v>154.5942</v>
      </c>
    </row>
    <row r="43" spans="1:13" x14ac:dyDescent="0.2">
      <c r="A43" s="32">
        <v>1998</v>
      </c>
      <c r="B43" s="39">
        <f t="shared" si="0"/>
        <v>153.5942</v>
      </c>
      <c r="C43" s="39">
        <f t="shared" si="0"/>
        <v>152.5942</v>
      </c>
      <c r="D43" s="39">
        <f t="shared" si="0"/>
        <v>151.5942</v>
      </c>
      <c r="E43" s="39">
        <f t="shared" si="0"/>
        <v>150.5942</v>
      </c>
      <c r="F43" s="39">
        <f t="shared" si="0"/>
        <v>149.5942</v>
      </c>
      <c r="G43" s="39">
        <f t="shared" si="0"/>
        <v>148.5942</v>
      </c>
      <c r="H43" s="39">
        <f t="shared" si="0"/>
        <v>147.5942</v>
      </c>
      <c r="I43" s="39">
        <f t="shared" si="0"/>
        <v>146.5942</v>
      </c>
      <c r="J43" s="39">
        <f t="shared" si="0"/>
        <v>145.5942</v>
      </c>
      <c r="K43" s="39">
        <f t="shared" si="0"/>
        <v>144.5942</v>
      </c>
      <c r="L43" s="39">
        <f t="shared" si="0"/>
        <v>143.5942</v>
      </c>
      <c r="M43" s="39">
        <f t="shared" si="2"/>
        <v>142.5942</v>
      </c>
    </row>
    <row r="44" spans="1:13" x14ac:dyDescent="0.2">
      <c r="A44" s="34">
        <v>1999</v>
      </c>
      <c r="B44" s="40">
        <f t="shared" si="0"/>
        <v>141.5942</v>
      </c>
      <c r="C44" s="40">
        <f t="shared" si="0"/>
        <v>140.5942</v>
      </c>
      <c r="D44" s="40">
        <f t="shared" si="0"/>
        <v>139.5942</v>
      </c>
      <c r="E44" s="40">
        <f t="shared" si="0"/>
        <v>138.5942</v>
      </c>
      <c r="F44" s="40">
        <f t="shared" si="0"/>
        <v>137.5942</v>
      </c>
      <c r="G44" s="40">
        <f t="shared" si="0"/>
        <v>136.5942</v>
      </c>
      <c r="H44" s="40">
        <f t="shared" si="0"/>
        <v>135.5942</v>
      </c>
      <c r="I44" s="40">
        <f t="shared" si="0"/>
        <v>134.5942</v>
      </c>
      <c r="J44" s="40">
        <f t="shared" si="0"/>
        <v>133.5942</v>
      </c>
      <c r="K44" s="40">
        <f t="shared" si="0"/>
        <v>132.5942</v>
      </c>
      <c r="L44" s="40">
        <f t="shared" si="0"/>
        <v>131.5942</v>
      </c>
      <c r="M44" s="40">
        <f t="shared" si="2"/>
        <v>130.5942</v>
      </c>
    </row>
    <row r="45" spans="1:13" x14ac:dyDescent="0.2">
      <c r="A45" s="32">
        <v>2000</v>
      </c>
      <c r="B45" s="41">
        <f t="shared" si="0"/>
        <v>129.5942</v>
      </c>
      <c r="C45" s="41">
        <f t="shared" si="0"/>
        <v>128.5942</v>
      </c>
      <c r="D45" s="41">
        <f t="shared" si="0"/>
        <v>127.5942</v>
      </c>
      <c r="E45" s="41">
        <f t="shared" si="0"/>
        <v>126.5942</v>
      </c>
      <c r="F45" s="41">
        <f t="shared" si="0"/>
        <v>125.5942</v>
      </c>
      <c r="G45" s="41">
        <f t="shared" si="0"/>
        <v>124.5942</v>
      </c>
      <c r="H45" s="41">
        <f t="shared" si="0"/>
        <v>123.5942</v>
      </c>
      <c r="I45" s="41">
        <f t="shared" si="0"/>
        <v>122.5942</v>
      </c>
      <c r="J45" s="41">
        <f t="shared" si="0"/>
        <v>121.5942</v>
      </c>
      <c r="K45" s="41">
        <f t="shared" si="0"/>
        <v>120.5942</v>
      </c>
      <c r="L45" s="41">
        <f t="shared" si="0"/>
        <v>119.5942</v>
      </c>
      <c r="M45" s="41">
        <f t="shared" si="2"/>
        <v>118.5942</v>
      </c>
    </row>
    <row r="46" spans="1:13" x14ac:dyDescent="0.2">
      <c r="A46" s="34">
        <v>2001</v>
      </c>
      <c r="B46" s="42">
        <f t="shared" si="0"/>
        <v>117.5942</v>
      </c>
      <c r="C46" s="42">
        <f t="shared" si="0"/>
        <v>116.5942</v>
      </c>
      <c r="D46" s="42">
        <f t="shared" si="0"/>
        <v>115.5942</v>
      </c>
      <c r="E46" s="42">
        <f t="shared" si="0"/>
        <v>114.5942</v>
      </c>
      <c r="F46" s="42">
        <f t="shared" si="0"/>
        <v>113.5942</v>
      </c>
      <c r="G46" s="42">
        <f t="shared" si="0"/>
        <v>112.5942</v>
      </c>
      <c r="H46" s="42">
        <f>I46+1</f>
        <v>111.5942</v>
      </c>
      <c r="I46" s="42">
        <f t="shared" ref="I46:L46" si="3">J46+0.5</f>
        <v>110.5942</v>
      </c>
      <c r="J46" s="42">
        <f t="shared" si="3"/>
        <v>110.0942</v>
      </c>
      <c r="K46" s="42">
        <f t="shared" si="3"/>
        <v>109.5942</v>
      </c>
      <c r="L46" s="42">
        <f t="shared" si="3"/>
        <v>109.0942</v>
      </c>
      <c r="M46" s="42">
        <f>B47+0.5</f>
        <v>108.5942</v>
      </c>
    </row>
    <row r="47" spans="1:13" x14ac:dyDescent="0.2">
      <c r="A47" s="32">
        <v>2002</v>
      </c>
      <c r="B47" s="41">
        <f>C47+0.5</f>
        <v>108.0942</v>
      </c>
      <c r="C47" s="41">
        <f t="shared" ref="C47:L47" si="4">D47+0.5</f>
        <v>107.5942</v>
      </c>
      <c r="D47" s="41">
        <f t="shared" si="4"/>
        <v>107.0942</v>
      </c>
      <c r="E47" s="41">
        <f t="shared" si="4"/>
        <v>106.5942</v>
      </c>
      <c r="F47" s="41">
        <f t="shared" si="4"/>
        <v>106.0942</v>
      </c>
      <c r="G47" s="41">
        <f t="shared" si="4"/>
        <v>105.5942</v>
      </c>
      <c r="H47" s="41">
        <f t="shared" si="4"/>
        <v>105.0942</v>
      </c>
      <c r="I47" s="41">
        <f t="shared" si="4"/>
        <v>104.5942</v>
      </c>
      <c r="J47" s="41">
        <f t="shared" si="4"/>
        <v>104.0942</v>
      </c>
      <c r="K47" s="41">
        <f t="shared" si="4"/>
        <v>103.5942</v>
      </c>
      <c r="L47" s="41">
        <f t="shared" si="4"/>
        <v>103.0942</v>
      </c>
      <c r="M47" s="41">
        <f>B48+0.5</f>
        <v>102.5942</v>
      </c>
    </row>
    <row r="48" spans="1:13" x14ac:dyDescent="0.2">
      <c r="A48" s="34">
        <v>2003</v>
      </c>
      <c r="B48" s="42">
        <f t="shared" ref="B48:L57" si="5">C48+0.5</f>
        <v>102.0942</v>
      </c>
      <c r="C48" s="42">
        <f t="shared" si="5"/>
        <v>101.5942</v>
      </c>
      <c r="D48" s="42">
        <f t="shared" si="5"/>
        <v>101.0942</v>
      </c>
      <c r="E48" s="42">
        <f t="shared" si="5"/>
        <v>100.5942</v>
      </c>
      <c r="F48" s="42">
        <f t="shared" si="5"/>
        <v>100.0942</v>
      </c>
      <c r="G48" s="42">
        <f t="shared" si="5"/>
        <v>99.594200000000001</v>
      </c>
      <c r="H48" s="42">
        <f t="shared" si="5"/>
        <v>99.094200000000001</v>
      </c>
      <c r="I48" s="42">
        <f t="shared" si="5"/>
        <v>98.594200000000001</v>
      </c>
      <c r="J48" s="42">
        <f t="shared" si="5"/>
        <v>98.094200000000001</v>
      </c>
      <c r="K48" s="42">
        <f t="shared" si="5"/>
        <v>97.594200000000001</v>
      </c>
      <c r="L48" s="42">
        <f t="shared" si="5"/>
        <v>97.094200000000001</v>
      </c>
      <c r="M48" s="42">
        <f t="shared" ref="M48:M56" si="6">B49+0.5</f>
        <v>96.594200000000001</v>
      </c>
    </row>
    <row r="49" spans="1:13" x14ac:dyDescent="0.2">
      <c r="A49" s="32">
        <v>2004</v>
      </c>
      <c r="B49" s="41">
        <f t="shared" si="5"/>
        <v>96.094200000000001</v>
      </c>
      <c r="C49" s="41">
        <f t="shared" si="5"/>
        <v>95.594200000000001</v>
      </c>
      <c r="D49" s="41">
        <f t="shared" si="5"/>
        <v>95.094200000000001</v>
      </c>
      <c r="E49" s="41">
        <f t="shared" si="5"/>
        <v>94.594200000000001</v>
      </c>
      <c r="F49" s="41">
        <f t="shared" si="5"/>
        <v>94.094200000000001</v>
      </c>
      <c r="G49" s="41">
        <f t="shared" si="5"/>
        <v>93.594200000000001</v>
      </c>
      <c r="H49" s="41">
        <f t="shared" si="5"/>
        <v>93.094200000000001</v>
      </c>
      <c r="I49" s="41">
        <f t="shared" si="5"/>
        <v>92.594200000000001</v>
      </c>
      <c r="J49" s="41">
        <f t="shared" si="5"/>
        <v>92.094200000000001</v>
      </c>
      <c r="K49" s="41">
        <f t="shared" si="5"/>
        <v>91.594200000000001</v>
      </c>
      <c r="L49" s="41">
        <f t="shared" si="5"/>
        <v>91.094200000000001</v>
      </c>
      <c r="M49" s="41">
        <f t="shared" si="6"/>
        <v>90.594200000000001</v>
      </c>
    </row>
    <row r="50" spans="1:13" x14ac:dyDescent="0.2">
      <c r="A50" s="34">
        <v>2005</v>
      </c>
      <c r="B50" s="42">
        <f t="shared" si="5"/>
        <v>90.094200000000001</v>
      </c>
      <c r="C50" s="42">
        <f t="shared" si="5"/>
        <v>89.594200000000001</v>
      </c>
      <c r="D50" s="42">
        <f t="shared" si="5"/>
        <v>89.094200000000001</v>
      </c>
      <c r="E50" s="42">
        <f t="shared" si="5"/>
        <v>88.594200000000001</v>
      </c>
      <c r="F50" s="42">
        <f t="shared" si="5"/>
        <v>88.094200000000001</v>
      </c>
      <c r="G50" s="42">
        <f t="shared" si="5"/>
        <v>87.594200000000001</v>
      </c>
      <c r="H50" s="42">
        <f t="shared" si="5"/>
        <v>87.094200000000001</v>
      </c>
      <c r="I50" s="42">
        <f t="shared" si="5"/>
        <v>86.594200000000001</v>
      </c>
      <c r="J50" s="42">
        <f t="shared" si="5"/>
        <v>86.094200000000001</v>
      </c>
      <c r="K50" s="42">
        <f t="shared" si="5"/>
        <v>85.594200000000001</v>
      </c>
      <c r="L50" s="42">
        <f t="shared" si="5"/>
        <v>85.094200000000001</v>
      </c>
      <c r="M50" s="42">
        <f t="shared" si="6"/>
        <v>84.594200000000001</v>
      </c>
    </row>
    <row r="51" spans="1:13" x14ac:dyDescent="0.2">
      <c r="A51" s="32">
        <v>2006</v>
      </c>
      <c r="B51" s="41">
        <f t="shared" si="5"/>
        <v>84.094200000000001</v>
      </c>
      <c r="C51" s="41">
        <f t="shared" si="5"/>
        <v>83.594200000000001</v>
      </c>
      <c r="D51" s="41">
        <f t="shared" si="5"/>
        <v>83.094200000000001</v>
      </c>
      <c r="E51" s="41">
        <f t="shared" si="5"/>
        <v>82.594200000000001</v>
      </c>
      <c r="F51" s="41">
        <f t="shared" si="5"/>
        <v>82.094200000000001</v>
      </c>
      <c r="G51" s="41">
        <f t="shared" si="5"/>
        <v>81.594200000000001</v>
      </c>
      <c r="H51" s="41">
        <f t="shared" si="5"/>
        <v>81.094200000000001</v>
      </c>
      <c r="I51" s="41">
        <f t="shared" si="5"/>
        <v>80.594200000000001</v>
      </c>
      <c r="J51" s="41">
        <f t="shared" si="5"/>
        <v>80.094200000000001</v>
      </c>
      <c r="K51" s="41">
        <f t="shared" si="5"/>
        <v>79.594200000000001</v>
      </c>
      <c r="L51" s="41">
        <f t="shared" si="5"/>
        <v>79.094200000000001</v>
      </c>
      <c r="M51" s="41">
        <f t="shared" si="6"/>
        <v>78.594200000000001</v>
      </c>
    </row>
    <row r="52" spans="1:13" x14ac:dyDescent="0.2">
      <c r="A52" s="34">
        <v>2007</v>
      </c>
      <c r="B52" s="42">
        <f t="shared" si="5"/>
        <v>78.094200000000001</v>
      </c>
      <c r="C52" s="42">
        <f t="shared" si="5"/>
        <v>77.594200000000001</v>
      </c>
      <c r="D52" s="42">
        <f t="shared" si="5"/>
        <v>77.094200000000001</v>
      </c>
      <c r="E52" s="42">
        <f t="shared" si="5"/>
        <v>76.594200000000001</v>
      </c>
      <c r="F52" s="42">
        <f t="shared" si="5"/>
        <v>76.094200000000001</v>
      </c>
      <c r="G52" s="42">
        <f t="shared" si="5"/>
        <v>75.594200000000001</v>
      </c>
      <c r="H52" s="42">
        <f t="shared" si="5"/>
        <v>75.094200000000001</v>
      </c>
      <c r="I52" s="42">
        <f t="shared" si="5"/>
        <v>74.594200000000001</v>
      </c>
      <c r="J52" s="42">
        <f t="shared" si="5"/>
        <v>74.094200000000001</v>
      </c>
      <c r="K52" s="42">
        <f t="shared" si="5"/>
        <v>73.594200000000001</v>
      </c>
      <c r="L52" s="42">
        <f t="shared" si="5"/>
        <v>73.094200000000001</v>
      </c>
      <c r="M52" s="42">
        <f t="shared" si="6"/>
        <v>72.594200000000001</v>
      </c>
    </row>
    <row r="53" spans="1:13" x14ac:dyDescent="0.2">
      <c r="A53" s="32">
        <v>2008</v>
      </c>
      <c r="B53" s="41">
        <f t="shared" si="5"/>
        <v>72.094200000000001</v>
      </c>
      <c r="C53" s="41">
        <f t="shared" si="5"/>
        <v>71.594200000000001</v>
      </c>
      <c r="D53" s="41">
        <f t="shared" si="5"/>
        <v>71.094200000000001</v>
      </c>
      <c r="E53" s="41">
        <f t="shared" si="5"/>
        <v>70.594200000000001</v>
      </c>
      <c r="F53" s="41">
        <f t="shared" si="5"/>
        <v>70.094200000000001</v>
      </c>
      <c r="G53" s="41">
        <f t="shared" si="5"/>
        <v>69.594200000000001</v>
      </c>
      <c r="H53" s="41">
        <f t="shared" si="5"/>
        <v>69.094200000000001</v>
      </c>
      <c r="I53" s="41">
        <f t="shared" si="5"/>
        <v>68.594200000000001</v>
      </c>
      <c r="J53" s="41">
        <f t="shared" si="5"/>
        <v>68.094200000000001</v>
      </c>
      <c r="K53" s="41">
        <f t="shared" si="5"/>
        <v>67.594200000000001</v>
      </c>
      <c r="L53" s="41">
        <f t="shared" si="5"/>
        <v>67.094200000000001</v>
      </c>
      <c r="M53" s="41">
        <f t="shared" si="6"/>
        <v>66.594200000000001</v>
      </c>
    </row>
    <row r="54" spans="1:13" x14ac:dyDescent="0.2">
      <c r="A54" s="34">
        <v>2009</v>
      </c>
      <c r="B54" s="42">
        <f t="shared" si="5"/>
        <v>66.094200000000001</v>
      </c>
      <c r="C54" s="42">
        <f t="shared" si="5"/>
        <v>65.594200000000001</v>
      </c>
      <c r="D54" s="42">
        <f t="shared" si="5"/>
        <v>65.094200000000001</v>
      </c>
      <c r="E54" s="42">
        <f t="shared" si="5"/>
        <v>64.594200000000001</v>
      </c>
      <c r="F54" s="42">
        <f t="shared" si="5"/>
        <v>64.094200000000001</v>
      </c>
      <c r="G54" s="42">
        <f t="shared" si="5"/>
        <v>63.594200000000001</v>
      </c>
      <c r="H54" s="42">
        <f t="shared" si="5"/>
        <v>63.094200000000001</v>
      </c>
      <c r="I54" s="42">
        <f t="shared" si="5"/>
        <v>62.594200000000001</v>
      </c>
      <c r="J54" s="42">
        <f t="shared" si="5"/>
        <v>62.094200000000001</v>
      </c>
      <c r="K54" s="42">
        <f t="shared" si="5"/>
        <v>61.594200000000001</v>
      </c>
      <c r="L54" s="42">
        <f t="shared" si="5"/>
        <v>61.094200000000001</v>
      </c>
      <c r="M54" s="42">
        <f t="shared" si="6"/>
        <v>60.594200000000001</v>
      </c>
    </row>
    <row r="55" spans="1:13" x14ac:dyDescent="0.2">
      <c r="A55" s="32">
        <v>2010</v>
      </c>
      <c r="B55" s="41">
        <f t="shared" si="5"/>
        <v>60.094200000000001</v>
      </c>
      <c r="C55" s="41">
        <f t="shared" si="5"/>
        <v>59.594200000000001</v>
      </c>
      <c r="D55" s="41">
        <f t="shared" si="5"/>
        <v>59.094200000000001</v>
      </c>
      <c r="E55" s="41">
        <f t="shared" si="5"/>
        <v>58.594200000000001</v>
      </c>
      <c r="F55" s="41">
        <f t="shared" si="5"/>
        <v>58.094200000000001</v>
      </c>
      <c r="G55" s="41">
        <f t="shared" si="5"/>
        <v>57.594200000000001</v>
      </c>
      <c r="H55" s="41">
        <f t="shared" si="5"/>
        <v>57.094200000000001</v>
      </c>
      <c r="I55" s="41">
        <f t="shared" si="5"/>
        <v>56.594200000000001</v>
      </c>
      <c r="J55" s="41">
        <f t="shared" si="5"/>
        <v>56.094200000000001</v>
      </c>
      <c r="K55" s="41">
        <f t="shared" si="5"/>
        <v>55.594200000000001</v>
      </c>
      <c r="L55" s="41">
        <f t="shared" si="5"/>
        <v>55.094200000000001</v>
      </c>
      <c r="M55" s="41">
        <f t="shared" si="6"/>
        <v>54.594200000000001</v>
      </c>
    </row>
    <row r="56" spans="1:13" x14ac:dyDescent="0.2">
      <c r="A56" s="34">
        <v>2011</v>
      </c>
      <c r="B56" s="42">
        <f t="shared" si="5"/>
        <v>54.094200000000001</v>
      </c>
      <c r="C56" s="42">
        <f t="shared" si="5"/>
        <v>53.594200000000001</v>
      </c>
      <c r="D56" s="42">
        <f t="shared" si="5"/>
        <v>53.094200000000001</v>
      </c>
      <c r="E56" s="42">
        <f t="shared" si="5"/>
        <v>52.594200000000001</v>
      </c>
      <c r="F56" s="42">
        <f t="shared" si="5"/>
        <v>52.094200000000001</v>
      </c>
      <c r="G56" s="42">
        <f t="shared" si="5"/>
        <v>51.594200000000001</v>
      </c>
      <c r="H56" s="42">
        <f t="shared" si="5"/>
        <v>51.094200000000001</v>
      </c>
      <c r="I56" s="42">
        <f t="shared" si="5"/>
        <v>50.594200000000001</v>
      </c>
      <c r="J56" s="42">
        <f t="shared" si="5"/>
        <v>50.094200000000001</v>
      </c>
      <c r="K56" s="42">
        <f t="shared" si="5"/>
        <v>49.594200000000001</v>
      </c>
      <c r="L56" s="42">
        <f t="shared" si="5"/>
        <v>49.094200000000001</v>
      </c>
      <c r="M56" s="42">
        <f t="shared" si="6"/>
        <v>48.594200000000001</v>
      </c>
    </row>
    <row r="57" spans="1:13" x14ac:dyDescent="0.2">
      <c r="A57" s="32">
        <v>2012</v>
      </c>
      <c r="B57" s="41">
        <f t="shared" si="5"/>
        <v>48.094200000000001</v>
      </c>
      <c r="C57" s="41">
        <f t="shared" si="5"/>
        <v>47.594200000000001</v>
      </c>
      <c r="D57" s="41">
        <f t="shared" si="5"/>
        <v>47.094200000000001</v>
      </c>
      <c r="E57" s="41">
        <f t="shared" si="5"/>
        <v>46.594200000000001</v>
      </c>
      <c r="F57" s="41">
        <f>G57+Tabela_Juros!G43</f>
        <v>46.094200000000001</v>
      </c>
      <c r="G57" s="41">
        <f>H57+Tabela_Juros!H43</f>
        <v>45.611400000000003</v>
      </c>
      <c r="H57" s="41">
        <f>I57+Tabela_Juros!I43</f>
        <v>45.128599999999999</v>
      </c>
      <c r="I57" s="41">
        <f>J57+Tabela_Juros!J43</f>
        <v>44.673499999999997</v>
      </c>
      <c r="J57" s="41">
        <f>K57+Tabela_Juros!K43</f>
        <v>44.246200000000002</v>
      </c>
      <c r="K57" s="41">
        <f>L57+Tabela_Juros!L43</f>
        <v>43.818899999999999</v>
      </c>
      <c r="L57" s="41">
        <f>M57+Tabela_Juros!M43</f>
        <v>43.405500000000004</v>
      </c>
      <c r="M57" s="41">
        <f>B58+Tabela_Juros!M43</f>
        <v>42.992100000000001</v>
      </c>
    </row>
    <row r="58" spans="1:13" x14ac:dyDescent="0.2">
      <c r="A58" s="34">
        <v>2013</v>
      </c>
      <c r="B58" s="42">
        <f>IF(AND(B22=1,C22=""),0,IF(B22="","",C58+Tabela_Juros!C44))</f>
        <v>42.578699999999998</v>
      </c>
      <c r="C58" s="42">
        <f>IF(AND(C22=1,D22=""),0,IF(C22="","",D58+Tabela_Juros!D44))</f>
        <v>42.165300000000002</v>
      </c>
      <c r="D58" s="42">
        <f>IF(AND(D22=1,E22=""),0,IF(D22="","",E58+Tabela_Juros!E44))</f>
        <v>41.751899999999999</v>
      </c>
      <c r="E58" s="42">
        <f>IF(AND(E22=1,F22=""),0,IF(E22="","",F58+Tabela_Juros!F44))</f>
        <v>41.338500000000003</v>
      </c>
      <c r="F58" s="42">
        <f>IF(AND(F22=1,G22=""),0,IF(F22="","",G58+Tabela_Juros!G44))</f>
        <v>40.911200000000001</v>
      </c>
      <c r="G58" s="42">
        <f>IF(AND(G22=1,H22=""),0,IF(G22="","",H58+Tabela_Juros!H44))</f>
        <v>40.456099999999999</v>
      </c>
      <c r="H58" s="42">
        <f>IF(AND(H22=1,I22=""),0,IF(H22="","",I58+Tabela_Juros!I44))</f>
        <v>40.000999999999998</v>
      </c>
      <c r="I58" s="42">
        <f>IF(AND(I22=1,J22=""),0,IF(I22="","",J58+Tabela_Juros!J44))</f>
        <v>39.5182</v>
      </c>
      <c r="J58" s="42">
        <f>IF(AND(J22=1,K22=""),0,IF(J22="","",K58+Tabela_Juros!K44))</f>
        <v>39.0182</v>
      </c>
      <c r="K58" s="42">
        <f>IF(AND(K22=1,L22=""),0,IF(K22="","",L58+Tabela_Juros!L44))</f>
        <v>38.5182</v>
      </c>
      <c r="L58" s="42">
        <f>IF(AND(L22=1,M22=""),0,IF(L22="","",M58+Tabela_Juros!M44))</f>
        <v>38.0182</v>
      </c>
      <c r="M58" s="42">
        <f>IF(AND(M22=1,B23=""),0,IF(M22="","",B59+Tabela_Juros!B45))</f>
        <v>37.5182</v>
      </c>
    </row>
    <row r="59" spans="1:13" x14ac:dyDescent="0.2">
      <c r="A59" s="32">
        <v>2014</v>
      </c>
      <c r="B59" s="41">
        <f>IF(AND(B23=1,C23=""),0,IF(B23="","",C59+Tabela_Juros!C45))</f>
        <v>37.0182</v>
      </c>
      <c r="C59" s="41">
        <f>IF(AND(C23=1,D23=""),0,IF(C23="","",D59+Tabela_Juros!D45))</f>
        <v>36.5182</v>
      </c>
      <c r="D59" s="41">
        <f>IF(AND(D23=1,E23=""),0,IF(D23="","",E59+Tabela_Juros!E45))</f>
        <v>36.0182</v>
      </c>
      <c r="E59" s="41">
        <f>IF(AND(E23=1,F23=""),0,IF(E23="","",F59+Tabela_Juros!F45))</f>
        <v>35.5182</v>
      </c>
      <c r="F59" s="41">
        <f>IF(AND(F23=1,G23=""),0,IF(F23="","",G59+Tabela_Juros!G45))</f>
        <v>35.0182</v>
      </c>
      <c r="G59" s="41">
        <f>IF(AND(G23=1,H23=""),0,IF(G23="","",H59+Tabela_Juros!H45))</f>
        <v>34.5182</v>
      </c>
      <c r="H59" s="41">
        <f>IF(AND(H23=1,I23=""),0,IF(H23="","",I59+Tabela_Juros!I45))</f>
        <v>34.0182</v>
      </c>
      <c r="I59" s="41">
        <f>IF(AND(I23=1,J23=""),0,IF(I23="","",J59+Tabela_Juros!J45))</f>
        <v>33.5182</v>
      </c>
      <c r="J59" s="41">
        <f>IF(AND(J23=1,K23=""),0,IF(J23="","",K59+Tabela_Juros!K45))</f>
        <v>33.0182</v>
      </c>
      <c r="K59" s="41">
        <f>IF(AND(K23=1,L23=""),0,IF(K23="","",L59+Tabela_Juros!L45))</f>
        <v>32.5182</v>
      </c>
      <c r="L59" s="41">
        <f>IF(AND(L23=1,M23=""),0,IF(L23="","",M59+Tabela_Juros!M45))</f>
        <v>32.0182</v>
      </c>
      <c r="M59" s="41">
        <f>IF(AND(M23=1,B24=""),0,IF(M23="","",B60+Tabela_Juros!B46))</f>
        <v>31.5182</v>
      </c>
    </row>
    <row r="60" spans="1:13" x14ac:dyDescent="0.2">
      <c r="A60" s="34">
        <v>2015</v>
      </c>
      <c r="B60" s="42">
        <f>IF(AND(B24=1,C24=""),0,IF(B24="","",C60+Tabela_Juros!C46))</f>
        <v>31.0182</v>
      </c>
      <c r="C60" s="42">
        <f>IF(AND(C24=1,D24=""),0,IF(C24="","",D60+Tabela_Juros!D46))</f>
        <v>30.5182</v>
      </c>
      <c r="D60" s="42">
        <f>IF(AND(D24=1,E24=""),0,IF(D24="","",E60+Tabela_Juros!E46))</f>
        <v>30.0182</v>
      </c>
      <c r="E60" s="42">
        <f>IF(AND(E24=1,F24=""),0,IF(E24="","",F60+Tabela_Juros!F46))</f>
        <v>29.5182</v>
      </c>
      <c r="F60" s="42">
        <f>IF(AND(F24=1,G24=""),0,IF(F24="","",G60+Tabela_Juros!G46))</f>
        <v>29.0182</v>
      </c>
      <c r="G60" s="42">
        <f>IF(AND(G24=1,H24=""),0,IF(G24="","",H60+Tabela_Juros!H46))</f>
        <v>28.5182</v>
      </c>
      <c r="H60" s="42">
        <f>IF(AND(H24=1,I24=""),0,IF(H24="","",I60+Tabela_Juros!I46))</f>
        <v>28.0182</v>
      </c>
      <c r="I60" s="42">
        <f>IF(AND(I24=1,J24=""),0,IF(I24="","",J60+Tabela_Juros!J46))</f>
        <v>27.5182</v>
      </c>
      <c r="J60" s="42">
        <f>IF(AND(J24=1,K24=""),0,IF(J24="","",K60+Tabela_Juros!K46))</f>
        <v>27.0182</v>
      </c>
      <c r="K60" s="42">
        <f>IF(AND(K24=1,L24=""),0,IF(K24="","",L60+Tabela_Juros!L46))</f>
        <v>26.5182</v>
      </c>
      <c r="L60" s="42">
        <f>IF(AND(L24=1,M24=""),0,IF(L24="","",M60+Tabela_Juros!M46))</f>
        <v>26.0182</v>
      </c>
      <c r="M60" s="42">
        <f>IF(AND(M24=1,B25=""),0,IF(M24="","",B61+Tabela_Juros!B47))</f>
        <v>25.5182</v>
      </c>
    </row>
    <row r="61" spans="1:13" x14ac:dyDescent="0.2">
      <c r="A61" s="32">
        <v>2016</v>
      </c>
      <c r="B61" s="41">
        <f>IF(AND(B25=1,C25=""),0,IF(B25="","",C61+Tabela_Juros!C47))</f>
        <v>25.0182</v>
      </c>
      <c r="C61" s="41">
        <f>IF(AND(C25=1,D25=""),0,IF(C25="","",D61+Tabela_Juros!D47))</f>
        <v>24.5182</v>
      </c>
      <c r="D61" s="41">
        <f>IF(AND(D25=1,E25=""),0,IF(D25="","",E61+Tabela_Juros!E47))</f>
        <v>24.0182</v>
      </c>
      <c r="E61" s="41">
        <f>IF(AND(E25=1,F25=""),0,IF(E25="","",F61+Tabela_Juros!F47))</f>
        <v>23.5182</v>
      </c>
      <c r="F61" s="41">
        <f>IF(AND(F25=1,G25=""),0,IF(F25="","",G61+Tabela_Juros!G47))</f>
        <v>23.0182</v>
      </c>
      <c r="G61" s="41">
        <f>IF(AND(G25=1,H25=""),0,IF(G25="","",H61+Tabela_Juros!H47))</f>
        <v>22.5182</v>
      </c>
      <c r="H61" s="41">
        <f>IF(AND(H25=1,I25=""),0,IF(H25="","",I61+Tabela_Juros!I47))</f>
        <v>22.0182</v>
      </c>
      <c r="I61" s="41">
        <f>IF(AND(I25=1,J25=""),0,IF(I25="","",J61+Tabela_Juros!J47))</f>
        <v>21.5182</v>
      </c>
      <c r="J61" s="41">
        <f>IF(AND(J25=1,K25=""),0,IF(J25="","",K61+Tabela_Juros!K47))</f>
        <v>21.0182</v>
      </c>
      <c r="K61" s="41">
        <f>IF(AND(K25=1,L25=""),0,IF(K25="","",L61+Tabela_Juros!L47))</f>
        <v>20.5182</v>
      </c>
      <c r="L61" s="41">
        <f>IF(AND(L25=1,M25=""),0,IF(L25="","",M61+Tabela_Juros!M47))</f>
        <v>20.0182</v>
      </c>
      <c r="M61" s="41">
        <f>IF(AND(M25=1,B26=""),0,IF(M25="","",B62+Tabela_Juros!B48))</f>
        <v>19.5182</v>
      </c>
    </row>
    <row r="62" spans="1:13" x14ac:dyDescent="0.2">
      <c r="A62" s="34">
        <v>2017</v>
      </c>
      <c r="B62" s="42">
        <f>IF(AND(B26=1,C26=""),0,IF(B26="","",C62+Tabela_Juros!C48))</f>
        <v>19.0182</v>
      </c>
      <c r="C62" s="42">
        <f>IF(AND(C26=1,D26=""),0,IF(C26="","",D62+Tabela_Juros!D48))</f>
        <v>18.5182</v>
      </c>
      <c r="D62" s="42">
        <f>IF(AND(D26=1,E26=""),0,IF(D26="","",E62+Tabela_Juros!E48))</f>
        <v>18.0182</v>
      </c>
      <c r="E62" s="42">
        <f>IF(AND(E26=1,F26=""),0,IF(E26="","",F62+Tabela_Juros!F48))</f>
        <v>17.5182</v>
      </c>
      <c r="F62" s="42">
        <f>IF(AND(F26=1,G26=""),0,IF(F26="","",G62+Tabela_Juros!G48))</f>
        <v>17.0182</v>
      </c>
      <c r="G62" s="42">
        <f>IF(AND(G26=1,H26=""),0,IF(G26="","",H62+Tabela_Juros!H48))</f>
        <v>16.5182</v>
      </c>
      <c r="H62" s="42">
        <f>IF(AND(H26=1,I26=""),0,IF(H26="","",I62+Tabela_Juros!I48))</f>
        <v>16.0182</v>
      </c>
      <c r="I62" s="42">
        <f>IF(AND(I26=1,J26=""),0,IF(I26="","",J62+Tabela_Juros!J48))</f>
        <v>15.5182</v>
      </c>
      <c r="J62" s="42">
        <f>IF(AND(J26=1,K26=""),0,IF(J26="","",K62+Tabela_Juros!K48))</f>
        <v>15.0182</v>
      </c>
      <c r="K62" s="42">
        <f>IF(AND(K26=1,L26=""),0,IF(K26="","",L62+Tabela_Juros!L48))</f>
        <v>14.549200000000001</v>
      </c>
      <c r="L62" s="42">
        <f>IF(AND(L26=1,M26=""),0,IF(L26="","",M62+Tabela_Juros!M48))</f>
        <v>14.1219</v>
      </c>
      <c r="M62" s="42">
        <f>IF(AND(M26=1,B27=""),0,IF(M26="","",B63+Tabela_Juros!B49))</f>
        <v>13.694599999999999</v>
      </c>
    </row>
    <row r="63" spans="1:13" x14ac:dyDescent="0.2">
      <c r="A63" s="32">
        <v>2018</v>
      </c>
      <c r="B63" s="41">
        <f>IF(AND(B27=1,C27=""),0,IF(B27="","",C63+Tabela_Juros!C49))</f>
        <v>13.295199999999999</v>
      </c>
      <c r="C63" s="41">
        <f>IF(AND(C27=1,D27=""),0,IF(C27="","",D63+Tabela_Juros!D49))</f>
        <v>12.895799999999999</v>
      </c>
      <c r="D63" s="41">
        <f>IF(AND(D27=1,E27=""),0,IF(D27="","",E63+Tabela_Juros!E49))</f>
        <v>12.510300000000001</v>
      </c>
      <c r="E63" s="41">
        <f>IF(AND(E27=1,F27=""),0,IF(E27="","",F63+Tabela_Juros!F49))</f>
        <v>12.1388</v>
      </c>
      <c r="F63" s="41">
        <f>IF(AND(F27=1,G27=""),0,IF(F27="","",G63+Tabela_Juros!G49))</f>
        <v>11.767300000000001</v>
      </c>
      <c r="G63" s="41">
        <f>IF(AND(G27=1,H27=""),0,IF(G27="","",H63+Tabela_Juros!H49))</f>
        <v>11.395799999999999</v>
      </c>
      <c r="H63" s="41">
        <f>IF(AND(H27=1,I27=""),0,IF(H27="","",I63+Tabela_Juros!I49))</f>
        <v>11.0243</v>
      </c>
      <c r="I63" s="41">
        <f>IF(AND(I27=1,J27=""),0,IF(I27="","",J63+Tabela_Juros!J49))</f>
        <v>10.652799999999999</v>
      </c>
      <c r="J63" s="41">
        <f>IF(AND(J27=1,K27=""),0,IF(J27="","",K63+Tabela_Juros!K49))</f>
        <v>10.2813</v>
      </c>
      <c r="K63" s="41">
        <f>IF(AND(K27=1,L27=""),0,IF(K27="","",L63+Tabela_Juros!L49))</f>
        <v>9.9098000000000006</v>
      </c>
      <c r="L63" s="41">
        <f>IF(AND(L27=1,M27=""),0,IF(L27="","",M63+Tabela_Juros!M49))</f>
        <v>9.5382999999999996</v>
      </c>
      <c r="M63" s="41">
        <f>IF(AND(M27=1,B28=""),0,IF(M27="","",B64+Tabela_Juros!B50))</f>
        <v>9.1668000000000003</v>
      </c>
    </row>
    <row r="64" spans="1:13" x14ac:dyDescent="0.2">
      <c r="A64" s="34">
        <v>2019</v>
      </c>
      <c r="B64" s="42">
        <f>IF(AND(B28=1,C28=""),0,IF(B28="","",C64+Tabela_Juros!C50))</f>
        <v>8.7952999999999992</v>
      </c>
      <c r="C64" s="42">
        <f>IF(AND(C28=1,D28=""),0,IF(C28="","",D64+Tabela_Juros!D50))</f>
        <v>8.4238</v>
      </c>
      <c r="D64" s="42">
        <f>IF(AND(D28=1,E28=""),0,IF(D28="","",E64+Tabela_Juros!E50))</f>
        <v>8.0523000000000007</v>
      </c>
      <c r="E64" s="42">
        <f>IF(AND(E28=1,F28=""),0,IF(E28="","",F64+Tabela_Juros!F50))</f>
        <v>7.6807999999999996</v>
      </c>
      <c r="F64" s="42">
        <f>IF(AND(F28=1,G28=""),0,IF(F28="","",G64+Tabela_Juros!G50))</f>
        <v>7.3093000000000004</v>
      </c>
      <c r="G64" s="42">
        <f>IF(AND(G28=1,H28=""),0,IF(G28="","",H64+Tabela_Juros!H50))</f>
        <v>6.9378000000000002</v>
      </c>
      <c r="H64" s="42">
        <f>IF(AND(H28=1,I28=""),0,IF(H28="","",I64+Tabela_Juros!I50))</f>
        <v>6.5663</v>
      </c>
      <c r="I64" s="42">
        <f>IF(AND(I28=1,J28=""),0,IF(I28="","",J64+Tabela_Juros!J50))</f>
        <v>6.2229000000000001</v>
      </c>
      <c r="J64" s="42">
        <f>IF(AND(J28=1,K28=""),0,IF(J28="","",K64+Tabela_Juros!K50))</f>
        <v>5.8795000000000002</v>
      </c>
      <c r="K64" s="42">
        <f>IF(AND(K28=1,L28=""),0,IF(K28="","",L64+Tabela_Juros!L50))</f>
        <v>5.5641999999999996</v>
      </c>
      <c r="L64" s="42">
        <f>IF(AND(L28=1,M28=""),0,IF(L28="","",M64+Tabela_Juros!M50))</f>
        <v>5.2770999999999999</v>
      </c>
      <c r="M64" s="42">
        <f>IF(AND(M28=1,B29=""),0,IF(M28="","",B65+Tabela_Juros!B51))</f>
        <v>4.99</v>
      </c>
    </row>
    <row r="65" spans="1:15" x14ac:dyDescent="0.2">
      <c r="A65" s="32">
        <v>2020</v>
      </c>
      <c r="B65" s="41">
        <f>IF(AND(B29=1,C29=""),0,IF(B29="","",C65+Tabela_Juros!C51))</f>
        <v>4.7312000000000003</v>
      </c>
      <c r="C65" s="41">
        <f>IF(AND(C29=1,D29=""),0,IF(C29="","",D65+Tabela_Juros!D51))</f>
        <v>4.4724000000000004</v>
      </c>
      <c r="D65" s="41">
        <f>IF(AND(D29=1,E29=""),0,IF(D29="","",E65+Tabela_Juros!E51))</f>
        <v>4.2278000000000002</v>
      </c>
      <c r="E65" s="41">
        <f>IF(AND(E29=1,F29=""),0,IF(E29="","",F65+Tabela_Juros!F51))</f>
        <v>4.0115999999999996</v>
      </c>
      <c r="F65" s="41">
        <f>IF(AND(F29=1,G29=""),0,IF(F29="","",G65+Tabela_Juros!G51))</f>
        <v>3.7953999999999999</v>
      </c>
      <c r="G65" s="41">
        <f>IF(AND(G29=1,H29=""),0,IF(G29="","",H65+Tabela_Juros!H51))</f>
        <v>3.6221000000000001</v>
      </c>
      <c r="H65" s="41">
        <f>IF(AND(H29=1,I29=""),0,IF(H29="","",I65+Tabela_Juros!I51))</f>
        <v>3.4918</v>
      </c>
      <c r="I65" s="41">
        <f>IF(AND(I29=1,J29=""),0,IF(I29="","",J65+Tabela_Juros!J51))</f>
        <v>3.3614999999999999</v>
      </c>
      <c r="J65" s="41">
        <f>IF(AND(J29=1,K29=""),0,IF(J29="","",K65+Tabela_Juros!K51))</f>
        <v>3.2456</v>
      </c>
      <c r="K65" s="41">
        <f>IF(AND(K29=1,L29=""),0,IF(K29="","",L65+Tabela_Juros!L51))</f>
        <v>3.1297000000000001</v>
      </c>
      <c r="L65" s="41">
        <f>IF(AND(L29=1,M29=""),0,IF(L29="","",M65+Tabela_Juros!M51))</f>
        <v>3.0137999999999998</v>
      </c>
      <c r="M65" s="41">
        <f>IF(AND(M29=1,B30=""),0,IF(M29="","",B66+Tabela_Juros!B52))</f>
        <v>2.8978999999999999</v>
      </c>
      <c r="O65" s="73"/>
    </row>
    <row r="66" spans="1:15" x14ac:dyDescent="0.2">
      <c r="A66" s="34">
        <v>2021</v>
      </c>
      <c r="B66" s="42">
        <f>IF(AND(B30=1,C30=""),0,IF(B30="","",C66+Tabela_Juros!C52))</f>
        <v>2.782</v>
      </c>
      <c r="C66" s="42">
        <f>IF(AND(C30=1,D30=""),0,IF(C30="","",D66+Tabela_Juros!D52))</f>
        <v>2.6661000000000001</v>
      </c>
      <c r="D66" s="42">
        <f>IF(AND(D30=1,E30=""),0,IF(D30="","",E66+Tabela_Juros!E52))</f>
        <v>2.5501999999999998</v>
      </c>
      <c r="E66" s="42">
        <f>IF(AND(E30=1,F30=""),0,IF(E30="","",F66+Tabela_Juros!F52))</f>
        <v>2.3912</v>
      </c>
      <c r="F66" s="42">
        <f>IF(AND(F30=1,G30=""),0,IF(F30="","",G66+Tabela_Juros!G52))</f>
        <v>2.2322000000000002</v>
      </c>
      <c r="G66" s="42">
        <f>IF(AND(G30=1,H30=""),0,IF(G30="","",H66+Tabela_Juros!H52))</f>
        <v>2.0303</v>
      </c>
      <c r="H66" s="42">
        <f>IF(AND(H30=1,I30=""),0,IF(H30="","",I66+Tabela_Juros!I52))</f>
        <v>1.7857000000000001</v>
      </c>
      <c r="I66" s="42">
        <f>IF(AND(I30=1,J30=""),0,IF(I30="","",J66+Tabela_Juros!J52))</f>
        <v>1.5410999999999999</v>
      </c>
      <c r="J66" s="42">
        <f>IF(AND(J30=1,K30=""),0,IF(J30="","",K66+Tabela_Juros!K52))</f>
        <v>1.2399</v>
      </c>
      <c r="K66" s="42">
        <f>IF(AND(K30=1,L30=""),0,IF(K30="","",L66+Tabela_Juros!L52))</f>
        <v>0.88239999999999996</v>
      </c>
      <c r="L66" s="42">
        <f>IF(AND(L30=1,M30=""),0,IF(L30="","",M66+Tabela_Juros!M52))</f>
        <v>0.44119999999999998</v>
      </c>
      <c r="M66" s="42">
        <f>IF(AND(M30=1,B31=""),0,IF(M30="","",B67+Tabela_Juros!B53))</f>
        <v>0</v>
      </c>
    </row>
    <row r="67" spans="1:15" hidden="1" x14ac:dyDescent="0.2">
      <c r="A67" s="32">
        <v>2022</v>
      </c>
      <c r="B67" s="41" t="str">
        <f>IF(AND(B31=1,C31=""),0,IF(B31="","",C67+Tabela_Juros!C53))</f>
        <v/>
      </c>
      <c r="C67" s="41" t="str">
        <f>IF(AND(C31=1,D31=""),0,IF(C31="","",D67+Tabela_Juros!D53))</f>
        <v/>
      </c>
      <c r="D67" s="41" t="str">
        <f>IF(AND(D31=1,E31=""),0,IF(D31="","",E67+Tabela_Juros!E53))</f>
        <v/>
      </c>
      <c r="E67" s="41" t="str">
        <f>IF(AND(E31=1,F31=""),0,IF(E31="","",F67+Tabela_Juros!F53))</f>
        <v/>
      </c>
      <c r="F67" s="41" t="str">
        <f>IF(AND(F31=1,G31=""),0,IF(F31="","",G67+Tabela_Juros!G53))</f>
        <v/>
      </c>
      <c r="G67" s="41" t="str">
        <f>IF(AND(G31=1,H31=""),0,IF(G31="","",H67+Tabela_Juros!H53))</f>
        <v/>
      </c>
      <c r="H67" s="41" t="str">
        <f>IF(AND(H31=1,I31=""),0,IF(H31="","",I67+Tabela_Juros!I53))</f>
        <v/>
      </c>
      <c r="I67" s="41" t="str">
        <f>IF(AND(I31=1,J31=""),0,IF(I31="","",J67+Tabela_Juros!J53))</f>
        <v/>
      </c>
      <c r="J67" s="41" t="str">
        <f>IF(AND(J31=1,K31=""),0,IF(J31="","",K67+Tabela_Juros!K53))</f>
        <v/>
      </c>
      <c r="K67" s="41" t="str">
        <f>IF(AND(K31=1,L31=""),0,IF(K31="","",L67+Tabela_Juros!L53))</f>
        <v/>
      </c>
      <c r="L67" s="41" t="str">
        <f>IF(AND(L31=1,M31=""),0,IF(L31="","",M67+Tabela_Juros!M53))</f>
        <v/>
      </c>
      <c r="M67" s="41" t="str">
        <f>IF(AND(M31=1,B32=""),0,IF(M31="","",B68+Tabela_Juros!B54))</f>
        <v/>
      </c>
    </row>
    <row r="68" spans="1:15" hidden="1" x14ac:dyDescent="0.2">
      <c r="A68" s="34">
        <v>2023</v>
      </c>
      <c r="B68" s="38" t="str">
        <f>IF(AND(B32=1,C32=""),0,IF(B32="","",C68+Tabela_Juros!C54))</f>
        <v/>
      </c>
      <c r="C68" s="38" t="str">
        <f>IF(AND(C32=1,D32=""),0,IF(C32="","",D68+Tabela_Juros!D54))</f>
        <v/>
      </c>
      <c r="D68" s="38" t="str">
        <f>IF(AND(D32=1,E32=""),0,IF(D32="","",E68+Tabela_Juros!E54))</f>
        <v/>
      </c>
      <c r="E68" s="38" t="str">
        <f>IF(AND(E32=1,F32=""),0,IF(E32="","",F68+Tabela_Juros!F54))</f>
        <v/>
      </c>
      <c r="F68" s="38" t="str">
        <f>IF(AND(F32=1,G32=""),0,IF(F32="","",G68+Tabela_Juros!G54))</f>
        <v/>
      </c>
      <c r="G68" s="38" t="str">
        <f>IF(AND(G32=1,H32=""),0,IF(G32="","",H68+Tabela_Juros!H54))</f>
        <v/>
      </c>
      <c r="H68" s="38" t="str">
        <f>IF(AND(H32=1,I32=""),0,IF(H32="","",I68+Tabela_Juros!I54))</f>
        <v/>
      </c>
      <c r="I68" s="38" t="str">
        <f>IF(AND(I32=1,J32=""),0,IF(I32="","",J68+Tabela_Juros!J54))</f>
        <v/>
      </c>
      <c r="J68" s="38" t="str">
        <f>IF(AND(J32=1,K32=""),0,IF(J32="","",K68+Tabela_Juros!K54))</f>
        <v/>
      </c>
      <c r="K68" s="38" t="str">
        <f>IF(AND(K32=1,L32=""),0,IF(K32="","",L68+Tabela_Juros!L54))</f>
        <v/>
      </c>
      <c r="L68" s="38" t="str">
        <f>IF(AND(L32=1,M32=""),0,IF(L32="","",M68+Tabela_Juros!M54))</f>
        <v/>
      </c>
      <c r="M68" s="38" t="str">
        <f>IF(AND(M32=1,B33=""),0,IF(M32="","",B69+Tabela_Juros!B55))</f>
        <v/>
      </c>
    </row>
    <row r="69" spans="1:15" hidden="1" x14ac:dyDescent="0.2">
      <c r="A69" s="32">
        <v>2024</v>
      </c>
      <c r="B69" s="37" t="str">
        <f>IF(AND(B33=1,C33=""),0,IF(B33="","",C69+Tabela_Juros!C55))</f>
        <v/>
      </c>
      <c r="C69" s="37" t="str">
        <f>IF(AND(C33=1,D33=""),0,IF(C33="","",D69+Tabela_Juros!D55))</f>
        <v/>
      </c>
      <c r="D69" s="37" t="str">
        <f>IF(AND(D33=1,E33=""),0,IF(D33="","",E69+Tabela_Juros!E55))</f>
        <v/>
      </c>
      <c r="E69" s="37" t="str">
        <f>IF(AND(E33=1,F33=""),0,IF(E33="","",F69+Tabela_Juros!F55))</f>
        <v/>
      </c>
      <c r="F69" s="37" t="str">
        <f>IF(AND(F33=1,G33=""),0,IF(F33="","",G69+Tabela_Juros!G55))</f>
        <v/>
      </c>
      <c r="G69" s="37" t="str">
        <f>IF(AND(G33=1,H33=""),0,IF(G33="","",H69+Tabela_Juros!H55))</f>
        <v/>
      </c>
      <c r="H69" s="37" t="str">
        <f>IF(AND(H33=1,I33=""),0,IF(H33="","",I69+Tabela_Juros!I55))</f>
        <v/>
      </c>
      <c r="I69" s="37" t="str">
        <f>IF(AND(I33=1,J33=""),0,IF(I33="","",J69+Tabela_Juros!J55))</f>
        <v/>
      </c>
      <c r="J69" s="37" t="str">
        <f>IF(AND(J33=1,K33=""),0,IF(J33="","",K69+Tabela_Juros!K55))</f>
        <v/>
      </c>
      <c r="K69" s="37" t="str">
        <f>IF(AND(K33=1,L33=""),0,IF(K33="","",L69+Tabela_Juros!L55))</f>
        <v/>
      </c>
      <c r="L69" s="37" t="str">
        <f>IF(AND(L33=1,M33=""),0,IF(L33="","",M69+Tabela_Juros!M55))</f>
        <v/>
      </c>
      <c r="M69" s="37" t="str">
        <f>IF(AND(M33=1,B34=""),0,IF(M33="","",B70+Tabela_Juros!B56))</f>
        <v/>
      </c>
    </row>
    <row r="70" spans="1:15" hidden="1" x14ac:dyDescent="0.2">
      <c r="A70" s="34">
        <v>2025</v>
      </c>
      <c r="B70" s="38" t="str">
        <f>IF(AND(B34=1,C34=""),0,IF(B34="","",C70+Tabela_Juros!C56))</f>
        <v/>
      </c>
      <c r="C70" s="38" t="str">
        <f>IF(AND(C34=1,D34=""),0,IF(C34="","",D70+Tabela_Juros!D56))</f>
        <v/>
      </c>
      <c r="D70" s="38" t="str">
        <f>IF(AND(D34=1,E34=""),0,IF(D34="","",E70+Tabela_Juros!E56))</f>
        <v/>
      </c>
      <c r="E70" s="38" t="str">
        <f>IF(AND(E34=1,F34=""),0,IF(E34="","",F70+Tabela_Juros!F56))</f>
        <v/>
      </c>
      <c r="F70" s="38" t="str">
        <f>IF(AND(F34=1,G34=""),0,IF(F34="","",G70+Tabela_Juros!G56))</f>
        <v/>
      </c>
      <c r="G70" s="38" t="str">
        <f>IF(AND(G34=1,H34=""),0,IF(G34="","",H70+Tabela_Juros!H56))</f>
        <v/>
      </c>
      <c r="H70" s="38" t="str">
        <f>IF(AND(H34=1,I34=""),0,IF(H34="","",I70+Tabela_Juros!I56))</f>
        <v/>
      </c>
      <c r="I70" s="38" t="str">
        <f>IF(AND(I34=1,J34=""),0,IF(I34="","",J70+Tabela_Juros!J56))</f>
        <v/>
      </c>
      <c r="J70" s="38" t="str">
        <f>IF(AND(J34=1,K34=""),0,IF(J34="","",K70+Tabela_Juros!K56))</f>
        <v/>
      </c>
      <c r="K70" s="38" t="str">
        <f>IF(AND(K34=1,L34=""),0,IF(K34="","",L70+Tabela_Juros!L56))</f>
        <v/>
      </c>
      <c r="L70" s="38" t="str">
        <f>IF(AND(L34=1,M34=""),0,IF(L34="","",M70+Tabela_Juros!M56))</f>
        <v/>
      </c>
      <c r="M70" s="38" t="str">
        <f>IF(AND(M34=1,B35=""),0,IF(M34="","",B71+Tabela_Juros!B57))</f>
        <v/>
      </c>
    </row>
    <row r="71" spans="1:15" ht="5.25" customHeight="1" x14ac:dyDescent="0.2">
      <c r="A71" s="90" t="s">
        <v>41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</row>
    <row r="72" spans="1:15" ht="12" customHeight="1" x14ac:dyDescent="0.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</row>
    <row r="73" spans="1:15" ht="18" customHeight="1" x14ac:dyDescent="0.2">
      <c r="A73" s="91" t="s">
        <v>46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3"/>
    </row>
    <row r="74" spans="1:15" x14ac:dyDescent="0.2">
      <c r="A74" s="72" t="s">
        <v>29</v>
      </c>
      <c r="B74" s="33" t="s">
        <v>0</v>
      </c>
      <c r="C74" s="33" t="s">
        <v>1</v>
      </c>
      <c r="D74" s="33" t="s">
        <v>2</v>
      </c>
      <c r="E74" s="33" t="s">
        <v>3</v>
      </c>
      <c r="F74" s="33" t="s">
        <v>4</v>
      </c>
      <c r="G74" s="33" t="s">
        <v>5</v>
      </c>
      <c r="H74" s="33" t="s">
        <v>6</v>
      </c>
      <c r="I74" s="33" t="s">
        <v>7</v>
      </c>
      <c r="J74" s="33" t="s">
        <v>8</v>
      </c>
      <c r="K74" s="33" t="s">
        <v>9</v>
      </c>
      <c r="L74" s="33" t="s">
        <v>10</v>
      </c>
      <c r="M74" s="33" t="s">
        <v>11</v>
      </c>
    </row>
    <row r="75" spans="1:15" x14ac:dyDescent="0.2">
      <c r="A75" s="32">
        <v>2021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>
        <f>IF(AND('Tabela IPCA-e - Selic'!M31=1,'Tabela IPCA-e - Selic'!B32=""),1,IF('Tabela IPCA-e - Selic'!M31="","",'Tabela IPCA-e - Selic'!B24+('Tabela IPCA-e - Selic'!M31/100)+1))</f>
        <v>1.3083</v>
      </c>
    </row>
    <row r="76" spans="1:15" x14ac:dyDescent="0.2">
      <c r="A76" s="34">
        <v>2022</v>
      </c>
      <c r="B76" s="64">
        <f>IF(AND('Tabela IPCA-e - Selic'!B32=1,'Tabela IPCA-e - Selic'!C32=""),1,IF('Tabela IPCA-e - Selic'!B32="","",'Tabela IPCA-e - Selic'!C24+('Tabela IPCA-e - Selic'!B32/100)+1))</f>
        <v>1.3006</v>
      </c>
      <c r="C76" s="64">
        <f>IF(AND('Tabela IPCA-e - Selic'!C32=1,'Tabela IPCA-e - Selic'!D32=""),1,IF('Tabela IPCA-e - Selic'!C32="","",'Tabela IPCA-e - Selic'!D24+('Tabela IPCA-e - Selic'!C32/100)+1))</f>
        <v>1.2932999999999999</v>
      </c>
      <c r="D76" s="64">
        <f>IF(AND('Tabela IPCA-e - Selic'!D32=1,'Tabela IPCA-e - Selic'!E32=""),1,IF('Tabela IPCA-e - Selic'!D32="","",'Tabela IPCA-e - Selic'!E24+('Tabela IPCA-e - Selic'!D32/100)+1))</f>
        <v>1.2857000000000001</v>
      </c>
      <c r="E76" s="64">
        <f>IF(AND('Tabela IPCA-e - Selic'!E32=1,'Tabela IPCA-e - Selic'!F32=""),1,IF('Tabela IPCA-e - Selic'!E32="","",'Tabela IPCA-e - Selic'!F24+('Tabela IPCA-e - Selic'!E32/100)+1))</f>
        <v>1.2764</v>
      </c>
      <c r="F76" s="64">
        <f>IF(AND('Tabela IPCA-e - Selic'!F32=1,'Tabela IPCA-e - Selic'!G32=""),1,IF('Tabela IPCA-e - Selic'!F32="","",'Tabela IPCA-e - Selic'!G24+('Tabela IPCA-e - Selic'!F32/100)+1))</f>
        <v>1.2681</v>
      </c>
      <c r="G76" s="64">
        <f>IF(AND('Tabela IPCA-e - Selic'!G32=1,'Tabela IPCA-e - Selic'!H32=""),1,IF('Tabela IPCA-e - Selic'!G32="","",'Tabela IPCA-e - Selic'!H24+('Tabela IPCA-e - Selic'!G32/100)+1))</f>
        <v>1.2578</v>
      </c>
      <c r="H76" s="64">
        <f>IF(AND('Tabela IPCA-e - Selic'!H32=1,'Tabela IPCA-e - Selic'!I32=""),1,IF('Tabela IPCA-e - Selic'!H32="","",'Tabela IPCA-e - Selic'!I24+('Tabela IPCA-e - Selic'!H32/100)+1))</f>
        <v>1.2476</v>
      </c>
      <c r="I76" s="64">
        <f>IF(AND('Tabela IPCA-e - Selic'!I32=1,'Tabela IPCA-e - Selic'!J32=""),1,IF('Tabela IPCA-e - Selic'!I32="","",'Tabela IPCA-e - Selic'!J24+('Tabela IPCA-e - Selic'!I32/100)+1))</f>
        <v>1.2373000000000001</v>
      </c>
      <c r="J76" s="64">
        <f>IF(AND('Tabela IPCA-e - Selic'!J32=1,'Tabela IPCA-e - Selic'!K32=""),1,IF('Tabela IPCA-e - Selic'!J32="","",'Tabela IPCA-e - Selic'!K24+('Tabela IPCA-e - Selic'!J32/100)+1))</f>
        <v>1.2256</v>
      </c>
      <c r="K76" s="64">
        <f>IF(AND('Tabela IPCA-e - Selic'!K32=1,'Tabela IPCA-e - Selic'!L32=""),1,IF('Tabela IPCA-e - Selic'!K32="","",'Tabela IPCA-e - Selic'!L24+('Tabela IPCA-e - Selic'!K32/100)+1))</f>
        <v>1.2149000000000001</v>
      </c>
      <c r="L76" s="64">
        <f>IF(AND('Tabela IPCA-e - Selic'!L32=1,'Tabela IPCA-e - Selic'!M32=""),1,IF('Tabela IPCA-e - Selic'!L32="","",'Tabela IPCA-e - Selic'!M24+('Tabela IPCA-e - Selic'!L32/100)+1))</f>
        <v>1.2047000000000001</v>
      </c>
      <c r="M76" s="64">
        <f>IF(AND('Tabela IPCA-e - Selic'!M32=1,'Tabela IPCA-e - Selic'!B33=""),1,IF('Tabela IPCA-e - Selic'!M32="","",'Tabela IPCA-e - Selic'!B25+('Tabela IPCA-e - Selic'!M32/100)+1))</f>
        <v>1.1944999999999999</v>
      </c>
    </row>
    <row r="77" spans="1:15" x14ac:dyDescent="0.2">
      <c r="A77" s="32">
        <v>2023</v>
      </c>
      <c r="B77" s="63">
        <f>IF(AND('Tabela IPCA-e - Selic'!B33=1,'Tabela IPCA-e - Selic'!C33=""),1,IF('Tabela IPCA-e - Selic'!B33="","",'Tabela IPCA-e - Selic'!C25+('Tabela IPCA-e - Selic'!B33/100)+1))</f>
        <v>1.1833</v>
      </c>
      <c r="C77" s="63">
        <f>IF(AND('Tabela IPCA-e - Selic'!C33=1,'Tabela IPCA-e - Selic'!D33=""),1,IF('Tabela IPCA-e - Selic'!C33="","",'Tabela IPCA-e - Selic'!D25+('Tabela IPCA-e - Selic'!C33/100)+1))</f>
        <v>1.1720999999999999</v>
      </c>
      <c r="D77" s="63">
        <f>IF(AND('Tabela IPCA-e - Selic'!D33=1,'Tabela IPCA-e - Selic'!E33=""),1,IF('Tabela IPCA-e - Selic'!D33="","",'Tabela IPCA-e - Selic'!E25+('Tabela IPCA-e - Selic'!D33/100)+1))</f>
        <v>1.1629</v>
      </c>
      <c r="E77" s="63">
        <f>IF(AND('Tabela IPCA-e - Selic'!E33=1,'Tabela IPCA-e - Selic'!F33=""),1,IF('Tabela IPCA-e - Selic'!E33="","",'Tabela IPCA-e - Selic'!F25+('Tabela IPCA-e - Selic'!E33/100)+1))</f>
        <v>1.1512</v>
      </c>
      <c r="F77" s="63">
        <f>IF(AND('Tabela IPCA-e - Selic'!F33=1,'Tabela IPCA-e - Selic'!G33=""),1,IF('Tabela IPCA-e - Selic'!F33="","",'Tabela IPCA-e - Selic'!G25+('Tabela IPCA-e - Selic'!F33/100)+1))</f>
        <v>1.1419999999999999</v>
      </c>
      <c r="G77" s="63">
        <f>IF(AND('Tabela IPCA-e - Selic'!G33=1,'Tabela IPCA-e - Selic'!H33=""),1,IF('Tabela IPCA-e - Selic'!G33="","",'Tabela IPCA-e - Selic'!H25+('Tabela IPCA-e - Selic'!G33/100)+1))</f>
        <v>1.1308</v>
      </c>
      <c r="H77" s="63">
        <f>IF(AND('Tabela IPCA-e - Selic'!H33=1,'Tabela IPCA-e - Selic'!I33=""),1,IF('Tabela IPCA-e - Selic'!H33="","",'Tabela IPCA-e - Selic'!I25+('Tabela IPCA-e - Selic'!H33/100)+1))</f>
        <v>1.1201000000000001</v>
      </c>
      <c r="I77" s="63">
        <f>IF(AND('Tabela IPCA-e - Selic'!I33=1,'Tabela IPCA-e - Selic'!J33=""),1,IF('Tabela IPCA-e - Selic'!I33="","",'Tabela IPCA-e - Selic'!J25+('Tabela IPCA-e - Selic'!I33/100)+1))</f>
        <v>1.1093999999999999</v>
      </c>
      <c r="J77" s="63">
        <f>IF(AND('Tabela IPCA-e - Selic'!J33=1,'Tabela IPCA-e - Selic'!K33=""),1,IF('Tabela IPCA-e - Selic'!J33="","",'Tabela IPCA-e - Selic'!K25+('Tabela IPCA-e - Selic'!J33/100)+1))</f>
        <v>1.0980000000000001</v>
      </c>
      <c r="K77" s="63">
        <f>IF(AND('Tabela IPCA-e - Selic'!K33=1,'Tabela IPCA-e - Selic'!L33=""),1,IF('Tabela IPCA-e - Selic'!K33="","",'Tabela IPCA-e - Selic'!L25+('Tabela IPCA-e - Selic'!K33/100)+1))</f>
        <v>1.0883</v>
      </c>
      <c r="L77" s="63">
        <f>IF(AND('Tabela IPCA-e - Selic'!L33=1,'Tabela IPCA-e - Selic'!M33=""),1,IF('Tabela IPCA-e - Selic'!L33="","",'Tabela IPCA-e - Selic'!M25+('Tabela IPCA-e - Selic'!L33/100)+1))</f>
        <v>1.0783</v>
      </c>
      <c r="M77" s="63">
        <f>IF(AND('Tabela IPCA-e - Selic'!M33=1,'Tabela IPCA-e - Selic'!B34=""),1,IF('Tabela IPCA-e - Selic'!M33="","",'Tabela IPCA-e - Selic'!B26+('Tabela IPCA-e - Selic'!M33/100)+1))</f>
        <v>1.0690999999999999</v>
      </c>
    </row>
    <row r="78" spans="1:15" x14ac:dyDescent="0.2">
      <c r="A78" s="34">
        <v>2024</v>
      </c>
      <c r="B78" s="64">
        <f>IF(AND('Tabela IPCA-e - Selic'!B34=1,'Tabela IPCA-e - Selic'!C34=""),1,IF('Tabela IPCA-e - Selic'!B34="","",'Tabela IPCA-e - Selic'!C26+('Tabela IPCA-e - Selic'!B34/100)+1))</f>
        <v>1.0602</v>
      </c>
      <c r="C78" s="64">
        <f>IF(AND('Tabela IPCA-e - Selic'!C34=1,'Tabela IPCA-e - Selic'!D34=""),1,IF('Tabela IPCA-e - Selic'!C34="","",'Tabela IPCA-e - Selic'!D26+('Tabela IPCA-e - Selic'!C34/100)+1))</f>
        <v>1.0505</v>
      </c>
      <c r="D78" s="64">
        <f>IF(AND('Tabela IPCA-e - Selic'!D34=1,'Tabela IPCA-e - Selic'!E34=""),1,IF('Tabela IPCA-e - Selic'!D34="","",'Tabela IPCA-e - Selic'!E26+('Tabela IPCA-e - Selic'!D34/100)+1))</f>
        <v>1.0425</v>
      </c>
      <c r="E78" s="64">
        <f>IF(AND('Tabela IPCA-e - Selic'!E34=1,'Tabela IPCA-e - Selic'!F34=""),1,IF('Tabela IPCA-e - Selic'!E34="","",'Tabela IPCA-e - Selic'!F26+('Tabela IPCA-e - Selic'!E34/100)+1))</f>
        <v>1.0342</v>
      </c>
      <c r="F78" s="64">
        <f>IF(AND('Tabela IPCA-e - Selic'!F34=1,'Tabela IPCA-e - Selic'!G34=""),1,IF('Tabela IPCA-e - Selic'!F34="","",'Tabela IPCA-e - Selic'!G26+('Tabela IPCA-e - Selic'!F34/100)+1))</f>
        <v>1.0253000000000001</v>
      </c>
      <c r="G78" s="64">
        <f>IF(AND('Tabela IPCA-e - Selic'!G34=1,'Tabela IPCA-e - Selic'!H34=""),1,IF('Tabela IPCA-e - Selic'!G34="","",'Tabela IPCA-e - Selic'!H26+('Tabela IPCA-e - Selic'!G34/100)+1))</f>
        <v>1.0169999999999999</v>
      </c>
      <c r="H78" s="64">
        <f>IF(AND('Tabela IPCA-e - Selic'!H34=1,'Tabela IPCA-e - Selic'!I34=""),1,IF('Tabela IPCA-e - Selic'!H34="","",'Tabela IPCA-e - Selic'!I26+('Tabela IPCA-e - Selic'!H34/100)+1))</f>
        <v>1.0091000000000001</v>
      </c>
      <c r="I78" s="64">
        <f>IF(AND('Tabela IPCA-e - Selic'!I34=1,'Tabela IPCA-e - Selic'!J34=""),1,IF('Tabela IPCA-e - Selic'!I34="","",'Tabela IPCA-e - Selic'!J26+('Tabela IPCA-e - Selic'!I34/100)+1))</f>
        <v>1</v>
      </c>
      <c r="J78" s="64" t="str">
        <f>IF(AND('Tabela IPCA-e - Selic'!J34=1,'Tabela IPCA-e - Selic'!K34=""),1,IF('Tabela IPCA-e - Selic'!J34="","",'Tabela IPCA-e - Selic'!K26+('Tabela IPCA-e - Selic'!J34/100)+1))</f>
        <v/>
      </c>
      <c r="K78" s="64" t="str">
        <f>IF(AND('Tabela IPCA-e - Selic'!K34=1,'Tabela IPCA-e - Selic'!L34=""),1,IF('Tabela IPCA-e - Selic'!K34="","",'Tabela IPCA-e - Selic'!L26+('Tabela IPCA-e - Selic'!K34/100)+1))</f>
        <v/>
      </c>
      <c r="L78" s="64" t="str">
        <f>IF(AND('Tabela IPCA-e - Selic'!L34=1,'Tabela IPCA-e - Selic'!M34=""),1,IF('Tabela IPCA-e - Selic'!L34="","",'Tabela IPCA-e - Selic'!M26+('Tabela IPCA-e - Selic'!L34/100)+1))</f>
        <v/>
      </c>
      <c r="M78" s="64" t="str">
        <f>IF(AND('Tabela IPCA-e - Selic'!M34=1,'Tabela IPCA-e - Selic'!B35=""),1,IF('Tabela IPCA-e - Selic'!M34="","",'Tabela IPCA-e - Selic'!B27+('Tabela IPCA-e - Selic'!M34/100)+1))</f>
        <v/>
      </c>
    </row>
    <row r="79" spans="1:15" hidden="1" x14ac:dyDescent="0.2">
      <c r="A79" s="32">
        <v>2025</v>
      </c>
      <c r="B79" s="63" t="str">
        <f>IF(AND('Tabela IPCA-e - Selic'!B35=1,'Tabela IPCA-e - Selic'!C35=""),1,IF('Tabela IPCA-e - Selic'!B35="","",'Tabela IPCA-e - Selic'!C27+('Tabela IPCA-e - Selic'!B35/100)+1))</f>
        <v/>
      </c>
      <c r="C79" s="63" t="str">
        <f>IF(AND('Tabela IPCA-e - Selic'!C35=1,'Tabela IPCA-e - Selic'!D35=""),1,IF('Tabela IPCA-e - Selic'!C35="","",'Tabela IPCA-e - Selic'!D27+('Tabela IPCA-e - Selic'!C35/100)+1))</f>
        <v/>
      </c>
      <c r="D79" s="63" t="str">
        <f>IF(AND('Tabela IPCA-e - Selic'!D35=1,'Tabela IPCA-e - Selic'!E35=""),1,IF('Tabela IPCA-e - Selic'!D35="","",'Tabela IPCA-e - Selic'!E27+('Tabela IPCA-e - Selic'!D35/100)+1))</f>
        <v/>
      </c>
      <c r="E79" s="63" t="str">
        <f>IF(AND('Tabela IPCA-e - Selic'!E35=1,'Tabela IPCA-e - Selic'!F35=""),1,IF('Tabela IPCA-e - Selic'!E35="","",'Tabela IPCA-e - Selic'!F27+('Tabela IPCA-e - Selic'!E35/100)+1))</f>
        <v/>
      </c>
      <c r="F79" s="63" t="str">
        <f>IF(AND('Tabela IPCA-e - Selic'!F35=1,'Tabela IPCA-e - Selic'!G35=""),1,IF('Tabela IPCA-e - Selic'!F35="","",'Tabela IPCA-e - Selic'!G27+('Tabela IPCA-e - Selic'!F35/100)+1))</f>
        <v/>
      </c>
      <c r="G79" s="63" t="str">
        <f>IF(AND('Tabela IPCA-e - Selic'!G35=1,'Tabela IPCA-e - Selic'!H35=""),1,IF('Tabela IPCA-e - Selic'!G35="","",'Tabela IPCA-e - Selic'!H27+('Tabela IPCA-e - Selic'!G35/100)+1))</f>
        <v/>
      </c>
      <c r="H79" s="63" t="str">
        <f>IF(AND('Tabela IPCA-e - Selic'!H35=1,'Tabela IPCA-e - Selic'!I35=""),1,IF('Tabela IPCA-e - Selic'!H35="","",'Tabela IPCA-e - Selic'!I27+('Tabela IPCA-e - Selic'!H35/100)+1))</f>
        <v/>
      </c>
      <c r="I79" s="63" t="str">
        <f>IF(AND('Tabela IPCA-e - Selic'!I35=1,'Tabela IPCA-e - Selic'!J35=""),1,IF('Tabela IPCA-e - Selic'!I35="","",'Tabela IPCA-e - Selic'!J27+('Tabela IPCA-e - Selic'!I35/100)+1))</f>
        <v/>
      </c>
      <c r="J79" s="63" t="str">
        <f>IF(AND('Tabela IPCA-e - Selic'!J35=1,'Tabela IPCA-e - Selic'!K35=""),1,IF('Tabela IPCA-e - Selic'!J35="","",'Tabela IPCA-e - Selic'!K27+('Tabela IPCA-e - Selic'!J35/100)+1))</f>
        <v/>
      </c>
      <c r="K79" s="63" t="str">
        <f>IF(AND('Tabela IPCA-e - Selic'!K35=1,'Tabela IPCA-e - Selic'!L35=""),1,IF('Tabela IPCA-e - Selic'!K35="","",'Tabela IPCA-e - Selic'!L27+('Tabela IPCA-e - Selic'!K35/100)+1))</f>
        <v/>
      </c>
      <c r="L79" s="63" t="str">
        <f>IF(AND('Tabela IPCA-e - Selic'!L35=1,'Tabela IPCA-e - Selic'!M35=""),1,IF('Tabela IPCA-e - Selic'!L35="","",'Tabela IPCA-e - Selic'!M27+('Tabela IPCA-e - Selic'!L35/100)+1))</f>
        <v/>
      </c>
      <c r="M79" s="63" t="str">
        <f>IF(AND('Tabela IPCA-e - Selic'!M35=1,'Tabela IPCA-e - Selic'!B36=""),1,IF('Tabela IPCA-e - Selic'!M35="","",'Tabela IPCA-e - Selic'!B28+('Tabela IPCA-e - Selic'!M35/100)+1))</f>
        <v/>
      </c>
    </row>
    <row r="80" spans="1:15" ht="27" customHeight="1" x14ac:dyDescent="0.2">
      <c r="A80" s="90" t="s">
        <v>43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</row>
  </sheetData>
  <mergeCells count="6">
    <mergeCell ref="A80:M80"/>
    <mergeCell ref="A73:M73"/>
    <mergeCell ref="A1:M1"/>
    <mergeCell ref="A37:M37"/>
    <mergeCell ref="A71:M72"/>
    <mergeCell ref="A35:M35"/>
  </mergeCells>
  <printOptions horizontalCentered="1"/>
  <pageMargins left="0.15748031496062992" right="0.15748031496062992" top="0.15748031496062992" bottom="0.15748031496062992" header="0.15748031496062992" footer="0.15748031496062992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M4"/>
  <sheetViews>
    <sheetView zoomScale="145" zoomScaleNormal="145" workbookViewId="0">
      <selection activeCell="G18" sqref="G18"/>
    </sheetView>
  </sheetViews>
  <sheetFormatPr defaultRowHeight="15" x14ac:dyDescent="0.25"/>
  <cols>
    <col min="12" max="12" width="11" customWidth="1"/>
    <col min="13" max="13" width="12.140625" customWidth="1"/>
  </cols>
  <sheetData>
    <row r="1" spans="1:13" s="1" customFormat="1" x14ac:dyDescent="0.25">
      <c r="F1" s="1" t="s">
        <v>14</v>
      </c>
    </row>
    <row r="2" spans="1:13" s="18" customFormat="1" ht="13.5" x14ac:dyDescent="0.3">
      <c r="A2" s="11" t="s">
        <v>28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M2" s="12" t="s">
        <v>26</v>
      </c>
    </row>
    <row r="3" spans="1:13" s="1" customFormat="1" ht="15.75" x14ac:dyDescent="0.3">
      <c r="A3" s="13">
        <v>1994</v>
      </c>
      <c r="B3" s="14" t="s">
        <v>13</v>
      </c>
      <c r="C3" s="14" t="s">
        <v>13</v>
      </c>
      <c r="D3" s="14" t="s">
        <v>13</v>
      </c>
      <c r="E3" s="14" t="s">
        <v>13</v>
      </c>
      <c r="F3" s="14" t="s">
        <v>13</v>
      </c>
      <c r="G3" s="14" t="s">
        <v>13</v>
      </c>
      <c r="H3" s="14">
        <v>6.08</v>
      </c>
      <c r="I3" s="14">
        <v>5.46</v>
      </c>
      <c r="J3" s="14">
        <v>1.51</v>
      </c>
      <c r="K3" s="14">
        <v>1.86</v>
      </c>
      <c r="L3" s="14">
        <v>3.27</v>
      </c>
      <c r="M3" s="14">
        <v>2.19</v>
      </c>
    </row>
    <row r="4" spans="1:13" s="1" customFormat="1" ht="15.75" x14ac:dyDescent="0.3">
      <c r="A4" s="13">
        <v>1995</v>
      </c>
      <c r="B4" s="14">
        <v>1.67</v>
      </c>
      <c r="C4" s="14">
        <v>0.99</v>
      </c>
      <c r="D4" s="14">
        <v>1.41</v>
      </c>
      <c r="E4" s="14">
        <v>1.92</v>
      </c>
      <c r="F4" s="14">
        <v>2.57</v>
      </c>
      <c r="G4" s="14">
        <v>1.82</v>
      </c>
      <c r="H4" s="14" t="s">
        <v>13</v>
      </c>
      <c r="I4" s="14" t="s">
        <v>13</v>
      </c>
      <c r="J4" s="14" t="s">
        <v>13</v>
      </c>
      <c r="K4" s="14" t="s">
        <v>13</v>
      </c>
      <c r="L4" s="14" t="s">
        <v>13</v>
      </c>
      <c r="M4" s="14" t="s">
        <v>13</v>
      </c>
    </row>
  </sheetData>
  <sheetProtection password="8A5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18"/>
  <sheetViews>
    <sheetView topLeftCell="A7" zoomScale="145" zoomScaleNormal="145" workbookViewId="0">
      <selection activeCell="H23" sqref="H23"/>
    </sheetView>
  </sheetViews>
  <sheetFormatPr defaultRowHeight="15" x14ac:dyDescent="0.25"/>
  <sheetData>
    <row r="1" spans="1:13" ht="15.75" x14ac:dyDescent="0.3">
      <c r="A1" s="19"/>
      <c r="B1" s="19"/>
      <c r="C1" s="19"/>
      <c r="D1" s="19"/>
      <c r="E1" s="10"/>
      <c r="F1" s="10" t="s">
        <v>12</v>
      </c>
      <c r="G1" s="10"/>
      <c r="H1" s="10"/>
      <c r="I1" s="10"/>
      <c r="J1" s="10"/>
      <c r="K1" s="10"/>
      <c r="L1" s="10"/>
      <c r="M1" s="10"/>
    </row>
    <row r="2" spans="1:13" ht="15.75" x14ac:dyDescent="0.3">
      <c r="A2" s="11" t="s">
        <v>28</v>
      </c>
      <c r="B2" s="12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M2" s="12" t="s">
        <v>26</v>
      </c>
    </row>
    <row r="3" spans="1:13" ht="15.75" x14ac:dyDescent="0.3">
      <c r="A3" s="13">
        <v>1994</v>
      </c>
      <c r="B3" s="14">
        <v>41.32</v>
      </c>
      <c r="C3" s="14">
        <v>40.57</v>
      </c>
      <c r="D3" s="14">
        <v>43.08</v>
      </c>
      <c r="E3" s="14">
        <v>42.86</v>
      </c>
      <c r="F3" s="14">
        <v>42.73</v>
      </c>
      <c r="G3" s="14">
        <v>48.24</v>
      </c>
      <c r="H3" s="14">
        <v>7.75</v>
      </c>
      <c r="I3" s="14">
        <v>1.85</v>
      </c>
      <c r="J3" s="14">
        <v>1.4</v>
      </c>
      <c r="K3" s="14">
        <v>2.82</v>
      </c>
      <c r="L3" s="14">
        <v>2.96</v>
      </c>
      <c r="M3" s="14">
        <v>1.7</v>
      </c>
    </row>
    <row r="4" spans="1:13" ht="15.75" x14ac:dyDescent="0.3">
      <c r="A4" s="13">
        <v>1995</v>
      </c>
      <c r="B4" s="14">
        <v>1.44</v>
      </c>
      <c r="C4" s="14">
        <v>1.01</v>
      </c>
      <c r="D4" s="14">
        <v>1.62</v>
      </c>
      <c r="E4" s="14">
        <v>2.4900000000000002</v>
      </c>
      <c r="F4" s="14">
        <v>2.1</v>
      </c>
      <c r="G4" s="14">
        <v>2.1800000000000002</v>
      </c>
      <c r="H4" s="14">
        <v>2.46</v>
      </c>
      <c r="I4" s="14">
        <v>1.02</v>
      </c>
      <c r="J4" s="14">
        <v>1.17</v>
      </c>
      <c r="K4" s="14">
        <v>1.4</v>
      </c>
      <c r="L4" s="14">
        <v>1.51</v>
      </c>
      <c r="M4" s="14">
        <v>1.65</v>
      </c>
    </row>
    <row r="5" spans="1:13" ht="15.75" x14ac:dyDescent="0.3">
      <c r="A5" s="13">
        <v>1996</v>
      </c>
      <c r="B5" s="14">
        <v>1.46</v>
      </c>
      <c r="C5" s="14">
        <v>0.71</v>
      </c>
      <c r="D5" s="14">
        <v>0.28999999999999998</v>
      </c>
      <c r="E5" s="14">
        <v>0.93</v>
      </c>
      <c r="F5" s="14">
        <v>1.28</v>
      </c>
      <c r="G5" s="14">
        <v>1.33</v>
      </c>
      <c r="H5" s="14">
        <v>1.2</v>
      </c>
      <c r="I5" s="14">
        <v>0.5</v>
      </c>
      <c r="J5" s="14">
        <v>0.02</v>
      </c>
      <c r="K5" s="14">
        <v>0.38</v>
      </c>
      <c r="L5" s="14">
        <v>0.34</v>
      </c>
      <c r="M5" s="14">
        <v>0.33</v>
      </c>
    </row>
    <row r="6" spans="1:13" ht="15.75" x14ac:dyDescent="0.3">
      <c r="A6" s="13">
        <v>1997</v>
      </c>
      <c r="B6" s="14">
        <v>0.81</v>
      </c>
      <c r="C6" s="14">
        <v>0.45</v>
      </c>
      <c r="D6" s="14">
        <v>0.68</v>
      </c>
      <c r="E6" s="14">
        <v>0.6</v>
      </c>
      <c r="F6" s="14">
        <v>0.11</v>
      </c>
      <c r="G6" s="14">
        <v>0.35</v>
      </c>
      <c r="H6" s="14">
        <v>0.18</v>
      </c>
      <c r="I6" s="14">
        <v>-0.03</v>
      </c>
      <c r="J6" s="14">
        <v>0.1</v>
      </c>
      <c r="K6" s="14">
        <v>0.28999999999999998</v>
      </c>
      <c r="L6" s="14">
        <v>0.15</v>
      </c>
      <c r="M6" s="14">
        <v>0.56999999999999995</v>
      </c>
    </row>
    <row r="7" spans="1:13" ht="15.75" x14ac:dyDescent="0.3">
      <c r="A7" s="13">
        <v>1998</v>
      </c>
      <c r="B7" s="14">
        <v>0.85</v>
      </c>
      <c r="C7" s="14">
        <v>0.54</v>
      </c>
      <c r="D7" s="14">
        <v>0.49</v>
      </c>
      <c r="E7" s="14">
        <v>0.45</v>
      </c>
      <c r="F7" s="14">
        <v>0.72</v>
      </c>
      <c r="G7" s="14">
        <v>0.15</v>
      </c>
      <c r="H7" s="14">
        <v>-0.28000000000000003</v>
      </c>
      <c r="I7" s="14">
        <v>-0.49</v>
      </c>
      <c r="J7" s="14">
        <v>-0.31</v>
      </c>
      <c r="K7" s="14">
        <v>0.11</v>
      </c>
      <c r="L7" s="14">
        <v>-0.18</v>
      </c>
      <c r="M7" s="14">
        <v>0.42</v>
      </c>
    </row>
    <row r="8" spans="1:13" ht="15.75" x14ac:dyDescent="0.3">
      <c r="A8" s="13">
        <v>1999</v>
      </c>
      <c r="B8" s="14">
        <v>0.65</v>
      </c>
      <c r="C8" s="14">
        <v>1.29</v>
      </c>
      <c r="D8" s="15">
        <v>1.28</v>
      </c>
      <c r="E8" s="14">
        <v>0.47</v>
      </c>
      <c r="F8" s="14">
        <v>0.05</v>
      </c>
      <c r="G8" s="14">
        <v>7.0000000000000007E-2</v>
      </c>
      <c r="H8" s="14">
        <v>0.74</v>
      </c>
      <c r="I8" s="14">
        <v>0.55000000000000004</v>
      </c>
      <c r="J8" s="14">
        <v>0.39</v>
      </c>
      <c r="K8" s="14">
        <v>0.96</v>
      </c>
      <c r="L8" s="14">
        <v>0.94</v>
      </c>
      <c r="M8" s="14">
        <v>0.74</v>
      </c>
    </row>
    <row r="9" spans="1:13" ht="15.75" x14ac:dyDescent="0.3">
      <c r="A9" s="13">
        <v>2000</v>
      </c>
      <c r="B9" s="14">
        <v>0.61</v>
      </c>
      <c r="C9" s="14">
        <v>0.05</v>
      </c>
      <c r="D9" s="15">
        <v>0.13</v>
      </c>
      <c r="E9" s="14">
        <v>0.09</v>
      </c>
      <c r="F9" s="14">
        <v>-0.05</v>
      </c>
      <c r="G9" s="14">
        <v>0.3</v>
      </c>
      <c r="H9" s="14">
        <v>1.39</v>
      </c>
      <c r="I9" s="14">
        <v>1.21</v>
      </c>
      <c r="J9" s="14">
        <v>0.43</v>
      </c>
      <c r="K9" s="14">
        <v>0.16</v>
      </c>
      <c r="L9" s="14">
        <v>0.28999999999999998</v>
      </c>
      <c r="M9" s="14">
        <v>0.55000000000000004</v>
      </c>
    </row>
    <row r="10" spans="1:13" ht="15.75" x14ac:dyDescent="0.3">
      <c r="A10" s="13">
        <v>2001</v>
      </c>
      <c r="B10" s="14">
        <v>0.77</v>
      </c>
      <c r="C10" s="14">
        <v>0.49</v>
      </c>
      <c r="D10" s="15">
        <v>0.48</v>
      </c>
      <c r="E10" s="14">
        <v>0.84</v>
      </c>
      <c r="F10" s="14">
        <v>0.56999999999999995</v>
      </c>
      <c r="G10" s="14">
        <v>0.6</v>
      </c>
      <c r="H10" s="14">
        <v>1.1100000000000001</v>
      </c>
      <c r="I10" s="14">
        <v>0.79</v>
      </c>
      <c r="J10" s="14">
        <v>0.44</v>
      </c>
      <c r="K10" s="14">
        <v>0.94</v>
      </c>
      <c r="L10" s="14">
        <v>1.29</v>
      </c>
      <c r="M10" s="14">
        <v>0.74</v>
      </c>
    </row>
    <row r="11" spans="1:13" ht="15.75" x14ac:dyDescent="0.3">
      <c r="A11" s="13">
        <v>2002</v>
      </c>
      <c r="B11" s="14">
        <v>1.07</v>
      </c>
      <c r="C11" s="14">
        <v>0.31</v>
      </c>
      <c r="D11" s="15">
        <v>0.62</v>
      </c>
      <c r="E11" s="14">
        <v>0.68</v>
      </c>
      <c r="F11" s="14">
        <v>0.09</v>
      </c>
      <c r="G11" s="14">
        <v>0.61</v>
      </c>
      <c r="H11" s="14">
        <v>1.1499999999999999</v>
      </c>
      <c r="I11" s="14">
        <v>0.86</v>
      </c>
      <c r="J11" s="14">
        <v>0.83</v>
      </c>
      <c r="K11" s="14">
        <v>1.57</v>
      </c>
      <c r="L11" s="14">
        <v>3.39</v>
      </c>
      <c r="M11" s="14">
        <v>2.7</v>
      </c>
    </row>
    <row r="12" spans="1:13" ht="15.75" x14ac:dyDescent="0.3">
      <c r="A12" s="13">
        <v>2003</v>
      </c>
      <c r="B12" s="14">
        <v>2.4700000000000002</v>
      </c>
      <c r="C12" s="14">
        <v>1.46</v>
      </c>
      <c r="D12" s="15">
        <v>1.37</v>
      </c>
      <c r="E12" s="14">
        <v>1.38</v>
      </c>
      <c r="F12" s="14">
        <v>0.99</v>
      </c>
      <c r="G12" s="14">
        <v>-0.06</v>
      </c>
      <c r="H12" s="14">
        <v>0.04</v>
      </c>
      <c r="I12" s="14">
        <v>0.18</v>
      </c>
      <c r="J12" s="14">
        <v>0.82</v>
      </c>
      <c r="K12" s="14">
        <v>0.39</v>
      </c>
      <c r="L12" s="14">
        <v>0.37</v>
      </c>
      <c r="M12" s="14">
        <v>0.54</v>
      </c>
    </row>
    <row r="13" spans="1:13" ht="15.75" x14ac:dyDescent="0.3">
      <c r="A13" s="13">
        <v>2004</v>
      </c>
      <c r="B13" s="14">
        <v>0.83</v>
      </c>
      <c r="C13" s="14">
        <v>0.39</v>
      </c>
      <c r="D13" s="15">
        <v>0.56999999999999995</v>
      </c>
      <c r="E13" s="14">
        <v>0.41</v>
      </c>
      <c r="F13" s="14">
        <v>0.4</v>
      </c>
      <c r="G13" s="14">
        <v>0.5</v>
      </c>
      <c r="H13" s="14">
        <v>0.73</v>
      </c>
      <c r="I13" s="14">
        <v>0.5</v>
      </c>
      <c r="J13" s="14">
        <v>0.17</v>
      </c>
      <c r="K13" s="14">
        <v>0.17</v>
      </c>
      <c r="L13" s="14">
        <v>0.44</v>
      </c>
      <c r="M13" s="14">
        <v>0.86</v>
      </c>
    </row>
    <row r="14" spans="1:13" ht="15.75" x14ac:dyDescent="0.3">
      <c r="A14" s="13">
        <v>2005</v>
      </c>
      <c r="B14" s="14">
        <v>0.56999999999999995</v>
      </c>
      <c r="C14" s="14">
        <v>0.44</v>
      </c>
      <c r="D14" s="15">
        <v>0.73</v>
      </c>
      <c r="E14" s="14">
        <v>0.91</v>
      </c>
      <c r="F14" s="14">
        <v>0.7</v>
      </c>
      <c r="G14" s="14">
        <v>-0.11</v>
      </c>
      <c r="H14" s="14">
        <v>0.03</v>
      </c>
      <c r="I14" s="14">
        <v>0</v>
      </c>
      <c r="J14" s="14">
        <v>0.15</v>
      </c>
      <c r="K14" s="14">
        <v>0.57999999999999996</v>
      </c>
      <c r="L14" s="14">
        <v>0.54</v>
      </c>
      <c r="M14" s="14">
        <v>0.4</v>
      </c>
    </row>
    <row r="15" spans="1:13" ht="15.75" x14ac:dyDescent="0.3">
      <c r="A15" s="13">
        <v>2006</v>
      </c>
      <c r="B15" s="14">
        <v>0.38</v>
      </c>
      <c r="C15" s="14">
        <v>0.23</v>
      </c>
      <c r="D15" s="15">
        <v>0.27</v>
      </c>
      <c r="E15" s="14">
        <v>0.12</v>
      </c>
      <c r="F15" s="14">
        <v>0.13</v>
      </c>
      <c r="G15" s="14">
        <v>-7.0000000000000007E-2</v>
      </c>
      <c r="H15" s="14">
        <v>0.11</v>
      </c>
      <c r="I15" s="14">
        <v>-0.02</v>
      </c>
      <c r="J15" s="14">
        <v>0.16</v>
      </c>
      <c r="K15" s="14">
        <v>0.43</v>
      </c>
      <c r="L15" s="14">
        <v>0.42</v>
      </c>
      <c r="M15" s="14">
        <v>0.62</v>
      </c>
    </row>
    <row r="16" spans="1:13" ht="15.75" x14ac:dyDescent="0.3">
      <c r="A16" s="13">
        <v>2007</v>
      </c>
      <c r="B16" s="14">
        <v>0.49</v>
      </c>
      <c r="C16" s="14">
        <v>0.42</v>
      </c>
      <c r="D16" s="15">
        <v>0.44</v>
      </c>
      <c r="E16" s="14">
        <v>0.26</v>
      </c>
      <c r="F16" s="14">
        <v>0.26</v>
      </c>
      <c r="G16" s="14">
        <v>0.31</v>
      </c>
      <c r="H16" s="14">
        <v>0.32</v>
      </c>
      <c r="I16" s="14">
        <v>0.59</v>
      </c>
      <c r="J16" s="14">
        <v>0.25</v>
      </c>
      <c r="K16" s="14">
        <v>0.3</v>
      </c>
      <c r="L16" s="14">
        <v>0.43</v>
      </c>
      <c r="M16" s="14">
        <v>0.97</v>
      </c>
    </row>
    <row r="17" spans="1:13" ht="15.75" x14ac:dyDescent="0.3">
      <c r="A17" s="13">
        <v>2008</v>
      </c>
      <c r="B17" s="14">
        <v>0.69</v>
      </c>
      <c r="C17" s="14">
        <v>0.48</v>
      </c>
      <c r="D17" s="15">
        <v>0.51</v>
      </c>
      <c r="E17" s="14">
        <v>0.64</v>
      </c>
      <c r="F17" s="14">
        <v>0.96</v>
      </c>
      <c r="G17" s="14">
        <v>0.91</v>
      </c>
      <c r="H17" s="14">
        <v>0.57999999999999996</v>
      </c>
      <c r="I17" s="14">
        <v>0.21</v>
      </c>
      <c r="J17" s="14">
        <v>0.15</v>
      </c>
      <c r="K17" s="14">
        <v>0.5</v>
      </c>
      <c r="L17" s="14">
        <v>0.38</v>
      </c>
      <c r="M17" s="14">
        <v>0.28999999999999998</v>
      </c>
    </row>
    <row r="18" spans="1:13" ht="15.75" x14ac:dyDescent="0.3">
      <c r="A18" s="13">
        <v>2009</v>
      </c>
      <c r="B18" s="14">
        <v>0.64</v>
      </c>
      <c r="C18" s="14">
        <v>0.31</v>
      </c>
      <c r="D18" s="15">
        <v>0.2</v>
      </c>
      <c r="E18" s="14">
        <v>0.55000000000000004</v>
      </c>
      <c r="F18" s="14">
        <v>0.6</v>
      </c>
      <c r="G18" s="14">
        <v>0.42</v>
      </c>
      <c r="H18" s="14"/>
      <c r="I18" s="14"/>
      <c r="J18" s="14"/>
      <c r="K18" s="14"/>
      <c r="L18" s="14"/>
      <c r="M18" s="14"/>
    </row>
  </sheetData>
  <sheetProtection password="8A5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P43"/>
  <sheetViews>
    <sheetView topLeftCell="A25" zoomScale="130" zoomScaleNormal="130" workbookViewId="0">
      <selection activeCell="B38" sqref="B38"/>
    </sheetView>
  </sheetViews>
  <sheetFormatPr defaultRowHeight="15" x14ac:dyDescent="0.25"/>
  <sheetData>
    <row r="1" spans="1:13" x14ac:dyDescent="0.25">
      <c r="A1" s="2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x14ac:dyDescent="0.3">
      <c r="A2" s="4">
        <v>1994</v>
      </c>
      <c r="B2" s="5">
        <f>'Tabela INPC'!B3/100</f>
        <v>0.41320000000000001</v>
      </c>
      <c r="C2" s="5">
        <f>'Tabela INPC'!C3/100</f>
        <v>0.40570000000000001</v>
      </c>
      <c r="D2" s="5">
        <f>'Tabela INPC'!D3/100</f>
        <v>0.43080000000000002</v>
      </c>
      <c r="E2" s="5">
        <f>'Tabela INPC'!E3/100</f>
        <v>0.42859999999999998</v>
      </c>
      <c r="F2" s="5">
        <f>'Tabela INPC'!F3/100</f>
        <v>0.42730000000000001</v>
      </c>
      <c r="G2" s="5">
        <f>'Tabela INPC'!G3/100</f>
        <v>0.4824</v>
      </c>
      <c r="H2" s="5">
        <f>'Tabela IPCr'!H3/100</f>
        <v>6.08E-2</v>
      </c>
      <c r="I2" s="5">
        <f>'Tabela IPCr'!I3/100</f>
        <v>5.4600000000000003E-2</v>
      </c>
      <c r="J2" s="5">
        <f>'Tabela IPCr'!J3/100</f>
        <v>1.5100000000000001E-2</v>
      </c>
      <c r="K2" s="5">
        <f>'Tabela IPCr'!K3/100</f>
        <v>1.8599999999999998E-2</v>
      </c>
      <c r="L2" s="5">
        <f>'Tabela IPCr'!L3/100</f>
        <v>3.27E-2</v>
      </c>
      <c r="M2" s="5">
        <f>'Tabela IPCr'!M3/100</f>
        <v>2.1899999999999999E-2</v>
      </c>
    </row>
    <row r="3" spans="1:13" ht="15.75" x14ac:dyDescent="0.3">
      <c r="A3" s="6">
        <v>1995</v>
      </c>
      <c r="B3" s="7">
        <f>'Tabela IPCr'!B4/100</f>
        <v>1.67E-2</v>
      </c>
      <c r="C3" s="7">
        <f>'Tabela IPCr'!C4/100</f>
        <v>9.9000000000000008E-3</v>
      </c>
      <c r="D3" s="7">
        <f>'Tabela IPCr'!D4/100</f>
        <v>1.41E-2</v>
      </c>
      <c r="E3" s="7">
        <f>'Tabela IPCr'!E4/100</f>
        <v>1.9199999999999998E-2</v>
      </c>
      <c r="F3" s="7">
        <f>'Tabela IPCr'!F4/100</f>
        <v>2.5700000000000001E-2</v>
      </c>
      <c r="G3" s="7">
        <f>'Tabela IPCr'!G4/100</f>
        <v>1.8200000000000001E-2</v>
      </c>
      <c r="H3" s="7">
        <f>'Tabela INPC'!H4/100</f>
        <v>2.46E-2</v>
      </c>
      <c r="I3" s="7">
        <f>'Tabela INPC'!I4/100</f>
        <v>1.0200000000000001E-2</v>
      </c>
      <c r="J3" s="7">
        <f>'Tabela INPC'!J4/100</f>
        <v>1.17E-2</v>
      </c>
      <c r="K3" s="7">
        <f>'Tabela INPC'!K4/100</f>
        <v>1.4E-2</v>
      </c>
      <c r="L3" s="7">
        <f>'Tabela INPC'!L4/100</f>
        <v>1.5100000000000001E-2</v>
      </c>
      <c r="M3" s="7">
        <f>'Tabela INPC'!M4/100</f>
        <v>1.6500000000000001E-2</v>
      </c>
    </row>
    <row r="4" spans="1:13" ht="15.75" x14ac:dyDescent="0.3">
      <c r="A4" s="4">
        <v>1996</v>
      </c>
      <c r="B4" s="5">
        <f>'Tabela INPC'!B5/100</f>
        <v>1.46E-2</v>
      </c>
      <c r="C4" s="5">
        <f>'Tabela INPC'!C5/100</f>
        <v>7.1000000000000004E-3</v>
      </c>
      <c r="D4" s="5">
        <f>'Tabela INPC'!D5/100</f>
        <v>2.8999999999999998E-3</v>
      </c>
      <c r="E4" s="5">
        <f>'Tabela INPC'!E5/100</f>
        <v>9.2999999999999992E-3</v>
      </c>
      <c r="F4" s="5">
        <f>'Tabela INPC'!F5/100</f>
        <v>1.2800000000000001E-2</v>
      </c>
      <c r="G4" s="5">
        <f>'Tabela INPC'!G5/100</f>
        <v>1.3299999999999999E-2</v>
      </c>
      <c r="H4" s="5">
        <f>'Tabela INPC'!H5/100</f>
        <v>1.2E-2</v>
      </c>
      <c r="I4" s="5">
        <f>'Tabela INPC'!I5/100</f>
        <v>5.0000000000000001E-3</v>
      </c>
      <c r="J4" s="5">
        <f>'Tabela INPC'!J5/100</f>
        <v>2.0000000000000001E-4</v>
      </c>
      <c r="K4" s="5">
        <f>'Tabela INPC'!K5/100</f>
        <v>3.8E-3</v>
      </c>
      <c r="L4" s="5">
        <f>'Tabela INPC'!L5/100</f>
        <v>3.3999999999999998E-3</v>
      </c>
      <c r="M4" s="5">
        <f>'Tabela INPC'!M5/100</f>
        <v>3.3E-3</v>
      </c>
    </row>
    <row r="5" spans="1:13" ht="15.75" x14ac:dyDescent="0.3">
      <c r="A5" s="6">
        <v>1997</v>
      </c>
      <c r="B5" s="7">
        <f>'Tabela INPC'!B6/100</f>
        <v>8.0999999999999996E-3</v>
      </c>
      <c r="C5" s="7">
        <f>'Tabela INPC'!C6/100</f>
        <v>4.4999999999999997E-3</v>
      </c>
      <c r="D5" s="7">
        <f>'Tabela INPC'!D6/100</f>
        <v>6.7999999999999996E-3</v>
      </c>
      <c r="E5" s="7">
        <f>'Tabela INPC'!E6/100</f>
        <v>6.0000000000000001E-3</v>
      </c>
      <c r="F5" s="7">
        <f>'Tabela INPC'!F6/100</f>
        <v>1.1000000000000001E-3</v>
      </c>
      <c r="G5" s="7">
        <f>'Tabela INPC'!G6/100</f>
        <v>3.5000000000000001E-3</v>
      </c>
      <c r="H5" s="7">
        <f>'Tabela INPC'!H6/100</f>
        <v>1.8E-3</v>
      </c>
      <c r="I5" s="7">
        <f>'Tabela INPC'!I6/100</f>
        <v>-2.9999999999999997E-4</v>
      </c>
      <c r="J5" s="7">
        <f>'Tabela INPC'!J6/100</f>
        <v>1E-3</v>
      </c>
      <c r="K5" s="7">
        <f>'Tabela INPC'!K6/100</f>
        <v>2.8999999999999998E-3</v>
      </c>
      <c r="L5" s="7">
        <f>'Tabela INPC'!L6/100</f>
        <v>1.5E-3</v>
      </c>
      <c r="M5" s="7">
        <f>'Tabela INPC'!M6/100</f>
        <v>5.7000000000000002E-3</v>
      </c>
    </row>
    <row r="6" spans="1:13" ht="15.75" x14ac:dyDescent="0.3">
      <c r="A6" s="4">
        <v>1998</v>
      </c>
      <c r="B6" s="5">
        <f>'Tabela INPC'!B7/100</f>
        <v>8.5000000000000006E-3</v>
      </c>
      <c r="C6" s="5">
        <f>'Tabela INPC'!C7/100</f>
        <v>5.4000000000000003E-3</v>
      </c>
      <c r="D6" s="5">
        <f>'Tabela INPC'!D7/100</f>
        <v>4.8999999999999998E-3</v>
      </c>
      <c r="E6" s="5">
        <f>'Tabela INPC'!E7/100</f>
        <v>4.4999999999999997E-3</v>
      </c>
      <c r="F6" s="5">
        <f>'Tabela INPC'!F7/100</f>
        <v>7.1999999999999998E-3</v>
      </c>
      <c r="G6" s="5">
        <f>'Tabela INPC'!G7/100</f>
        <v>1.5E-3</v>
      </c>
      <c r="H6" s="5">
        <f>'Tabela INPC'!H7/100</f>
        <v>-2.8E-3</v>
      </c>
      <c r="I6" s="5">
        <f>'Tabela INPC'!I7/100</f>
        <v>-4.8999999999999998E-3</v>
      </c>
      <c r="J6" s="5">
        <f>'Tabela INPC'!J7/100</f>
        <v>-3.0999999999999999E-3</v>
      </c>
      <c r="K6" s="5">
        <f>'Tabela INPC'!K7/100</f>
        <v>1.1000000000000001E-3</v>
      </c>
      <c r="L6" s="5">
        <f>'Tabela INPC'!L7/100</f>
        <v>-1.8E-3</v>
      </c>
      <c r="M6" s="5">
        <f>'Tabela INPC'!M7/100</f>
        <v>4.1999999999999997E-3</v>
      </c>
    </row>
    <row r="7" spans="1:13" ht="15.75" x14ac:dyDescent="0.3">
      <c r="A7" s="6">
        <v>1999</v>
      </c>
      <c r="B7" s="7">
        <f>'Tabela INPC'!B8/100</f>
        <v>6.4999999999999997E-3</v>
      </c>
      <c r="C7" s="7">
        <f>'Tabela INPC'!C8/100</f>
        <v>1.29E-2</v>
      </c>
      <c r="D7" s="7">
        <f>'Tabela INPC'!D8/100</f>
        <v>1.2800000000000001E-2</v>
      </c>
      <c r="E7" s="7">
        <f>'Tabela INPC'!E8/100</f>
        <v>4.7000000000000002E-3</v>
      </c>
      <c r="F7" s="7">
        <f>'Tabela INPC'!F8/100</f>
        <v>5.0000000000000001E-4</v>
      </c>
      <c r="G7" s="7">
        <f>'Tabela INPC'!G8/100</f>
        <v>6.9999999999999999E-4</v>
      </c>
      <c r="H7" s="7">
        <f>'Tabela INPC'!H8/100</f>
        <v>7.4000000000000003E-3</v>
      </c>
      <c r="I7" s="7">
        <f>'Tabela INPC'!I8/100</f>
        <v>5.4999999999999997E-3</v>
      </c>
      <c r="J7" s="7">
        <f>'Tabela INPC'!J8/100</f>
        <v>3.8999999999999998E-3</v>
      </c>
      <c r="K7" s="7">
        <f>'Tabela INPC'!K8/100</f>
        <v>9.5999999999999992E-3</v>
      </c>
      <c r="L7" s="7">
        <f>'Tabela INPC'!L8/100</f>
        <v>9.4000000000000004E-3</v>
      </c>
      <c r="M7" s="7">
        <f>'Tabela INPC'!M8/100</f>
        <v>7.4000000000000003E-3</v>
      </c>
    </row>
    <row r="8" spans="1:13" ht="15.75" x14ac:dyDescent="0.3">
      <c r="A8" s="4">
        <v>2000</v>
      </c>
      <c r="B8" s="5">
        <f>'Tabela INPC'!B9/100</f>
        <v>6.1000000000000004E-3</v>
      </c>
      <c r="C8" s="5">
        <f>'Tabela INPC'!C9/100</f>
        <v>5.0000000000000001E-4</v>
      </c>
      <c r="D8" s="5">
        <f>'Tabela INPC'!D9/100</f>
        <v>1.2999999999999999E-3</v>
      </c>
      <c r="E8" s="5">
        <f>'Tabela INPC'!E9/100</f>
        <v>8.9999999999999998E-4</v>
      </c>
      <c r="F8" s="5">
        <f>'Tabela INPC'!F9/100</f>
        <v>-5.0000000000000001E-4</v>
      </c>
      <c r="G8" s="5">
        <f>'Tabela INPC'!G9/100</f>
        <v>3.0000000000000001E-3</v>
      </c>
      <c r="H8" s="5">
        <f>'Tabela INPC'!H9/100</f>
        <v>1.3899999999999999E-2</v>
      </c>
      <c r="I8" s="5">
        <f>'Tabela INPC'!I9/100</f>
        <v>1.21E-2</v>
      </c>
      <c r="J8" s="5">
        <f>'Tabela INPC'!J9/100</f>
        <v>4.3E-3</v>
      </c>
      <c r="K8" s="5">
        <f>'Tabela INPC'!K9/100</f>
        <v>1.6000000000000001E-3</v>
      </c>
      <c r="L8" s="5">
        <f>'Tabela INPC'!L9/100</f>
        <v>2.8999999999999998E-3</v>
      </c>
      <c r="M8" s="5">
        <f>'Tabela INPC'!M9/100</f>
        <v>5.4999999999999997E-3</v>
      </c>
    </row>
    <row r="9" spans="1:13" ht="15.75" x14ac:dyDescent="0.3">
      <c r="A9" s="6">
        <v>2001</v>
      </c>
      <c r="B9" s="7">
        <f>'Tabela INPC'!B10/100</f>
        <v>7.7000000000000002E-3</v>
      </c>
      <c r="C9" s="7">
        <f>'Tabela INPC'!C10/100</f>
        <v>4.8999999999999998E-3</v>
      </c>
      <c r="D9" s="7">
        <f>'Tabela INPC'!D10/100</f>
        <v>4.7999999999999996E-3</v>
      </c>
      <c r="E9" s="7">
        <f>'Tabela INPC'!E10/100</f>
        <v>8.3999999999999995E-3</v>
      </c>
      <c r="F9" s="7">
        <f>'Tabela INPC'!F10/100</f>
        <v>5.7000000000000002E-3</v>
      </c>
      <c r="G9" s="7">
        <f>'Tabela INPC'!G10/100</f>
        <v>6.0000000000000001E-3</v>
      </c>
      <c r="H9" s="7">
        <f>'Tabela INPC'!H10/100</f>
        <v>1.11E-2</v>
      </c>
      <c r="I9" s="7">
        <f>'Tabela INPC'!I10/100</f>
        <v>7.9000000000000008E-3</v>
      </c>
      <c r="J9" s="7">
        <f>'Tabela INPC'!J10/100</f>
        <v>4.4000000000000003E-3</v>
      </c>
      <c r="K9" s="7">
        <f>'Tabela INPC'!K10/100</f>
        <v>9.4000000000000004E-3</v>
      </c>
      <c r="L9" s="7">
        <f>'Tabela INPC'!L10/100</f>
        <v>1.29E-2</v>
      </c>
      <c r="M9" s="7">
        <f>'Tabela INPC'!M10/100</f>
        <v>7.4000000000000003E-3</v>
      </c>
    </row>
    <row r="10" spans="1:13" ht="15.75" x14ac:dyDescent="0.3">
      <c r="A10" s="4">
        <v>2002</v>
      </c>
      <c r="B10" s="5">
        <f>'Tabela INPC'!B11/100</f>
        <v>1.0699999999999999E-2</v>
      </c>
      <c r="C10" s="5">
        <f>'Tabela INPC'!C11/100</f>
        <v>3.0999999999999999E-3</v>
      </c>
      <c r="D10" s="5">
        <f>'Tabela INPC'!D11/100</f>
        <v>6.1999999999999998E-3</v>
      </c>
      <c r="E10" s="5">
        <f>'Tabela INPC'!E11/100</f>
        <v>6.7999999999999996E-3</v>
      </c>
      <c r="F10" s="5">
        <f>'Tabela INPC'!F11/100</f>
        <v>8.9999999999999998E-4</v>
      </c>
      <c r="G10" s="5">
        <f>'Tabela INPC'!G11/100</f>
        <v>6.1000000000000004E-3</v>
      </c>
      <c r="H10" s="5">
        <f>'Tabela INPC'!H11/100</f>
        <v>1.15E-2</v>
      </c>
      <c r="I10" s="5">
        <f>'Tabela INPC'!I11/100</f>
        <v>8.6E-3</v>
      </c>
      <c r="J10" s="5">
        <f>'Tabela INPC'!J11/100</f>
        <v>8.3000000000000001E-3</v>
      </c>
      <c r="K10" s="5">
        <f>'Tabela INPC'!K11/100</f>
        <v>1.5699999999999999E-2</v>
      </c>
      <c r="L10" s="5">
        <f>'Tabela INPC'!L11/100</f>
        <v>3.39E-2</v>
      </c>
      <c r="M10" s="5">
        <f>'Tabela INPC'!M11/100</f>
        <v>2.7E-2</v>
      </c>
    </row>
    <row r="11" spans="1:13" ht="15.75" x14ac:dyDescent="0.3">
      <c r="A11" s="6">
        <v>2003</v>
      </c>
      <c r="B11" s="7">
        <f>'Tabela INPC'!B12/100</f>
        <v>2.47E-2</v>
      </c>
      <c r="C11" s="7">
        <f>'Tabela INPC'!C12/100</f>
        <v>1.46E-2</v>
      </c>
      <c r="D11" s="7">
        <f>'Tabela INPC'!D12/100</f>
        <v>1.37E-2</v>
      </c>
      <c r="E11" s="7">
        <f>'Tabela INPC'!E12/100</f>
        <v>1.38E-2</v>
      </c>
      <c r="F11" s="7">
        <f>'Tabela INPC'!F12/100</f>
        <v>9.9000000000000008E-3</v>
      </c>
      <c r="G11" s="7">
        <f>'Tabela INPC'!G12/100</f>
        <v>-5.9999999999999995E-4</v>
      </c>
      <c r="H11" s="7">
        <f>'Tabela INPC'!H12/100</f>
        <v>4.0000000000000002E-4</v>
      </c>
      <c r="I11" s="7">
        <f>'Tabela INPC'!I12/100</f>
        <v>1.8E-3</v>
      </c>
      <c r="J11" s="7">
        <f>'Tabela INPC'!J12/100</f>
        <v>8.2000000000000007E-3</v>
      </c>
      <c r="K11" s="7">
        <f>'Tabela INPC'!K12/100</f>
        <v>3.8999999999999998E-3</v>
      </c>
      <c r="L11" s="7">
        <f>'Tabela INPC'!L12/100</f>
        <v>3.7000000000000002E-3</v>
      </c>
      <c r="M11" s="7">
        <f>'Tabela INPC'!M12/100</f>
        <v>5.4000000000000003E-3</v>
      </c>
    </row>
    <row r="12" spans="1:13" ht="15.75" x14ac:dyDescent="0.3">
      <c r="A12" s="4">
        <v>2004</v>
      </c>
      <c r="B12" s="5">
        <f>'Tabela INPC'!B13/100</f>
        <v>8.3000000000000001E-3</v>
      </c>
      <c r="C12" s="5">
        <f>'Tabela INPC'!C13/100</f>
        <v>3.8999999999999998E-3</v>
      </c>
      <c r="D12" s="5">
        <f>'Tabela INPC'!D13/100</f>
        <v>5.7000000000000002E-3</v>
      </c>
      <c r="E12" s="5">
        <f>'Tabela INPC'!E13/100</f>
        <v>4.1000000000000003E-3</v>
      </c>
      <c r="F12" s="5">
        <f>'Tabela INPC'!F13/100</f>
        <v>4.0000000000000001E-3</v>
      </c>
      <c r="G12" s="5">
        <f>'Tabela INPC'!G13/100</f>
        <v>5.0000000000000001E-3</v>
      </c>
      <c r="H12" s="5">
        <f>'Tabela INPC'!H13/100</f>
        <v>7.3000000000000001E-3</v>
      </c>
      <c r="I12" s="5">
        <f>'Tabela INPC'!I13/100</f>
        <v>5.0000000000000001E-3</v>
      </c>
      <c r="J12" s="5">
        <f>'Tabela INPC'!J13/100</f>
        <v>1.6999999999999999E-3</v>
      </c>
      <c r="K12" s="5">
        <f>'Tabela INPC'!K13/100</f>
        <v>1.6999999999999999E-3</v>
      </c>
      <c r="L12" s="5">
        <f>'Tabela INPC'!L13/100</f>
        <v>4.4000000000000003E-3</v>
      </c>
      <c r="M12" s="5">
        <f>'Tabela INPC'!M13/100</f>
        <v>8.6E-3</v>
      </c>
    </row>
    <row r="13" spans="1:13" ht="15.75" x14ac:dyDescent="0.3">
      <c r="A13" s="6">
        <v>2005</v>
      </c>
      <c r="B13" s="7">
        <f>'Tabela INPC'!B14/100</f>
        <v>5.7000000000000002E-3</v>
      </c>
      <c r="C13" s="7">
        <f>'Tabela INPC'!C14/100</f>
        <v>4.4000000000000003E-3</v>
      </c>
      <c r="D13" s="7">
        <f>'Tabela INPC'!D14/100</f>
        <v>7.3000000000000001E-3</v>
      </c>
      <c r="E13" s="7">
        <f>'Tabela INPC'!E14/100</f>
        <v>9.1000000000000004E-3</v>
      </c>
      <c r="F13" s="7">
        <f>'Tabela INPC'!F14/100</f>
        <v>7.0000000000000001E-3</v>
      </c>
      <c r="G13" s="7">
        <f>'Tabela INPC'!G14/100</f>
        <v>-1.1000000000000001E-3</v>
      </c>
      <c r="H13" s="7">
        <f>'Tabela INPC'!H14/100</f>
        <v>2.9999999999999997E-4</v>
      </c>
      <c r="I13" s="7">
        <f>'Tabela INPC'!I14/100</f>
        <v>0</v>
      </c>
      <c r="J13" s="7">
        <f>'Tabela INPC'!J14/100</f>
        <v>1.5E-3</v>
      </c>
      <c r="K13" s="7">
        <f>'Tabela INPC'!K14/100</f>
        <v>5.7999999999999996E-3</v>
      </c>
      <c r="L13" s="7">
        <f>'Tabela INPC'!L14/100</f>
        <v>5.4000000000000003E-3</v>
      </c>
      <c r="M13" s="7">
        <f>'Tabela INPC'!M14/100</f>
        <v>4.0000000000000001E-3</v>
      </c>
    </row>
    <row r="14" spans="1:13" ht="15.75" x14ac:dyDescent="0.3">
      <c r="A14" s="4">
        <v>2006</v>
      </c>
      <c r="B14" s="5">
        <f>'Tabela INPC'!B15/100</f>
        <v>3.8E-3</v>
      </c>
      <c r="C14" s="5">
        <f>'Tabela INPC'!C15/100</f>
        <v>2.3E-3</v>
      </c>
      <c r="D14" s="5">
        <f>'Tabela INPC'!D15/100</f>
        <v>2.7000000000000001E-3</v>
      </c>
      <c r="E14" s="5">
        <f>'Tabela INPC'!E15/100</f>
        <v>1.1999999999999999E-3</v>
      </c>
      <c r="F14" s="5">
        <f>'Tabela INPC'!F15/100</f>
        <v>1.2999999999999999E-3</v>
      </c>
      <c r="G14" s="5">
        <f>'Tabela INPC'!G15/100</f>
        <v>-6.9999999999999999E-4</v>
      </c>
      <c r="H14" s="5">
        <f>'Tabela INPC'!H15/100</f>
        <v>1.1000000000000001E-3</v>
      </c>
      <c r="I14" s="5">
        <f>'Tabela INPC'!I15/100</f>
        <v>-2.0000000000000001E-4</v>
      </c>
      <c r="J14" s="5">
        <f>'Tabela INPC'!J15/100</f>
        <v>1.6000000000000001E-3</v>
      </c>
      <c r="K14" s="5">
        <f>'Tabela INPC'!K15/100</f>
        <v>4.3E-3</v>
      </c>
      <c r="L14" s="5">
        <f>'Tabela INPC'!L15/100</f>
        <v>4.1999999999999997E-3</v>
      </c>
      <c r="M14" s="5">
        <f>'Tabela INPC'!M15/100</f>
        <v>6.1999999999999998E-3</v>
      </c>
    </row>
    <row r="15" spans="1:13" ht="15.75" x14ac:dyDescent="0.3">
      <c r="A15" s="6">
        <v>2007</v>
      </c>
      <c r="B15" s="7">
        <f>'Tabela INPC'!B16/100</f>
        <v>4.8999999999999998E-3</v>
      </c>
      <c r="C15" s="7">
        <f>'Tabela INPC'!C16/100</f>
        <v>4.1999999999999997E-3</v>
      </c>
      <c r="D15" s="7">
        <f>'Tabela INPC'!D16/100</f>
        <v>4.4000000000000003E-3</v>
      </c>
      <c r="E15" s="7">
        <f>'Tabela INPC'!E16/100</f>
        <v>2.5999999999999999E-3</v>
      </c>
      <c r="F15" s="7">
        <f>'Tabela INPC'!F16/100</f>
        <v>2.5999999999999999E-3</v>
      </c>
      <c r="G15" s="7">
        <f>'Tabela INPC'!G16/100</f>
        <v>3.0999999999999999E-3</v>
      </c>
      <c r="H15" s="7">
        <f>'Tabela INPC'!H16/100</f>
        <v>3.2000000000000002E-3</v>
      </c>
      <c r="I15" s="7">
        <f>'Tabela INPC'!I16/100</f>
        <v>5.8999999999999999E-3</v>
      </c>
      <c r="J15" s="7">
        <f>'Tabela INPC'!J16/100</f>
        <v>2.5000000000000001E-3</v>
      </c>
      <c r="K15" s="7">
        <f>'Tabela INPC'!K16/100</f>
        <v>3.0000000000000001E-3</v>
      </c>
      <c r="L15" s="7">
        <f>'Tabela INPC'!L16/100</f>
        <v>4.3E-3</v>
      </c>
      <c r="M15" s="7">
        <f>'Tabela INPC'!M16/100</f>
        <v>9.7000000000000003E-3</v>
      </c>
    </row>
    <row r="16" spans="1:13" ht="15.75" x14ac:dyDescent="0.3">
      <c r="A16" s="4">
        <v>2008</v>
      </c>
      <c r="B16" s="5">
        <f>'Tabela INPC'!B17/100</f>
        <v>6.8999999999999999E-3</v>
      </c>
      <c r="C16" s="5">
        <f>'Tabela INPC'!C17/100</f>
        <v>4.7999999999999996E-3</v>
      </c>
      <c r="D16" s="5">
        <f>'Tabela INPC'!D17/100</f>
        <v>5.1000000000000004E-3</v>
      </c>
      <c r="E16" s="5">
        <f>'Tabela INPC'!E17/100</f>
        <v>6.4000000000000003E-3</v>
      </c>
      <c r="F16" s="5">
        <f>'Tabela INPC'!F17/100</f>
        <v>9.5999999999999992E-3</v>
      </c>
      <c r="G16" s="5">
        <f>'Tabela INPC'!G17/100</f>
        <v>9.1000000000000004E-3</v>
      </c>
      <c r="H16" s="5">
        <f>'Tabela INPC'!H17/100</f>
        <v>5.7999999999999996E-3</v>
      </c>
      <c r="I16" s="5">
        <f>'Tabela INPC'!I17/100</f>
        <v>2.0999999999999999E-3</v>
      </c>
      <c r="J16" s="5">
        <f>'Tabela INPC'!J17/100</f>
        <v>1.5E-3</v>
      </c>
      <c r="K16" s="5">
        <f>'Tabela INPC'!K17/100</f>
        <v>5.0000000000000001E-3</v>
      </c>
      <c r="L16" s="5">
        <f>'Tabela INPC'!L17/100</f>
        <v>3.8E-3</v>
      </c>
      <c r="M16" s="5">
        <f>'Tabela INPC'!M17/100</f>
        <v>2.8999999999999998E-3</v>
      </c>
    </row>
    <row r="17" spans="1:13" ht="15.75" x14ac:dyDescent="0.3">
      <c r="A17" s="6">
        <v>2009</v>
      </c>
      <c r="B17" s="7">
        <f>'Tabela INPC'!B18/100</f>
        <v>6.4000000000000003E-3</v>
      </c>
      <c r="C17" s="7">
        <f>'Tabela INPC'!C18/100</f>
        <v>3.0999999999999999E-3</v>
      </c>
      <c r="D17" s="7">
        <f>'Tabela INPC'!D18/100</f>
        <v>2E-3</v>
      </c>
      <c r="E17" s="7">
        <f>'Tabela INPC'!E18/100</f>
        <v>5.4999999999999997E-3</v>
      </c>
      <c r="F17" s="7">
        <f>'Tabela INPC'!F18/100</f>
        <v>6.0000000000000001E-3</v>
      </c>
      <c r="G17" s="7">
        <f>'Tabela INPC'!G18/100</f>
        <v>4.1999999999999997E-3</v>
      </c>
      <c r="H17" s="8">
        <f>'Tabela IPCA-e - Selic'!H3/100</f>
        <v>2.2000000000000001E-3</v>
      </c>
      <c r="I17" s="8">
        <f>'Tabela IPCA-e - Selic'!I3/100</f>
        <v>2.3E-3</v>
      </c>
      <c r="J17" s="8">
        <f>'Tabela IPCA-e - Selic'!J3/100</f>
        <v>1.9E-3</v>
      </c>
      <c r="K17" s="8">
        <f>'Tabela IPCA-e - Selic'!K3/100</f>
        <v>1.8E-3</v>
      </c>
      <c r="L17" s="8">
        <f>'Tabela IPCA-e - Selic'!L3/100</f>
        <v>4.4000000000000003E-3</v>
      </c>
      <c r="M17" s="8">
        <f>'Tabela IPCA-e - Selic'!M3/100</f>
        <v>3.8E-3</v>
      </c>
    </row>
    <row r="18" spans="1:13" ht="15.75" x14ac:dyDescent="0.3">
      <c r="A18" s="4">
        <v>2010</v>
      </c>
      <c r="B18" s="9">
        <f>'Tabela IPCA-e - Selic'!B4/100</f>
        <v>5.1999999999999998E-3</v>
      </c>
      <c r="C18" s="9">
        <f>'Tabela IPCA-e - Selic'!C4/100</f>
        <v>9.4000000000000004E-3</v>
      </c>
      <c r="D18" s="9">
        <f>'Tabela IPCA-e - Selic'!D4/100</f>
        <v>5.4999999999999997E-3</v>
      </c>
      <c r="E18" s="9">
        <f>'Tabela IPCA-e - Selic'!E4/100</f>
        <v>4.7999999999999996E-3</v>
      </c>
      <c r="F18" s="9">
        <f>'Tabela IPCA-e - Selic'!F4/100</f>
        <v>6.3E-3</v>
      </c>
      <c r="G18" s="9">
        <f>'Tabela IPCA-e - Selic'!G4/100</f>
        <v>1.9E-3</v>
      </c>
      <c r="H18" s="9">
        <f>'Tabela IPCA-e - Selic'!H4/100</f>
        <v>-8.9999999999999998E-4</v>
      </c>
      <c r="I18" s="9">
        <f>'Tabela IPCA-e - Selic'!I4/100</f>
        <v>-5.0000000000000001E-4</v>
      </c>
      <c r="J18" s="9">
        <f>'Tabela IPCA-e - Selic'!J4/100</f>
        <v>3.0999999999999999E-3</v>
      </c>
      <c r="K18" s="9">
        <f>'Tabela IPCA-e - Selic'!K4/100</f>
        <v>6.1999999999999998E-3</v>
      </c>
      <c r="L18" s="9">
        <f>'Tabela IPCA-e - Selic'!L4/100</f>
        <v>8.6E-3</v>
      </c>
      <c r="M18" s="9">
        <f>'Tabela IPCA-e - Selic'!M4/100</f>
        <v>6.8999999999999999E-3</v>
      </c>
    </row>
    <row r="19" spans="1:13" ht="15.75" x14ac:dyDescent="0.3">
      <c r="A19" s="6">
        <v>2011</v>
      </c>
      <c r="B19" s="8">
        <f>'Tabela IPCA-e - Selic'!B5/100</f>
        <v>7.6E-3</v>
      </c>
      <c r="C19" s="8">
        <f>'Tabela IPCA-e - Selic'!C5/100</f>
        <v>9.7000000000000003E-3</v>
      </c>
      <c r="D19" s="8">
        <f>'Tabela IPCA-e - Selic'!D5/100</f>
        <v>6.0000000000000001E-3</v>
      </c>
      <c r="E19" s="8">
        <f>'Tabela IPCA-e - Selic'!E5/100</f>
        <v>7.7000000000000002E-3</v>
      </c>
      <c r="F19" s="8">
        <f>'Tabela IPCA-e - Selic'!F5/100</f>
        <v>7.0000000000000001E-3</v>
      </c>
      <c r="G19" s="8">
        <f>'Tabela IPCA-e - Selic'!G5/100</f>
        <v>2.3E-3</v>
      </c>
      <c r="H19" s="8">
        <f>'Tabela IPCA-e - Selic'!H5/100</f>
        <v>1E-3</v>
      </c>
      <c r="I19" s="8">
        <f>'Tabela IPCA-e - Selic'!I5/100</f>
        <v>2.7000000000000001E-3</v>
      </c>
      <c r="J19" s="8">
        <f>'Tabela IPCA-e - Selic'!J5/100</f>
        <v>5.3E-3</v>
      </c>
      <c r="K19" s="8">
        <f>'Tabela IPCA-e - Selic'!K5/100</f>
        <v>4.1999999999999997E-3</v>
      </c>
      <c r="L19" s="8">
        <f>'Tabela IPCA-e - Selic'!L5/100</f>
        <v>4.5999999999999999E-3</v>
      </c>
      <c r="M19" s="8">
        <f>'Tabela IPCA-e - Selic'!M5/100</f>
        <v>5.5999999999999999E-3</v>
      </c>
    </row>
    <row r="20" spans="1:13" ht="15.75" x14ac:dyDescent="0.3">
      <c r="A20" s="4">
        <v>2012</v>
      </c>
      <c r="B20" s="9">
        <f>'Tabela IPCA-e - Selic'!B6/100</f>
        <v>6.4999999999999997E-3</v>
      </c>
      <c r="C20" s="9">
        <f>'Tabela IPCA-e - Selic'!C6/100</f>
        <v>5.3E-3</v>
      </c>
      <c r="D20" s="9">
        <f>'Tabela IPCA-e - Selic'!D6/100</f>
        <v>2.5000000000000001E-3</v>
      </c>
      <c r="E20" s="9">
        <f>'Tabela IPCA-e - Selic'!E6/100</f>
        <v>4.3E-3</v>
      </c>
      <c r="F20" s="9">
        <f>'Tabela IPCA-e - Selic'!F6/100</f>
        <v>5.1000000000000004E-3</v>
      </c>
      <c r="G20" s="9">
        <f>'Tabela IPCA-e - Selic'!G6/100</f>
        <v>1.8E-3</v>
      </c>
      <c r="H20" s="9">
        <f>'Tabela IPCA-e - Selic'!H6/100</f>
        <v>3.3E-3</v>
      </c>
      <c r="I20" s="9">
        <f>'Tabela IPCA-e - Selic'!I6/100</f>
        <v>3.8999999999999998E-3</v>
      </c>
      <c r="J20" s="9">
        <f>'Tabela IPCA-e - Selic'!J6/100</f>
        <v>4.7999999999999996E-3</v>
      </c>
      <c r="K20" s="9">
        <f>'Tabela IPCA-e - Selic'!K6/100</f>
        <v>6.4999999999999997E-3</v>
      </c>
      <c r="L20" s="9">
        <f>'Tabela IPCA-e - Selic'!L6/100</f>
        <v>5.4000000000000003E-3</v>
      </c>
      <c r="M20" s="9">
        <f>'Tabela IPCA-e - Selic'!M6/100</f>
        <v>6.8999999999999999E-3</v>
      </c>
    </row>
    <row r="21" spans="1:13" ht="15.75" x14ac:dyDescent="0.3">
      <c r="A21" s="6">
        <v>2013</v>
      </c>
      <c r="B21" s="8">
        <f>'Tabela IPCA-e - Selic'!B7/100</f>
        <v>8.8000000000000005E-3</v>
      </c>
      <c r="C21" s="8">
        <f>'Tabela IPCA-e - Selic'!C7/100</f>
        <v>6.7999999999999996E-3</v>
      </c>
      <c r="D21" s="8">
        <f>'Tabela IPCA-e - Selic'!D7/100</f>
        <v>4.8999999999999998E-3</v>
      </c>
      <c r="E21" s="8">
        <f>'Tabela IPCA-e - Selic'!E7/100</f>
        <v>5.1000000000000004E-3</v>
      </c>
      <c r="F21" s="8">
        <f>'Tabela IPCA-e - Selic'!F7/100</f>
        <v>4.5999999999999999E-3</v>
      </c>
      <c r="G21" s="8">
        <f>'Tabela IPCA-e - Selic'!G7/100</f>
        <v>3.8E-3</v>
      </c>
      <c r="H21" s="8">
        <f>'Tabela IPCA-e - Selic'!H7/100</f>
        <v>6.9999999999999999E-4</v>
      </c>
      <c r="I21" s="8">
        <f>'Tabela IPCA-e - Selic'!I7/100</f>
        <v>1.6000000000000001E-3</v>
      </c>
      <c r="J21" s="8">
        <f>'Tabela IPCA-e - Selic'!J7/100</f>
        <v>2.7000000000000001E-3</v>
      </c>
      <c r="K21" s="8">
        <f>'Tabela IPCA-e - Selic'!K7/100</f>
        <v>4.7999999999999996E-3</v>
      </c>
      <c r="L21" s="8">
        <f>'Tabela IPCA-e - Selic'!L7/100</f>
        <v>5.7000000000000002E-3</v>
      </c>
      <c r="M21" s="8">
        <f>'Tabela IPCA-e - Selic'!M7/100</f>
        <v>7.4999999999999997E-3</v>
      </c>
    </row>
    <row r="22" spans="1:13" ht="15.75" x14ac:dyDescent="0.3">
      <c r="A22" s="4">
        <v>2014</v>
      </c>
      <c r="B22" s="9">
        <f>'Tabela IPCA-e - Selic'!B8/100</f>
        <v>6.7000000000000002E-3</v>
      </c>
      <c r="C22" s="9">
        <f>'Tabela IPCA-e - Selic'!C8/100</f>
        <v>7.0000000000000001E-3</v>
      </c>
      <c r="D22" s="9">
        <f>'Tabela IPCA-e - Selic'!D8/100</f>
        <v>7.3000000000000001E-3</v>
      </c>
      <c r="E22" s="9">
        <f>'Tabela IPCA-e - Selic'!E8/100</f>
        <v>7.7999999999999996E-3</v>
      </c>
      <c r="F22" s="9">
        <f>'Tabela IPCA-e - Selic'!F8/100</f>
        <v>5.7999999999999996E-3</v>
      </c>
      <c r="G22" s="9">
        <f>'Tabela IPCA-e - Selic'!G8/100</f>
        <v>4.7000000000000002E-3</v>
      </c>
      <c r="H22" s="9">
        <f>'Tabela IPCA-e - Selic'!H8/100</f>
        <v>1.6999999999999999E-3</v>
      </c>
      <c r="I22" s="9">
        <f>'Tabela IPCA-e - Selic'!I8/100</f>
        <v>1.4E-3</v>
      </c>
      <c r="J22" s="9">
        <f>'Tabela IPCA-e - Selic'!J8/100</f>
        <v>3.8999999999999998E-3</v>
      </c>
      <c r="K22" s="9">
        <f>'Tabela IPCA-e - Selic'!K8/100</f>
        <v>4.7999999999999996E-3</v>
      </c>
      <c r="L22" s="9">
        <f>'Tabela IPCA-e - Selic'!L8/100</f>
        <v>3.8E-3</v>
      </c>
      <c r="M22" s="9">
        <f>'Tabela IPCA-e - Selic'!M8/100</f>
        <v>7.9000000000000008E-3</v>
      </c>
    </row>
    <row r="23" spans="1:13" s="1" customFormat="1" ht="15.75" x14ac:dyDescent="0.3">
      <c r="A23" s="6">
        <v>2015</v>
      </c>
      <c r="B23" s="8">
        <f>'Tabela IPCA-e - Selic'!B9/100</f>
        <v>8.8999999999999999E-3</v>
      </c>
      <c r="C23" s="8">
        <f>'Tabela IPCA-e - Selic'!C9/100</f>
        <v>1.3299999999999999E-2</v>
      </c>
      <c r="D23" s="8">
        <f>'Tabela IPCA-e - Selic'!D9/100</f>
        <v>1.24E-2</v>
      </c>
      <c r="E23" s="8">
        <f>'Tabela IPCA-e - Selic'!E9/100</f>
        <v>1.0699999999999999E-2</v>
      </c>
      <c r="F23" s="8">
        <f>'Tabela IPCA-e - Selic'!F9/100</f>
        <v>6.0000000000000001E-3</v>
      </c>
      <c r="G23" s="8">
        <f>'Tabela IPCA-e - Selic'!G9/100</f>
        <v>9.9000000000000008E-3</v>
      </c>
      <c r="H23" s="8">
        <f>'Tabela IPCA-e - Selic'!H9/100</f>
        <v>5.8999999999999999E-3</v>
      </c>
      <c r="I23" s="8">
        <f>'Tabela IPCA-e - Selic'!I9/100</f>
        <v>4.3E-3</v>
      </c>
      <c r="J23" s="8">
        <f>'Tabela IPCA-e - Selic'!J9/100</f>
        <v>3.8999999999999998E-3</v>
      </c>
      <c r="K23" s="8">
        <f>'Tabela IPCA-e - Selic'!K9/100</f>
        <v>6.6E-3</v>
      </c>
      <c r="L23" s="8">
        <f>'Tabela IPCA-e - Selic'!L9/100</f>
        <v>8.5000000000000006E-3</v>
      </c>
      <c r="M23" s="8">
        <f>'Tabela IPCA-e - Selic'!M9/100</f>
        <v>1.18E-2</v>
      </c>
    </row>
    <row r="24" spans="1:13" s="1" customFormat="1" ht="15.75" x14ac:dyDescent="0.3">
      <c r="A24" s="4">
        <v>2016</v>
      </c>
      <c r="B24" s="9">
        <f>'Tabela IPCA-e - Selic'!B10/100</f>
        <v>9.1999999999999998E-3</v>
      </c>
      <c r="C24" s="9">
        <f>'Tabela IPCA-e - Selic'!C10/100</f>
        <v>1.4200000000000001E-2</v>
      </c>
      <c r="D24" s="9">
        <f>'Tabela IPCA-e - Selic'!D10/100</f>
        <v>4.3E-3</v>
      </c>
      <c r="E24" s="9">
        <f>'Tabela IPCA-e - Selic'!E10/100</f>
        <v>5.1000000000000004E-3</v>
      </c>
      <c r="F24" s="9">
        <f>'Tabela IPCA-e - Selic'!F10/100</f>
        <v>8.6E-3</v>
      </c>
      <c r="G24" s="9">
        <f>'Tabela IPCA-e - Selic'!G10/100</f>
        <v>4.0000000000000001E-3</v>
      </c>
      <c r="H24" s="9">
        <f>'Tabela IPCA-e - Selic'!H10/100</f>
        <v>5.4000000000000003E-3</v>
      </c>
      <c r="I24" s="9">
        <f>'Tabela IPCA-e - Selic'!I10/100</f>
        <v>4.4999999999999997E-3</v>
      </c>
      <c r="J24" s="9">
        <f>'Tabela IPCA-e - Selic'!J10/100</f>
        <v>2.3E-3</v>
      </c>
      <c r="K24" s="9">
        <f>'Tabela IPCA-e - Selic'!K10/100</f>
        <v>1.9E-3</v>
      </c>
      <c r="L24" s="9">
        <f>'Tabela IPCA-e - Selic'!L10/100</f>
        <v>2.5999999999999999E-3</v>
      </c>
      <c r="M24" s="9">
        <f>'Tabela IPCA-e - Selic'!M10/100</f>
        <v>1.9E-3</v>
      </c>
    </row>
    <row r="25" spans="1:13" s="1" customFormat="1" ht="15.75" x14ac:dyDescent="0.3">
      <c r="A25" s="6">
        <v>2017</v>
      </c>
      <c r="B25" s="8">
        <f>'Tabela IPCA-e - Selic'!B11/100</f>
        <v>3.0999999999999999E-3</v>
      </c>
      <c r="C25" s="8">
        <f>'Tabela IPCA-e - Selic'!C11/100</f>
        <v>5.4000000000000003E-3</v>
      </c>
      <c r="D25" s="8">
        <f>'Tabela IPCA-e - Selic'!D11/100</f>
        <v>1.5E-3</v>
      </c>
      <c r="E25" s="8">
        <f>'Tabela IPCA-e - Selic'!E11/100</f>
        <v>2.0999999999999999E-3</v>
      </c>
      <c r="F25" s="8">
        <f>'Tabela IPCA-e - Selic'!F11/100</f>
        <v>2.3999999999999998E-3</v>
      </c>
      <c r="G25" s="8">
        <f>'Tabela IPCA-e - Selic'!G11/100</f>
        <v>1.6000000000000001E-3</v>
      </c>
      <c r="H25" s="8">
        <f>'Tabela IPCA-e - Selic'!H11/100</f>
        <v>-1.8E-3</v>
      </c>
      <c r="I25" s="8">
        <f>'Tabela IPCA-e - Selic'!I11/100</f>
        <v>3.5000000000000001E-3</v>
      </c>
      <c r="J25" s="8">
        <f>'Tabela IPCA-e - Selic'!J11/100</f>
        <v>1.1000000000000001E-3</v>
      </c>
      <c r="K25" s="8">
        <f>'Tabela IPCA-e - Selic'!K11/100</f>
        <v>3.3999999999999998E-3</v>
      </c>
      <c r="L25" s="8">
        <f>'Tabela IPCA-e - Selic'!L11/100</f>
        <v>3.2000000000000002E-3</v>
      </c>
      <c r="M25" s="8">
        <f>'Tabela IPCA-e - Selic'!M11/100</f>
        <v>3.5000000000000001E-3</v>
      </c>
    </row>
    <row r="26" spans="1:13" s="1" customFormat="1" ht="15.75" x14ac:dyDescent="0.3">
      <c r="A26" s="4">
        <v>2018</v>
      </c>
      <c r="B26" s="9">
        <f>'Tabela IPCA-e - Selic'!B12/100</f>
        <v>3.8999999999999998E-3</v>
      </c>
      <c r="C26" s="9">
        <f>'Tabela IPCA-e - Selic'!C12/100</f>
        <v>3.8E-3</v>
      </c>
      <c r="D26" s="9">
        <f>'Tabela IPCA-e - Selic'!D12/100</f>
        <v>1E-3</v>
      </c>
      <c r="E26" s="9">
        <f>'Tabela IPCA-e - Selic'!E12/100</f>
        <v>2.0999999999999999E-3</v>
      </c>
      <c r="F26" s="9">
        <f>'Tabela IPCA-e - Selic'!F12/100</f>
        <v>1.4E-3</v>
      </c>
      <c r="G26" s="9">
        <f>'Tabela IPCA-e - Selic'!G12/100</f>
        <v>1.11E-2</v>
      </c>
      <c r="H26" s="9">
        <f>'Tabela IPCA-e - Selic'!H12/100</f>
        <v>6.4000000000000003E-3</v>
      </c>
      <c r="I26" s="9">
        <f>'Tabela IPCA-e - Selic'!I12/100</f>
        <v>1.2999999999999999E-3</v>
      </c>
      <c r="J26" s="9">
        <f>'Tabela IPCA-e - Selic'!J12/100</f>
        <v>8.9999999999999998E-4</v>
      </c>
      <c r="K26" s="9">
        <f>'Tabela IPCA-e - Selic'!K12/100</f>
        <v>5.7999999999999996E-3</v>
      </c>
      <c r="L26" s="9">
        <f>'Tabela IPCA-e - Selic'!L12/100</f>
        <v>1.9E-3</v>
      </c>
      <c r="M26" s="9">
        <f>'Tabela IPCA-e - Selic'!M12/100</f>
        <v>-1.6000000000000001E-3</v>
      </c>
    </row>
    <row r="27" spans="1:13" s="1" customFormat="1" ht="15.75" x14ac:dyDescent="0.3">
      <c r="A27" s="6">
        <v>2019</v>
      </c>
      <c r="B27" s="8">
        <f>'Tabela IPCA-e - Selic'!B13/100</f>
        <v>3.0000000000000001E-3</v>
      </c>
      <c r="C27" s="8">
        <f>'Tabela IPCA-e - Selic'!C13/100</f>
        <v>3.3999999999999998E-3</v>
      </c>
      <c r="D27" s="8">
        <f>'Tabela IPCA-e - Selic'!D13/100</f>
        <v>5.4000000000000003E-3</v>
      </c>
      <c r="E27" s="8">
        <f>'Tabela IPCA-e - Selic'!E13/100</f>
        <v>7.1999999999999998E-3</v>
      </c>
      <c r="F27" s="8">
        <f>'Tabela IPCA-e - Selic'!F13/100</f>
        <v>3.5000000000000001E-3</v>
      </c>
      <c r="G27" s="8">
        <f>'Tabela IPCA-e - Selic'!G13/100</f>
        <v>5.9999999999999995E-4</v>
      </c>
      <c r="H27" s="8">
        <f>'Tabela IPCA-e - Selic'!H13/100</f>
        <v>8.9999999999999998E-4</v>
      </c>
      <c r="I27" s="8">
        <f>'Tabela IPCA-e - Selic'!I13/100</f>
        <v>8.0000000000000004E-4</v>
      </c>
      <c r="J27" s="8">
        <f>'Tabela IPCA-e - Selic'!J13/100</f>
        <v>8.9999999999999998E-4</v>
      </c>
      <c r="K27" s="8">
        <f>'Tabela IPCA-e - Selic'!K13/100</f>
        <v>8.9999999999999998E-4</v>
      </c>
      <c r="L27" s="8">
        <f>'Tabela IPCA-e - Selic'!L13/100</f>
        <v>1.4E-3</v>
      </c>
      <c r="M27" s="8">
        <f>'Tabela IPCA-e - Selic'!M13/100</f>
        <v>1.0500000000000001E-2</v>
      </c>
    </row>
    <row r="28" spans="1:13" s="1" customFormat="1" ht="15.75" x14ac:dyDescent="0.3">
      <c r="A28" s="4">
        <v>2020</v>
      </c>
      <c r="B28" s="9">
        <f>'Tabela IPCA-e - Selic'!B14/100</f>
        <v>7.1000000000000004E-3</v>
      </c>
      <c r="C28" s="9">
        <f>'Tabela IPCA-e - Selic'!C14/100</f>
        <v>2.2000000000000001E-3</v>
      </c>
      <c r="D28" s="9">
        <f>'Tabela IPCA-e - Selic'!D14/100</f>
        <v>2.0000000000000001E-4</v>
      </c>
      <c r="E28" s="9">
        <f>'Tabela IPCA-e - Selic'!E14/100</f>
        <v>-1E-4</v>
      </c>
      <c r="F28" s="9">
        <f>'Tabela IPCA-e - Selic'!F14/100</f>
        <v>-5.8999999999999999E-3</v>
      </c>
      <c r="G28" s="9">
        <f>'Tabela IPCA-e - Selic'!G14/100</f>
        <v>2.0000000000000001E-4</v>
      </c>
      <c r="H28" s="9">
        <f>'Tabela IPCA-e - Selic'!H14/100</f>
        <v>3.0000000000000001E-3</v>
      </c>
      <c r="I28" s="9">
        <f>'Tabela IPCA-e - Selic'!I14/100</f>
        <v>2.3E-3</v>
      </c>
      <c r="J28" s="9">
        <f>'Tabela IPCA-e - Selic'!J14/100</f>
        <v>4.4999999999999997E-3</v>
      </c>
      <c r="K28" s="9">
        <f>'Tabela IPCA-e - Selic'!K14/100</f>
        <v>9.4000000000000004E-3</v>
      </c>
      <c r="L28" s="9">
        <f>'Tabela IPCA-e - Selic'!L14/100</f>
        <v>8.0999999999999996E-3</v>
      </c>
      <c r="M28" s="9">
        <f>'Tabela IPCA-e - Selic'!M14/100</f>
        <v>1.06E-2</v>
      </c>
    </row>
    <row r="29" spans="1:13" s="1" customFormat="1" ht="15.75" x14ac:dyDescent="0.3">
      <c r="A29" s="6">
        <v>2021</v>
      </c>
      <c r="B29" s="8">
        <f>'Tabela IPCA-e - Selic'!B15/100</f>
        <v>7.7999999999999996E-3</v>
      </c>
      <c r="C29" s="8">
        <f>'Tabela IPCA-e - Selic'!C15/100</f>
        <v>4.7999999999999996E-3</v>
      </c>
      <c r="D29" s="8">
        <f>'Tabela IPCA-e - Selic'!D15/100</f>
        <v>9.2999999999999992E-3</v>
      </c>
      <c r="E29" s="8">
        <f>'Tabela IPCA-e - Selic'!E15/100</f>
        <v>6.0000000000000001E-3</v>
      </c>
      <c r="F29" s="8">
        <f>'Tabela IPCA-e - Selic'!F15/100</f>
        <v>4.4000000000000003E-3</v>
      </c>
      <c r="G29" s="8">
        <f>'Tabela IPCA-e - Selic'!G15/100</f>
        <v>8.3000000000000001E-3</v>
      </c>
      <c r="H29" s="8">
        <f>'Tabela IPCA-e - Selic'!H15/100</f>
        <v>7.1999999999999998E-3</v>
      </c>
      <c r="I29" s="8">
        <f>'Tabela IPCA-e - Selic'!I15/100</f>
        <v>8.8999999999999999E-3</v>
      </c>
      <c r="J29" s="8">
        <f>'Tabela IPCA-e - Selic'!J15/100</f>
        <v>1.14E-2</v>
      </c>
      <c r="K29" s="8">
        <f>'Tabela IPCA-e - Selic'!K15/100</f>
        <v>1.2E-2</v>
      </c>
      <c r="L29" s="8">
        <f>'Tabela IPCA-e - Selic'!L15/100</f>
        <v>1.17E-2</v>
      </c>
      <c r="M29" s="8">
        <f>'Tabela IPCA-e - Selic'!M15/100</f>
        <v>0</v>
      </c>
    </row>
    <row r="30" spans="1:13" s="1" customFormat="1" ht="15.75" x14ac:dyDescent="0.3">
      <c r="A30" s="4">
        <v>2022</v>
      </c>
      <c r="B30" s="9">
        <f>'Tabela IPCA-e - Selic'!B16/100</f>
        <v>0</v>
      </c>
      <c r="C30" s="9">
        <f>'Tabela IPCA-e - Selic'!C16/100</f>
        <v>0</v>
      </c>
      <c r="D30" s="9">
        <f>'Tabela IPCA-e - Selic'!D16/100</f>
        <v>0</v>
      </c>
      <c r="E30" s="9">
        <f>'Tabela IPCA-e - Selic'!E16/100</f>
        <v>0</v>
      </c>
      <c r="F30" s="9">
        <f>'Tabela IPCA-e - Selic'!F16/100</f>
        <v>0</v>
      </c>
      <c r="G30" s="9">
        <f>'Tabela IPCA-e - Selic'!G16/100</f>
        <v>0</v>
      </c>
      <c r="H30" s="9">
        <f>'Tabela IPCA-e - Selic'!H16/100</f>
        <v>0</v>
      </c>
      <c r="I30" s="9">
        <f>'Tabela IPCA-e - Selic'!I16/100</f>
        <v>0</v>
      </c>
      <c r="J30" s="9">
        <f>'Tabela IPCA-e - Selic'!J16/100</f>
        <v>0</v>
      </c>
      <c r="K30" s="9">
        <f>'Tabela IPCA-e - Selic'!K16/100</f>
        <v>0</v>
      </c>
      <c r="L30" s="9">
        <f>'Tabela IPCA-e - Selic'!L16/100</f>
        <v>0</v>
      </c>
      <c r="M30" s="9">
        <f>'Tabela IPCA-e - Selic'!M16/100</f>
        <v>0</v>
      </c>
    </row>
    <row r="31" spans="1:13" s="1" customFormat="1" ht="15.75" x14ac:dyDescent="0.3">
      <c r="A31" s="6">
        <v>2023</v>
      </c>
      <c r="B31" s="8">
        <f>'Tabela IPCA-e - Selic'!B17/100</f>
        <v>0</v>
      </c>
      <c r="C31" s="8">
        <f>'Tabela IPCA-e - Selic'!C17/100</f>
        <v>0</v>
      </c>
      <c r="D31" s="8">
        <f>'Tabela IPCA-e - Selic'!D17/100</f>
        <v>0</v>
      </c>
      <c r="E31" s="8">
        <f>'Tabela IPCA-e - Selic'!E17/100</f>
        <v>0</v>
      </c>
      <c r="F31" s="8">
        <f>'Tabela IPCA-e - Selic'!F17/100</f>
        <v>0</v>
      </c>
      <c r="G31" s="8">
        <f>'Tabela IPCA-e - Selic'!G17/100</f>
        <v>0</v>
      </c>
      <c r="H31" s="8">
        <f>'Tabela IPCA-e - Selic'!H17/100</f>
        <v>0</v>
      </c>
      <c r="I31" s="8">
        <f>'Tabela IPCA-e - Selic'!I17/100</f>
        <v>0</v>
      </c>
      <c r="J31" s="8">
        <f>'Tabela IPCA-e - Selic'!J17/100</f>
        <v>0</v>
      </c>
      <c r="K31" s="8">
        <f>'Tabela IPCA-e - Selic'!K17/100</f>
        <v>0</v>
      </c>
      <c r="L31" s="8">
        <f>'Tabela IPCA-e - Selic'!L17/100</f>
        <v>0</v>
      </c>
      <c r="M31" s="8">
        <f>'Tabela IPCA-e - Selic'!M17/100</f>
        <v>0</v>
      </c>
    </row>
    <row r="32" spans="1:13" s="1" customFormat="1" ht="15.75" x14ac:dyDescent="0.3">
      <c r="A32" s="4">
        <v>2024</v>
      </c>
      <c r="B32" s="9">
        <f>'Tabela IPCA-e - Selic'!B18/100</f>
        <v>0</v>
      </c>
      <c r="C32" s="9">
        <f>'Tabela IPCA-e - Selic'!C18/100</f>
        <v>0</v>
      </c>
      <c r="D32" s="9">
        <f>'Tabela IPCA-e - Selic'!D18/100</f>
        <v>0</v>
      </c>
      <c r="E32" s="9">
        <f>'Tabela IPCA-e - Selic'!E18/100</f>
        <v>0</v>
      </c>
      <c r="F32" s="9">
        <f>'Tabela IPCA-e - Selic'!F18/100</f>
        <v>0</v>
      </c>
      <c r="G32" s="9">
        <f>'Tabela IPCA-e - Selic'!G18/100</f>
        <v>0</v>
      </c>
      <c r="H32" s="9">
        <f>'Tabela IPCA-e - Selic'!H18/100</f>
        <v>0</v>
      </c>
      <c r="I32" s="9">
        <f>'Tabela IPCA-e - Selic'!I18/100</f>
        <v>0</v>
      </c>
      <c r="J32" s="9">
        <f>'Tabela IPCA-e - Selic'!J18/100</f>
        <v>0</v>
      </c>
      <c r="K32" s="9">
        <f>'Tabela IPCA-e - Selic'!K18/100</f>
        <v>0</v>
      </c>
      <c r="L32" s="9">
        <f>'Tabela IPCA-e - Selic'!L18/100</f>
        <v>0</v>
      </c>
      <c r="M32" s="9">
        <f>'Tabela IPCA-e - Selic'!M18/100</f>
        <v>0</v>
      </c>
    </row>
    <row r="33" spans="1:16" s="1" customFormat="1" ht="15.75" x14ac:dyDescent="0.3">
      <c r="A33" s="6">
        <v>2025</v>
      </c>
      <c r="B33" s="8">
        <f>'Tabela IPCA-e - Selic'!B19/100</f>
        <v>0</v>
      </c>
      <c r="C33" s="8">
        <f>'Tabela IPCA-e - Selic'!C19/100</f>
        <v>0</v>
      </c>
      <c r="D33" s="8">
        <f>'Tabela IPCA-e - Selic'!D19/100</f>
        <v>0</v>
      </c>
      <c r="E33" s="8">
        <f>'Tabela IPCA-e - Selic'!E19/100</f>
        <v>0</v>
      </c>
      <c r="F33" s="8">
        <f>'Tabela IPCA-e - Selic'!F19/100</f>
        <v>0</v>
      </c>
      <c r="G33" s="8">
        <f>'Tabela IPCA-e - Selic'!G19/100</f>
        <v>0</v>
      </c>
      <c r="H33" s="8">
        <f>'Tabela IPCA-e - Selic'!H19/100</f>
        <v>0</v>
      </c>
      <c r="I33" s="8">
        <f>'Tabela IPCA-e - Selic'!I19/100</f>
        <v>0</v>
      </c>
      <c r="J33" s="8">
        <f>'Tabela IPCA-e - Selic'!J19/100</f>
        <v>0</v>
      </c>
      <c r="K33" s="8">
        <f>'Tabela IPCA-e - Selic'!K19/100</f>
        <v>0</v>
      </c>
      <c r="L33" s="8">
        <f>'Tabela IPCA-e - Selic'!L19/100</f>
        <v>0</v>
      </c>
      <c r="M33" s="8">
        <f>'Tabela IPCA-e - Selic'!M19/100</f>
        <v>0</v>
      </c>
    </row>
    <row r="34" spans="1:16" ht="15.75" x14ac:dyDescent="0.3">
      <c r="A34" s="97" t="s">
        <v>37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</row>
    <row r="35" spans="1:16" x14ac:dyDescent="0.25">
      <c r="A35" s="98" t="s">
        <v>35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</row>
    <row r="36" spans="1:16" x14ac:dyDescent="0.25">
      <c r="A36" s="2" t="s">
        <v>29</v>
      </c>
      <c r="B36" s="3" t="s">
        <v>0</v>
      </c>
      <c r="C36" s="3" t="s">
        <v>1</v>
      </c>
      <c r="D36" s="3" t="s">
        <v>2</v>
      </c>
      <c r="E36" s="3" t="s">
        <v>3</v>
      </c>
      <c r="F36" s="3" t="s">
        <v>4</v>
      </c>
      <c r="G36" s="3" t="s">
        <v>5</v>
      </c>
      <c r="H36" s="3" t="s">
        <v>6</v>
      </c>
      <c r="I36" s="3" t="s">
        <v>7</v>
      </c>
      <c r="J36" s="3" t="s">
        <v>8</v>
      </c>
      <c r="K36" s="3" t="s">
        <v>9</v>
      </c>
      <c r="L36" s="3" t="s">
        <v>10</v>
      </c>
      <c r="M36" s="3" t="s">
        <v>11</v>
      </c>
    </row>
    <row r="37" spans="1:16" ht="15.75" x14ac:dyDescent="0.3">
      <c r="A37" s="6">
        <v>2021</v>
      </c>
      <c r="B37" s="8">
        <f>'Tabela IPCA-e - Selic'!B23/100</f>
        <v>0</v>
      </c>
      <c r="C37" s="8">
        <f>'Tabela IPCA-e - Selic'!C23/100</f>
        <v>0</v>
      </c>
      <c r="D37" s="8">
        <f>'Tabela IPCA-e - Selic'!D23/100</f>
        <v>0</v>
      </c>
      <c r="E37" s="8">
        <f>'Tabela IPCA-e - Selic'!E23/100</f>
        <v>0</v>
      </c>
      <c r="F37" s="8">
        <f>'Tabela IPCA-e - Selic'!F23/100</f>
        <v>0</v>
      </c>
      <c r="G37" s="8">
        <f>'Tabela IPCA-e - Selic'!G23/100</f>
        <v>0</v>
      </c>
      <c r="H37" s="8">
        <f>'Tabela IPCA-e - Selic'!H23/100</f>
        <v>0</v>
      </c>
      <c r="I37" s="8">
        <f>'Tabela IPCA-e - Selic'!I23/100</f>
        <v>0</v>
      </c>
      <c r="J37" s="8">
        <f>'Tabela IPCA-e - Selic'!J23/100</f>
        <v>0</v>
      </c>
      <c r="K37" s="8">
        <f>'Tabela IPCA-e - Selic'!K23/100</f>
        <v>0</v>
      </c>
      <c r="L37" s="8">
        <f>'Tabela IPCA-e - Selic'!L23/100</f>
        <v>0</v>
      </c>
      <c r="M37" s="8">
        <f>'Tabela IPCA-e - Selic'!M23/100</f>
        <v>3.0829999999999998E-3</v>
      </c>
      <c r="O37" s="1"/>
      <c r="P37" s="1"/>
    </row>
    <row r="38" spans="1:16" ht="15.75" x14ac:dyDescent="0.3">
      <c r="A38" s="4">
        <v>2022</v>
      </c>
      <c r="B38" s="9">
        <f>'Tabela IPCA-e - Selic'!B24/100</f>
        <v>3.006E-3</v>
      </c>
      <c r="C38" s="9">
        <f>'Tabela IPCA-e - Selic'!C24/100</f>
        <v>2.9329999999999998E-3</v>
      </c>
      <c r="D38" s="9">
        <f>'Tabela IPCA-e - Selic'!D24/100</f>
        <v>2.8570000000000002E-3</v>
      </c>
      <c r="E38" s="9">
        <f>'Tabela IPCA-e - Selic'!E24/100</f>
        <v>2.764E-3</v>
      </c>
      <c r="F38" s="9">
        <f>'Tabela IPCA-e - Selic'!F24/100</f>
        <v>2.6809999999999998E-3</v>
      </c>
      <c r="G38" s="9">
        <f>'Tabela IPCA-e - Selic'!G24/100</f>
        <v>2.578E-3</v>
      </c>
      <c r="H38" s="9">
        <f>'Tabela IPCA-e - Selic'!H24/100</f>
        <v>2.4759999999999999E-3</v>
      </c>
      <c r="I38" s="9">
        <f>'Tabela IPCA-e - Selic'!I24/100</f>
        <v>2.3730000000000001E-3</v>
      </c>
      <c r="J38" s="9">
        <f>'Tabela IPCA-e - Selic'!J24/100</f>
        <v>2.2560000000000002E-3</v>
      </c>
      <c r="K38" s="9">
        <f>'Tabela IPCA-e - Selic'!K24/100</f>
        <v>2.1489999999999999E-3</v>
      </c>
      <c r="L38" s="9">
        <f>'Tabela IPCA-e - Selic'!L24/100</f>
        <v>2.0470000000000002E-3</v>
      </c>
      <c r="M38" s="9">
        <f>'Tabela IPCA-e - Selic'!M24/100</f>
        <v>1.9449999999999999E-3</v>
      </c>
    </row>
    <row r="39" spans="1:16" ht="15.75" x14ac:dyDescent="0.3">
      <c r="A39" s="6">
        <v>2023</v>
      </c>
      <c r="B39" s="8">
        <f>'Tabela IPCA-e - Selic'!B25/100</f>
        <v>1.833E-3</v>
      </c>
      <c r="C39" s="8">
        <f>'Tabela IPCA-e - Selic'!C25/100</f>
        <v>1.7210000000000001E-3</v>
      </c>
      <c r="D39" s="8">
        <f>'Tabela IPCA-e - Selic'!D25/100</f>
        <v>1.629E-3</v>
      </c>
      <c r="E39" s="8">
        <f>'Tabela IPCA-e - Selic'!E25/100</f>
        <v>1.5120000000000001E-3</v>
      </c>
      <c r="F39" s="8">
        <f>'Tabela IPCA-e - Selic'!F25/100</f>
        <v>1.42E-3</v>
      </c>
      <c r="G39" s="8">
        <f>'Tabela IPCA-e - Selic'!G25/100</f>
        <v>1.3079999999999999E-3</v>
      </c>
      <c r="H39" s="8">
        <f>'Tabela IPCA-e - Selic'!H25/100</f>
        <v>1.201E-3</v>
      </c>
      <c r="I39" s="8">
        <f>'Tabela IPCA-e - Selic'!I25/100</f>
        <v>1.0939999999999999E-3</v>
      </c>
      <c r="J39" s="8">
        <f>'Tabela IPCA-e - Selic'!J25/100</f>
        <v>9.7999999999999997E-4</v>
      </c>
      <c r="K39" s="8">
        <f>'Tabela IPCA-e - Selic'!K25/100</f>
        <v>8.83E-4</v>
      </c>
      <c r="L39" s="8">
        <f>'Tabela IPCA-e - Selic'!L25/100</f>
        <v>7.8299999999999995E-4</v>
      </c>
      <c r="M39" s="8">
        <f>'Tabela IPCA-e - Selic'!M25/100</f>
        <v>6.9099999999999999E-4</v>
      </c>
    </row>
    <row r="40" spans="1:16" ht="15.75" x14ac:dyDescent="0.3">
      <c r="A40" s="4">
        <v>2024</v>
      </c>
      <c r="B40" s="9">
        <f>'Tabela IPCA-e - Selic'!B26/100</f>
        <v>6.02E-4</v>
      </c>
      <c r="C40" s="9">
        <f>'Tabela IPCA-e - Selic'!C26/100</f>
        <v>5.0500000000000002E-4</v>
      </c>
      <c r="D40" s="9">
        <f>'Tabela IPCA-e - Selic'!D26/100</f>
        <v>4.2499999999999998E-4</v>
      </c>
      <c r="E40" s="9">
        <f>'Tabela IPCA-e - Selic'!E26/100</f>
        <v>3.4200000000000002E-4</v>
      </c>
      <c r="F40" s="9">
        <f>'Tabela IPCA-e - Selic'!F26/100</f>
        <v>2.5300000000000002E-4</v>
      </c>
      <c r="G40" s="9">
        <f>'Tabela IPCA-e - Selic'!G26/100</f>
        <v>1.7000000000000001E-4</v>
      </c>
      <c r="H40" s="9">
        <f>'Tabela IPCA-e - Selic'!H26/100</f>
        <v>9.1000000000000003E-5</v>
      </c>
      <c r="I40" s="9">
        <f>'Tabela IPCA-e - Selic'!I26/100</f>
        <v>0</v>
      </c>
      <c r="J40" s="9">
        <f>'Tabela IPCA-e - Selic'!J26/100</f>
        <v>0</v>
      </c>
      <c r="K40" s="9">
        <f>'Tabela IPCA-e - Selic'!K26/100</f>
        <v>0</v>
      </c>
      <c r="L40" s="9">
        <f>'Tabela IPCA-e - Selic'!L26/100</f>
        <v>0</v>
      </c>
      <c r="M40" s="9">
        <f>'Tabela IPCA-e - Selic'!M26/100</f>
        <v>0</v>
      </c>
    </row>
    <row r="41" spans="1:16" ht="15.75" x14ac:dyDescent="0.3">
      <c r="A41" s="6">
        <v>2025</v>
      </c>
      <c r="B41" s="8">
        <f>'Tabela IPCA-e - Selic'!B27/100</f>
        <v>0</v>
      </c>
      <c r="C41" s="8">
        <f>'Tabela IPCA-e - Selic'!C27/100</f>
        <v>0</v>
      </c>
      <c r="D41" s="8">
        <f>'Tabela IPCA-e - Selic'!D27/100</f>
        <v>0</v>
      </c>
      <c r="E41" s="8">
        <f>'Tabela IPCA-e - Selic'!E27/100</f>
        <v>0</v>
      </c>
      <c r="F41" s="8">
        <f>'Tabela IPCA-e - Selic'!F27/100</f>
        <v>0</v>
      </c>
      <c r="G41" s="8">
        <f>'Tabela IPCA-e - Selic'!G27/100</f>
        <v>0</v>
      </c>
      <c r="H41" s="8">
        <f>'Tabela IPCA-e - Selic'!H27/100</f>
        <v>0</v>
      </c>
      <c r="I41" s="8">
        <f>'Tabela IPCA-e - Selic'!I27/100</f>
        <v>0</v>
      </c>
      <c r="J41" s="8">
        <f>'Tabela IPCA-e - Selic'!J27/100</f>
        <v>0</v>
      </c>
      <c r="K41" s="8">
        <f>'Tabela IPCA-e - Selic'!K27/100</f>
        <v>0</v>
      </c>
      <c r="L41" s="8">
        <f>'Tabela IPCA-e - Selic'!L27/100</f>
        <v>0</v>
      </c>
      <c r="M41" s="8">
        <f>'Tabela IPCA-e - Selic'!M27/100</f>
        <v>0</v>
      </c>
    </row>
    <row r="42" spans="1:16" x14ac:dyDescent="0.25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6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</sheetData>
  <mergeCells count="2">
    <mergeCell ref="A34:M34"/>
    <mergeCell ref="A35:M3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6"/>
  <sheetViews>
    <sheetView topLeftCell="A100" zoomScale="90" zoomScaleNormal="90" workbookViewId="0">
      <selection activeCell="M102" sqref="M102"/>
    </sheetView>
  </sheetViews>
  <sheetFormatPr defaultRowHeight="14.25" x14ac:dyDescent="0.2"/>
  <cols>
    <col min="1" max="1" width="7.28515625" style="31" customWidth="1"/>
    <col min="2" max="13" width="11.140625" style="31" customWidth="1"/>
    <col min="14" max="14" width="1.7109375" style="31" customWidth="1"/>
    <col min="15" max="15" width="9.140625" style="31" customWidth="1"/>
    <col min="16" max="16384" width="9.140625" style="31"/>
  </cols>
  <sheetData>
    <row r="1" spans="1:13" ht="24" hidden="1" customHeight="1" x14ac:dyDescent="0.2">
      <c r="A1" s="91" t="s">
        <v>34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 hidden="1" x14ac:dyDescent="0.2">
      <c r="A2" s="32" t="s">
        <v>29</v>
      </c>
      <c r="B2" s="33" t="s">
        <v>0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hidden="1" x14ac:dyDescent="0.2">
      <c r="A3" s="32">
        <v>1994</v>
      </c>
      <c r="B3" s="35">
        <f>C3*(1+'ÍNDICE INPC+IPCr+IPCAe'!B2)</f>
        <v>2.3055230740289999E-2</v>
      </c>
      <c r="C3" s="35">
        <f>D3*(1+'ÍNDICE INPC+IPCr+IPCAe'!C2)</f>
        <v>1.631420233533E-2</v>
      </c>
      <c r="D3" s="35">
        <f>E3*(1+'ÍNDICE INPC+IPCr+IPCAe'!D2)</f>
        <v>1.160574968722E-2</v>
      </c>
      <c r="E3" s="35">
        <f>F3*(1+'ÍNDICE INPC+IPCr+IPCAe'!E2)</f>
        <v>8.1113710422299999E-3</v>
      </c>
      <c r="F3" s="35">
        <f>G3*(1+'ÍNDICE INPC+IPCr+IPCAe'!F2)</f>
        <v>5.6778461726399998E-3</v>
      </c>
      <c r="G3" s="35">
        <f>H3*(1+'ÍNDICE INPC+IPCr+IPCAe'!G2)/2750</f>
        <v>3.9780327700099996E-3</v>
      </c>
      <c r="H3" s="35">
        <f>I3*(1+'ÍNDICE INPC+IPCr+IPCAe'!H2)</f>
        <v>7.37964794760122</v>
      </c>
      <c r="I3" s="35">
        <f>J3*(1+'ÍNDICE INPC+IPCr+IPCAe'!I2)</f>
        <v>6.9566817002273904</v>
      </c>
      <c r="J3" s="35">
        <f>K3*(1+'ÍNDICE INPC+IPCr+IPCAe'!J2)</f>
        <v>6.59651213751886</v>
      </c>
      <c r="K3" s="35">
        <f>L3*(1+'ÍNDICE INPC+IPCr+IPCAe'!K2)</f>
        <v>6.4983865013484996</v>
      </c>
      <c r="L3" s="35">
        <f>M3*(1+'ÍNDICE INPC+IPCr+IPCAe'!L2)</f>
        <v>6.3797236416144703</v>
      </c>
      <c r="M3" s="35">
        <f>B4*(1+'ÍNDICE INPC+IPCr+IPCAe'!M2)</f>
        <v>6.1777124446736398</v>
      </c>
    </row>
    <row r="4" spans="1:13" hidden="1" x14ac:dyDescent="0.2">
      <c r="A4" s="34">
        <v>1995</v>
      </c>
      <c r="B4" s="36">
        <f>C4*(1+'ÍNDICE INPC+IPCr+IPCAe'!B3)</f>
        <v>6.0453199380307696</v>
      </c>
      <c r="C4" s="36">
        <f>D4*(1+'ÍNDICE INPC+IPCr+IPCAe'!C3)</f>
        <v>5.9460213809685998</v>
      </c>
      <c r="D4" s="36">
        <f>E4*(1+'ÍNDICE INPC+IPCr+IPCAe'!D3)</f>
        <v>5.8877328259912902</v>
      </c>
      <c r="E4" s="36">
        <f>F4*(1+'ÍNDICE INPC+IPCr+IPCAe'!E3)</f>
        <v>5.80587005817108</v>
      </c>
      <c r="F4" s="36">
        <f>G4*(1+'ÍNDICE INPC+IPCr+IPCAe'!F3)</f>
        <v>5.6964973098224903</v>
      </c>
      <c r="G4" s="36">
        <f>H4*(1+'ÍNDICE INPC+IPCr+IPCAe'!G3)</f>
        <v>5.5537655355586297</v>
      </c>
      <c r="H4" s="36">
        <f>I4*(1+'ÍNDICE INPC+IPCr+IPCAe'!H3)</f>
        <v>5.4544937493209904</v>
      </c>
      <c r="I4" s="36">
        <f>J4*(1+'ÍNDICE INPC+IPCr+IPCAe'!I3)</f>
        <v>5.3235347934032697</v>
      </c>
      <c r="J4" s="36">
        <f>K4*(1+'ÍNDICE INPC+IPCr+IPCAe'!J3)</f>
        <v>5.2697830067345803</v>
      </c>
      <c r="K4" s="36">
        <f>L4*(1+'ÍNDICE INPC+IPCr+IPCAe'!K3)</f>
        <v>5.2088395836063803</v>
      </c>
      <c r="L4" s="36">
        <f>M4*(1+'ÍNDICE INPC+IPCr+IPCAe'!L3)</f>
        <v>5.1369226662784797</v>
      </c>
      <c r="M4" s="36">
        <f>B5*(1+'ÍNDICE INPC+IPCr+IPCAe'!M3)</f>
        <v>5.0605089806703596</v>
      </c>
    </row>
    <row r="5" spans="1:13" hidden="1" x14ac:dyDescent="0.2">
      <c r="A5" s="32">
        <v>1996</v>
      </c>
      <c r="B5" s="35">
        <f>C5*(1+'ÍNDICE INPC+IPCr+IPCAe'!B4)</f>
        <v>4.97836594261718</v>
      </c>
      <c r="C5" s="35">
        <f>D5*(1+'ÍNDICE INPC+IPCr+IPCAe'!C4)</f>
        <v>4.9067277179353201</v>
      </c>
      <c r="D5" s="35">
        <f>E5*(1+'ÍNDICE INPC+IPCr+IPCAe'!D4)</f>
        <v>4.8721355554913304</v>
      </c>
      <c r="E5" s="35">
        <f>F5*(1+'ÍNDICE INPC+IPCr+IPCAe'!E4)</f>
        <v>4.8580472185575099</v>
      </c>
      <c r="F5" s="35">
        <f>G5*(1+'ÍNDICE INPC+IPCr+IPCAe'!F4)</f>
        <v>4.8132836803304402</v>
      </c>
      <c r="G5" s="35">
        <f>H5*(1+'ÍNDICE INPC+IPCr+IPCAe'!G4)</f>
        <v>4.7524522910055698</v>
      </c>
      <c r="H5" s="35">
        <f>I5*(1+'ÍNDICE INPC+IPCr+IPCAe'!H4)</f>
        <v>4.6900743027786103</v>
      </c>
      <c r="I5" s="35">
        <f>J5*(1+'ÍNDICE INPC+IPCr+IPCAe'!I4)</f>
        <v>4.6344607734966496</v>
      </c>
      <c r="J5" s="35">
        <f>K5*(1+'ÍNDICE INPC+IPCr+IPCAe'!J4)</f>
        <v>4.6114037547230398</v>
      </c>
      <c r="K5" s="35">
        <f>L5*(1+'ÍNDICE INPC+IPCr+IPCAe'!K4)</f>
        <v>4.6104816583913601</v>
      </c>
      <c r="L5" s="35">
        <f>M5*(1+'ÍNDICE INPC+IPCr+IPCAe'!L4)</f>
        <v>4.5930281514159796</v>
      </c>
      <c r="M5" s="35">
        <f>B6*(1+'ÍNDICE INPC+IPCr+IPCAe'!M4)</f>
        <v>4.5774647711939203</v>
      </c>
    </row>
    <row r="6" spans="1:13" hidden="1" x14ac:dyDescent="0.2">
      <c r="A6" s="34">
        <v>1997</v>
      </c>
      <c r="B6" s="36">
        <f>C6*(1+'ÍNDICE INPC+IPCr+IPCAe'!B5)</f>
        <v>4.5624088220810499</v>
      </c>
      <c r="C6" s="36">
        <f>D6*(1+'ÍNDICE INPC+IPCr+IPCAe'!C5)</f>
        <v>4.5257502450957698</v>
      </c>
      <c r="D6" s="36">
        <f>E6*(1+'ÍNDICE INPC+IPCr+IPCAe'!D5)</f>
        <v>4.5054756048738396</v>
      </c>
      <c r="E6" s="36">
        <f>F6*(1+'ÍNDICE INPC+IPCr+IPCAe'!E5)</f>
        <v>4.4750452968552299</v>
      </c>
      <c r="F6" s="36">
        <f>G6*(1+'ÍNDICE INPC+IPCr+IPCAe'!F5)</f>
        <v>4.44835516586007</v>
      </c>
      <c r="G6" s="36">
        <f>H6*(1+'ÍNDICE INPC+IPCr+IPCAe'!G5)</f>
        <v>4.44346735177312</v>
      </c>
      <c r="H6" s="36">
        <f>I6*(1+'ÍNDICE INPC+IPCr+IPCAe'!H5)</f>
        <v>4.4279694586677802</v>
      </c>
      <c r="I6" s="36">
        <f>J6*(1+'ÍNDICE INPC+IPCr+IPCAe'!I5)</f>
        <v>4.4200134344857096</v>
      </c>
      <c r="J6" s="36">
        <f>K6*(1+'ÍNDICE INPC+IPCr+IPCAe'!J5)</f>
        <v>4.4213398364366396</v>
      </c>
      <c r="K6" s="36">
        <f>L6*(1+'ÍNDICE INPC+IPCr+IPCAe'!K5)</f>
        <v>4.4169229135231198</v>
      </c>
      <c r="L6" s="36">
        <f>M6*(1+'ÍNDICE INPC+IPCr+IPCAe'!L5)</f>
        <v>4.4041508759827703</v>
      </c>
      <c r="M6" s="36">
        <f>B7*(1+'ÍNDICE INPC+IPCr+IPCAe'!M5)</f>
        <v>4.3975545441665203</v>
      </c>
    </row>
    <row r="7" spans="1:13" hidden="1" x14ac:dyDescent="0.2">
      <c r="A7" s="32">
        <v>1998</v>
      </c>
      <c r="B7" s="35">
        <f>C7*(1+'ÍNDICE INPC+IPCr+IPCAe'!B6)</f>
        <v>4.3726305500313396</v>
      </c>
      <c r="C7" s="35">
        <f>D7*(1+'ÍNDICE INPC+IPCr+IPCAe'!C6)</f>
        <v>4.3357764502045999</v>
      </c>
      <c r="D7" s="35">
        <f>E7*(1+'ÍNDICE INPC+IPCr+IPCAe'!D6)</f>
        <v>4.3124890095530102</v>
      </c>
      <c r="E7" s="35">
        <f>F7*(1+'ÍNDICE INPC+IPCr+IPCAe'!E6)</f>
        <v>4.29146085138124</v>
      </c>
      <c r="F7" s="35">
        <f>G7*(1+'ÍNDICE INPC+IPCr+IPCAe'!F6)</f>
        <v>4.2722357903247801</v>
      </c>
      <c r="G7" s="35">
        <f>H7*(1+'ÍNDICE INPC+IPCr+IPCAe'!G6)</f>
        <v>4.2416955821334197</v>
      </c>
      <c r="H7" s="35">
        <f>I7*(1+'ÍNDICE INPC+IPCr+IPCAe'!H6)</f>
        <v>4.2353425682810002</v>
      </c>
      <c r="I7" s="35">
        <f>J7*(1+'ÍNDICE INPC+IPCr+IPCAe'!I6)</f>
        <v>4.2472348257932202</v>
      </c>
      <c r="J7" s="35">
        <f>K7*(1+'ÍNDICE INPC+IPCr+IPCAe'!J6)</f>
        <v>4.26814875469121</v>
      </c>
      <c r="K7" s="35">
        <f>L7*(1+'ÍNDICE INPC+IPCr+IPCAe'!K6)</f>
        <v>4.2814211602881</v>
      </c>
      <c r="L7" s="35">
        <f>M7*(1+'ÍNDICE INPC+IPCr+IPCAe'!L6)</f>
        <v>4.2767167718390802</v>
      </c>
      <c r="M7" s="35">
        <f>B8*(1+'ÍNDICE INPC+IPCr+IPCAe'!M6)</f>
        <v>4.2844287435775197</v>
      </c>
    </row>
    <row r="8" spans="1:13" hidden="1" x14ac:dyDescent="0.2">
      <c r="A8" s="34">
        <v>1999</v>
      </c>
      <c r="B8" s="36">
        <f>C8*(1+'ÍNDICE INPC+IPCr+IPCAe'!B7)</f>
        <v>4.2665094040803799</v>
      </c>
      <c r="C8" s="36">
        <f>D8*(1+'ÍNDICE INPC+IPCr+IPCAe'!C7)</f>
        <v>4.23895618885284</v>
      </c>
      <c r="D8" s="36">
        <f>E8*(1+'ÍNDICE INPC+IPCr+IPCAe'!D7)</f>
        <v>4.1849700748867997</v>
      </c>
      <c r="E8" s="36">
        <f>F8*(1+'ÍNDICE INPC+IPCr+IPCAe'!E7)</f>
        <v>4.1320794578266202</v>
      </c>
      <c r="F8" s="36">
        <f>G8*(1+'ÍNDICE INPC+IPCr+IPCAe'!F7)</f>
        <v>4.1127495350120604</v>
      </c>
      <c r="G8" s="36">
        <f>H8*(1+'ÍNDICE INPC+IPCr+IPCAe'!G7)</f>
        <v>4.1106941879181003</v>
      </c>
      <c r="H8" s="36">
        <f>I8*(1+'ÍNDICE INPC+IPCr+IPCAe'!H7)</f>
        <v>4.1078187148177303</v>
      </c>
      <c r="I8" s="36">
        <f>J8*(1+'ÍNDICE INPC+IPCr+IPCAe'!I7)</f>
        <v>4.0776441481216299</v>
      </c>
      <c r="J8" s="36">
        <f>K8*(1+'ÍNDICE INPC+IPCr+IPCAe'!J7)</f>
        <v>4.0553397793352897</v>
      </c>
      <c r="K8" s="36">
        <f>L8*(1+'ÍNDICE INPC+IPCr+IPCAe'!K7)</f>
        <v>4.0395853962897599</v>
      </c>
      <c r="L8" s="36">
        <f>M8*(1+'ÍNDICE INPC+IPCr+IPCAe'!L7)</f>
        <v>4.0011741246927102</v>
      </c>
      <c r="M8" s="36">
        <f>B9*(1+'ÍNDICE INPC+IPCr+IPCAe'!M7)</f>
        <v>3.96391333930326</v>
      </c>
    </row>
    <row r="9" spans="1:13" hidden="1" x14ac:dyDescent="0.2">
      <c r="A9" s="32">
        <v>2000</v>
      </c>
      <c r="B9" s="37">
        <f>C9*(1+'ÍNDICE INPC+IPCr+IPCAe'!B8)</f>
        <v>3.9347958500131601</v>
      </c>
      <c r="C9" s="37">
        <f>D9*(1+'ÍNDICE INPC+IPCr+IPCAe'!C8)</f>
        <v>3.91093912137279</v>
      </c>
      <c r="D9" s="37">
        <f>E9*(1+'ÍNDICE INPC+IPCr+IPCAe'!D8)</f>
        <v>3.9089846290582599</v>
      </c>
      <c r="E9" s="37">
        <f>F9*(1+'ÍNDICE INPC+IPCr+IPCAe'!E8)</f>
        <v>3.9039095466476201</v>
      </c>
      <c r="F9" s="37">
        <f>G9*(1+'ÍNDICE INPC+IPCr+IPCAe'!F8)</f>
        <v>3.9003991873789801</v>
      </c>
      <c r="G9" s="37">
        <f>H9*(1+'ÍNDICE INPC+IPCr+IPCAe'!G8)</f>
        <v>3.9023503625602598</v>
      </c>
      <c r="H9" s="37">
        <f>I9*(1+'ÍNDICE INPC+IPCr+IPCAe'!H8)</f>
        <v>3.8906783275775298</v>
      </c>
      <c r="I9" s="37">
        <f>J9*(1+'ÍNDICE INPC+IPCr+IPCAe'!I8)</f>
        <v>3.83733931115251</v>
      </c>
      <c r="J9" s="37">
        <f>K9*(1+'ÍNDICE INPC+IPCr+IPCAe'!J8)</f>
        <v>3.7914626135288101</v>
      </c>
      <c r="K9" s="37">
        <f>L9*(1+'ÍNDICE INPC+IPCr+IPCAe'!K8)</f>
        <v>3.7752291282772199</v>
      </c>
      <c r="L9" s="37">
        <f>M9*(1+'ÍNDICE INPC+IPCr+IPCAe'!L8)</f>
        <v>3.7691984108199099</v>
      </c>
      <c r="M9" s="37">
        <f>B10*(1+'ÍNDICE INPC+IPCr+IPCAe'!M8)</f>
        <v>3.7582993427260099</v>
      </c>
    </row>
    <row r="10" spans="1:13" hidden="1" x14ac:dyDescent="0.2">
      <c r="A10" s="34">
        <v>2001</v>
      </c>
      <c r="B10" s="38">
        <f>C10*(1+'ÍNDICE INPC+IPCr+IPCAe'!B9)</f>
        <v>3.7377417630293501</v>
      </c>
      <c r="C10" s="38">
        <f>D10*(1+'ÍNDICE INPC+IPCr+IPCAe'!C9)</f>
        <v>3.7091810687995901</v>
      </c>
      <c r="D10" s="38">
        <f>E10*(1+'ÍNDICE INPC+IPCr+IPCAe'!D9)</f>
        <v>3.6910947047463298</v>
      </c>
      <c r="E10" s="38">
        <f>F10*(1+'ÍNDICE INPC+IPCr+IPCAe'!E9)</f>
        <v>3.6734620867300301</v>
      </c>
      <c r="F10" s="38">
        <f>G10*(1+'ÍNDICE INPC+IPCr+IPCAe'!F9)</f>
        <v>3.6428620455474299</v>
      </c>
      <c r="G10" s="38">
        <f>H10*(1+'ÍNDICE INPC+IPCr+IPCAe'!G9)</f>
        <v>3.6222154176667298</v>
      </c>
      <c r="H10" s="38">
        <f>I10*(1+'ÍNDICE INPC+IPCr+IPCAe'!H9)</f>
        <v>3.6006117471836299</v>
      </c>
      <c r="I10" s="38">
        <f>J10*(1+'ÍNDICE INPC+IPCr+IPCAe'!I9)</f>
        <v>3.5610837179147801</v>
      </c>
      <c r="J10" s="38">
        <f>K10*(1+'ÍNDICE INPC+IPCr+IPCAe'!J9)</f>
        <v>3.5331716617866702</v>
      </c>
      <c r="K10" s="38">
        <f>L10*(1+'ÍNDICE INPC+IPCr+IPCAe'!K9)</f>
        <v>3.5176938090269498</v>
      </c>
      <c r="L10" s="38">
        <f>M10*(1+'ÍNDICE INPC+IPCr+IPCAe'!L9)</f>
        <v>3.48493541611546</v>
      </c>
      <c r="M10" s="38">
        <f>B11*(1+'ÍNDICE INPC+IPCr+IPCAe'!M9)</f>
        <v>3.4405522915544098</v>
      </c>
    </row>
    <row r="11" spans="1:13" hidden="1" x14ac:dyDescent="0.2">
      <c r="A11" s="32">
        <v>2002</v>
      </c>
      <c r="B11" s="37">
        <f>C11*(1+'ÍNDICE INPC+IPCr+IPCAe'!B10)</f>
        <v>3.4152792252872799</v>
      </c>
      <c r="C11" s="37">
        <f>D11*(1+'ÍNDICE INPC+IPCr+IPCAe'!C10)</f>
        <v>3.3791226133247099</v>
      </c>
      <c r="D11" s="37">
        <f>E11*(1+'ÍNDICE INPC+IPCr+IPCAe'!D10)</f>
        <v>3.3686797062353802</v>
      </c>
      <c r="E11" s="37">
        <f>F11*(1+'ÍNDICE INPC+IPCr+IPCAe'!E10)</f>
        <v>3.3479225862009301</v>
      </c>
      <c r="F11" s="37">
        <f>G11*(1+'ÍNDICE INPC+IPCr+IPCAe'!F10)</f>
        <v>3.32531047497113</v>
      </c>
      <c r="G11" s="37">
        <f>H11*(1+'ÍNDICE INPC+IPCr+IPCAe'!G10)</f>
        <v>3.3223203866231699</v>
      </c>
      <c r="H11" s="37">
        <f>I11*(1+'ÍNDICE INPC+IPCr+IPCAe'!H10)</f>
        <v>3.3021771062748901</v>
      </c>
      <c r="I11" s="37">
        <f>J11*(1+'ÍNDICE INPC+IPCr+IPCAe'!I10)</f>
        <v>3.26463381737508</v>
      </c>
      <c r="J11" s="37">
        <f>K11*(1+'ÍNDICE INPC+IPCr+IPCAe'!J10)</f>
        <v>3.2367973600784099</v>
      </c>
      <c r="K11" s="37">
        <f>L11*(1+'ÍNDICE INPC+IPCr+IPCAe'!K10)</f>
        <v>3.2101530894360901</v>
      </c>
      <c r="L11" s="37">
        <f>M11*(1+'ÍNDICE INPC+IPCr+IPCAe'!L10)</f>
        <v>3.1605327256434901</v>
      </c>
      <c r="M11" s="37">
        <f>B12*(1+'ÍNDICE INPC+IPCr+IPCAe'!M10)</f>
        <v>3.0569036905343698</v>
      </c>
    </row>
    <row r="12" spans="1:13" hidden="1" x14ac:dyDescent="0.2">
      <c r="A12" s="34">
        <v>2003</v>
      </c>
      <c r="B12" s="38">
        <f>C12*(1+'ÍNDICE INPC+IPCr+IPCAe'!B11)</f>
        <v>2.9765371864988999</v>
      </c>
      <c r="C12" s="38">
        <f>D12*(1+'ÍNDICE INPC+IPCr+IPCAe'!C11)</f>
        <v>2.9047889006527798</v>
      </c>
      <c r="D12" s="38">
        <f>E12*(1+'ÍNDICE INPC+IPCr+IPCAe'!D11)</f>
        <v>2.8629892574933802</v>
      </c>
      <c r="E12" s="38">
        <f>F12*(1+'ÍNDICE INPC+IPCr+IPCAe'!E11)</f>
        <v>2.8242963968564498</v>
      </c>
      <c r="F12" s="38">
        <f>G12*(1+'ÍNDICE INPC+IPCr+IPCAe'!F11)</f>
        <v>2.7858516441669501</v>
      </c>
      <c r="G12" s="38">
        <f>H12*(1+'ÍNDICE INPC+IPCr+IPCAe'!G11)</f>
        <v>2.7585420775987202</v>
      </c>
      <c r="H12" s="38">
        <f>I12*(1+'ÍNDICE INPC+IPCr+IPCAe'!H11)</f>
        <v>2.76019819651663</v>
      </c>
      <c r="I12" s="38">
        <f>J12*(1+'ÍNDICE INPC+IPCr+IPCAe'!I11)</f>
        <v>2.7590945586931501</v>
      </c>
      <c r="J12" s="38">
        <f>K12*(1+'ÍNDICE INPC+IPCr+IPCAe'!J11)</f>
        <v>2.7541371118917399</v>
      </c>
      <c r="K12" s="38">
        <f>L12*(1+'ÍNDICE INPC+IPCr+IPCAe'!K11)</f>
        <v>2.73173686956134</v>
      </c>
      <c r="L12" s="38">
        <f>M12*(1+'ÍNDICE INPC+IPCr+IPCAe'!L11)</f>
        <v>2.7211244840734499</v>
      </c>
      <c r="M12" s="38">
        <f>B13*(1+'ÍNDICE INPC+IPCr+IPCAe'!M11)</f>
        <v>2.7110934383515501</v>
      </c>
    </row>
    <row r="13" spans="1:13" hidden="1" x14ac:dyDescent="0.2">
      <c r="A13" s="32">
        <v>2004</v>
      </c>
      <c r="B13" s="37">
        <f>C13*(1+'ÍNDICE INPC+IPCr+IPCAe'!B12)</f>
        <v>2.6965321646623699</v>
      </c>
      <c r="C13" s="37">
        <f>D13*(1+'ÍNDICE INPC+IPCr+IPCAe'!C12)</f>
        <v>2.6743351826463999</v>
      </c>
      <c r="D13" s="37">
        <f>E13*(1+'ÍNDICE INPC+IPCr+IPCAe'!D12)</f>
        <v>2.6639457940496101</v>
      </c>
      <c r="E13" s="37">
        <f>F13*(1+'ÍNDICE INPC+IPCr+IPCAe'!E12)</f>
        <v>2.6488473640743901</v>
      </c>
      <c r="F13" s="37">
        <f>G13*(1+'ÍNDICE INPC+IPCr+IPCAe'!F12)</f>
        <v>2.63803143519011</v>
      </c>
      <c r="G13" s="37">
        <f>H13*(1+'ÍNDICE INPC+IPCr+IPCAe'!G12)</f>
        <v>2.6275213497909502</v>
      </c>
      <c r="H13" s="37">
        <f>I13*(1+'ÍNDICE INPC+IPCr+IPCAe'!H12)</f>
        <v>2.6144491042696001</v>
      </c>
      <c r="I13" s="37">
        <f>J13*(1+'ÍNDICE INPC+IPCr+IPCAe'!I12)</f>
        <v>2.59550194010682</v>
      </c>
      <c r="J13" s="37">
        <f>K13*(1+'ÍNDICE INPC+IPCr+IPCAe'!J12)</f>
        <v>2.58258899513116</v>
      </c>
      <c r="K13" s="37">
        <f>L13*(1+'ÍNDICE INPC+IPCr+IPCAe'!K12)</f>
        <v>2.5782060448549098</v>
      </c>
      <c r="L13" s="37">
        <f>M13*(1+'ÍNDICE INPC+IPCr+IPCAe'!L12)</f>
        <v>2.5738305329489002</v>
      </c>
      <c r="M13" s="37">
        <f>B14*(1+'ÍNDICE INPC+IPCr+IPCAe'!M12)</f>
        <v>2.56255528967433</v>
      </c>
    </row>
    <row r="14" spans="1:13" hidden="1" x14ac:dyDescent="0.2">
      <c r="A14" s="34">
        <v>2005</v>
      </c>
      <c r="B14" s="38">
        <f>C14*(1+'ÍNDICE INPC+IPCr+IPCAe'!B13)</f>
        <v>2.5407052247415498</v>
      </c>
      <c r="C14" s="38">
        <f>D14*(1+'ÍNDICE INPC+IPCr+IPCAe'!C13)</f>
        <v>2.52630528461922</v>
      </c>
      <c r="D14" s="38">
        <f>E14*(1+'ÍNDICE INPC+IPCr+IPCAe'!D13)</f>
        <v>2.5152382363791501</v>
      </c>
      <c r="E14" s="38">
        <f>F14*(1+'ÍNDICE INPC+IPCr+IPCAe'!E13)</f>
        <v>2.4970100629198302</v>
      </c>
      <c r="F14" s="38">
        <f>G14*(1+'ÍNDICE INPC+IPCr+IPCAe'!F13)</f>
        <v>2.4744921840450198</v>
      </c>
      <c r="G14" s="38">
        <f>H14*(1+'ÍNDICE INPC+IPCr+IPCAe'!G13)</f>
        <v>2.4572911460228601</v>
      </c>
      <c r="H14" s="38">
        <f>I14*(1+'ÍNDICE INPC+IPCr+IPCAe'!H13)</f>
        <v>2.45999714288003</v>
      </c>
      <c r="I14" s="38">
        <f>J14*(1+'ÍNDICE INPC+IPCr+IPCAe'!I13)</f>
        <v>2.4592593650705101</v>
      </c>
      <c r="J14" s="38">
        <f>K14*(1+'ÍNDICE INPC+IPCr+IPCAe'!J13)</f>
        <v>2.4592593650705101</v>
      </c>
      <c r="K14" s="38">
        <f>L14*(1+'ÍNDICE INPC+IPCr+IPCAe'!K13)</f>
        <v>2.4555760010689101</v>
      </c>
      <c r="L14" s="38">
        <f>M14*(1+'ÍNDICE INPC+IPCr+IPCAe'!L13)</f>
        <v>2.44141578948987</v>
      </c>
      <c r="M14" s="38">
        <f>B15*(1+'ÍNDICE INPC+IPCr+IPCAe'!M13)</f>
        <v>2.4283029535407499</v>
      </c>
    </row>
    <row r="15" spans="1:13" hidden="1" x14ac:dyDescent="0.2">
      <c r="A15" s="32">
        <v>2006</v>
      </c>
      <c r="B15" s="37">
        <f>C15*(1+'ÍNDICE INPC+IPCr+IPCAe'!B14)</f>
        <v>2.41862843978162</v>
      </c>
      <c r="C15" s="37">
        <f>D15*(1+'ÍNDICE INPC+IPCr+IPCAe'!C14)</f>
        <v>2.4094724444925499</v>
      </c>
      <c r="D15" s="37">
        <f>E15*(1+'ÍNDICE INPC+IPCr+IPCAe'!D14)</f>
        <v>2.40394337473067</v>
      </c>
      <c r="E15" s="37">
        <f>F15*(1+'ÍNDICE INPC+IPCr+IPCAe'!E14)</f>
        <v>2.3974702051766901</v>
      </c>
      <c r="F15" s="37">
        <f>G15*(1+'ÍNDICE INPC+IPCr+IPCAe'!F14)</f>
        <v>2.3945966891497101</v>
      </c>
      <c r="G15" s="37">
        <f>H15*(1+'ÍNDICE INPC+IPCr+IPCAe'!G14)</f>
        <v>2.3914877550681202</v>
      </c>
      <c r="H15" s="37">
        <f>I15*(1+'ÍNDICE INPC+IPCr+IPCAe'!H14)</f>
        <v>2.3931629691465202</v>
      </c>
      <c r="I15" s="37">
        <f>J15*(1+'ÍNDICE INPC+IPCr+IPCAe'!I14)</f>
        <v>2.3905333824258501</v>
      </c>
      <c r="J15" s="37">
        <f>K15*(1+'ÍNDICE INPC+IPCr+IPCAe'!J14)</f>
        <v>2.3910115847428002</v>
      </c>
      <c r="K15" s="37">
        <f>L15*(1+'ÍNDICE INPC+IPCr+IPCAe'!K14)</f>
        <v>2.3871920774189301</v>
      </c>
      <c r="L15" s="37">
        <f>M15*(1+'ÍNDICE INPC+IPCr+IPCAe'!L14)</f>
        <v>2.3769711016817001</v>
      </c>
      <c r="M15" s="37">
        <f>B16*(1+'ÍNDICE INPC+IPCr+IPCAe'!M14)</f>
        <v>2.3670295774563801</v>
      </c>
    </row>
    <row r="16" spans="1:13" hidden="1" x14ac:dyDescent="0.2">
      <c r="A16" s="34">
        <v>2007</v>
      </c>
      <c r="B16" s="38">
        <f>C16*(1+'ÍNDICE INPC+IPCr+IPCAe'!B15)</f>
        <v>2.35244442203973</v>
      </c>
      <c r="C16" s="38">
        <f>D16*(1+'ÍNDICE INPC+IPCr+IPCAe'!C15)</f>
        <v>2.3409736511490999</v>
      </c>
      <c r="D16" s="38">
        <f>E16*(1+'ÍNDICE INPC+IPCr+IPCAe'!D15)</f>
        <v>2.3311826838768201</v>
      </c>
      <c r="E16" s="38">
        <f>F16*(1+'ÍNDICE INPC+IPCr+IPCAe'!E15)</f>
        <v>2.3209704140549801</v>
      </c>
      <c r="F16" s="38">
        <f>G16*(1+'ÍNDICE INPC+IPCr+IPCAe'!F15)</f>
        <v>2.31495154005085</v>
      </c>
      <c r="G16" s="38">
        <f>H16*(1+'ÍNDICE INPC+IPCr+IPCAe'!G15)</f>
        <v>2.30894827453705</v>
      </c>
      <c r="H16" s="38">
        <f>I16*(1+'ÍNDICE INPC+IPCr+IPCAe'!H15)</f>
        <v>2.3018126553056</v>
      </c>
      <c r="I16" s="38">
        <f>J16*(1+'ÍNDICE INPC+IPCr+IPCAe'!I15)</f>
        <v>2.2944703501850099</v>
      </c>
      <c r="J16" s="38">
        <f>K16*(1+'ÍNDICE INPC+IPCr+IPCAe'!J15)</f>
        <v>2.2810123771597701</v>
      </c>
      <c r="K16" s="38">
        <f>L16*(1+'ÍNDICE INPC+IPCr+IPCAe'!K15)</f>
        <v>2.2753240669922898</v>
      </c>
      <c r="L16" s="38">
        <f>M16*(1+'ÍNDICE INPC+IPCr+IPCAe'!L15)</f>
        <v>2.2685185114579198</v>
      </c>
      <c r="M16" s="38">
        <f>B17*(1+'ÍNDICE INPC+IPCr+IPCAe'!M15)</f>
        <v>2.2588056471750702</v>
      </c>
    </row>
    <row r="17" spans="1:13" hidden="1" x14ac:dyDescent="0.2">
      <c r="A17" s="32">
        <v>2008</v>
      </c>
      <c r="B17" s="37">
        <f>C17*(1+'ÍNDICE INPC+IPCr+IPCAe'!B16)</f>
        <v>2.23710572167482</v>
      </c>
      <c r="C17" s="37">
        <f>D17*(1+'ÍNDICE INPC+IPCr+IPCAe'!C16)</f>
        <v>2.2217754709254298</v>
      </c>
      <c r="D17" s="37">
        <f>E17*(1+'ÍNDICE INPC+IPCr+IPCAe'!D16)</f>
        <v>2.2111618938350199</v>
      </c>
      <c r="E17" s="37">
        <f>F17*(1+'ÍNDICE INPC+IPCr+IPCAe'!E16)</f>
        <v>2.1999421886727899</v>
      </c>
      <c r="F17" s="37">
        <f>G17*(1+'ÍNDICE INPC+IPCr+IPCAe'!F16)</f>
        <v>2.1859520952631102</v>
      </c>
      <c r="G17" s="37">
        <f>H17*(1+'ÍNDICE INPC+IPCr+IPCAe'!G16)</f>
        <v>2.1651664968929398</v>
      </c>
      <c r="H17" s="37">
        <f>I17*(1+'ÍNDICE INPC+IPCr+IPCAe'!H16)</f>
        <v>2.14564116231587</v>
      </c>
      <c r="I17" s="37">
        <f>J17*(1+'ÍNDICE INPC+IPCr+IPCAe'!I16)</f>
        <v>2.13326820671691</v>
      </c>
      <c r="J17" s="37">
        <f>K17*(1+'ÍNDICE INPC+IPCr+IPCAe'!J16)</f>
        <v>2.1287977314808</v>
      </c>
      <c r="K17" s="37">
        <f>L17*(1+'ÍNDICE INPC+IPCr+IPCAe'!K16)</f>
        <v>2.1256093175045399</v>
      </c>
      <c r="L17" s="37">
        <f>M17*(1+'ÍNDICE INPC+IPCr+IPCAe'!L16)</f>
        <v>2.1150341467706899</v>
      </c>
      <c r="M17" s="37">
        <f>B18*(1+'ÍNDICE INPC+IPCr+IPCAe'!M16)</f>
        <v>2.1070274424892301</v>
      </c>
    </row>
    <row r="18" spans="1:13" hidden="1" x14ac:dyDescent="0.2">
      <c r="A18" s="34">
        <v>2009</v>
      </c>
      <c r="B18" s="38">
        <f>C18*(1+'ÍNDICE INPC+IPCr+IPCAe'!B17)</f>
        <v>2.1009347317671101</v>
      </c>
      <c r="C18" s="38">
        <f>D18*(1+'ÍNDICE INPC+IPCr+IPCAe'!C17)</f>
        <v>2.0875742565253499</v>
      </c>
      <c r="D18" s="38">
        <f>E18*(1+'ÍNDICE INPC+IPCr+IPCAe'!D17)</f>
        <v>2.0811227759199999</v>
      </c>
      <c r="E18" s="38">
        <f>F18*(1+'ÍNDICE INPC+IPCr+IPCAe'!E17)</f>
        <v>2.0769688382435101</v>
      </c>
      <c r="F18" s="38">
        <f>G18*(1+'ÍNDICE INPC+IPCr+IPCAe'!F17)</f>
        <v>2.0656079942750001</v>
      </c>
      <c r="G18" s="38">
        <f>H18*(1+'ÍNDICE INPC+IPCr+IPCAe'!G17)</f>
        <v>2.0532882646868802</v>
      </c>
      <c r="H18" s="38">
        <f>I18*(1+'ÍNDICE INPC+IPCr+IPCAe'!H17)</f>
        <v>2.04470052249241</v>
      </c>
      <c r="I18" s="38">
        <f>J18*(1+'ÍNDICE INPC+IPCr+IPCAe'!I17)</f>
        <v>2.0402120559692798</v>
      </c>
      <c r="J18" s="38">
        <f>K18*(1+'ÍNDICE INPC+IPCr+IPCAe'!J17)</f>
        <v>2.0355303361960302</v>
      </c>
      <c r="K18" s="38">
        <f>L18*(1+'ÍNDICE INPC+IPCr+IPCAe'!K17)</f>
        <v>2.0316701628865501</v>
      </c>
      <c r="L18" s="38">
        <f>M18*(1+'ÍNDICE INPC+IPCr+IPCAe'!L17)</f>
        <v>2.02801972737727</v>
      </c>
      <c r="M18" s="38">
        <f>B19*(1+'ÍNDICE INPC+IPCr+IPCAe'!M17)</f>
        <v>2.01913553104069</v>
      </c>
    </row>
    <row r="19" spans="1:13" hidden="1" x14ac:dyDescent="0.2">
      <c r="A19" s="32">
        <v>2010</v>
      </c>
      <c r="B19" s="37">
        <f>C19*(1+'ÍNDICE INPC+IPCr+IPCAe'!B18)</f>
        <v>2.01149186196522</v>
      </c>
      <c r="C19" s="37">
        <f>D19*(1+'ÍNDICE INPC+IPCr+IPCAe'!C18)</f>
        <v>2.00108621365422</v>
      </c>
      <c r="D19" s="37">
        <f>E19*(1+'ÍNDICE INPC+IPCr+IPCAe'!D18)</f>
        <v>1.98245117263148</v>
      </c>
      <c r="E19" s="37">
        <f>F19*(1+'ÍNDICE INPC+IPCr+IPCAe'!E18)</f>
        <v>1.9716073323038099</v>
      </c>
      <c r="F19" s="37">
        <f>G19*(1+'ÍNDICE INPC+IPCr+IPCAe'!F18)</f>
        <v>1.9621888259393001</v>
      </c>
      <c r="G19" s="37">
        <f>H19*(1+'ÍNDICE INPC+IPCr+IPCAe'!G18)</f>
        <v>1.9499044280426301</v>
      </c>
      <c r="H19" s="37">
        <f>I19*(1+'ÍNDICE INPC+IPCr+IPCAe'!H18)</f>
        <v>1.9462066354353</v>
      </c>
      <c r="I19" s="37">
        <f>J19*(1+'ÍNDICE INPC+IPCr+IPCAe'!I18)</f>
        <v>1.94795979925463</v>
      </c>
      <c r="J19" s="37">
        <f>K19*(1+'ÍNDICE INPC+IPCr+IPCAe'!J18)</f>
        <v>1.94893426638782</v>
      </c>
      <c r="K19" s="37">
        <f>L19*(1+'ÍNDICE INPC+IPCr+IPCAe'!K18)</f>
        <v>1.9429112415390499</v>
      </c>
      <c r="L19" s="37">
        <f>M19*(1+'ÍNDICE INPC+IPCr+IPCAe'!L18)</f>
        <v>1.9309394171526999</v>
      </c>
      <c r="M19" s="37">
        <f>B20*(1+'ÍNDICE INPC+IPCr+IPCAe'!M18)</f>
        <v>1.9144749327312101</v>
      </c>
    </row>
    <row r="20" spans="1:13" hidden="1" x14ac:dyDescent="0.2">
      <c r="A20" s="34">
        <v>2011</v>
      </c>
      <c r="B20" s="38">
        <f>C20*(1+'ÍNDICE INPC+IPCr+IPCAe'!B19)</f>
        <v>1.9013555792344901</v>
      </c>
      <c r="C20" s="38">
        <f>D20*(1+'ÍNDICE INPC+IPCr+IPCAe'!C19)</f>
        <v>1.88701427077659</v>
      </c>
      <c r="D20" s="38">
        <f>E20*(1+'ÍNDICE INPC+IPCr+IPCAe'!D19)</f>
        <v>1.86888607584093</v>
      </c>
      <c r="E20" s="38">
        <f>F20*(1+'ÍNDICE INPC+IPCr+IPCAe'!E19)</f>
        <v>1.8577396380128499</v>
      </c>
      <c r="F20" s="38">
        <f>G20*(1+'ÍNDICE INPC+IPCr+IPCAe'!F19)</f>
        <v>1.8435443465444601</v>
      </c>
      <c r="G20" s="38">
        <f>H20*(1+'ÍNDICE INPC+IPCr+IPCAe'!G19)</f>
        <v>1.8307292418515</v>
      </c>
      <c r="H20" s="38">
        <f>I20*(1+'ÍNDICE INPC+IPCr+IPCAe'!H19)</f>
        <v>1.82652822692956</v>
      </c>
      <c r="I20" s="38">
        <f>J20*(1+'ÍNDICE INPC+IPCr+IPCAe'!I19)</f>
        <v>1.8247035234061499</v>
      </c>
      <c r="J20" s="38">
        <f>K20*(1+'ÍNDICE INPC+IPCr+IPCAe'!J19)</f>
        <v>1.81979009016271</v>
      </c>
      <c r="K20" s="38">
        <f>L20*(1+'ÍNDICE INPC+IPCr+IPCAe'!K19)</f>
        <v>1.8101960510919199</v>
      </c>
      <c r="L20" s="38">
        <f>M20*(1+'ÍNDICE INPC+IPCr+IPCAe'!L19)</f>
        <v>1.8026250259827901</v>
      </c>
      <c r="M20" s="38">
        <f>B21*(1+'ÍNDICE INPC+IPCr+IPCAe'!M19)</f>
        <v>1.79437091975193</v>
      </c>
    </row>
    <row r="21" spans="1:13" hidden="1" x14ac:dyDescent="0.2">
      <c r="A21" s="32">
        <v>2012</v>
      </c>
      <c r="B21" s="37">
        <f>C21*(1+'ÍNDICE INPC+IPCr+IPCAe'!B20)</f>
        <v>1.7843784007079699</v>
      </c>
      <c r="C21" s="37">
        <f>D21*(1+'ÍNDICE INPC+IPCr+IPCAe'!C20)</f>
        <v>1.7728548442205401</v>
      </c>
      <c r="D21" s="37">
        <f>E21*(1+'ÍNDICE INPC+IPCr+IPCAe'!D20)</f>
        <v>1.76350825049293</v>
      </c>
      <c r="E21" s="37">
        <f>F21*(1+'ÍNDICE INPC+IPCr+IPCAe'!E20)</f>
        <v>1.7591104743071599</v>
      </c>
      <c r="F21" s="37">
        <f>G21*(1+'ÍNDICE INPC+IPCr+IPCAe'!F20)</f>
        <v>1.75157868595754</v>
      </c>
      <c r="G21" s="37">
        <f>IF(AND(Tabela_Juros!G27&lt;&gt;"",Tabela_Juros!H27=""),1,IF(Tabela_Juros!G27="","",H21*(1+'ÍNDICE INPC+IPCr+IPCAe'!G20)))</f>
        <v>1.74269096205108</v>
      </c>
      <c r="H21" s="37">
        <f>IF(AND(Tabela_Juros!H27&lt;&gt;"",Tabela_Juros!I27=""),1,IF(Tabela_Juros!H27="","",I21*(1+'ÍNDICE INPC+IPCr+IPCAe'!H20)))</f>
        <v>1.7395597544929899</v>
      </c>
      <c r="I21" s="37">
        <f>IF(AND(Tabela_Juros!I27&lt;&gt;"",Tabela_Juros!J27=""),1,IF(Tabela_Juros!I27="","",J21*(1+'ÍNDICE INPC+IPCr+IPCAe'!I20)))</f>
        <v>1.7338380887999501</v>
      </c>
      <c r="J21" s="37">
        <f>IF(AND(Tabela_Juros!J27&lt;&gt;"",Tabela_Juros!K27=""),1,IF(Tabela_Juros!J27="","",K21*(1+'ÍNDICE INPC+IPCr+IPCAe'!J20)))</f>
        <v>1.7271023894809701</v>
      </c>
      <c r="K21" s="37">
        <f>IF(AND(Tabela_Juros!K27&lt;&gt;"",Tabela_Juros!L27=""),1,IF(Tabela_Juros!K27="","",L21*(1+'ÍNDICE INPC+IPCr+IPCAe'!K20)))</f>
        <v>1.71885190035925</v>
      </c>
      <c r="L21" s="37">
        <f>IF(AND(Tabela_Juros!L27&lt;&gt;"",Tabela_Juros!M27=""),1,IF(Tabela_Juros!L27="","",M21*(1+'ÍNDICE INPC+IPCr+IPCAe'!L20)))</f>
        <v>1.7077515155084499</v>
      </c>
      <c r="M21" s="37">
        <f>IF(AND(Tabela_Juros!M27&lt;&gt;"",Tabela_Juros!B28=""),1,IF(Tabela_Juros!M27="","",B22*(1+'ÍNDICE INPC+IPCr+IPCAe'!M20)))</f>
        <v>1.6985791878938199</v>
      </c>
    </row>
    <row r="22" spans="1:13" hidden="1" x14ac:dyDescent="0.2">
      <c r="A22" s="34">
        <v>2013</v>
      </c>
      <c r="B22" s="38">
        <f>IF(AND(Tabela_Juros!B28&lt;&gt;"",Tabela_Juros!C28=""),1,IF(Tabela_Juros!B28="","",C22*(1+'ÍNDICE INPC+IPCr+IPCAe'!B21)))</f>
        <v>1.6869393066777401</v>
      </c>
      <c r="C22" s="38">
        <f>IF(AND(Tabela_Juros!C28&lt;&gt;"",Tabela_Juros!D28=""),1,IF(Tabela_Juros!C28="","",D22*(1+'ÍNDICE INPC+IPCr+IPCAe'!C21)))</f>
        <v>1.67222373778523</v>
      </c>
      <c r="D22" s="38">
        <f>IF(AND(Tabela_Juros!D28&lt;&gt;"",Tabela_Juros!E28=""),1,IF(Tabela_Juros!D28="","",E22*(1+'ÍNDICE INPC+IPCr+IPCAe'!D21)))</f>
        <v>1.6609294177445699</v>
      </c>
      <c r="E22" s="38">
        <f>IF(AND(Tabela_Juros!E28&lt;&gt;"",Tabela_Juros!F28=""),1,IF(Tabela_Juros!E28="","",F22*(1+'ÍNDICE INPC+IPCr+IPCAe'!E21)))</f>
        <v>1.6528305480590799</v>
      </c>
      <c r="F22" s="38">
        <f>IF(AND(Tabela_Juros!F28&lt;&gt;"",Tabela_Juros!G28=""),1,IF(Tabela_Juros!F28="","",G22*(1+'ÍNDICE INPC+IPCr+IPCAe'!F21)))</f>
        <v>1.64444388424941</v>
      </c>
      <c r="G22" s="38">
        <f>IF(AND(Tabela_Juros!G28&lt;&gt;"",Tabela_Juros!H28=""),1,IF(Tabela_Juros!G28="","",H22*(1+'ÍNDICE INPC+IPCr+IPCAe'!G21)))</f>
        <v>1.63691407948378</v>
      </c>
      <c r="H22" s="38">
        <f>IF(AND(Tabela_Juros!H28&lt;&gt;"",Tabela_Juros!I28=""),1,IF(Tabela_Juros!H28="","",I22*(1+'ÍNDICE INPC+IPCr+IPCAe'!H21)))</f>
        <v>1.6307173535403301</v>
      </c>
      <c r="I22" s="38">
        <f>IF(AND(Tabela_Juros!I28&lt;&gt;"",Tabela_Juros!J28=""),1,IF(Tabela_Juros!I28="","",J22*(1+'ÍNDICE INPC+IPCr+IPCAe'!I21)))</f>
        <v>1.6295766498854101</v>
      </c>
      <c r="J22" s="38">
        <f>IF(AND(Tabela_Juros!J28&lt;&gt;"",Tabela_Juros!K28=""),1,IF(Tabela_Juros!J28="","",K22*(1+'ÍNDICE INPC+IPCr+IPCAe'!J21)))</f>
        <v>1.6269734922977299</v>
      </c>
      <c r="K22" s="38">
        <f>IF(AND(Tabela_Juros!K28&lt;&gt;"",Tabela_Juros!L28=""),1,IF(Tabela_Juros!K28="","",L22*(1+'ÍNDICE INPC+IPCr+IPCAe'!K21)))</f>
        <v>1.6225924925677999</v>
      </c>
      <c r="L22" s="38">
        <f>IF(AND(Tabela_Juros!L28&lt;&gt;"",Tabela_Juros!M28=""),1,IF(Tabela_Juros!L28="","",M22*(1+'ÍNDICE INPC+IPCr+IPCAe'!L21)))</f>
        <v>1.61484125454598</v>
      </c>
      <c r="M22" s="38">
        <f>IF(AND(Tabela_Juros!M28&lt;&gt;"",Tabela_Juros!B29=""),1,IF(Tabela_Juros!M28="","",B23*(1+'ÍNDICE INPC+IPCr+IPCAe'!M21)))</f>
        <v>1.6056888282251001</v>
      </c>
    </row>
    <row r="23" spans="1:13" hidden="1" x14ac:dyDescent="0.2">
      <c r="A23" s="32">
        <v>2014</v>
      </c>
      <c r="B23" s="37">
        <f>IF(AND(Tabela_Juros!B29&lt;&gt;"",Tabela_Juros!C29=""),1,IF(Tabela_Juros!B29="","",C23*(1+'ÍNDICE INPC+IPCr+IPCAe'!B22)))</f>
        <v>1.5937358096526999</v>
      </c>
      <c r="C23" s="37">
        <f>IF(AND(Tabela_Juros!C29&lt;&gt;"",Tabela_Juros!D29=""),1,IF(Tabela_Juros!C29="","",D23*(1+'ÍNDICE INPC+IPCr+IPCAe'!C22)))</f>
        <v>1.58312884638194</v>
      </c>
      <c r="D23" s="37">
        <f>IF(AND(Tabela_Juros!D29&lt;&gt;"",Tabela_Juros!E29=""),1,IF(Tabela_Juros!D29="","",E23*(1+'ÍNDICE INPC+IPCr+IPCAe'!D22)))</f>
        <v>1.5721239785322101</v>
      </c>
      <c r="E23" s="37">
        <f>IF(AND(Tabela_Juros!E29&lt;&gt;"",Tabela_Juros!F29=""),1,IF(Tabela_Juros!E29="","",F23*(1+'ÍNDICE INPC+IPCr+IPCAe'!E22)))</f>
        <v>1.56073064482499</v>
      </c>
      <c r="F23" s="37">
        <f>IF(AND(Tabela_Juros!F29&lt;&gt;"",Tabela_Juros!G29=""),1,IF(Tabela_Juros!F29="","",G23*(1+'ÍNDICE INPC+IPCr+IPCAe'!F22)))</f>
        <v>1.5486511657322799</v>
      </c>
      <c r="G23" s="37">
        <f>IF(AND(Tabela_Juros!G29&lt;&gt;"",Tabela_Juros!H29=""),1,IF(Tabela_Juros!G29="","",H23*(1+'ÍNDICE INPC+IPCr+IPCAe'!G22)))</f>
        <v>1.53972078517825</v>
      </c>
      <c r="H23" s="37">
        <f>IF(AND(Tabela_Juros!H29&lt;&gt;"",Tabela_Juros!I29=""),1,IF(Tabela_Juros!H29="","",I23*(1+'ÍNDICE INPC+IPCr+IPCAe'!H22)))</f>
        <v>1.53251795080945</v>
      </c>
      <c r="I23" s="37">
        <f>IF(AND(Tabela_Juros!I29&lt;&gt;"",Tabela_Juros!J29=""),1,IF(Tabela_Juros!I29="","",J23*(1+'ÍNDICE INPC+IPCr+IPCAe'!I22)))</f>
        <v>1.5299170917534699</v>
      </c>
      <c r="J23" s="37">
        <f>IF(AND(Tabela_Juros!J29&lt;&gt;"",Tabela_Juros!K29=""),1,IF(Tabela_Juros!J29="","",K23*(1+'ÍNDICE INPC+IPCr+IPCAe'!J22)))</f>
        <v>1.5277782022702899</v>
      </c>
      <c r="K23" s="37">
        <f>IF(AND(Tabela_Juros!K29&lt;&gt;"",Tabela_Juros!L29=""),1,IF(Tabela_Juros!K29="","",L23*(1+'ÍNDICE INPC+IPCr+IPCAe'!K22)))</f>
        <v>1.5218430145136901</v>
      </c>
      <c r="L23" s="37">
        <f>IF(AND(Tabela_Juros!L29&lt;&gt;"",Tabela_Juros!M29=""),1,IF(Tabela_Juros!L29="","",M23*(1+'ÍNDICE INPC+IPCr+IPCAe'!L22)))</f>
        <v>1.51457306380741</v>
      </c>
      <c r="M23" s="37">
        <f>IF(AND(Tabela_Juros!M29&lt;&gt;"",Tabela_Juros!B30=""),1,IF(Tabela_Juros!M29="","",B24*(1+'ÍNDICE INPC+IPCr+IPCAe'!M22)))</f>
        <v>1.5088394738069399</v>
      </c>
    </row>
    <row r="24" spans="1:13" hidden="1" x14ac:dyDescent="0.2">
      <c r="A24" s="34">
        <v>2015</v>
      </c>
      <c r="B24" s="38">
        <f>IF(AND(Tabela_Juros!B30&lt;&gt;"",Tabela_Juros!C30=""),1,IF(Tabela_Juros!B30="","",C24*(1+'ÍNDICE INPC+IPCr+IPCAe'!B23)))</f>
        <v>1.4970130705496001</v>
      </c>
      <c r="C24" s="38">
        <f>IF(AND(Tabela_Juros!C30&lt;&gt;"",Tabela_Juros!D30=""),1,IF(Tabela_Juros!C30="","",D24*(1+'ÍNDICE INPC+IPCr+IPCAe'!C23)))</f>
        <v>1.4838071865889599</v>
      </c>
      <c r="D24" s="38">
        <f>IF(AND(Tabela_Juros!D30&lt;&gt;"",Tabela_Juros!E30=""),1,IF(Tabela_Juros!D30="","",E24*(1+'ÍNDICE INPC+IPCr+IPCAe'!D23)))</f>
        <v>1.4643315766199101</v>
      </c>
      <c r="E24" s="38">
        <f>IF(AND(Tabela_Juros!E30&lt;&gt;"",Tabela_Juros!F30=""),1,IF(Tabela_Juros!E30="","",F24*(1+'ÍNDICE INPC+IPCr+IPCAe'!E23)))</f>
        <v>1.44639626295922</v>
      </c>
      <c r="F24" s="38">
        <f>IF(AND(Tabela_Juros!F30&lt;&gt;"",Tabela_Juros!G30=""),1,IF(Tabela_Juros!F30="","",G24*(1+'ÍNDICE INPC+IPCr+IPCAe'!F23)))</f>
        <v>1.4310836677146701</v>
      </c>
      <c r="G24" s="38">
        <f>IF(AND(Tabela_Juros!G30&lt;&gt;"",Tabela_Juros!H30=""),1,IF(Tabela_Juros!G30="","",H24*(1+'ÍNDICE INPC+IPCr+IPCAe'!G23)))</f>
        <v>1.4225483774499701</v>
      </c>
      <c r="H24" s="38">
        <f>IF(AND(Tabela_Juros!H30&lt;&gt;"",Tabela_Juros!I30=""),1,IF(Tabela_Juros!H30="","",I24*(1+'ÍNDICE INPC+IPCr+IPCAe'!H23)))</f>
        <v>1.4086032057134099</v>
      </c>
      <c r="I24" s="38">
        <f>IF(AND(Tabela_Juros!I30&lt;&gt;"",Tabela_Juros!J30=""),1,IF(Tabela_Juros!I30="","",J24*(1+'ÍNDICE INPC+IPCr+IPCAe'!I23)))</f>
        <v>1.4003411926766201</v>
      </c>
      <c r="J24" s="38">
        <f>IF(AND(Tabela_Juros!J30&lt;&gt;"",Tabela_Juros!K30=""),1,IF(Tabela_Juros!J30="","",K24*(1+'ÍNDICE INPC+IPCr+IPCAe'!J23)))</f>
        <v>1.39434550699653</v>
      </c>
      <c r="K24" s="38">
        <f>IF(AND(Tabela_Juros!K30&lt;&gt;"",Tabela_Juros!L30=""),1,IF(Tabela_Juros!K30="","",L24*(1+'ÍNDICE INPC+IPCr+IPCAe'!K23)))</f>
        <v>1.3889286851245399</v>
      </c>
      <c r="L24" s="38">
        <f>IF(AND(Tabela_Juros!L30&lt;&gt;"",Tabela_Juros!M30=""),1,IF(Tabela_Juros!L30="","",M24*(1+'ÍNDICE INPC+IPCr+IPCAe'!L23)))</f>
        <v>1.37982186084298</v>
      </c>
      <c r="M24" s="38">
        <f>IF(AND(Tabela_Juros!M30&lt;&gt;"",Tabela_Juros!B31=""),1,IF(Tabela_Juros!M30="","",B25*(1+'ÍNDICE INPC+IPCr+IPCAe'!M23)))</f>
        <v>1.3681922269142099</v>
      </c>
    </row>
    <row r="25" spans="1:13" hidden="1" x14ac:dyDescent="0.2">
      <c r="A25" s="32">
        <v>2016</v>
      </c>
      <c r="B25" s="37">
        <f>IF(AND(Tabela_Juros!B31&lt;&gt;"",Tabela_Juros!C31=""),1,IF(Tabela_Juros!B31="","",C25*(1+'ÍNDICE INPC+IPCr+IPCAe'!B24)))</f>
        <v>1.35223584395553</v>
      </c>
      <c r="C25" s="37">
        <f>IF(AND(Tabela_Juros!C31&lt;&gt;"",Tabela_Juros!D31=""),1,IF(Tabela_Juros!C31="","",D25*(1+'ÍNDICE INPC+IPCr+IPCAe'!C24)))</f>
        <v>1.3399086840621599</v>
      </c>
      <c r="D25" s="37">
        <f>IF(AND(Tabela_Juros!D31&lt;&gt;"",Tabela_Juros!E31=""),1,IF(Tabela_Juros!D31="","",E25*(1+'ÍNDICE INPC+IPCr+IPCAe'!D24)))</f>
        <v>1.3211483771072401</v>
      </c>
      <c r="E25" s="37">
        <f>IF(AND(Tabela_Juros!E31&lt;&gt;"",Tabela_Juros!F31=""),1,IF(Tabela_Juros!E31="","",F25*(1+'ÍNDICE INPC+IPCr+IPCAe'!E24)))</f>
        <v>1.31549176252837</v>
      </c>
      <c r="F25" s="37">
        <f>IF(AND(Tabela_Juros!F31&lt;&gt;"",Tabela_Juros!G31=""),1,IF(Tabela_Juros!F31="","",G25*(1+'ÍNDICE INPC+IPCr+IPCAe'!F24)))</f>
        <v>1.30881679686436</v>
      </c>
      <c r="G25" s="37">
        <f>IF(AND(Tabela_Juros!G31&lt;&gt;"",Tabela_Juros!H31=""),1,IF(Tabela_Juros!G31="","",H25*(1+'ÍNDICE INPC+IPCr+IPCAe'!G24)))</f>
        <v>1.2976569471191399</v>
      </c>
      <c r="H25" s="37">
        <f>IF(AND(Tabela_Juros!H31&lt;&gt;"",Tabela_Juros!I31=""),1,IF(Tabela_Juros!H31="","",I25*(1+'ÍNDICE INPC+IPCr+IPCAe'!H24)))</f>
        <v>1.29248699912265</v>
      </c>
      <c r="I25" s="37">
        <f>IF(AND(Tabela_Juros!I31&lt;&gt;"",Tabela_Juros!J31=""),1,IF(Tabela_Juros!I31="","",J25*(1+'ÍNDICE INPC+IPCr+IPCAe'!I24)))</f>
        <v>1.28554505582122</v>
      </c>
      <c r="J25" s="37">
        <f>IF(AND(Tabela_Juros!J31&lt;&gt;"",Tabela_Juros!K31=""),1,IF(Tabela_Juros!J31="","",K25*(1+'ÍNDICE INPC+IPCr+IPCAe'!J24)))</f>
        <v>1.2797860187368999</v>
      </c>
      <c r="K25" s="37">
        <f>IF(AND(Tabela_Juros!K31&lt;&gt;"",Tabela_Juros!L31=""),1,IF(Tabela_Juros!K31="","",L25*(1+'ÍNDICE INPC+IPCr+IPCAe'!K24)))</f>
        <v>1.2768492654264201</v>
      </c>
      <c r="L25" s="37">
        <f>IF(AND(Tabela_Juros!L31&lt;&gt;"",Tabela_Juros!M31=""),1,IF(Tabela_Juros!L31="","",M25*(1+'ÍNDICE INPC+IPCr+IPCAe'!L24)))</f>
        <v>1.2744278525066599</v>
      </c>
      <c r="M25" s="37">
        <f>IF(AND(Tabela_Juros!M31&lt;&gt;"",Tabela_Juros!B32=""),1,IF(Tabela_Juros!M31="","",B26*(1+'ÍNDICE INPC+IPCr+IPCAe'!M24)))</f>
        <v>1.27112293288117</v>
      </c>
    </row>
    <row r="26" spans="1:13" hidden="1" x14ac:dyDescent="0.2">
      <c r="A26" s="34">
        <v>2017</v>
      </c>
      <c r="B26" s="38">
        <f>IF(AND(Tabela_Juros!B32&lt;&gt;"",Tabela_Juros!C32=""),1,IF(Tabela_Juros!B32="","",C26*(1+'ÍNDICE INPC+IPCr+IPCAe'!B25)))</f>
        <v>1.2687123793603901</v>
      </c>
      <c r="C26" s="38">
        <f>IF(AND(Tabela_Juros!C32&lt;&gt;"",Tabela_Juros!D32=""),1,IF(Tabela_Juros!C32="","",D26*(1+'ÍNDICE INPC+IPCr+IPCAe'!C25)))</f>
        <v>1.2647915256309299</v>
      </c>
      <c r="D26" s="38">
        <f>IF(AND(Tabela_Juros!D32&lt;&gt;"",Tabela_Juros!E32=""),1,IF(Tabela_Juros!D32="","",E26*(1+'ÍNDICE INPC+IPCr+IPCAe'!D25)))</f>
        <v>1.25799833462396</v>
      </c>
      <c r="E26" s="38">
        <f>IF(AND(Tabela_Juros!E32&lt;&gt;"",Tabela_Juros!F32=""),1,IF(Tabela_Juros!E32="","",F26*(1+'ÍNDICE INPC+IPCr+IPCAe'!E25)))</f>
        <v>1.2561141633788899</v>
      </c>
      <c r="F26" s="38">
        <f>IF(AND(Tabela_Juros!F32&lt;&gt;"",Tabela_Juros!G32=""),1,IF(Tabela_Juros!F32="","",G26*(1+'ÍNDICE INPC+IPCr+IPCAe'!F25)))</f>
        <v>1.25348185149076</v>
      </c>
      <c r="G26" s="38">
        <f>IF(AND(Tabela_Juros!G32&lt;&gt;"",Tabela_Juros!H32=""),1,IF(Tabela_Juros!G32="","",H26*(1+'ÍNDICE INPC+IPCr+IPCAe'!G25)))</f>
        <v>1.2504806978159999</v>
      </c>
      <c r="H26" s="38">
        <f>IF(AND(Tabela_Juros!H32&lt;&gt;"",Tabela_Juros!I32=""),1,IF(Tabela_Juros!H32="","",I26*(1+'ÍNDICE INPC+IPCr+IPCAe'!H25)))</f>
        <v>1.24848312481629</v>
      </c>
      <c r="I26" s="38">
        <f>IF(AND(Tabela_Juros!I32&lt;&gt;"",Tabela_Juros!J32=""),1,IF(Tabela_Juros!I32="","",J26*(1+'ÍNDICE INPC+IPCr+IPCAe'!I25)))</f>
        <v>1.2507344468205699</v>
      </c>
      <c r="J26" s="38">
        <f>IF(AND(Tabela_Juros!J32&lt;&gt;"",Tabela_Juros!K32=""),1,IF(Tabela_Juros!J32="","",K26*(1+'ÍNDICE INPC+IPCr+IPCAe'!J25)))</f>
        <v>1.2463721443154701</v>
      </c>
      <c r="K26" s="38">
        <f>IF(AND(Tabela_Juros!K32&lt;&gt;"",Tabela_Juros!L32=""),1,IF(Tabela_Juros!K32="","",L26*(1+'ÍNDICE INPC+IPCr+IPCAe'!K25)))</f>
        <v>1.24500264140992</v>
      </c>
      <c r="L26" s="38">
        <f>IF(AND(Tabela_Juros!L32&lt;&gt;"",Tabela_Juros!M32=""),1,IF(Tabela_Juros!L32="","",M26*(1+'ÍNDICE INPC+IPCr+IPCAe'!L25)))</f>
        <v>1.2407839758918899</v>
      </c>
      <c r="M26" s="38">
        <f>IF(AND(Tabela_Juros!M32&lt;&gt;"",Tabela_Juros!B33=""),1,IF(Tabela_Juros!M32="","",B27*(1+'ÍNDICE INPC+IPCr+IPCAe'!M25)))</f>
        <v>1.23682613226863</v>
      </c>
    </row>
    <row r="27" spans="1:13" hidden="1" x14ac:dyDescent="0.2">
      <c r="A27" s="32">
        <v>2018</v>
      </c>
      <c r="B27" s="37">
        <f>IF(AND(Tabela_Juros!B33&lt;&gt;"",Tabela_Juros!C33=""),1,IF(Tabela_Juros!B33="","",C27*(1+'ÍNDICE INPC+IPCr+IPCAe'!B26)))</f>
        <v>1.23251233908184</v>
      </c>
      <c r="C27" s="37">
        <f>IF(AND(Tabela_Juros!C33&lt;&gt;"",Tabela_Juros!D33=""),1,IF(Tabela_Juros!C33="","",D27*(1+'ÍNDICE INPC+IPCr+IPCAe'!C26)))</f>
        <v>1.22772421464473</v>
      </c>
      <c r="D27" s="37">
        <f>IF(AND(Tabela_Juros!D33&lt;&gt;"",Tabela_Juros!E33=""),1,IF(Tabela_Juros!D33="","",E27*(1+'ÍNDICE INPC+IPCr+IPCAe'!D26)))</f>
        <v>1.2230765238540799</v>
      </c>
      <c r="E27" s="37">
        <f>IF(AND(Tabela_Juros!E33&lt;&gt;"",Tabela_Juros!F33=""),1,IF(Tabela_Juros!E33="","",F27*(1+'ÍNDICE INPC+IPCr+IPCAe'!E26)))</f>
        <v>1.2218546691848999</v>
      </c>
      <c r="F27" s="37">
        <f>IF(AND(Tabela_Juros!F33&lt;&gt;"",Tabela_Juros!G33=""),1,IF(Tabela_Juros!F33="","",G27*(1+'ÍNDICE INPC+IPCr+IPCAe'!F26)))</f>
        <v>1.2192941514668201</v>
      </c>
      <c r="G27" s="37">
        <f>IF(AND(Tabela_Juros!G33&lt;&gt;"",Tabela_Juros!H33=""),1,IF(Tabela_Juros!G33="","",H27*(1+'ÍNDICE INPC+IPCr+IPCAe'!G26)))</f>
        <v>1.2175895261302401</v>
      </c>
      <c r="H27" s="37">
        <f>IF(AND(Tabela_Juros!H33&lt;&gt;"",Tabela_Juros!I33=""),1,IF(Tabela_Juros!H33="","",I27*(1+'ÍNDICE INPC+IPCr+IPCAe'!H26)))</f>
        <v>1.20422265466348</v>
      </c>
      <c r="I27" s="37">
        <f>IF(AND(Tabela_Juros!I33&lt;&gt;"",Tabela_Juros!J33=""),1,IF(Tabela_Juros!I33="","",J27*(1+'ÍNDICE INPC+IPCr+IPCAe'!I26)))</f>
        <v>1.19656464096133</v>
      </c>
      <c r="J27" s="37">
        <f>IF(AND(Tabela_Juros!J33&lt;&gt;"",Tabela_Juros!K33=""),1,IF(Tabela_Juros!J33="","",K27*(1+'ÍNDICE INPC+IPCr+IPCAe'!J26)))</f>
        <v>1.1950111264968799</v>
      </c>
      <c r="K27" s="37">
        <f>IF(AND(Tabela_Juros!K33&lt;&gt;"",Tabela_Juros!L33=""),1,IF(Tabela_Juros!K33="","",L27*(1+'ÍNDICE INPC+IPCr+IPCAe'!K26)))</f>
        <v>1.19393658357167</v>
      </c>
      <c r="L27" s="37">
        <f>IF(AND(Tabela_Juros!L33&lt;&gt;"",Tabela_Juros!M33=""),1,IF(Tabela_Juros!L33="","",M27*(1+'ÍNDICE INPC+IPCr+IPCAe'!L26)))</f>
        <v>1.1870516838056</v>
      </c>
      <c r="M27" s="37">
        <f>IF(AND(Tabela_Juros!M33&lt;&gt;"",Tabela_Juros!B34=""),1,IF(Tabela_Juros!M33="","",B28*(1+'ÍNDICE INPC+IPCr+IPCAe'!M26)))</f>
        <v>1.1848005627364</v>
      </c>
    </row>
    <row r="28" spans="1:13" hidden="1" x14ac:dyDescent="0.2">
      <c r="A28" s="34">
        <v>2019</v>
      </c>
      <c r="B28" s="38">
        <f>IF(AND(Tabela_Juros!B34&lt;&gt;"",Tabela_Juros!C34=""),1,IF(Tabela_Juros!B34="","",C28*(1+'ÍNDICE INPC+IPCr+IPCAe'!B27)))</f>
        <v>1.1866992815869399</v>
      </c>
      <c r="C28" s="38">
        <f>IF(AND(Tabela_Juros!C34&lt;&gt;"",Tabela_Juros!D34=""),1,IF(Tabela_Juros!C34="","",D28*(1+'ÍNDICE INPC+IPCr+IPCAe'!C27)))</f>
        <v>1.1831498320906699</v>
      </c>
      <c r="D28" s="38">
        <f>IF(AND(Tabela_Juros!D34&lt;&gt;"",Tabela_Juros!E34=""),1,IF(Tabela_Juros!D34="","",E28*(1+'ÍNDICE INPC+IPCr+IPCAe'!D27)))</f>
        <v>1.17914075352867</v>
      </c>
      <c r="E28" s="38">
        <f>IF(AND(Tabela_Juros!E34&lt;&gt;"",Tabela_Juros!F34=""),1,IF(Tabela_Juros!E34="","",F28*(1+'ÍNDICE INPC+IPCr+IPCAe'!E27)))</f>
        <v>1.17280759252901</v>
      </c>
      <c r="F28" s="38">
        <f>IF(AND(Tabela_Juros!F34&lt;&gt;"",Tabela_Juros!G34=""),1,IF(Tabela_Juros!F34="","",G28*(1+'ÍNDICE INPC+IPCr+IPCAe'!F27)))</f>
        <v>1.16442374158957</v>
      </c>
      <c r="G28" s="38">
        <f>IF(AND(Tabela_Juros!G34&lt;&gt;"",Tabela_Juros!H34=""),1,IF(Tabela_Juros!G34="","",H28*(1+'ÍNDICE INPC+IPCr+IPCAe'!G27)))</f>
        <v>1.1603624729343001</v>
      </c>
      <c r="H28" s="38">
        <f>IF(AND(Tabela_Juros!H34&lt;&gt;"",Tabela_Juros!I34=""),1,IF(Tabela_Juros!H34="","",I28*(1+'ÍNDICE INPC+IPCr+IPCAe'!H27)))</f>
        <v>1.15966667293054</v>
      </c>
      <c r="I28" s="38">
        <f>IF(AND(Tabela_Juros!I34&lt;&gt;"",Tabela_Juros!J34=""),1,IF(Tabela_Juros!I34="","",J28*(1+'ÍNDICE INPC+IPCr+IPCAe'!I27)))</f>
        <v>1.1586239114102701</v>
      </c>
      <c r="J28" s="38">
        <f>IF(AND(Tabela_Juros!J34&lt;&gt;"",Tabela_Juros!K34=""),1,IF(Tabela_Juros!J34="","",K28*(1+'ÍNDICE INPC+IPCr+IPCAe'!J27)))</f>
        <v>1.1576977532077</v>
      </c>
      <c r="K28" s="38">
        <f>IF(AND(Tabela_Juros!K34&lt;&gt;"",Tabela_Juros!L34=""),1,IF(Tabela_Juros!K34="","",L28*(1+'ÍNDICE INPC+IPCr+IPCAe'!K27)))</f>
        <v>1.15665676212179</v>
      </c>
      <c r="L28" s="38">
        <f>IF(AND(Tabela_Juros!L34&lt;&gt;"",Tabela_Juros!M34=""),1,IF(Tabela_Juros!L34="","",M28*(1+'ÍNDICE INPC+IPCr+IPCAe'!L27)))</f>
        <v>1.15561670708541</v>
      </c>
      <c r="M28" s="38">
        <f>IF(AND(Tabela_Juros!M34&lt;&gt;"",Tabela_Juros!B35=""),1,IF(Tabela_Juros!M34="","",B29*(1+'ÍNDICE INPC+IPCr+IPCAe'!M27)))</f>
        <v>1.15400110553766</v>
      </c>
    </row>
    <row r="29" spans="1:13" hidden="1" x14ac:dyDescent="0.2">
      <c r="A29" s="32">
        <v>2020</v>
      </c>
      <c r="B29" s="37">
        <f>IF(AND(Tabela_Juros!B35&lt;&gt;"",Tabela_Juros!C35=""),1,IF(Tabela_Juros!B35="","",C29*(1+'ÍNDICE INPC+IPCr+IPCAe'!B28)))</f>
        <v>1.1420100005320699</v>
      </c>
      <c r="C29" s="37">
        <f>IF(AND(Tabela_Juros!C35&lt;&gt;"",Tabela_Juros!D35=""),1,IF(Tabela_Juros!C35="","",D29*(1+'ÍNDICE INPC+IPCr+IPCAe'!C28)))</f>
        <v>1.13395889239606</v>
      </c>
      <c r="D29" s="37">
        <f>IF(AND(Tabela_Juros!D35&lt;&gt;"",Tabela_Juros!E35=""),1,IF(Tabela_Juros!D35="","",E29*(1+'ÍNDICE INPC+IPCr+IPCAe'!D28)))</f>
        <v>1.1314696591459401</v>
      </c>
      <c r="E29" s="37">
        <f>IF(AND(Tabela_Juros!E35&lt;&gt;"",Tabela_Juros!F35=""),1,IF(Tabela_Juros!E35="","",F29*(1+'ÍNDICE INPC+IPCr+IPCAe'!E28)))</f>
        <v>1.13124341046385</v>
      </c>
      <c r="F29" s="37">
        <f>IF(AND(Tabela_Juros!F35&lt;&gt;"",Tabela_Juros!G35=""),1,IF(Tabela_Juros!F35="","",G29*(1+'ÍNDICE INPC+IPCr+IPCAe'!F28)))</f>
        <v>1.13135654611846</v>
      </c>
      <c r="G29" s="37">
        <f>IF(AND(Tabela_Juros!G35&lt;&gt;"",Tabela_Juros!H35=""),1,IF(Tabela_Juros!G35="","",H29*(1+'ÍNDICE INPC+IPCr+IPCAe'!G28)))</f>
        <v>1.13807116599785</v>
      </c>
      <c r="H29" s="37">
        <f>IF(AND(Tabela_Juros!H35&lt;&gt;"",Tabela_Juros!I35=""),1,IF(Tabela_Juros!H35="","",I29*(1+'ÍNDICE INPC+IPCr+IPCAe'!H28)))</f>
        <v>1.13784359727839</v>
      </c>
      <c r="I29" s="37">
        <f>IF(AND(Tabela_Juros!I35&lt;&gt;"",Tabela_Juros!J35=""),1,IF(Tabela_Juros!I35="","",J29*(1+'ÍNDICE INPC+IPCr+IPCAe'!I28)))</f>
        <v>1.13444027644904</v>
      </c>
      <c r="J29" s="37">
        <f>IF(AND(Tabela_Juros!J35&lt;&gt;"",Tabela_Juros!K35=""),1,IF(Tabela_Juros!J35="","",K29*(1+'ÍNDICE INPC+IPCr+IPCAe'!J28)))</f>
        <v>1.1318370512312099</v>
      </c>
      <c r="K29" s="37">
        <f>IF(AND(Tabela_Juros!K35&lt;&gt;"",Tabela_Juros!L35=""),1,IF(Tabela_Juros!K35="","",L29*(1+'ÍNDICE INPC+IPCr+IPCAe'!K28)))</f>
        <v>1.12676660152435</v>
      </c>
      <c r="L29" s="37">
        <f>IF(AND(Tabela_Juros!L35&lt;&gt;"",Tabela_Juros!M35=""),1,IF(Tabela_Juros!L35="","",M29*(1+'ÍNDICE INPC+IPCr+IPCAe'!L28)))</f>
        <v>1.1162736294079201</v>
      </c>
      <c r="M29" s="37">
        <f>IF(AND(Tabela_Juros!M35&lt;&gt;"",Tabela_Juros!B36=""),1,IF(Tabela_Juros!M35="","",B30*(1+'ÍNDICE INPC+IPCr+IPCAe'!M28)))</f>
        <v>1.10730446325555</v>
      </c>
    </row>
    <row r="30" spans="1:13" hidden="1" x14ac:dyDescent="0.2">
      <c r="A30" s="34">
        <v>2021</v>
      </c>
      <c r="B30" s="38">
        <f>IF(AND(Tabela_Juros!B36&lt;&gt;"",Tabela_Juros!C36=""),1,IF(Tabela_Juros!B36="","",C30*(1+'ÍNDICE INPC+IPCr+IPCAe'!B29)))</f>
        <v>1.09569014769004</v>
      </c>
      <c r="C30" s="38">
        <f>IF(AND(Tabela_Juros!C36&lt;&gt;"",Tabela_Juros!D36=""),1,IF(Tabela_Juros!C36="","",D30*(1+'ÍNDICE INPC+IPCr+IPCAe'!C29)))</f>
        <v>1.08720991038901</v>
      </c>
      <c r="D30" s="38">
        <f>IF(AND(Tabela_Juros!D36&lt;&gt;"",Tabela_Juros!E36=""),1,IF(Tabela_Juros!D36="","",E30*(1+'ÍNDICE INPC+IPCr+IPCAe'!D29)))</f>
        <v>1.0820162324731399</v>
      </c>
      <c r="E30" s="38">
        <f>IF(AND(Tabela_Juros!E36&lt;&gt;"",Tabela_Juros!F36=""),1,IF(Tabela_Juros!E36="","",F30*(1+'ÍNDICE INPC+IPCr+IPCAe'!E29)))</f>
        <v>1.07204620278722</v>
      </c>
      <c r="F30" s="38">
        <f>IF(AND(Tabela_Juros!F36&lt;&gt;"",Tabela_Juros!G36=""),1,IF(Tabela_Juros!F36="","",G30*(1+'ÍNDICE INPC+IPCr+IPCAe'!F29)))</f>
        <v>1.0656522890529001</v>
      </c>
      <c r="G30" s="38">
        <f>IF(AND(Tabela_Juros!G36&lt;&gt;"",Tabela_Juros!H36=""),1,IF(Tabela_Juros!G36="","",H30*(1+'ÍNDICE INPC+IPCr+IPCAe'!G29)))</f>
        <v>1.0609839596305299</v>
      </c>
      <c r="H30" s="38">
        <f>IF(AND(Tabela_Juros!H36&lt;&gt;"",Tabela_Juros!I36=""),1,IF(Tabela_Juros!H36="","",I30*(1+'ÍNDICE INPC+IPCr+IPCAe'!H29)))</f>
        <v>1.0522502822875399</v>
      </c>
      <c r="I30" s="38">
        <f>IF(AND(Tabela_Juros!I36&lt;&gt;"",Tabela_Juros!J36=""),1,IF(Tabela_Juros!I36="","",J30*(1+'ÍNDICE INPC+IPCr+IPCAe'!I29)))</f>
        <v>1.0447282389669801</v>
      </c>
      <c r="J30" s="38">
        <f>IF(AND(Tabela_Juros!J36&lt;&gt;"",Tabela_Juros!K36=""),1,IF(Tabela_Juros!J36="","",K30*(1+'ÍNDICE INPC+IPCr+IPCAe'!J29)))</f>
        <v>1.0355121805600001</v>
      </c>
      <c r="K30" s="38">
        <f>IF(AND(Tabela_Juros!K36&lt;&gt;"",Tabela_Juros!L36=""),1,IF(Tabela_Juros!K36="","",L30*(1+'ÍNDICE INPC+IPCr+IPCAe'!K29)))</f>
        <v>1.0238404000000001</v>
      </c>
      <c r="L30" s="38">
        <f>IF(AND(Tabela_Juros!L36&lt;&gt;"",Tabela_Juros!M36=""),1,IF(Tabela_Juros!L36="","",M30*(1+'ÍNDICE INPC+IPCr+IPCAe'!L29)))</f>
        <v>1.0117</v>
      </c>
      <c r="M30" s="38">
        <f>IF(AND(Tabela_Juros!M36&lt;&gt;"",Tabela_Juros!B37=""),1,IF(Tabela_Juros!M36="","",B31*(1+'ÍNDICE INPC+IPCr+IPCAe'!M29)))</f>
        <v>1</v>
      </c>
    </row>
    <row r="31" spans="1:13" hidden="1" x14ac:dyDescent="0.2">
      <c r="A31" s="32">
        <v>2022</v>
      </c>
      <c r="B31" s="37" t="str">
        <f>IF(AND(Tabela_Juros!B37&lt;&gt;"",Tabela_Juros!C37=""),1,IF(Tabela_Juros!B37="","",C31*(1+'ÍNDICE INPC+IPCr+IPCAe'!B30)))</f>
        <v/>
      </c>
      <c r="C31" s="37" t="str">
        <f>IF(AND(Tabela_Juros!C37&lt;&gt;"",Tabela_Juros!D37=""),1,IF(Tabela_Juros!C37="","",D31*(1+'ÍNDICE INPC+IPCr+IPCAe'!C30)))</f>
        <v/>
      </c>
      <c r="D31" s="37" t="str">
        <f>IF(AND(Tabela_Juros!D37&lt;&gt;"",Tabela_Juros!E37=""),1,IF(Tabela_Juros!D37="","",E31*(1+'ÍNDICE INPC+IPCr+IPCAe'!D30)))</f>
        <v/>
      </c>
      <c r="E31" s="37" t="str">
        <f>IF(AND(Tabela_Juros!E37&lt;&gt;"",Tabela_Juros!F37=""),1,IF(Tabela_Juros!E37="","",F31*(1+'ÍNDICE INPC+IPCr+IPCAe'!E30)))</f>
        <v/>
      </c>
      <c r="F31" s="37" t="str">
        <f>IF(AND(Tabela_Juros!F37&lt;&gt;"",Tabela_Juros!G37=""),1,IF(Tabela_Juros!F37="","",G31*(1+'ÍNDICE INPC+IPCr+IPCAe'!F30)))</f>
        <v/>
      </c>
      <c r="G31" s="37" t="str">
        <f>IF(AND(Tabela_Juros!G37&lt;&gt;"",Tabela_Juros!H37=""),1,IF(Tabela_Juros!G37="","",H31*(1+'ÍNDICE INPC+IPCr+IPCAe'!G30)))</f>
        <v/>
      </c>
      <c r="H31" s="37" t="str">
        <f>IF(AND(Tabela_Juros!H37&lt;&gt;"",Tabela_Juros!I37=""),1,IF(Tabela_Juros!H37="","",I31*(1+'ÍNDICE INPC+IPCr+IPCAe'!H30)))</f>
        <v/>
      </c>
      <c r="I31" s="37" t="str">
        <f>IF(AND(Tabela_Juros!I37&lt;&gt;"",Tabela_Juros!J37=""),1,IF(Tabela_Juros!I37="","",J31*(1+'ÍNDICE INPC+IPCr+IPCAe'!I30)))</f>
        <v/>
      </c>
      <c r="J31" s="37" t="str">
        <f>IF(AND(Tabela_Juros!J37&lt;&gt;"",Tabela_Juros!K37=""),1,IF(Tabela_Juros!J37="","",K31*(1+'ÍNDICE INPC+IPCr+IPCAe'!J30)))</f>
        <v/>
      </c>
      <c r="K31" s="37" t="str">
        <f>IF(AND(Tabela_Juros!K37&lt;&gt;"",Tabela_Juros!L37=""),1,IF(Tabela_Juros!K37="","",L31*(1+'ÍNDICE INPC+IPCr+IPCAe'!K30)))</f>
        <v/>
      </c>
      <c r="L31" s="37" t="str">
        <f>IF(AND(Tabela_Juros!L37&lt;&gt;"",Tabela_Juros!M37=""),1,IF(Tabela_Juros!L37="","",M31*(1+'ÍNDICE INPC+IPCr+IPCAe'!L30)))</f>
        <v/>
      </c>
      <c r="M31" s="37" t="str">
        <f>IF(AND(Tabela_Juros!M37&lt;&gt;"",Tabela_Juros!B38=""),1,IF(Tabela_Juros!M37="","",B32*(1+'ÍNDICE INPC+IPCr+IPCAe'!M30)))</f>
        <v/>
      </c>
    </row>
    <row r="32" spans="1:13" hidden="1" x14ac:dyDescent="0.2">
      <c r="A32" s="34">
        <v>2023</v>
      </c>
      <c r="B32" s="38" t="str">
        <f>IF(AND(Tabela_Juros!B38&lt;&gt;"",Tabela_Juros!C38=""),1,IF(Tabela_Juros!B38="","",C32*(1+'ÍNDICE INPC+IPCr+IPCAe'!B31)))</f>
        <v/>
      </c>
      <c r="C32" s="38" t="str">
        <f>IF(AND(Tabela_Juros!C38&lt;&gt;"",Tabela_Juros!D38=""),1,IF(Tabela_Juros!C38="","",D32*(1+'ÍNDICE INPC+IPCr+IPCAe'!C31)))</f>
        <v/>
      </c>
      <c r="D32" s="38" t="str">
        <f>IF(AND(Tabela_Juros!D38&lt;&gt;"",Tabela_Juros!E38=""),1,IF(Tabela_Juros!D38="","",E32*(1+'ÍNDICE INPC+IPCr+IPCAe'!D31)))</f>
        <v/>
      </c>
      <c r="E32" s="38" t="str">
        <f>IF(AND(Tabela_Juros!E38&lt;&gt;"",Tabela_Juros!F38=""),1,IF(Tabela_Juros!E38="","",F32*(1+'ÍNDICE INPC+IPCr+IPCAe'!E31)))</f>
        <v/>
      </c>
      <c r="F32" s="38" t="str">
        <f>IF(AND(Tabela_Juros!F38&lt;&gt;"",Tabela_Juros!G38=""),1,IF(Tabela_Juros!F38="","",G32*(1+'ÍNDICE INPC+IPCr+IPCAe'!F31)))</f>
        <v/>
      </c>
      <c r="G32" s="38" t="str">
        <f>IF(AND(Tabela_Juros!G38&lt;&gt;"",Tabela_Juros!H38=""),1,IF(Tabela_Juros!G38="","",H32*(1+'ÍNDICE INPC+IPCr+IPCAe'!G31)))</f>
        <v/>
      </c>
      <c r="H32" s="38" t="str">
        <f>IF(AND(Tabela_Juros!H38&lt;&gt;"",Tabela_Juros!I38=""),1,IF(Tabela_Juros!H38="","",I32*(1+'ÍNDICE INPC+IPCr+IPCAe'!H31)))</f>
        <v/>
      </c>
      <c r="I32" s="38" t="str">
        <f>IF(AND(Tabela_Juros!I38&lt;&gt;"",Tabela_Juros!J38=""),1,IF(Tabela_Juros!I38="","",J32*(1+'ÍNDICE INPC+IPCr+IPCAe'!I31)))</f>
        <v/>
      </c>
      <c r="J32" s="38" t="str">
        <f>IF(AND(Tabela_Juros!J38&lt;&gt;"",Tabela_Juros!K38=""),1,IF(Tabela_Juros!J38="","",K32*(1+'ÍNDICE INPC+IPCr+IPCAe'!J31)))</f>
        <v/>
      </c>
      <c r="K32" s="38" t="str">
        <f>IF(AND(Tabela_Juros!K38&lt;&gt;"",Tabela_Juros!L38=""),1,IF(Tabela_Juros!K38="","",L32*(1+'ÍNDICE INPC+IPCr+IPCAe'!K31)))</f>
        <v/>
      </c>
      <c r="L32" s="38" t="str">
        <f>IF(AND(Tabela_Juros!L38&lt;&gt;"",Tabela_Juros!M38=""),1,IF(Tabela_Juros!L38="","",M32*(1+'ÍNDICE INPC+IPCr+IPCAe'!L31)))</f>
        <v/>
      </c>
      <c r="M32" s="38" t="str">
        <f>IF(AND(Tabela_Juros!M38&lt;&gt;"",Tabela_Juros!B39=""),1,IF(Tabela_Juros!M38="","",B33*(1+'ÍNDICE INPC+IPCr+IPCAe'!M31)))</f>
        <v/>
      </c>
    </row>
    <row r="33" spans="1:13" hidden="1" x14ac:dyDescent="0.2">
      <c r="A33" s="32">
        <v>2024</v>
      </c>
      <c r="B33" s="37" t="str">
        <f>IF(AND(Tabela_Juros!B39&lt;&gt;"",Tabela_Juros!C39=""),1,IF(Tabela_Juros!B39="","",C33*(1+'ÍNDICE INPC+IPCr+IPCAe'!B32)))</f>
        <v/>
      </c>
      <c r="C33" s="37" t="str">
        <f>IF(AND(Tabela_Juros!C39&lt;&gt;"",Tabela_Juros!D39=""),1,IF(Tabela_Juros!C39="","",D33*(1+'ÍNDICE INPC+IPCr+IPCAe'!C32)))</f>
        <v/>
      </c>
      <c r="D33" s="37" t="str">
        <f>IF(AND(Tabela_Juros!D39&lt;&gt;"",Tabela_Juros!E39=""),1,IF(Tabela_Juros!D39="","",E33*(1+'ÍNDICE INPC+IPCr+IPCAe'!D32)))</f>
        <v/>
      </c>
      <c r="E33" s="37" t="str">
        <f>IF(AND(Tabela_Juros!E39&lt;&gt;"",Tabela_Juros!F39=""),1,IF(Tabela_Juros!E39="","",F33*(1+'ÍNDICE INPC+IPCr+IPCAe'!E32)))</f>
        <v/>
      </c>
      <c r="F33" s="37" t="str">
        <f>IF(AND(Tabela_Juros!F39&lt;&gt;"",Tabela_Juros!G39=""),1,IF(Tabela_Juros!F39="","",G33*(1+'ÍNDICE INPC+IPCr+IPCAe'!F32)))</f>
        <v/>
      </c>
      <c r="G33" s="37" t="str">
        <f>IF(AND(Tabela_Juros!G39&lt;&gt;"",Tabela_Juros!H39=""),1,IF(Tabela_Juros!G39="","",H33*(1+'ÍNDICE INPC+IPCr+IPCAe'!G32)))</f>
        <v/>
      </c>
      <c r="H33" s="37" t="str">
        <f>IF(AND(Tabela_Juros!H39&lt;&gt;"",Tabela_Juros!I39=""),1,IF(Tabela_Juros!H39="","",I33*(1+'ÍNDICE INPC+IPCr+IPCAe'!H32)))</f>
        <v/>
      </c>
      <c r="I33" s="37" t="str">
        <f>IF(AND(Tabela_Juros!I39&lt;&gt;"",Tabela_Juros!J39=""),1,IF(Tabela_Juros!I39="","",J33*(1+'ÍNDICE INPC+IPCr+IPCAe'!I32)))</f>
        <v/>
      </c>
      <c r="J33" s="37" t="str">
        <f>IF(AND(Tabela_Juros!J39&lt;&gt;"",Tabela_Juros!K39=""),1,IF(Tabela_Juros!J39="","",K33*(1+'ÍNDICE INPC+IPCr+IPCAe'!J32)))</f>
        <v/>
      </c>
      <c r="K33" s="37" t="str">
        <f>IF(AND(Tabela_Juros!K39&lt;&gt;"",Tabela_Juros!L39=""),1,IF(Tabela_Juros!K39="","",L33*(1+'ÍNDICE INPC+IPCr+IPCAe'!K32)))</f>
        <v/>
      </c>
      <c r="L33" s="37" t="str">
        <f>IF(AND(Tabela_Juros!L39&lt;&gt;"",Tabela_Juros!M39=""),1,IF(Tabela_Juros!L39="","",M33*(1+'ÍNDICE INPC+IPCr+IPCAe'!L32)))</f>
        <v/>
      </c>
      <c r="M33" s="37" t="str">
        <f>IF(AND(Tabela_Juros!M39&lt;&gt;"",Tabela_Juros!B40=""),1,IF(Tabela_Juros!M39="","",B34*(1+'ÍNDICE INPC+IPCr+IPCAe'!M32)))</f>
        <v/>
      </c>
    </row>
    <row r="34" spans="1:13" hidden="1" x14ac:dyDescent="0.2">
      <c r="A34" s="34">
        <v>2025</v>
      </c>
      <c r="B34" s="38" t="str">
        <f>IF(AND(Tabela_Juros!B40&lt;&gt;"",Tabela_Juros!C40=""),1,IF(Tabela_Juros!B40="","",C34*(1+'ÍNDICE INPC+IPCr+IPCAe'!B33)))</f>
        <v/>
      </c>
      <c r="C34" s="38" t="str">
        <f>IF(AND(Tabela_Juros!C40&lt;&gt;"",Tabela_Juros!D40=""),1,IF(Tabela_Juros!C40="","",D34*(1+'ÍNDICE INPC+IPCr+IPCAe'!C33)))</f>
        <v/>
      </c>
      <c r="D34" s="38" t="str">
        <f>IF(AND(Tabela_Juros!D40&lt;&gt;"",Tabela_Juros!E40=""),1,IF(Tabela_Juros!D40="","",E34*(1+'ÍNDICE INPC+IPCr+IPCAe'!D33)))</f>
        <v/>
      </c>
      <c r="E34" s="38" t="str">
        <f>IF(AND(Tabela_Juros!E40&lt;&gt;"",Tabela_Juros!F40=""),1,IF(Tabela_Juros!E40="","",F34*(1+'ÍNDICE INPC+IPCr+IPCAe'!E33)))</f>
        <v/>
      </c>
      <c r="F34" s="38" t="str">
        <f>IF(AND(Tabela_Juros!F40&lt;&gt;"",Tabela_Juros!G40=""),1,IF(Tabela_Juros!F40="","",G34*(1+'ÍNDICE INPC+IPCr+IPCAe'!F33)))</f>
        <v/>
      </c>
      <c r="G34" s="38" t="str">
        <f>IF(AND(Tabela_Juros!G40&lt;&gt;"",Tabela_Juros!H40=""),1,IF(Tabela_Juros!G40="","",H34*(1+'ÍNDICE INPC+IPCr+IPCAe'!G33)))</f>
        <v/>
      </c>
      <c r="H34" s="38" t="str">
        <f>IF(AND(Tabela_Juros!H40&lt;&gt;"",Tabela_Juros!I40=""),1,IF(Tabela_Juros!H40="","",I34*(1+'ÍNDICE INPC+IPCr+IPCAe'!H33)))</f>
        <v/>
      </c>
      <c r="I34" s="38" t="str">
        <f>IF(AND(Tabela_Juros!I40&lt;&gt;"",Tabela_Juros!J40=""),1,IF(Tabela_Juros!I40="","",J34*(1+'ÍNDICE INPC+IPCr+IPCAe'!I33)))</f>
        <v/>
      </c>
      <c r="J34" s="38" t="str">
        <f>IF(AND(Tabela_Juros!J40&lt;&gt;"",Tabela_Juros!K40=""),1,IF(Tabela_Juros!J40="","",K34*(1+'ÍNDICE INPC+IPCr+IPCAe'!J33)))</f>
        <v/>
      </c>
      <c r="K34" s="38" t="str">
        <f>IF(AND(Tabela_Juros!K40&lt;&gt;"",Tabela_Juros!L40=""),1,IF(Tabela_Juros!K40="","",L34*(1+'ÍNDICE INPC+IPCr+IPCAe'!K33)))</f>
        <v/>
      </c>
      <c r="L34" s="38" t="str">
        <f>IF(AND(Tabela_Juros!L40&lt;&gt;"",Tabela_Juros!M40=""),1,IF(Tabela_Juros!L40="","",M34*(1+'ÍNDICE INPC+IPCr+IPCAe'!L33)))</f>
        <v/>
      </c>
      <c r="M34" s="38" t="str">
        <f>IF(AND(Tabela_Juros!M40&lt;&gt;"",Tabela_Juros!B41=""),1,IF(Tabela_Juros!M40="","",B35*(1+'ÍNDICE INPC+IPCr+IPCAe'!M33)))</f>
        <v/>
      </c>
    </row>
    <row r="35" spans="1:13" hidden="1" x14ac:dyDescent="0.2">
      <c r="A35" s="96" t="s">
        <v>42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</row>
    <row r="36" spans="1:13" hidden="1" x14ac:dyDescent="0.2"/>
    <row r="37" spans="1:13" ht="18.75" hidden="1" customHeight="1" x14ac:dyDescent="0.2">
      <c r="A37" s="94" t="s">
        <v>33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</row>
    <row r="38" spans="1:13" hidden="1" x14ac:dyDescent="0.2">
      <c r="A38" s="32" t="s">
        <v>29</v>
      </c>
      <c r="B38" s="33" t="s">
        <v>0</v>
      </c>
      <c r="C38" s="33" t="s">
        <v>1</v>
      </c>
      <c r="D38" s="33" t="s">
        <v>2</v>
      </c>
      <c r="E38" s="33" t="s">
        <v>3</v>
      </c>
      <c r="F38" s="33" t="s">
        <v>4</v>
      </c>
      <c r="G38" s="33" t="s">
        <v>5</v>
      </c>
      <c r="H38" s="33" t="s">
        <v>6</v>
      </c>
      <c r="I38" s="33" t="s">
        <v>7</v>
      </c>
      <c r="J38" s="33" t="s">
        <v>8</v>
      </c>
      <c r="K38" s="33" t="s">
        <v>9</v>
      </c>
      <c r="L38" s="33" t="s">
        <v>10</v>
      </c>
      <c r="M38" s="33" t="s">
        <v>11</v>
      </c>
    </row>
    <row r="39" spans="1:13" hidden="1" x14ac:dyDescent="0.2">
      <c r="A39" s="32">
        <v>1994</v>
      </c>
      <c r="B39" s="39">
        <f t="shared" ref="B39:L46" si="0">C39+1</f>
        <v>201.5942</v>
      </c>
      <c r="C39" s="39">
        <f t="shared" si="0"/>
        <v>200.5942</v>
      </c>
      <c r="D39" s="39">
        <f t="shared" si="0"/>
        <v>199.5942</v>
      </c>
      <c r="E39" s="39">
        <f>F39+1</f>
        <v>198.5942</v>
      </c>
      <c r="F39" s="39">
        <f t="shared" ref="F39:L39" si="1">G39+1</f>
        <v>197.5942</v>
      </c>
      <c r="G39" s="39">
        <f t="shared" si="1"/>
        <v>196.5942</v>
      </c>
      <c r="H39" s="39">
        <f t="shared" si="1"/>
        <v>195.5942</v>
      </c>
      <c r="I39" s="39">
        <f t="shared" si="1"/>
        <v>194.5942</v>
      </c>
      <c r="J39" s="39">
        <f t="shared" si="1"/>
        <v>193.5942</v>
      </c>
      <c r="K39" s="39">
        <f t="shared" si="1"/>
        <v>192.5942</v>
      </c>
      <c r="L39" s="39">
        <f t="shared" si="1"/>
        <v>191.5942</v>
      </c>
      <c r="M39" s="39">
        <f>B40+1</f>
        <v>190.5942</v>
      </c>
    </row>
    <row r="40" spans="1:13" hidden="1" x14ac:dyDescent="0.2">
      <c r="A40" s="34">
        <v>1995</v>
      </c>
      <c r="B40" s="40">
        <f t="shared" si="0"/>
        <v>189.5942</v>
      </c>
      <c r="C40" s="40">
        <f t="shared" si="0"/>
        <v>188.5942</v>
      </c>
      <c r="D40" s="40">
        <f t="shared" si="0"/>
        <v>187.5942</v>
      </c>
      <c r="E40" s="40">
        <f t="shared" si="0"/>
        <v>186.5942</v>
      </c>
      <c r="F40" s="40">
        <f t="shared" si="0"/>
        <v>185.5942</v>
      </c>
      <c r="G40" s="40">
        <f t="shared" si="0"/>
        <v>184.5942</v>
      </c>
      <c r="H40" s="40">
        <f t="shared" si="0"/>
        <v>183.5942</v>
      </c>
      <c r="I40" s="40">
        <f t="shared" si="0"/>
        <v>182.5942</v>
      </c>
      <c r="J40" s="40">
        <f t="shared" si="0"/>
        <v>181.5942</v>
      </c>
      <c r="K40" s="40">
        <f t="shared" si="0"/>
        <v>180.5942</v>
      </c>
      <c r="L40" s="40">
        <f t="shared" si="0"/>
        <v>179.5942</v>
      </c>
      <c r="M40" s="40">
        <f>B41+1</f>
        <v>178.5942</v>
      </c>
    </row>
    <row r="41" spans="1:13" hidden="1" x14ac:dyDescent="0.2">
      <c r="A41" s="32">
        <v>1996</v>
      </c>
      <c r="B41" s="39">
        <f t="shared" si="0"/>
        <v>177.5942</v>
      </c>
      <c r="C41" s="39">
        <f t="shared" si="0"/>
        <v>176.5942</v>
      </c>
      <c r="D41" s="39">
        <f t="shared" si="0"/>
        <v>175.5942</v>
      </c>
      <c r="E41" s="39">
        <f t="shared" si="0"/>
        <v>174.5942</v>
      </c>
      <c r="F41" s="39">
        <f t="shared" si="0"/>
        <v>173.5942</v>
      </c>
      <c r="G41" s="39">
        <f t="shared" si="0"/>
        <v>172.5942</v>
      </c>
      <c r="H41" s="39">
        <f t="shared" si="0"/>
        <v>171.5942</v>
      </c>
      <c r="I41" s="39">
        <f t="shared" si="0"/>
        <v>170.5942</v>
      </c>
      <c r="J41" s="39">
        <f t="shared" si="0"/>
        <v>169.5942</v>
      </c>
      <c r="K41" s="39">
        <f t="shared" si="0"/>
        <v>168.5942</v>
      </c>
      <c r="L41" s="39">
        <f t="shared" si="0"/>
        <v>167.5942</v>
      </c>
      <c r="M41" s="39">
        <f t="shared" ref="M41:M45" si="2">B42+1</f>
        <v>166.5942</v>
      </c>
    </row>
    <row r="42" spans="1:13" hidden="1" x14ac:dyDescent="0.2">
      <c r="A42" s="34">
        <v>1997</v>
      </c>
      <c r="B42" s="40">
        <f t="shared" si="0"/>
        <v>165.5942</v>
      </c>
      <c r="C42" s="40">
        <f t="shared" si="0"/>
        <v>164.5942</v>
      </c>
      <c r="D42" s="40">
        <f t="shared" si="0"/>
        <v>163.5942</v>
      </c>
      <c r="E42" s="40">
        <f t="shared" si="0"/>
        <v>162.5942</v>
      </c>
      <c r="F42" s="40">
        <f t="shared" si="0"/>
        <v>161.5942</v>
      </c>
      <c r="G42" s="40">
        <f t="shared" si="0"/>
        <v>160.5942</v>
      </c>
      <c r="H42" s="40">
        <f t="shared" si="0"/>
        <v>159.5942</v>
      </c>
      <c r="I42" s="40">
        <f t="shared" si="0"/>
        <v>158.5942</v>
      </c>
      <c r="J42" s="40">
        <f t="shared" si="0"/>
        <v>157.5942</v>
      </c>
      <c r="K42" s="40">
        <f t="shared" si="0"/>
        <v>156.5942</v>
      </c>
      <c r="L42" s="40">
        <f t="shared" si="0"/>
        <v>155.5942</v>
      </c>
      <c r="M42" s="40">
        <f t="shared" si="2"/>
        <v>154.5942</v>
      </c>
    </row>
    <row r="43" spans="1:13" hidden="1" x14ac:dyDescent="0.2">
      <c r="A43" s="32">
        <v>1998</v>
      </c>
      <c r="B43" s="39">
        <f t="shared" si="0"/>
        <v>153.5942</v>
      </c>
      <c r="C43" s="39">
        <f t="shared" si="0"/>
        <v>152.5942</v>
      </c>
      <c r="D43" s="39">
        <f t="shared" si="0"/>
        <v>151.5942</v>
      </c>
      <c r="E43" s="39">
        <f t="shared" si="0"/>
        <v>150.5942</v>
      </c>
      <c r="F43" s="39">
        <f t="shared" si="0"/>
        <v>149.5942</v>
      </c>
      <c r="G43" s="39">
        <f t="shared" si="0"/>
        <v>148.5942</v>
      </c>
      <c r="H43" s="39">
        <f t="shared" si="0"/>
        <v>147.5942</v>
      </c>
      <c r="I43" s="39">
        <f t="shared" si="0"/>
        <v>146.5942</v>
      </c>
      <c r="J43" s="39">
        <f t="shared" si="0"/>
        <v>145.5942</v>
      </c>
      <c r="K43" s="39">
        <f t="shared" si="0"/>
        <v>144.5942</v>
      </c>
      <c r="L43" s="39">
        <f t="shared" si="0"/>
        <v>143.5942</v>
      </c>
      <c r="M43" s="39">
        <f t="shared" si="2"/>
        <v>142.5942</v>
      </c>
    </row>
    <row r="44" spans="1:13" hidden="1" x14ac:dyDescent="0.2">
      <c r="A44" s="34">
        <v>1999</v>
      </c>
      <c r="B44" s="40">
        <f t="shared" si="0"/>
        <v>141.5942</v>
      </c>
      <c r="C44" s="40">
        <f t="shared" si="0"/>
        <v>140.5942</v>
      </c>
      <c r="D44" s="40">
        <f t="shared" si="0"/>
        <v>139.5942</v>
      </c>
      <c r="E44" s="40">
        <f t="shared" si="0"/>
        <v>138.5942</v>
      </c>
      <c r="F44" s="40">
        <f t="shared" si="0"/>
        <v>137.5942</v>
      </c>
      <c r="G44" s="40">
        <f t="shared" si="0"/>
        <v>136.5942</v>
      </c>
      <c r="H44" s="40">
        <f t="shared" si="0"/>
        <v>135.5942</v>
      </c>
      <c r="I44" s="40">
        <f t="shared" si="0"/>
        <v>134.5942</v>
      </c>
      <c r="J44" s="40">
        <f t="shared" si="0"/>
        <v>133.5942</v>
      </c>
      <c r="K44" s="40">
        <f t="shared" si="0"/>
        <v>132.5942</v>
      </c>
      <c r="L44" s="40">
        <f t="shared" si="0"/>
        <v>131.5942</v>
      </c>
      <c r="M44" s="40">
        <f t="shared" si="2"/>
        <v>130.5942</v>
      </c>
    </row>
    <row r="45" spans="1:13" hidden="1" x14ac:dyDescent="0.2">
      <c r="A45" s="32">
        <v>2000</v>
      </c>
      <c r="B45" s="63">
        <f t="shared" si="0"/>
        <v>129.5942</v>
      </c>
      <c r="C45" s="63">
        <f t="shared" si="0"/>
        <v>128.5942</v>
      </c>
      <c r="D45" s="63">
        <f t="shared" si="0"/>
        <v>127.5942</v>
      </c>
      <c r="E45" s="63">
        <f t="shared" si="0"/>
        <v>126.5942</v>
      </c>
      <c r="F45" s="63">
        <f t="shared" si="0"/>
        <v>125.5942</v>
      </c>
      <c r="G45" s="63">
        <f t="shared" si="0"/>
        <v>124.5942</v>
      </c>
      <c r="H45" s="63">
        <f t="shared" si="0"/>
        <v>123.5942</v>
      </c>
      <c r="I45" s="63">
        <f t="shared" si="0"/>
        <v>122.5942</v>
      </c>
      <c r="J45" s="63">
        <f t="shared" si="0"/>
        <v>121.5942</v>
      </c>
      <c r="K45" s="63">
        <f t="shared" si="0"/>
        <v>120.5942</v>
      </c>
      <c r="L45" s="63">
        <f t="shared" si="0"/>
        <v>119.5942</v>
      </c>
      <c r="M45" s="63">
        <f t="shared" si="2"/>
        <v>118.5942</v>
      </c>
    </row>
    <row r="46" spans="1:13" hidden="1" x14ac:dyDescent="0.2">
      <c r="A46" s="34">
        <v>2001</v>
      </c>
      <c r="B46" s="64">
        <f t="shared" si="0"/>
        <v>117.5942</v>
      </c>
      <c r="C46" s="64">
        <f t="shared" si="0"/>
        <v>116.5942</v>
      </c>
      <c r="D46" s="64">
        <f t="shared" si="0"/>
        <v>115.5942</v>
      </c>
      <c r="E46" s="64">
        <f t="shared" si="0"/>
        <v>114.5942</v>
      </c>
      <c r="F46" s="64">
        <f t="shared" si="0"/>
        <v>113.5942</v>
      </c>
      <c r="G46" s="64">
        <f t="shared" si="0"/>
        <v>112.5942</v>
      </c>
      <c r="H46" s="64">
        <f>I46+1</f>
        <v>111.5942</v>
      </c>
      <c r="I46" s="64">
        <f t="shared" ref="I46:L46" si="3">J46+0.5</f>
        <v>110.5942</v>
      </c>
      <c r="J46" s="64">
        <f t="shared" si="3"/>
        <v>110.0942</v>
      </c>
      <c r="K46" s="64">
        <f t="shared" si="3"/>
        <v>109.5942</v>
      </c>
      <c r="L46" s="64">
        <f t="shared" si="3"/>
        <v>109.0942</v>
      </c>
      <c r="M46" s="64">
        <f>B47+0.5</f>
        <v>108.5942</v>
      </c>
    </row>
    <row r="47" spans="1:13" hidden="1" x14ac:dyDescent="0.2">
      <c r="A47" s="32">
        <v>2002</v>
      </c>
      <c r="B47" s="63">
        <f>C47+0.5</f>
        <v>108.0942</v>
      </c>
      <c r="C47" s="63">
        <f t="shared" ref="C47:L47" si="4">D47+0.5</f>
        <v>107.5942</v>
      </c>
      <c r="D47" s="63">
        <f t="shared" si="4"/>
        <v>107.0942</v>
      </c>
      <c r="E47" s="63">
        <f t="shared" si="4"/>
        <v>106.5942</v>
      </c>
      <c r="F47" s="63">
        <f t="shared" si="4"/>
        <v>106.0942</v>
      </c>
      <c r="G47" s="63">
        <f t="shared" si="4"/>
        <v>105.5942</v>
      </c>
      <c r="H47" s="63">
        <f t="shared" si="4"/>
        <v>105.0942</v>
      </c>
      <c r="I47" s="63">
        <f t="shared" si="4"/>
        <v>104.5942</v>
      </c>
      <c r="J47" s="63">
        <f t="shared" si="4"/>
        <v>104.0942</v>
      </c>
      <c r="K47" s="63">
        <f t="shared" si="4"/>
        <v>103.5942</v>
      </c>
      <c r="L47" s="63">
        <f t="shared" si="4"/>
        <v>103.0942</v>
      </c>
      <c r="M47" s="63">
        <f>B48+0.5</f>
        <v>102.5942</v>
      </c>
    </row>
    <row r="48" spans="1:13" hidden="1" x14ac:dyDescent="0.2">
      <c r="A48" s="34">
        <v>2003</v>
      </c>
      <c r="B48" s="64">
        <f t="shared" ref="B48:L57" si="5">C48+0.5</f>
        <v>102.0942</v>
      </c>
      <c r="C48" s="64">
        <f t="shared" si="5"/>
        <v>101.5942</v>
      </c>
      <c r="D48" s="64">
        <f t="shared" si="5"/>
        <v>101.0942</v>
      </c>
      <c r="E48" s="64">
        <f t="shared" si="5"/>
        <v>100.5942</v>
      </c>
      <c r="F48" s="64">
        <f t="shared" si="5"/>
        <v>100.0942</v>
      </c>
      <c r="G48" s="64">
        <f t="shared" si="5"/>
        <v>99.594200000000001</v>
      </c>
      <c r="H48" s="64">
        <f t="shared" si="5"/>
        <v>99.094200000000001</v>
      </c>
      <c r="I48" s="64">
        <f t="shared" si="5"/>
        <v>98.594200000000001</v>
      </c>
      <c r="J48" s="64">
        <f t="shared" si="5"/>
        <v>98.094200000000001</v>
      </c>
      <c r="K48" s="64">
        <f t="shared" si="5"/>
        <v>97.594200000000001</v>
      </c>
      <c r="L48" s="64">
        <f t="shared" si="5"/>
        <v>97.094200000000001</v>
      </c>
      <c r="M48" s="64">
        <f t="shared" ref="M48:M56" si="6">B49+0.5</f>
        <v>96.594200000000001</v>
      </c>
    </row>
    <row r="49" spans="1:13" hidden="1" x14ac:dyDescent="0.2">
      <c r="A49" s="32">
        <v>2004</v>
      </c>
      <c r="B49" s="63">
        <f t="shared" si="5"/>
        <v>96.094200000000001</v>
      </c>
      <c r="C49" s="63">
        <f t="shared" si="5"/>
        <v>95.594200000000001</v>
      </c>
      <c r="D49" s="63">
        <f t="shared" si="5"/>
        <v>95.094200000000001</v>
      </c>
      <c r="E49" s="63">
        <f t="shared" si="5"/>
        <v>94.594200000000001</v>
      </c>
      <c r="F49" s="63">
        <f t="shared" si="5"/>
        <v>94.094200000000001</v>
      </c>
      <c r="G49" s="63">
        <f t="shared" si="5"/>
        <v>93.594200000000001</v>
      </c>
      <c r="H49" s="63">
        <f t="shared" si="5"/>
        <v>93.094200000000001</v>
      </c>
      <c r="I49" s="63">
        <f t="shared" si="5"/>
        <v>92.594200000000001</v>
      </c>
      <c r="J49" s="63">
        <f t="shared" si="5"/>
        <v>92.094200000000001</v>
      </c>
      <c r="K49" s="63">
        <f t="shared" si="5"/>
        <v>91.594200000000001</v>
      </c>
      <c r="L49" s="63">
        <f t="shared" si="5"/>
        <v>91.094200000000001</v>
      </c>
      <c r="M49" s="63">
        <f t="shared" si="6"/>
        <v>90.594200000000001</v>
      </c>
    </row>
    <row r="50" spans="1:13" hidden="1" x14ac:dyDescent="0.2">
      <c r="A50" s="34">
        <v>2005</v>
      </c>
      <c r="B50" s="64">
        <f t="shared" si="5"/>
        <v>90.094200000000001</v>
      </c>
      <c r="C50" s="64">
        <f t="shared" si="5"/>
        <v>89.594200000000001</v>
      </c>
      <c r="D50" s="64">
        <f t="shared" si="5"/>
        <v>89.094200000000001</v>
      </c>
      <c r="E50" s="64">
        <f t="shared" si="5"/>
        <v>88.594200000000001</v>
      </c>
      <c r="F50" s="64">
        <f t="shared" si="5"/>
        <v>88.094200000000001</v>
      </c>
      <c r="G50" s="64">
        <f t="shared" si="5"/>
        <v>87.594200000000001</v>
      </c>
      <c r="H50" s="64">
        <f t="shared" si="5"/>
        <v>87.094200000000001</v>
      </c>
      <c r="I50" s="64">
        <f t="shared" si="5"/>
        <v>86.594200000000001</v>
      </c>
      <c r="J50" s="64">
        <f t="shared" si="5"/>
        <v>86.094200000000001</v>
      </c>
      <c r="K50" s="64">
        <f t="shared" si="5"/>
        <v>85.594200000000001</v>
      </c>
      <c r="L50" s="64">
        <f t="shared" si="5"/>
        <v>85.094200000000001</v>
      </c>
      <c r="M50" s="64">
        <f t="shared" si="6"/>
        <v>84.594200000000001</v>
      </c>
    </row>
    <row r="51" spans="1:13" hidden="1" x14ac:dyDescent="0.2">
      <c r="A51" s="32">
        <v>2006</v>
      </c>
      <c r="B51" s="63">
        <f t="shared" si="5"/>
        <v>84.094200000000001</v>
      </c>
      <c r="C51" s="63">
        <f t="shared" si="5"/>
        <v>83.594200000000001</v>
      </c>
      <c r="D51" s="63">
        <f t="shared" si="5"/>
        <v>83.094200000000001</v>
      </c>
      <c r="E51" s="63">
        <f t="shared" si="5"/>
        <v>82.594200000000001</v>
      </c>
      <c r="F51" s="63">
        <f t="shared" si="5"/>
        <v>82.094200000000001</v>
      </c>
      <c r="G51" s="63">
        <f t="shared" si="5"/>
        <v>81.594200000000001</v>
      </c>
      <c r="H51" s="63">
        <f t="shared" si="5"/>
        <v>81.094200000000001</v>
      </c>
      <c r="I51" s="63">
        <f t="shared" si="5"/>
        <v>80.594200000000001</v>
      </c>
      <c r="J51" s="63">
        <f t="shared" si="5"/>
        <v>80.094200000000001</v>
      </c>
      <c r="K51" s="63">
        <f t="shared" si="5"/>
        <v>79.594200000000001</v>
      </c>
      <c r="L51" s="63">
        <f t="shared" si="5"/>
        <v>79.094200000000001</v>
      </c>
      <c r="M51" s="63">
        <f t="shared" si="6"/>
        <v>78.594200000000001</v>
      </c>
    </row>
    <row r="52" spans="1:13" hidden="1" x14ac:dyDescent="0.2">
      <c r="A52" s="34">
        <v>2007</v>
      </c>
      <c r="B52" s="64">
        <f t="shared" si="5"/>
        <v>78.094200000000001</v>
      </c>
      <c r="C52" s="64">
        <f t="shared" si="5"/>
        <v>77.594200000000001</v>
      </c>
      <c r="D52" s="64">
        <f t="shared" si="5"/>
        <v>77.094200000000001</v>
      </c>
      <c r="E52" s="64">
        <f t="shared" si="5"/>
        <v>76.594200000000001</v>
      </c>
      <c r="F52" s="64">
        <f t="shared" si="5"/>
        <v>76.094200000000001</v>
      </c>
      <c r="G52" s="64">
        <f t="shared" si="5"/>
        <v>75.594200000000001</v>
      </c>
      <c r="H52" s="64">
        <f t="shared" si="5"/>
        <v>75.094200000000001</v>
      </c>
      <c r="I52" s="64">
        <f t="shared" si="5"/>
        <v>74.594200000000001</v>
      </c>
      <c r="J52" s="64">
        <f t="shared" si="5"/>
        <v>74.094200000000001</v>
      </c>
      <c r="K52" s="64">
        <f t="shared" si="5"/>
        <v>73.594200000000001</v>
      </c>
      <c r="L52" s="64">
        <f t="shared" si="5"/>
        <v>73.094200000000001</v>
      </c>
      <c r="M52" s="64">
        <f t="shared" si="6"/>
        <v>72.594200000000001</v>
      </c>
    </row>
    <row r="53" spans="1:13" hidden="1" x14ac:dyDescent="0.2">
      <c r="A53" s="32">
        <v>2008</v>
      </c>
      <c r="B53" s="63">
        <f t="shared" si="5"/>
        <v>72.094200000000001</v>
      </c>
      <c r="C53" s="63">
        <f t="shared" si="5"/>
        <v>71.594200000000001</v>
      </c>
      <c r="D53" s="63">
        <f t="shared" si="5"/>
        <v>71.094200000000001</v>
      </c>
      <c r="E53" s="63">
        <f t="shared" si="5"/>
        <v>70.594200000000001</v>
      </c>
      <c r="F53" s="63">
        <f t="shared" si="5"/>
        <v>70.094200000000001</v>
      </c>
      <c r="G53" s="63">
        <f t="shared" si="5"/>
        <v>69.594200000000001</v>
      </c>
      <c r="H53" s="63">
        <f t="shared" si="5"/>
        <v>69.094200000000001</v>
      </c>
      <c r="I53" s="63">
        <f t="shared" si="5"/>
        <v>68.594200000000001</v>
      </c>
      <c r="J53" s="63">
        <f t="shared" si="5"/>
        <v>68.094200000000001</v>
      </c>
      <c r="K53" s="63">
        <f t="shared" si="5"/>
        <v>67.594200000000001</v>
      </c>
      <c r="L53" s="63">
        <f t="shared" si="5"/>
        <v>67.094200000000001</v>
      </c>
      <c r="M53" s="63">
        <f t="shared" si="6"/>
        <v>66.594200000000001</v>
      </c>
    </row>
    <row r="54" spans="1:13" hidden="1" x14ac:dyDescent="0.2">
      <c r="A54" s="34">
        <v>2009</v>
      </c>
      <c r="B54" s="64">
        <f t="shared" si="5"/>
        <v>66.094200000000001</v>
      </c>
      <c r="C54" s="64">
        <f t="shared" si="5"/>
        <v>65.594200000000001</v>
      </c>
      <c r="D54" s="64">
        <f t="shared" si="5"/>
        <v>65.094200000000001</v>
      </c>
      <c r="E54" s="64">
        <f t="shared" si="5"/>
        <v>64.594200000000001</v>
      </c>
      <c r="F54" s="64">
        <f t="shared" si="5"/>
        <v>64.094200000000001</v>
      </c>
      <c r="G54" s="64">
        <f t="shared" si="5"/>
        <v>63.594200000000001</v>
      </c>
      <c r="H54" s="64">
        <f t="shared" si="5"/>
        <v>63.094200000000001</v>
      </c>
      <c r="I54" s="64">
        <f t="shared" si="5"/>
        <v>62.594200000000001</v>
      </c>
      <c r="J54" s="64">
        <f t="shared" si="5"/>
        <v>62.094200000000001</v>
      </c>
      <c r="K54" s="64">
        <f t="shared" si="5"/>
        <v>61.594200000000001</v>
      </c>
      <c r="L54" s="64">
        <f t="shared" si="5"/>
        <v>61.094200000000001</v>
      </c>
      <c r="M54" s="64">
        <f t="shared" si="6"/>
        <v>60.594200000000001</v>
      </c>
    </row>
    <row r="55" spans="1:13" hidden="1" x14ac:dyDescent="0.2">
      <c r="A55" s="32">
        <v>2010</v>
      </c>
      <c r="B55" s="63">
        <f t="shared" si="5"/>
        <v>60.094200000000001</v>
      </c>
      <c r="C55" s="63">
        <f t="shared" si="5"/>
        <v>59.594200000000001</v>
      </c>
      <c r="D55" s="63">
        <f t="shared" si="5"/>
        <v>59.094200000000001</v>
      </c>
      <c r="E55" s="63">
        <f t="shared" si="5"/>
        <v>58.594200000000001</v>
      </c>
      <c r="F55" s="63">
        <f t="shared" si="5"/>
        <v>58.094200000000001</v>
      </c>
      <c r="G55" s="63">
        <f t="shared" si="5"/>
        <v>57.594200000000001</v>
      </c>
      <c r="H55" s="63">
        <f t="shared" si="5"/>
        <v>57.094200000000001</v>
      </c>
      <c r="I55" s="63">
        <f t="shared" si="5"/>
        <v>56.594200000000001</v>
      </c>
      <c r="J55" s="63">
        <f t="shared" si="5"/>
        <v>56.094200000000001</v>
      </c>
      <c r="K55" s="63">
        <f t="shared" si="5"/>
        <v>55.594200000000001</v>
      </c>
      <c r="L55" s="63">
        <f t="shared" si="5"/>
        <v>55.094200000000001</v>
      </c>
      <c r="M55" s="63">
        <f t="shared" si="6"/>
        <v>54.594200000000001</v>
      </c>
    </row>
    <row r="56" spans="1:13" hidden="1" x14ac:dyDescent="0.2">
      <c r="A56" s="34">
        <v>2011</v>
      </c>
      <c r="B56" s="64">
        <f t="shared" si="5"/>
        <v>54.094200000000001</v>
      </c>
      <c r="C56" s="64">
        <f t="shared" si="5"/>
        <v>53.594200000000001</v>
      </c>
      <c r="D56" s="64">
        <f t="shared" si="5"/>
        <v>53.094200000000001</v>
      </c>
      <c r="E56" s="64">
        <f t="shared" si="5"/>
        <v>52.594200000000001</v>
      </c>
      <c r="F56" s="64">
        <f t="shared" si="5"/>
        <v>52.094200000000001</v>
      </c>
      <c r="G56" s="64">
        <f t="shared" si="5"/>
        <v>51.594200000000001</v>
      </c>
      <c r="H56" s="64">
        <f t="shared" si="5"/>
        <v>51.094200000000001</v>
      </c>
      <c r="I56" s="64">
        <f t="shared" si="5"/>
        <v>50.594200000000001</v>
      </c>
      <c r="J56" s="64">
        <f t="shared" si="5"/>
        <v>50.094200000000001</v>
      </c>
      <c r="K56" s="64">
        <f t="shared" si="5"/>
        <v>49.594200000000001</v>
      </c>
      <c r="L56" s="64">
        <f t="shared" si="5"/>
        <v>49.094200000000001</v>
      </c>
      <c r="M56" s="64">
        <f t="shared" si="6"/>
        <v>48.594200000000001</v>
      </c>
    </row>
    <row r="57" spans="1:13" hidden="1" x14ac:dyDescent="0.2">
      <c r="A57" s="32">
        <v>2012</v>
      </c>
      <c r="B57" s="63">
        <f t="shared" si="5"/>
        <v>48.094200000000001</v>
      </c>
      <c r="C57" s="63">
        <f t="shared" si="5"/>
        <v>47.594200000000001</v>
      </c>
      <c r="D57" s="63">
        <f t="shared" si="5"/>
        <v>47.094200000000001</v>
      </c>
      <c r="E57" s="63">
        <f t="shared" si="5"/>
        <v>46.594200000000001</v>
      </c>
      <c r="F57" s="63">
        <f>G57+Tabela_Juros!G43</f>
        <v>46.094200000000001</v>
      </c>
      <c r="G57" s="63">
        <f>H57+Tabela_Juros!H43</f>
        <v>45.611400000000003</v>
      </c>
      <c r="H57" s="63">
        <f>I57+Tabela_Juros!I43</f>
        <v>45.128599999999999</v>
      </c>
      <c r="I57" s="63">
        <f>J57+Tabela_Juros!J43</f>
        <v>44.673499999999997</v>
      </c>
      <c r="J57" s="63">
        <f>K57+Tabela_Juros!K43</f>
        <v>44.246200000000002</v>
      </c>
      <c r="K57" s="63">
        <f>L57+Tabela_Juros!L43</f>
        <v>43.818899999999999</v>
      </c>
      <c r="L57" s="63">
        <f>M57+Tabela_Juros!M43</f>
        <v>43.405500000000004</v>
      </c>
      <c r="M57" s="63">
        <f>B58+Tabela_Juros!M43</f>
        <v>42.992100000000001</v>
      </c>
    </row>
    <row r="58" spans="1:13" hidden="1" x14ac:dyDescent="0.2">
      <c r="A58" s="34">
        <v>2013</v>
      </c>
      <c r="B58" s="64">
        <f>IF(AND(B22=1,C22=""),0,IF(B22="","",C58+Tabela_Juros!C44))</f>
        <v>42.578699999999998</v>
      </c>
      <c r="C58" s="64">
        <f>IF(AND(C22=1,D22=""),0,IF(C22="","",D58+Tabela_Juros!D44))</f>
        <v>42.165300000000002</v>
      </c>
      <c r="D58" s="64">
        <f>IF(AND(D22=1,E22=""),0,IF(D22="","",E58+Tabela_Juros!E44))</f>
        <v>41.751899999999999</v>
      </c>
      <c r="E58" s="64">
        <f>IF(AND(E22=1,F22=""),0,IF(E22="","",F58+Tabela_Juros!F44))</f>
        <v>41.338500000000003</v>
      </c>
      <c r="F58" s="64">
        <f>IF(AND(F22=1,G22=""),0,IF(F22="","",G58+Tabela_Juros!G44))</f>
        <v>40.911200000000001</v>
      </c>
      <c r="G58" s="64">
        <f>IF(AND(G22=1,H22=""),0,IF(G22="","",H58+Tabela_Juros!H44))</f>
        <v>40.456099999999999</v>
      </c>
      <c r="H58" s="64">
        <f>IF(AND(H22=1,I22=""),0,IF(H22="","",I58+Tabela_Juros!I44))</f>
        <v>40.000999999999998</v>
      </c>
      <c r="I58" s="64">
        <f>IF(AND(I22=1,J22=""),0,IF(I22="","",J58+Tabela_Juros!J44))</f>
        <v>39.5182</v>
      </c>
      <c r="J58" s="64">
        <f>IF(AND(J22=1,K22=""),0,IF(J22="","",K58+Tabela_Juros!K44))</f>
        <v>39.0182</v>
      </c>
      <c r="K58" s="64">
        <f>IF(AND(K22=1,L22=""),0,IF(K22="","",L58+Tabela_Juros!L44))</f>
        <v>38.5182</v>
      </c>
      <c r="L58" s="64">
        <f>IF(AND(L22=1,M22=""),0,IF(L22="","",M58+Tabela_Juros!M44))</f>
        <v>38.0182</v>
      </c>
      <c r="M58" s="64">
        <f>IF(AND(M22=1,B23=""),0,IF(M22="","",B59+Tabela_Juros!B45))</f>
        <v>37.5182</v>
      </c>
    </row>
    <row r="59" spans="1:13" hidden="1" x14ac:dyDescent="0.2">
      <c r="A59" s="32">
        <v>2014</v>
      </c>
      <c r="B59" s="63">
        <f>IF(AND(B23=1,C23=""),0,IF(B23="","",C59+Tabela_Juros!C45))</f>
        <v>37.0182</v>
      </c>
      <c r="C59" s="63">
        <f>IF(AND(C23=1,D23=""),0,IF(C23="","",D59+Tabela_Juros!D45))</f>
        <v>36.5182</v>
      </c>
      <c r="D59" s="63">
        <f>IF(AND(D23=1,E23=""),0,IF(D23="","",E59+Tabela_Juros!E45))</f>
        <v>36.0182</v>
      </c>
      <c r="E59" s="63">
        <f>IF(AND(E23=1,F23=""),0,IF(E23="","",F59+Tabela_Juros!F45))</f>
        <v>35.5182</v>
      </c>
      <c r="F59" s="63">
        <f>IF(AND(F23=1,G23=""),0,IF(F23="","",G59+Tabela_Juros!G45))</f>
        <v>35.0182</v>
      </c>
      <c r="G59" s="63">
        <f>IF(AND(G23=1,H23=""),0,IF(G23="","",H59+Tabela_Juros!H45))</f>
        <v>34.5182</v>
      </c>
      <c r="H59" s="63">
        <f>IF(AND(H23=1,I23=""),0,IF(H23="","",I59+Tabela_Juros!I45))</f>
        <v>34.0182</v>
      </c>
      <c r="I59" s="63">
        <f>IF(AND(I23=1,J23=""),0,IF(I23="","",J59+Tabela_Juros!J45))</f>
        <v>33.5182</v>
      </c>
      <c r="J59" s="63">
        <f>IF(AND(J23=1,K23=""),0,IF(J23="","",K59+Tabela_Juros!K45))</f>
        <v>33.0182</v>
      </c>
      <c r="K59" s="63">
        <f>IF(AND(K23=1,L23=""),0,IF(K23="","",L59+Tabela_Juros!L45))</f>
        <v>32.5182</v>
      </c>
      <c r="L59" s="63">
        <f>IF(AND(L23=1,M23=""),0,IF(L23="","",M59+Tabela_Juros!M45))</f>
        <v>32.0182</v>
      </c>
      <c r="M59" s="63">
        <f>IF(AND(M23=1,B24=""),0,IF(M23="","",B60+Tabela_Juros!B46))</f>
        <v>31.5182</v>
      </c>
    </row>
    <row r="60" spans="1:13" hidden="1" x14ac:dyDescent="0.2">
      <c r="A60" s="34">
        <v>2015</v>
      </c>
      <c r="B60" s="64">
        <f>IF(AND(B24=1,C24=""),0,IF(B24="","",C60+Tabela_Juros!C46))</f>
        <v>31.0182</v>
      </c>
      <c r="C60" s="64">
        <f>IF(AND(C24=1,D24=""),0,IF(C24="","",D60+Tabela_Juros!D46))</f>
        <v>30.5182</v>
      </c>
      <c r="D60" s="64">
        <f>IF(AND(D24=1,E24=""),0,IF(D24="","",E60+Tabela_Juros!E46))</f>
        <v>30.0182</v>
      </c>
      <c r="E60" s="64">
        <f>IF(AND(E24=1,F24=""),0,IF(E24="","",F60+Tabela_Juros!F46))</f>
        <v>29.5182</v>
      </c>
      <c r="F60" s="64">
        <f>IF(AND(F24=1,G24=""),0,IF(F24="","",G60+Tabela_Juros!G46))</f>
        <v>29.0182</v>
      </c>
      <c r="G60" s="64">
        <f>IF(AND(G24=1,H24=""),0,IF(G24="","",H60+Tabela_Juros!H46))</f>
        <v>28.5182</v>
      </c>
      <c r="H60" s="64">
        <f>IF(AND(H24=1,I24=""),0,IF(H24="","",I60+Tabela_Juros!I46))</f>
        <v>28.0182</v>
      </c>
      <c r="I60" s="64">
        <f>IF(AND(I24=1,J24=""),0,IF(I24="","",J60+Tabela_Juros!J46))</f>
        <v>27.5182</v>
      </c>
      <c r="J60" s="64">
        <f>IF(AND(J24=1,K24=""),0,IF(J24="","",K60+Tabela_Juros!K46))</f>
        <v>27.0182</v>
      </c>
      <c r="K60" s="64">
        <f>IF(AND(K24=1,L24=""),0,IF(K24="","",L60+Tabela_Juros!L46))</f>
        <v>26.5182</v>
      </c>
      <c r="L60" s="64">
        <f>IF(AND(L24=1,M24=""),0,IF(L24="","",M60+Tabela_Juros!M46))</f>
        <v>26.0182</v>
      </c>
      <c r="M60" s="64">
        <f>IF(AND(M24=1,B25=""),0,IF(M24="","",B61+Tabela_Juros!B47))</f>
        <v>25.5182</v>
      </c>
    </row>
    <row r="61" spans="1:13" hidden="1" x14ac:dyDescent="0.2">
      <c r="A61" s="32">
        <v>2016</v>
      </c>
      <c r="B61" s="63">
        <f>IF(AND(B25=1,C25=""),0,IF(B25="","",C61+Tabela_Juros!C47))</f>
        <v>25.0182</v>
      </c>
      <c r="C61" s="63">
        <f>IF(AND(C25=1,D25=""),0,IF(C25="","",D61+Tabela_Juros!D47))</f>
        <v>24.5182</v>
      </c>
      <c r="D61" s="63">
        <f>IF(AND(D25=1,E25=""),0,IF(D25="","",E61+Tabela_Juros!E47))</f>
        <v>24.0182</v>
      </c>
      <c r="E61" s="63">
        <f>IF(AND(E25=1,F25=""),0,IF(E25="","",F61+Tabela_Juros!F47))</f>
        <v>23.5182</v>
      </c>
      <c r="F61" s="63">
        <f>IF(AND(F25=1,G25=""),0,IF(F25="","",G61+Tabela_Juros!G47))</f>
        <v>23.0182</v>
      </c>
      <c r="G61" s="63">
        <f>IF(AND(G25=1,H25=""),0,IF(G25="","",H61+Tabela_Juros!H47))</f>
        <v>22.5182</v>
      </c>
      <c r="H61" s="63">
        <f>IF(AND(H25=1,I25=""),0,IF(H25="","",I61+Tabela_Juros!I47))</f>
        <v>22.0182</v>
      </c>
      <c r="I61" s="63">
        <f>IF(AND(I25=1,J25=""),0,IF(I25="","",J61+Tabela_Juros!J47))</f>
        <v>21.5182</v>
      </c>
      <c r="J61" s="63">
        <f>IF(AND(J25=1,K25=""),0,IF(J25="","",K61+Tabela_Juros!K47))</f>
        <v>21.0182</v>
      </c>
      <c r="K61" s="63">
        <f>IF(AND(K25=1,L25=""),0,IF(K25="","",L61+Tabela_Juros!L47))</f>
        <v>20.5182</v>
      </c>
      <c r="L61" s="63">
        <f>IF(AND(L25=1,M25=""),0,IF(L25="","",M61+Tabela_Juros!M47))</f>
        <v>20.0182</v>
      </c>
      <c r="M61" s="63">
        <f>IF(AND(M25=1,B26=""),0,IF(M25="","",B62+Tabela_Juros!B48))</f>
        <v>19.5182</v>
      </c>
    </row>
    <row r="62" spans="1:13" hidden="1" x14ac:dyDescent="0.2">
      <c r="A62" s="34">
        <v>2017</v>
      </c>
      <c r="B62" s="64">
        <f>IF(AND(B26=1,C26=""),0,IF(B26="","",C62+Tabela_Juros!C48))</f>
        <v>19.0182</v>
      </c>
      <c r="C62" s="64">
        <f>IF(AND(C26=1,D26=""),0,IF(C26="","",D62+Tabela_Juros!D48))</f>
        <v>18.5182</v>
      </c>
      <c r="D62" s="64">
        <f>IF(AND(D26=1,E26=""),0,IF(D26="","",E62+Tabela_Juros!E48))</f>
        <v>18.0182</v>
      </c>
      <c r="E62" s="64">
        <f>IF(AND(E26=1,F26=""),0,IF(E26="","",F62+Tabela_Juros!F48))</f>
        <v>17.5182</v>
      </c>
      <c r="F62" s="64">
        <f>IF(AND(F26=1,G26=""),0,IF(F26="","",G62+Tabela_Juros!G48))</f>
        <v>17.0182</v>
      </c>
      <c r="G62" s="64">
        <f>IF(AND(G26=1,H26=""),0,IF(G26="","",H62+Tabela_Juros!H48))</f>
        <v>16.5182</v>
      </c>
      <c r="H62" s="64">
        <f>IF(AND(H26=1,I26=""),0,IF(H26="","",I62+Tabela_Juros!I48))</f>
        <v>16.0182</v>
      </c>
      <c r="I62" s="64">
        <f>IF(AND(I26=1,J26=""),0,IF(I26="","",J62+Tabela_Juros!J48))</f>
        <v>15.5182</v>
      </c>
      <c r="J62" s="64">
        <f>IF(AND(J26=1,K26=""),0,IF(J26="","",K62+Tabela_Juros!K48))</f>
        <v>15.0182</v>
      </c>
      <c r="K62" s="64">
        <f>IF(AND(K26=1,L26=""),0,IF(K26="","",L62+Tabela_Juros!L48))</f>
        <v>14.549200000000001</v>
      </c>
      <c r="L62" s="64">
        <f>IF(AND(L26=1,M26=""),0,IF(L26="","",M62+Tabela_Juros!M48))</f>
        <v>14.1219</v>
      </c>
      <c r="M62" s="64">
        <f>IF(AND(M26=1,B27=""),0,IF(M26="","",B63+Tabela_Juros!B49))</f>
        <v>13.694599999999999</v>
      </c>
    </row>
    <row r="63" spans="1:13" hidden="1" x14ac:dyDescent="0.2">
      <c r="A63" s="32">
        <v>2018</v>
      </c>
      <c r="B63" s="63">
        <f>IF(AND(B27=1,C27=""),0,IF(B27="","",C63+Tabela_Juros!C49))</f>
        <v>13.295199999999999</v>
      </c>
      <c r="C63" s="63">
        <f>IF(AND(C27=1,D27=""),0,IF(C27="","",D63+Tabela_Juros!D49))</f>
        <v>12.895799999999999</v>
      </c>
      <c r="D63" s="63">
        <f>IF(AND(D27=1,E27=""),0,IF(D27="","",E63+Tabela_Juros!E49))</f>
        <v>12.510300000000001</v>
      </c>
      <c r="E63" s="63">
        <f>IF(AND(E27=1,F27=""),0,IF(E27="","",F63+Tabela_Juros!F49))</f>
        <v>12.1388</v>
      </c>
      <c r="F63" s="63">
        <f>IF(AND(F27=1,G27=""),0,IF(F27="","",G63+Tabela_Juros!G49))</f>
        <v>11.767300000000001</v>
      </c>
      <c r="G63" s="63">
        <f>IF(AND(G27=1,H27=""),0,IF(G27="","",H63+Tabela_Juros!H49))</f>
        <v>11.395799999999999</v>
      </c>
      <c r="H63" s="63">
        <f>IF(AND(H27=1,I27=""),0,IF(H27="","",I63+Tabela_Juros!I49))</f>
        <v>11.0243</v>
      </c>
      <c r="I63" s="63">
        <f>IF(AND(I27=1,J27=""),0,IF(I27="","",J63+Tabela_Juros!J49))</f>
        <v>10.652799999999999</v>
      </c>
      <c r="J63" s="63">
        <f>IF(AND(J27=1,K27=""),0,IF(J27="","",K63+Tabela_Juros!K49))</f>
        <v>10.2813</v>
      </c>
      <c r="K63" s="63">
        <f>IF(AND(K27=1,L27=""),0,IF(K27="","",L63+Tabela_Juros!L49))</f>
        <v>9.9098000000000006</v>
      </c>
      <c r="L63" s="63">
        <f>IF(AND(L27=1,M27=""),0,IF(L27="","",M63+Tabela_Juros!M49))</f>
        <v>9.5382999999999996</v>
      </c>
      <c r="M63" s="63">
        <f>IF(AND(M27=1,B28=""),0,IF(M27="","",B64+Tabela_Juros!B50))</f>
        <v>9.1668000000000003</v>
      </c>
    </row>
    <row r="64" spans="1:13" hidden="1" x14ac:dyDescent="0.2">
      <c r="A64" s="34">
        <v>2019</v>
      </c>
      <c r="B64" s="64">
        <f>IF(AND(B28=1,C28=""),0,IF(B28="","",C64+Tabela_Juros!C50))</f>
        <v>8.7952999999999992</v>
      </c>
      <c r="C64" s="64">
        <f>IF(AND(C28=1,D28=""),0,IF(C28="","",D64+Tabela_Juros!D50))</f>
        <v>8.4238</v>
      </c>
      <c r="D64" s="64">
        <f>IF(AND(D28=1,E28=""),0,IF(D28="","",E64+Tabela_Juros!E50))</f>
        <v>8.0523000000000007</v>
      </c>
      <c r="E64" s="64">
        <f>IF(AND(E28=1,F28=""),0,IF(E28="","",F64+Tabela_Juros!F50))</f>
        <v>7.6807999999999996</v>
      </c>
      <c r="F64" s="64">
        <f>IF(AND(F28=1,G28=""),0,IF(F28="","",G64+Tabela_Juros!G50))</f>
        <v>7.3093000000000004</v>
      </c>
      <c r="G64" s="64">
        <f>IF(AND(G28=1,H28=""),0,IF(G28="","",H64+Tabela_Juros!H50))</f>
        <v>6.9378000000000002</v>
      </c>
      <c r="H64" s="64">
        <f>IF(AND(H28=1,I28=""),0,IF(H28="","",I64+Tabela_Juros!I50))</f>
        <v>6.5663</v>
      </c>
      <c r="I64" s="64">
        <f>IF(AND(I28=1,J28=""),0,IF(I28="","",J64+Tabela_Juros!J50))</f>
        <v>6.2229000000000001</v>
      </c>
      <c r="J64" s="64">
        <f>IF(AND(J28=1,K28=""),0,IF(J28="","",K64+Tabela_Juros!K50))</f>
        <v>5.8795000000000002</v>
      </c>
      <c r="K64" s="64">
        <f>IF(AND(K28=1,L28=""),0,IF(K28="","",L64+Tabela_Juros!L50))</f>
        <v>5.5641999999999996</v>
      </c>
      <c r="L64" s="64">
        <f>IF(AND(L28=1,M28=""),0,IF(L28="","",M64+Tabela_Juros!M50))</f>
        <v>5.2770999999999999</v>
      </c>
      <c r="M64" s="64">
        <f>IF(AND(M28=1,B29=""),0,IF(M28="","",B65+Tabela_Juros!B51))</f>
        <v>4.99</v>
      </c>
    </row>
    <row r="65" spans="1:15" hidden="1" x14ac:dyDescent="0.2">
      <c r="A65" s="32">
        <v>2020</v>
      </c>
      <c r="B65" s="63">
        <f>IF(AND(B29=1,C29=""),0,IF(B29="","",C65+Tabela_Juros!C51))</f>
        <v>4.7312000000000003</v>
      </c>
      <c r="C65" s="63">
        <f>IF(AND(C29=1,D29=""),0,IF(C29="","",D65+Tabela_Juros!D51))</f>
        <v>4.4724000000000004</v>
      </c>
      <c r="D65" s="63">
        <f>IF(AND(D29=1,E29=""),0,IF(D29="","",E65+Tabela_Juros!E51))</f>
        <v>4.2278000000000002</v>
      </c>
      <c r="E65" s="63">
        <f>IF(AND(E29=1,F29=""),0,IF(E29="","",F65+Tabela_Juros!F51))</f>
        <v>4.0115999999999996</v>
      </c>
      <c r="F65" s="63">
        <f>IF(AND(F29=1,G29=""),0,IF(F29="","",G65+Tabela_Juros!G51))</f>
        <v>3.7953999999999999</v>
      </c>
      <c r="G65" s="63">
        <f>IF(AND(G29=1,H29=""),0,IF(G29="","",H65+Tabela_Juros!H51))</f>
        <v>3.6221000000000001</v>
      </c>
      <c r="H65" s="63">
        <f>IF(AND(H29=1,I29=""),0,IF(H29="","",I65+Tabela_Juros!I51))</f>
        <v>3.4918</v>
      </c>
      <c r="I65" s="63">
        <f>IF(AND(I29=1,J29=""),0,IF(I29="","",J65+Tabela_Juros!J51))</f>
        <v>3.3614999999999999</v>
      </c>
      <c r="J65" s="63">
        <f>IF(AND(J29=1,K29=""),0,IF(J29="","",K65+Tabela_Juros!K51))</f>
        <v>3.2456</v>
      </c>
      <c r="K65" s="63">
        <f>IF(AND(K29=1,L29=""),0,IF(K29="","",L65+Tabela_Juros!L51))</f>
        <v>3.1297000000000001</v>
      </c>
      <c r="L65" s="63">
        <f>IF(AND(L29=1,M29=""),0,IF(L29="","",M65+Tabela_Juros!M51))</f>
        <v>3.0137999999999998</v>
      </c>
      <c r="M65" s="63">
        <f>IF(AND(M29=1,B30=""),0,IF(M29="","",B66+Tabela_Juros!B52))</f>
        <v>2.8978999999999999</v>
      </c>
      <c r="O65" s="73"/>
    </row>
    <row r="66" spans="1:15" hidden="1" x14ac:dyDescent="0.2">
      <c r="A66" s="34">
        <v>2021</v>
      </c>
      <c r="B66" s="64">
        <f>IF(AND(B30=1,C30=""),0,IF(B30="","",C66+Tabela_Juros!C52))</f>
        <v>2.782</v>
      </c>
      <c r="C66" s="64">
        <f>IF(AND(C30=1,D30=""),0,IF(C30="","",D66+Tabela_Juros!D52))</f>
        <v>2.6661000000000001</v>
      </c>
      <c r="D66" s="64">
        <f>IF(AND(D30=1,E30=""),0,IF(D30="","",E66+Tabela_Juros!E52))</f>
        <v>2.5501999999999998</v>
      </c>
      <c r="E66" s="64">
        <f>IF(AND(E30=1,F30=""),0,IF(E30="","",F66+Tabela_Juros!F52))</f>
        <v>2.3912</v>
      </c>
      <c r="F66" s="64">
        <f>IF(AND(F30=1,G30=""),0,IF(F30="","",G66+Tabela_Juros!G52))</f>
        <v>2.2322000000000002</v>
      </c>
      <c r="G66" s="64">
        <f>IF(AND(G30=1,H30=""),0,IF(G30="","",H66+Tabela_Juros!H52))</f>
        <v>2.0303</v>
      </c>
      <c r="H66" s="64">
        <f>IF(AND(H30=1,I30=""),0,IF(H30="","",I66+Tabela_Juros!I52))</f>
        <v>1.7857000000000001</v>
      </c>
      <c r="I66" s="64">
        <f>IF(AND(I30=1,J30=""),0,IF(I30="","",J66+Tabela_Juros!J52))</f>
        <v>1.5410999999999999</v>
      </c>
      <c r="J66" s="64">
        <f>IF(AND(J30=1,K30=""),0,IF(J30="","",K66+Tabela_Juros!K52))</f>
        <v>1.2399</v>
      </c>
      <c r="K66" s="64">
        <f>IF(AND(K30=1,L30=""),0,IF(K30="","",L66+Tabela_Juros!L52))</f>
        <v>0.88239999999999996</v>
      </c>
      <c r="L66" s="64">
        <f>IF(AND(L30=1,M30=""),0,IF(L30="","",M66+Tabela_Juros!M52))</f>
        <v>0.44119999999999998</v>
      </c>
      <c r="M66" s="64">
        <f>IF(AND(M30=1,B31=""),0,IF(M30="","",B67+Tabela_Juros!B53))</f>
        <v>0</v>
      </c>
    </row>
    <row r="67" spans="1:15" hidden="1" x14ac:dyDescent="0.2">
      <c r="A67" s="32">
        <v>2022</v>
      </c>
      <c r="B67" s="63" t="str">
        <f>IF(AND(B31=1,C31=""),0,IF(B31="","",C67+Tabela_Juros!C53))</f>
        <v/>
      </c>
      <c r="C67" s="63" t="str">
        <f>IF(AND(C31=1,D31=""),0,IF(C31="","",D67+Tabela_Juros!D53))</f>
        <v/>
      </c>
      <c r="D67" s="63" t="str">
        <f>IF(AND(D31=1,E31=""),0,IF(D31="","",E67+Tabela_Juros!E53))</f>
        <v/>
      </c>
      <c r="E67" s="63" t="str">
        <f>IF(AND(E31=1,F31=""),0,IF(E31="","",F67+Tabela_Juros!F53))</f>
        <v/>
      </c>
      <c r="F67" s="63" t="str">
        <f>IF(AND(F31=1,G31=""),0,IF(F31="","",G67+Tabela_Juros!G53))</f>
        <v/>
      </c>
      <c r="G67" s="63" t="str">
        <f>IF(AND(G31=1,H31=""),0,IF(G31="","",H67+Tabela_Juros!H53))</f>
        <v/>
      </c>
      <c r="H67" s="63" t="str">
        <f>IF(AND(H31=1,I31=""),0,IF(H31="","",I67+Tabela_Juros!I53))</f>
        <v/>
      </c>
      <c r="I67" s="63" t="str">
        <f>IF(AND(I31=1,J31=""),0,IF(I31="","",J67+Tabela_Juros!J53))</f>
        <v/>
      </c>
      <c r="J67" s="63" t="str">
        <f>IF(AND(J31=1,K31=""),0,IF(J31="","",K67+Tabela_Juros!K53))</f>
        <v/>
      </c>
      <c r="K67" s="63" t="str">
        <f>IF(AND(K31=1,L31=""),0,IF(K31="","",L67+Tabela_Juros!L53))</f>
        <v/>
      </c>
      <c r="L67" s="63" t="str">
        <f>IF(AND(L31=1,M31=""),0,IF(L31="","",M67+Tabela_Juros!M53))</f>
        <v/>
      </c>
      <c r="M67" s="63" t="str">
        <f>IF(AND(M31=1,B32=""),0,IF(M31="","",B68+Tabela_Juros!B54))</f>
        <v/>
      </c>
    </row>
    <row r="68" spans="1:15" hidden="1" x14ac:dyDescent="0.2">
      <c r="A68" s="34">
        <v>2023</v>
      </c>
      <c r="B68" s="38" t="str">
        <f>IF(AND(B32=1,C32=""),0,IF(B32="","",C68+Tabela_Juros!C54))</f>
        <v/>
      </c>
      <c r="C68" s="38" t="str">
        <f>IF(AND(C32=1,D32=""),0,IF(C32="","",D68+Tabela_Juros!D54))</f>
        <v/>
      </c>
      <c r="D68" s="38" t="str">
        <f>IF(AND(D32=1,E32=""),0,IF(D32="","",E68+Tabela_Juros!E54))</f>
        <v/>
      </c>
      <c r="E68" s="38" t="str">
        <f>IF(AND(E32=1,F32=""),0,IF(E32="","",F68+Tabela_Juros!F54))</f>
        <v/>
      </c>
      <c r="F68" s="38" t="str">
        <f>IF(AND(F32=1,G32=""),0,IF(F32="","",G68+Tabela_Juros!G54))</f>
        <v/>
      </c>
      <c r="G68" s="38" t="str">
        <f>IF(AND(G32=1,H32=""),0,IF(G32="","",H68+Tabela_Juros!H54))</f>
        <v/>
      </c>
      <c r="H68" s="38" t="str">
        <f>IF(AND(H32=1,I32=""),0,IF(H32="","",I68+Tabela_Juros!I54))</f>
        <v/>
      </c>
      <c r="I68" s="38" t="str">
        <f>IF(AND(I32=1,J32=""),0,IF(I32="","",J68+Tabela_Juros!J54))</f>
        <v/>
      </c>
      <c r="J68" s="38" t="str">
        <f>IF(AND(J32=1,K32=""),0,IF(J32="","",K68+Tabela_Juros!K54))</f>
        <v/>
      </c>
      <c r="K68" s="38" t="str">
        <f>IF(AND(K32=1,L32=""),0,IF(K32="","",L68+Tabela_Juros!L54))</f>
        <v/>
      </c>
      <c r="L68" s="38" t="str">
        <f>IF(AND(L32=1,M32=""),0,IF(L32="","",M68+Tabela_Juros!M54))</f>
        <v/>
      </c>
      <c r="M68" s="38" t="str">
        <f>IF(AND(M32=1,B33=""),0,IF(M32="","",B69+Tabela_Juros!B55))</f>
        <v/>
      </c>
    </row>
    <row r="69" spans="1:15" hidden="1" x14ac:dyDescent="0.2">
      <c r="A69" s="32">
        <v>2024</v>
      </c>
      <c r="B69" s="37" t="str">
        <f>IF(AND(B33=1,C33=""),0,IF(B33="","",C69+Tabela_Juros!C55))</f>
        <v/>
      </c>
      <c r="C69" s="37" t="str">
        <f>IF(AND(C33=1,D33=""),0,IF(C33="","",D69+Tabela_Juros!D55))</f>
        <v/>
      </c>
      <c r="D69" s="37" t="str">
        <f>IF(AND(D33=1,E33=""),0,IF(D33="","",E69+Tabela_Juros!E55))</f>
        <v/>
      </c>
      <c r="E69" s="37" t="str">
        <f>IF(AND(E33=1,F33=""),0,IF(E33="","",F69+Tabela_Juros!F55))</f>
        <v/>
      </c>
      <c r="F69" s="37" t="str">
        <f>IF(AND(F33=1,G33=""),0,IF(F33="","",G69+Tabela_Juros!G55))</f>
        <v/>
      </c>
      <c r="G69" s="37" t="str">
        <f>IF(AND(G33=1,H33=""),0,IF(G33="","",H69+Tabela_Juros!H55))</f>
        <v/>
      </c>
      <c r="H69" s="37" t="str">
        <f>IF(AND(H33=1,I33=""),0,IF(H33="","",I69+Tabela_Juros!I55))</f>
        <v/>
      </c>
      <c r="I69" s="37" t="str">
        <f>IF(AND(I33=1,J33=""),0,IF(I33="","",J69+Tabela_Juros!J55))</f>
        <v/>
      </c>
      <c r="J69" s="37" t="str">
        <f>IF(AND(J33=1,K33=""),0,IF(J33="","",K69+Tabela_Juros!K55))</f>
        <v/>
      </c>
      <c r="K69" s="37" t="str">
        <f>IF(AND(K33=1,L33=""),0,IF(K33="","",L69+Tabela_Juros!L55))</f>
        <v/>
      </c>
      <c r="L69" s="37" t="str">
        <f>IF(AND(L33=1,M33=""),0,IF(L33="","",M69+Tabela_Juros!M55))</f>
        <v/>
      </c>
      <c r="M69" s="37" t="str">
        <f>IF(AND(M33=1,B34=""),0,IF(M33="","",B70+Tabela_Juros!B56))</f>
        <v/>
      </c>
    </row>
    <row r="70" spans="1:15" hidden="1" x14ac:dyDescent="0.2">
      <c r="A70" s="34">
        <v>2025</v>
      </c>
      <c r="B70" s="38" t="str">
        <f>IF(AND(B34=1,C34=""),0,IF(B34="","",C70+Tabela_Juros!C56))</f>
        <v/>
      </c>
      <c r="C70" s="38" t="str">
        <f>IF(AND(C34=1,D34=""),0,IF(C34="","",D70+Tabela_Juros!D56))</f>
        <v/>
      </c>
      <c r="D70" s="38" t="str">
        <f>IF(AND(D34=1,E34=""),0,IF(D34="","",E70+Tabela_Juros!E56))</f>
        <v/>
      </c>
      <c r="E70" s="38" t="str">
        <f>IF(AND(E34=1,F34=""),0,IF(E34="","",F70+Tabela_Juros!F56))</f>
        <v/>
      </c>
      <c r="F70" s="38" t="str">
        <f>IF(AND(F34=1,G34=""),0,IF(F34="","",G70+Tabela_Juros!G56))</f>
        <v/>
      </c>
      <c r="G70" s="38" t="str">
        <f>IF(AND(G34=1,H34=""),0,IF(G34="","",H70+Tabela_Juros!H56))</f>
        <v/>
      </c>
      <c r="H70" s="38" t="str">
        <f>IF(AND(H34=1,I34=""),0,IF(H34="","",I70+Tabela_Juros!I56))</f>
        <v/>
      </c>
      <c r="I70" s="38" t="str">
        <f>IF(AND(I34=1,J34=""),0,IF(I34="","",J70+Tabela_Juros!J56))</f>
        <v/>
      </c>
      <c r="J70" s="38" t="str">
        <f>IF(AND(J34=1,K34=""),0,IF(J34="","",K70+Tabela_Juros!K56))</f>
        <v/>
      </c>
      <c r="K70" s="38" t="str">
        <f>IF(AND(K34=1,L34=""),0,IF(K34="","",L70+Tabela_Juros!L56))</f>
        <v/>
      </c>
      <c r="L70" s="38" t="str">
        <f>IF(AND(L34=1,M34=""),0,IF(L34="","",M70+Tabela_Juros!M56))</f>
        <v/>
      </c>
      <c r="M70" s="38" t="str">
        <f>IF(AND(M34=1,B35=""),0,IF(M34="","",B71+Tabela_Juros!B57))</f>
        <v/>
      </c>
    </row>
    <row r="71" spans="1:15" ht="5.25" hidden="1" customHeight="1" x14ac:dyDescent="0.2">
      <c r="A71" s="90" t="s">
        <v>41</v>
      </c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</row>
    <row r="72" spans="1:15" ht="12" hidden="1" customHeight="1" x14ac:dyDescent="0.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</row>
    <row r="73" spans="1:15" ht="12" hidden="1" customHeight="1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</row>
    <row r="74" spans="1:15" ht="12" hidden="1" customHeight="1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</row>
    <row r="75" spans="1:15" ht="12" hidden="1" customHeight="1" x14ac:dyDescent="0.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</row>
    <row r="76" spans="1:15" ht="12" hidden="1" customHeight="1" x14ac:dyDescent="0.25">
      <c r="A76" s="87" t="s">
        <v>44</v>
      </c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</row>
    <row r="77" spans="1:15" ht="21.75" hidden="1" customHeight="1" x14ac:dyDescent="0.3">
      <c r="A77" s="54" t="s">
        <v>28</v>
      </c>
      <c r="B77" s="55" t="s">
        <v>15</v>
      </c>
      <c r="C77" s="55" t="s">
        <v>16</v>
      </c>
      <c r="D77" s="55" t="s">
        <v>17</v>
      </c>
      <c r="E77" s="55" t="s">
        <v>18</v>
      </c>
      <c r="F77" s="55" t="s">
        <v>19</v>
      </c>
      <c r="G77" s="55" t="s">
        <v>20</v>
      </c>
      <c r="H77" s="55" t="s">
        <v>21</v>
      </c>
      <c r="I77" s="55" t="s">
        <v>22</v>
      </c>
      <c r="J77" s="55" t="s">
        <v>23</v>
      </c>
      <c r="K77" s="55" t="s">
        <v>24</v>
      </c>
      <c r="L77" s="55" t="s">
        <v>25</v>
      </c>
      <c r="M77" s="55" t="s">
        <v>26</v>
      </c>
    </row>
    <row r="78" spans="1:15" ht="21.75" hidden="1" customHeight="1" x14ac:dyDescent="0.25">
      <c r="A78" s="68">
        <v>2021</v>
      </c>
      <c r="B78" s="75">
        <f>'Tabela IPCA-e - Selic'!B23</f>
        <v>0</v>
      </c>
      <c r="C78" s="75">
        <f>'Tabela IPCA-e - Selic'!C23</f>
        <v>0</v>
      </c>
      <c r="D78" s="75">
        <f>'Tabela IPCA-e - Selic'!D23</f>
        <v>0</v>
      </c>
      <c r="E78" s="75">
        <f>'Tabela IPCA-e - Selic'!E23</f>
        <v>0</v>
      </c>
      <c r="F78" s="75">
        <f>'Tabela IPCA-e - Selic'!F23</f>
        <v>0</v>
      </c>
      <c r="G78" s="75">
        <f>'Tabela IPCA-e - Selic'!G23</f>
        <v>0</v>
      </c>
      <c r="H78" s="75">
        <f>'Tabela IPCA-e - Selic'!H23</f>
        <v>0</v>
      </c>
      <c r="I78" s="75">
        <f>'Tabela IPCA-e - Selic'!I23</f>
        <v>0</v>
      </c>
      <c r="J78" s="75">
        <f>'Tabela IPCA-e - Selic'!J23</f>
        <v>0</v>
      </c>
      <c r="K78" s="75">
        <f>'Tabela IPCA-e - Selic'!K23</f>
        <v>0</v>
      </c>
      <c r="L78" s="75">
        <f>'Tabela IPCA-e - Selic'!L23</f>
        <v>0</v>
      </c>
      <c r="M78" s="75">
        <f>'Tabela IPCA-e - Selic'!M23</f>
        <v>0.30830000000000002</v>
      </c>
    </row>
    <row r="79" spans="1:15" ht="21.75" hidden="1" customHeight="1" x14ac:dyDescent="0.25">
      <c r="A79" s="26">
        <v>2022</v>
      </c>
      <c r="B79" s="75">
        <f>'Tabela IPCA-e - Selic'!B24</f>
        <v>0.30059999999999998</v>
      </c>
      <c r="C79" s="75">
        <f>'Tabela IPCA-e - Selic'!C24</f>
        <v>0.29330000000000001</v>
      </c>
      <c r="D79" s="75">
        <f>'Tabela IPCA-e - Selic'!D24</f>
        <v>0.28570000000000001</v>
      </c>
      <c r="E79" s="75">
        <f>'Tabela IPCA-e - Selic'!E24</f>
        <v>0.27639999999999998</v>
      </c>
      <c r="F79" s="75">
        <f>'Tabela IPCA-e - Selic'!F24</f>
        <v>0.2681</v>
      </c>
      <c r="G79" s="75">
        <f>'Tabela IPCA-e - Selic'!G24</f>
        <v>0.25779999999999997</v>
      </c>
      <c r="H79" s="75">
        <f>'Tabela IPCA-e - Selic'!H24</f>
        <v>0.24759999999999999</v>
      </c>
      <c r="I79" s="75">
        <f>'Tabela IPCA-e - Selic'!I24</f>
        <v>0.23730000000000001</v>
      </c>
      <c r="J79" s="75">
        <f>'Tabela IPCA-e - Selic'!J24</f>
        <v>0.22559999999999999</v>
      </c>
      <c r="K79" s="75">
        <f>'Tabela IPCA-e - Selic'!K24</f>
        <v>0.21490000000000001</v>
      </c>
      <c r="L79" s="75">
        <f>'Tabela IPCA-e - Selic'!L24</f>
        <v>0.20469999999999999</v>
      </c>
      <c r="M79" s="75">
        <f>'Tabela IPCA-e - Selic'!M24</f>
        <v>0.19450000000000001</v>
      </c>
    </row>
    <row r="80" spans="1:15" ht="21.75" hidden="1" customHeight="1" x14ac:dyDescent="0.25">
      <c r="A80" s="68">
        <v>2023</v>
      </c>
      <c r="B80" s="75">
        <f>'Tabela IPCA-e - Selic'!B25</f>
        <v>0.18329999999999999</v>
      </c>
      <c r="C80" s="75">
        <f>'Tabela IPCA-e - Selic'!C25</f>
        <v>0.1721</v>
      </c>
      <c r="D80" s="75">
        <f>'Tabela IPCA-e - Selic'!D25</f>
        <v>0.16289999999999999</v>
      </c>
      <c r="E80" s="75">
        <f>'Tabela IPCA-e - Selic'!E25</f>
        <v>0.1512</v>
      </c>
      <c r="F80" s="75">
        <f>'Tabela IPCA-e - Selic'!F25</f>
        <v>0.14199999999999999</v>
      </c>
      <c r="G80" s="75">
        <f>'Tabela IPCA-e - Selic'!G25</f>
        <v>0.1308</v>
      </c>
      <c r="H80" s="75">
        <f>'Tabela IPCA-e - Selic'!H25</f>
        <v>0.1201</v>
      </c>
      <c r="I80" s="75">
        <f>'Tabela IPCA-e - Selic'!I25</f>
        <v>0.1094</v>
      </c>
      <c r="J80" s="75">
        <f>'Tabela IPCA-e - Selic'!J25</f>
        <v>9.8000000000000004E-2</v>
      </c>
      <c r="K80" s="75">
        <f>'Tabela IPCA-e - Selic'!K25</f>
        <v>8.8300000000000003E-2</v>
      </c>
      <c r="L80" s="75">
        <f>'Tabela IPCA-e - Selic'!L25</f>
        <v>7.8299999999999995E-2</v>
      </c>
      <c r="M80" s="75">
        <f>'Tabela IPCA-e - Selic'!M25</f>
        <v>6.9099999999999995E-2</v>
      </c>
    </row>
    <row r="81" spans="1:49" ht="21.75" hidden="1" customHeight="1" x14ac:dyDescent="0.25">
      <c r="A81" s="26">
        <v>2024</v>
      </c>
      <c r="B81" s="75">
        <f>'Tabela IPCA-e - Selic'!B26</f>
        <v>6.0199999999999997E-2</v>
      </c>
      <c r="C81" s="75">
        <f>'Tabela IPCA-e - Selic'!C26</f>
        <v>5.0500000000000003E-2</v>
      </c>
      <c r="D81" s="75">
        <f>'Tabela IPCA-e - Selic'!D26</f>
        <v>4.2500000000000003E-2</v>
      </c>
      <c r="E81" s="75">
        <f>'Tabela IPCA-e - Selic'!E26</f>
        <v>3.4200000000000001E-2</v>
      </c>
      <c r="F81" s="75">
        <f>'Tabela IPCA-e - Selic'!F26</f>
        <v>2.53E-2</v>
      </c>
      <c r="G81" s="75">
        <f>'Tabela IPCA-e - Selic'!G26</f>
        <v>1.7000000000000001E-2</v>
      </c>
      <c r="H81" s="75">
        <f>'Tabela IPCA-e - Selic'!H26</f>
        <v>9.1000000000000004E-3</v>
      </c>
      <c r="I81" s="75">
        <f>'Tabela IPCA-e - Selic'!I26</f>
        <v>0</v>
      </c>
      <c r="J81" s="75">
        <f>'Tabela IPCA-e - Selic'!J26</f>
        <v>0</v>
      </c>
      <c r="K81" s="75">
        <f>'Tabela IPCA-e - Selic'!K26</f>
        <v>0</v>
      </c>
      <c r="L81" s="75">
        <f>'Tabela IPCA-e - Selic'!L26</f>
        <v>0</v>
      </c>
      <c r="M81" s="75">
        <f>'Tabela IPCA-e - Selic'!M26</f>
        <v>0</v>
      </c>
    </row>
    <row r="82" spans="1:49" ht="21.75" hidden="1" customHeight="1" x14ac:dyDescent="0.25">
      <c r="A82" s="68">
        <v>2025</v>
      </c>
      <c r="B82" s="75">
        <f>'Tabela IPCA-e - Selic'!B27</f>
        <v>0</v>
      </c>
      <c r="C82" s="75">
        <f>'Tabela IPCA-e - Selic'!C27</f>
        <v>0</v>
      </c>
      <c r="D82" s="75">
        <f>'Tabela IPCA-e - Selic'!D27</f>
        <v>0</v>
      </c>
      <c r="E82" s="75">
        <f>'Tabela IPCA-e - Selic'!E27</f>
        <v>0</v>
      </c>
      <c r="F82" s="75">
        <f>'Tabela IPCA-e - Selic'!F27</f>
        <v>0</v>
      </c>
      <c r="G82" s="75">
        <f>'Tabela IPCA-e - Selic'!G27</f>
        <v>0</v>
      </c>
      <c r="H82" s="75">
        <f>'Tabela IPCA-e - Selic'!H27</f>
        <v>0</v>
      </c>
      <c r="I82" s="75">
        <f>'Tabela IPCA-e - Selic'!I27</f>
        <v>0</v>
      </c>
      <c r="J82" s="75">
        <f>'Tabela IPCA-e - Selic'!J27</f>
        <v>0</v>
      </c>
      <c r="K82" s="75">
        <f>'Tabela IPCA-e - Selic'!K27</f>
        <v>0</v>
      </c>
      <c r="L82" s="75">
        <f>'Tabela IPCA-e - Selic'!L27</f>
        <v>0</v>
      </c>
      <c r="M82" s="75">
        <f>'Tabela IPCA-e - Selic'!M27</f>
        <v>0</v>
      </c>
    </row>
    <row r="83" spans="1:49" ht="12" hidden="1" customHeight="1" x14ac:dyDescent="0.2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</row>
    <row r="84" spans="1:49" ht="21" hidden="1" customHeight="1" x14ac:dyDescent="0.2">
      <c r="A84" s="103" t="s">
        <v>48</v>
      </c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1:49" ht="12" hidden="1" customHeight="1" x14ac:dyDescent="0.3">
      <c r="A85" s="57" t="s">
        <v>28</v>
      </c>
      <c r="B85" s="58" t="s">
        <v>15</v>
      </c>
      <c r="C85" s="58" t="s">
        <v>16</v>
      </c>
      <c r="D85" s="58" t="s">
        <v>17</v>
      </c>
      <c r="E85" s="58" t="s">
        <v>18</v>
      </c>
      <c r="F85" s="58" t="s">
        <v>19</v>
      </c>
      <c r="G85" s="58" t="s">
        <v>20</v>
      </c>
      <c r="H85" s="58" t="s">
        <v>21</v>
      </c>
      <c r="I85" s="58" t="s">
        <v>22</v>
      </c>
      <c r="J85" s="58" t="s">
        <v>23</v>
      </c>
      <c r="K85" s="58" t="s">
        <v>24</v>
      </c>
      <c r="L85" s="58" t="s">
        <v>25</v>
      </c>
      <c r="M85" s="58" t="s">
        <v>26</v>
      </c>
    </row>
    <row r="86" spans="1:49" ht="18.75" hidden="1" customHeight="1" x14ac:dyDescent="0.25">
      <c r="A86" s="68">
        <v>2021</v>
      </c>
      <c r="B86" s="75">
        <f>B94/100</f>
        <v>0</v>
      </c>
      <c r="C86" s="75">
        <f t="shared" ref="C86:L86" si="7">C94/100</f>
        <v>0</v>
      </c>
      <c r="D86" s="75">
        <f t="shared" si="7"/>
        <v>0</v>
      </c>
      <c r="E86" s="75">
        <f t="shared" si="7"/>
        <v>0</v>
      </c>
      <c r="F86" s="75">
        <f t="shared" si="7"/>
        <v>0</v>
      </c>
      <c r="G86" s="75">
        <f t="shared" si="7"/>
        <v>0</v>
      </c>
      <c r="H86" s="75">
        <f t="shared" si="7"/>
        <v>0</v>
      </c>
      <c r="I86" s="75">
        <f t="shared" si="7"/>
        <v>0</v>
      </c>
      <c r="J86" s="75">
        <f t="shared" si="7"/>
        <v>0</v>
      </c>
      <c r="K86" s="75">
        <f t="shared" si="7"/>
        <v>0</v>
      </c>
      <c r="L86" s="75">
        <f t="shared" si="7"/>
        <v>0</v>
      </c>
      <c r="M86" s="75">
        <f>IF(AND(M94=1,B95=0),1,M94/100)</f>
        <v>7.7000000000000002E-3</v>
      </c>
      <c r="N86" s="101">
        <v>2023</v>
      </c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99">
        <v>2024</v>
      </c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1">
        <v>2025</v>
      </c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</row>
    <row r="87" spans="1:49" ht="18.75" hidden="1" customHeight="1" x14ac:dyDescent="0.25">
      <c r="A87" s="26">
        <v>2022</v>
      </c>
      <c r="B87" s="75">
        <f t="shared" ref="B87:K87" si="8">IF(AND(B95=1,C95=0),1,B95/100)</f>
        <v>7.3000000000000001E-3</v>
      </c>
      <c r="C87" s="75">
        <f t="shared" si="8"/>
        <v>7.6E-3</v>
      </c>
      <c r="D87" s="75">
        <f t="shared" si="8"/>
        <v>9.2999999999999992E-3</v>
      </c>
      <c r="E87" s="75">
        <f t="shared" si="8"/>
        <v>8.3000000000000001E-3</v>
      </c>
      <c r="F87" s="75">
        <f t="shared" si="8"/>
        <v>1.03E-2</v>
      </c>
      <c r="G87" s="75">
        <f t="shared" si="8"/>
        <v>1.0200000000000001E-2</v>
      </c>
      <c r="H87" s="75">
        <f t="shared" si="8"/>
        <v>1.03E-2</v>
      </c>
      <c r="I87" s="75">
        <f t="shared" si="8"/>
        <v>1.17E-2</v>
      </c>
      <c r="J87" s="75">
        <f t="shared" si="8"/>
        <v>1.0699999999999999E-2</v>
      </c>
      <c r="K87" s="75">
        <f t="shared" si="8"/>
        <v>1.0200000000000001E-2</v>
      </c>
      <c r="L87" s="75">
        <f>IF(AND(L95=1,M95=0),1,L95/100)</f>
        <v>1.0200000000000001E-2</v>
      </c>
      <c r="M87" s="75">
        <f>IF(AND(M95=1,B96=0),1,M95/100)</f>
        <v>1.12E-2</v>
      </c>
      <c r="N87" s="73">
        <f>B88</f>
        <v>1.12E-2</v>
      </c>
      <c r="O87" s="73">
        <f t="shared" ref="O87:Y87" si="9">C88</f>
        <v>9.1999999999999998E-3</v>
      </c>
      <c r="P87" s="73">
        <f t="shared" si="9"/>
        <v>1.17E-2</v>
      </c>
      <c r="Q87" s="73">
        <f t="shared" si="9"/>
        <v>9.1999999999999998E-3</v>
      </c>
      <c r="R87" s="73">
        <f t="shared" si="9"/>
        <v>1.12E-2</v>
      </c>
      <c r="S87" s="73">
        <f t="shared" si="9"/>
        <v>1.0699999999999999E-2</v>
      </c>
      <c r="T87" s="73">
        <f t="shared" si="9"/>
        <v>1.0699999999999999E-2</v>
      </c>
      <c r="U87" s="73">
        <f t="shared" si="9"/>
        <v>1.14E-2</v>
      </c>
      <c r="V87" s="73">
        <f t="shared" si="9"/>
        <v>9.7000000000000003E-3</v>
      </c>
      <c r="W87" s="73">
        <f t="shared" si="9"/>
        <v>0.01</v>
      </c>
      <c r="X87" s="73">
        <f t="shared" si="9"/>
        <v>9.1999999999999998E-3</v>
      </c>
      <c r="Y87" s="73">
        <f t="shared" si="9"/>
        <v>8.8999999999999999E-3</v>
      </c>
      <c r="Z87" s="73">
        <f>B89</f>
        <v>9.7000000000000003E-3</v>
      </c>
      <c r="AA87" s="73">
        <f t="shared" ref="AA87:AK87" si="10">C89</f>
        <v>8.0000000000000002E-3</v>
      </c>
      <c r="AB87" s="73">
        <f t="shared" si="10"/>
        <v>8.3000000000000001E-3</v>
      </c>
      <c r="AC87" s="73">
        <f t="shared" si="10"/>
        <v>8.8999999999999999E-3</v>
      </c>
      <c r="AD87" s="73">
        <f t="shared" si="10"/>
        <v>8.3000000000000001E-3</v>
      </c>
      <c r="AE87" s="73">
        <f t="shared" si="10"/>
        <v>7.9000000000000008E-3</v>
      </c>
      <c r="AF87" s="73">
        <f t="shared" si="10"/>
        <v>9.1000000000000004E-3</v>
      </c>
      <c r="AG87" s="73">
        <f t="shared" si="10"/>
        <v>1</v>
      </c>
      <c r="AH87" s="73">
        <f t="shared" si="10"/>
        <v>0</v>
      </c>
      <c r="AI87" s="73">
        <f t="shared" si="10"/>
        <v>0</v>
      </c>
      <c r="AJ87" s="73">
        <f t="shared" si="10"/>
        <v>0</v>
      </c>
      <c r="AK87" s="73">
        <f t="shared" si="10"/>
        <v>0</v>
      </c>
      <c r="AL87" s="73">
        <f>B90</f>
        <v>0</v>
      </c>
      <c r="AM87" s="73">
        <f t="shared" ref="AM87:AW87" si="11">C90</f>
        <v>0</v>
      </c>
      <c r="AN87" s="73">
        <f t="shared" si="11"/>
        <v>0</v>
      </c>
      <c r="AO87" s="73">
        <f t="shared" si="11"/>
        <v>0</v>
      </c>
      <c r="AP87" s="73">
        <f t="shared" si="11"/>
        <v>0</v>
      </c>
      <c r="AQ87" s="73">
        <f t="shared" si="11"/>
        <v>0</v>
      </c>
      <c r="AR87" s="73">
        <f t="shared" si="11"/>
        <v>0</v>
      </c>
      <c r="AS87" s="73">
        <f t="shared" si="11"/>
        <v>0</v>
      </c>
      <c r="AT87" s="73">
        <f t="shared" si="11"/>
        <v>0</v>
      </c>
      <c r="AU87" s="73">
        <f t="shared" si="11"/>
        <v>0</v>
      </c>
      <c r="AV87" s="73">
        <f t="shared" si="11"/>
        <v>0</v>
      </c>
      <c r="AW87" s="73">
        <f t="shared" si="11"/>
        <v>0</v>
      </c>
    </row>
    <row r="88" spans="1:49" ht="18.75" hidden="1" customHeight="1" x14ac:dyDescent="0.25">
      <c r="A88" s="68">
        <v>2023</v>
      </c>
      <c r="B88" s="75">
        <f t="shared" ref="B88:L88" si="12">IF(AND(B96=1,C96=0),1,B96/100)</f>
        <v>1.12E-2</v>
      </c>
      <c r="C88" s="75">
        <f t="shared" si="12"/>
        <v>9.1999999999999998E-3</v>
      </c>
      <c r="D88" s="75">
        <f t="shared" si="12"/>
        <v>1.17E-2</v>
      </c>
      <c r="E88" s="75">
        <f t="shared" si="12"/>
        <v>9.1999999999999998E-3</v>
      </c>
      <c r="F88" s="75">
        <f t="shared" si="12"/>
        <v>1.12E-2</v>
      </c>
      <c r="G88" s="75">
        <f t="shared" si="12"/>
        <v>1.0699999999999999E-2</v>
      </c>
      <c r="H88" s="75">
        <f t="shared" si="12"/>
        <v>1.0699999999999999E-2</v>
      </c>
      <c r="I88" s="75">
        <f t="shared" si="12"/>
        <v>1.14E-2</v>
      </c>
      <c r="J88" s="75">
        <f t="shared" si="12"/>
        <v>9.7000000000000003E-3</v>
      </c>
      <c r="K88" s="75">
        <f t="shared" si="12"/>
        <v>0.01</v>
      </c>
      <c r="L88" s="75">
        <f t="shared" si="12"/>
        <v>9.1999999999999998E-3</v>
      </c>
      <c r="M88" s="75">
        <f t="shared" ref="M88:M89" si="13">IF(AND(M96=1,B97=0),1,M96/100)</f>
        <v>8.8999999999999999E-3</v>
      </c>
    </row>
    <row r="89" spans="1:49" ht="18.75" hidden="1" customHeight="1" x14ac:dyDescent="0.25">
      <c r="A89" s="26">
        <v>2024</v>
      </c>
      <c r="B89" s="75">
        <f t="shared" ref="B89:L89" si="14">IF(AND(B97=1,C97=0),1,B97/100)</f>
        <v>9.7000000000000003E-3</v>
      </c>
      <c r="C89" s="75">
        <f t="shared" si="14"/>
        <v>8.0000000000000002E-3</v>
      </c>
      <c r="D89" s="75">
        <f t="shared" si="14"/>
        <v>8.3000000000000001E-3</v>
      </c>
      <c r="E89" s="75">
        <f t="shared" si="14"/>
        <v>8.8999999999999999E-3</v>
      </c>
      <c r="F89" s="75">
        <f t="shared" si="14"/>
        <v>8.3000000000000001E-3</v>
      </c>
      <c r="G89" s="75">
        <f t="shared" si="14"/>
        <v>7.9000000000000008E-3</v>
      </c>
      <c r="H89" s="75">
        <f t="shared" si="14"/>
        <v>9.1000000000000004E-3</v>
      </c>
      <c r="I89" s="75">
        <f t="shared" si="14"/>
        <v>1</v>
      </c>
      <c r="J89" s="75">
        <f t="shared" si="14"/>
        <v>0</v>
      </c>
      <c r="K89" s="75">
        <f t="shared" si="14"/>
        <v>0</v>
      </c>
      <c r="L89" s="75">
        <f t="shared" si="14"/>
        <v>0</v>
      </c>
      <c r="M89" s="75">
        <f t="shared" si="13"/>
        <v>0</v>
      </c>
    </row>
    <row r="90" spans="1:49" ht="18.75" hidden="1" customHeight="1" x14ac:dyDescent="0.25">
      <c r="A90" s="68">
        <v>2025</v>
      </c>
      <c r="B90" s="75">
        <f t="shared" ref="B90:L90" si="15">IF(AND(B98=1,C98=0),1,B98/100)</f>
        <v>0</v>
      </c>
      <c r="C90" s="75">
        <f t="shared" si="15"/>
        <v>0</v>
      </c>
      <c r="D90" s="75">
        <f t="shared" si="15"/>
        <v>0</v>
      </c>
      <c r="E90" s="75">
        <f t="shared" si="15"/>
        <v>0</v>
      </c>
      <c r="F90" s="75">
        <f t="shared" si="15"/>
        <v>0</v>
      </c>
      <c r="G90" s="75">
        <f t="shared" si="15"/>
        <v>0</v>
      </c>
      <c r="H90" s="75">
        <f t="shared" si="15"/>
        <v>0</v>
      </c>
      <c r="I90" s="75">
        <f t="shared" si="15"/>
        <v>0</v>
      </c>
      <c r="J90" s="75">
        <f t="shared" si="15"/>
        <v>0</v>
      </c>
      <c r="K90" s="75">
        <f t="shared" si="15"/>
        <v>0</v>
      </c>
      <c r="L90" s="75">
        <f t="shared" si="15"/>
        <v>0</v>
      </c>
      <c r="M90" s="75">
        <f>IF(AND(M98=1,B100=0),1,M98/100)</f>
        <v>0</v>
      </c>
    </row>
    <row r="91" spans="1:49" ht="18.75" hidden="1" customHeight="1" x14ac:dyDescent="0.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</row>
    <row r="92" spans="1:49" ht="18.75" hidden="1" customHeight="1" x14ac:dyDescent="0.2">
      <c r="A92" s="103" t="s">
        <v>47</v>
      </c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1:49" ht="18.75" hidden="1" customHeight="1" x14ac:dyDescent="0.3">
      <c r="A93" s="57" t="s">
        <v>28</v>
      </c>
      <c r="B93" s="58" t="s">
        <v>15</v>
      </c>
      <c r="C93" s="58" t="s">
        <v>16</v>
      </c>
      <c r="D93" s="58" t="s">
        <v>17</v>
      </c>
      <c r="E93" s="58" t="s">
        <v>18</v>
      </c>
      <c r="F93" s="58" t="s">
        <v>19</v>
      </c>
      <c r="G93" s="58" t="s">
        <v>20</v>
      </c>
      <c r="H93" s="58" t="s">
        <v>21</v>
      </c>
      <c r="I93" s="58" t="s">
        <v>22</v>
      </c>
      <c r="J93" s="58" t="s">
        <v>23</v>
      </c>
      <c r="K93" s="58" t="s">
        <v>24</v>
      </c>
      <c r="L93" s="58" t="s">
        <v>25</v>
      </c>
      <c r="M93" s="58" t="s">
        <v>26</v>
      </c>
    </row>
    <row r="94" spans="1:49" ht="18.75" hidden="1" customHeight="1" x14ac:dyDescent="0.25">
      <c r="A94" s="68">
        <v>2021</v>
      </c>
      <c r="B94" s="75">
        <f>'Tabela IPCA-e - Selic'!B31</f>
        <v>0</v>
      </c>
      <c r="C94" s="75">
        <f>'Tabela IPCA-e - Selic'!C31</f>
        <v>0</v>
      </c>
      <c r="D94" s="75">
        <f>'Tabela IPCA-e - Selic'!D31</f>
        <v>0</v>
      </c>
      <c r="E94" s="75">
        <f>'Tabela IPCA-e - Selic'!E31</f>
        <v>0</v>
      </c>
      <c r="F94" s="75">
        <f>'Tabela IPCA-e - Selic'!F31</f>
        <v>0</v>
      </c>
      <c r="G94" s="75">
        <f>'Tabela IPCA-e - Selic'!G31</f>
        <v>0</v>
      </c>
      <c r="H94" s="75">
        <f>'Tabela IPCA-e - Selic'!H31</f>
        <v>0</v>
      </c>
      <c r="I94" s="75">
        <f>'Tabela IPCA-e - Selic'!I31</f>
        <v>0</v>
      </c>
      <c r="J94" s="75">
        <f>'Tabela IPCA-e - Selic'!J31</f>
        <v>0</v>
      </c>
      <c r="K94" s="75">
        <f>'Tabela IPCA-e - Selic'!K31</f>
        <v>0</v>
      </c>
      <c r="L94" s="75">
        <f>'Tabela IPCA-e - Selic'!L31</f>
        <v>0</v>
      </c>
      <c r="M94" s="75">
        <f>'Tabela IPCA-e - Selic'!M31</f>
        <v>0.77</v>
      </c>
    </row>
    <row r="95" spans="1:49" ht="18.75" hidden="1" customHeight="1" x14ac:dyDescent="0.25">
      <c r="A95" s="26">
        <v>2022</v>
      </c>
      <c r="B95" s="75">
        <f>'Tabela IPCA-e - Selic'!B32</f>
        <v>0.73</v>
      </c>
      <c r="C95" s="75">
        <f>'Tabela IPCA-e - Selic'!C32</f>
        <v>0.76</v>
      </c>
      <c r="D95" s="75">
        <f>'Tabela IPCA-e - Selic'!D32</f>
        <v>0.93</v>
      </c>
      <c r="E95" s="75">
        <f>'Tabela IPCA-e - Selic'!E32</f>
        <v>0.83</v>
      </c>
      <c r="F95" s="75">
        <f>'Tabela IPCA-e - Selic'!F32</f>
        <v>1.03</v>
      </c>
      <c r="G95" s="75">
        <f>'Tabela IPCA-e - Selic'!G32</f>
        <v>1.02</v>
      </c>
      <c r="H95" s="75">
        <f>'Tabela IPCA-e - Selic'!H32</f>
        <v>1.03</v>
      </c>
      <c r="I95" s="75">
        <f>'Tabela IPCA-e - Selic'!I32</f>
        <v>1.17</v>
      </c>
      <c r="J95" s="75">
        <f>'Tabela IPCA-e - Selic'!J32</f>
        <v>1.07</v>
      </c>
      <c r="K95" s="75">
        <f>'Tabela IPCA-e - Selic'!K32</f>
        <v>1.02</v>
      </c>
      <c r="L95" s="75">
        <f>'Tabela IPCA-e - Selic'!L32</f>
        <v>1.02</v>
      </c>
      <c r="M95" s="75">
        <f>'Tabela IPCA-e - Selic'!M32</f>
        <v>1.1200000000000001</v>
      </c>
    </row>
    <row r="96" spans="1:49" ht="18.75" hidden="1" customHeight="1" x14ac:dyDescent="0.25">
      <c r="A96" s="68">
        <v>2023</v>
      </c>
      <c r="B96" s="75">
        <f>'Tabela IPCA-e - Selic'!B33</f>
        <v>1.1200000000000001</v>
      </c>
      <c r="C96" s="75">
        <f>'Tabela IPCA-e - Selic'!C33</f>
        <v>0.92</v>
      </c>
      <c r="D96" s="75">
        <f>'Tabela IPCA-e - Selic'!D33</f>
        <v>1.17</v>
      </c>
      <c r="E96" s="75">
        <f>'Tabela IPCA-e - Selic'!E33</f>
        <v>0.92</v>
      </c>
      <c r="F96" s="75">
        <f>'Tabela IPCA-e - Selic'!F33</f>
        <v>1.1200000000000001</v>
      </c>
      <c r="G96" s="75">
        <f>'Tabela IPCA-e - Selic'!G33</f>
        <v>1.07</v>
      </c>
      <c r="H96" s="75">
        <f>'Tabela IPCA-e - Selic'!H33</f>
        <v>1.07</v>
      </c>
      <c r="I96" s="75">
        <f>'Tabela IPCA-e - Selic'!I33</f>
        <v>1.1399999999999999</v>
      </c>
      <c r="J96" s="75">
        <f>'Tabela IPCA-e - Selic'!J33</f>
        <v>0.97</v>
      </c>
      <c r="K96" s="75">
        <f>'Tabela IPCA-e - Selic'!K33</f>
        <v>1</v>
      </c>
      <c r="L96" s="75">
        <f>'Tabela IPCA-e - Selic'!L33</f>
        <v>0.92</v>
      </c>
      <c r="M96" s="75">
        <f>'Tabela IPCA-e - Selic'!M33</f>
        <v>0.89</v>
      </c>
    </row>
    <row r="97" spans="1:27" ht="18.75" hidden="1" customHeight="1" x14ac:dyDescent="0.25">
      <c r="A97" s="26">
        <v>2024</v>
      </c>
      <c r="B97" s="75">
        <f>'Tabela IPCA-e - Selic'!B34</f>
        <v>0.97</v>
      </c>
      <c r="C97" s="75">
        <f>'Tabela IPCA-e - Selic'!C34</f>
        <v>0.8</v>
      </c>
      <c r="D97" s="75">
        <f>'Tabela IPCA-e - Selic'!D34</f>
        <v>0.83</v>
      </c>
      <c r="E97" s="75">
        <f>'Tabela IPCA-e - Selic'!E34</f>
        <v>0.89</v>
      </c>
      <c r="F97" s="75">
        <f>'Tabela IPCA-e - Selic'!F34</f>
        <v>0.83</v>
      </c>
      <c r="G97" s="75">
        <f>'Tabela IPCA-e - Selic'!G34</f>
        <v>0.79</v>
      </c>
      <c r="H97" s="75">
        <f>'Tabela IPCA-e - Selic'!H34</f>
        <v>0.91</v>
      </c>
      <c r="I97" s="75">
        <f>'Tabela IPCA-e - Selic'!I34</f>
        <v>1</v>
      </c>
      <c r="J97" s="75">
        <f>'Tabela IPCA-e - Selic'!J34</f>
        <v>0</v>
      </c>
      <c r="K97" s="75">
        <f>'Tabela IPCA-e - Selic'!K34</f>
        <v>0</v>
      </c>
      <c r="L97" s="75">
        <f>'Tabela IPCA-e - Selic'!L34</f>
        <v>0</v>
      </c>
      <c r="M97" s="75">
        <f>'Tabela IPCA-e - Selic'!M34</f>
        <v>0</v>
      </c>
    </row>
    <row r="98" spans="1:27" ht="18.75" hidden="1" customHeight="1" x14ac:dyDescent="0.25">
      <c r="A98" s="68">
        <v>2025</v>
      </c>
      <c r="B98" s="75">
        <f>'Tabela IPCA-e - Selic'!B35</f>
        <v>0</v>
      </c>
      <c r="C98" s="75">
        <f>'Tabela IPCA-e - Selic'!C35</f>
        <v>0</v>
      </c>
      <c r="D98" s="75">
        <f>'Tabela IPCA-e - Selic'!D35</f>
        <v>0</v>
      </c>
      <c r="E98" s="75">
        <f>'Tabela IPCA-e - Selic'!E35</f>
        <v>0</v>
      </c>
      <c r="F98" s="75">
        <f>'Tabela IPCA-e - Selic'!F35</f>
        <v>0</v>
      </c>
      <c r="G98" s="75">
        <f>'Tabela IPCA-e - Selic'!G35</f>
        <v>0</v>
      </c>
      <c r="H98" s="75">
        <f>'Tabela IPCA-e - Selic'!H35</f>
        <v>0</v>
      </c>
      <c r="I98" s="75">
        <f>'Tabela IPCA-e - Selic'!I35</f>
        <v>0</v>
      </c>
      <c r="J98" s="75">
        <f>'Tabela IPCA-e - Selic'!J35</f>
        <v>0</v>
      </c>
      <c r="K98" s="75">
        <f>'Tabela IPCA-e - Selic'!K35</f>
        <v>0</v>
      </c>
      <c r="L98" s="75">
        <f>'Tabela IPCA-e - Selic'!L35</f>
        <v>0</v>
      </c>
      <c r="M98" s="75">
        <f>'Tabela IPCA-e - Selic'!M35</f>
        <v>0</v>
      </c>
    </row>
    <row r="99" spans="1:27" ht="18.75" hidden="1" customHeight="1" x14ac:dyDescent="0.25">
      <c r="A99" s="76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1:27" ht="15" x14ac:dyDescent="0.2">
      <c r="A100" s="91" t="s">
        <v>55</v>
      </c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3"/>
      <c r="O100" s="91" t="s">
        <v>56</v>
      </c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3"/>
    </row>
    <row r="101" spans="1:27" x14ac:dyDescent="0.2">
      <c r="A101" s="59" t="s">
        <v>29</v>
      </c>
      <c r="B101" s="33" t="s">
        <v>0</v>
      </c>
      <c r="C101" s="33" t="s">
        <v>1</v>
      </c>
      <c r="D101" s="33" t="s">
        <v>2</v>
      </c>
      <c r="E101" s="33" t="s">
        <v>3</v>
      </c>
      <c r="F101" s="33" t="s">
        <v>4</v>
      </c>
      <c r="G101" s="33" t="s">
        <v>5</v>
      </c>
      <c r="H101" s="33" t="s">
        <v>6</v>
      </c>
      <c r="I101" s="33" t="s">
        <v>7</v>
      </c>
      <c r="J101" s="33" t="s">
        <v>8</v>
      </c>
      <c r="K101" s="33" t="s">
        <v>9</v>
      </c>
      <c r="L101" s="33" t="s">
        <v>10</v>
      </c>
      <c r="M101" s="33" t="s">
        <v>11</v>
      </c>
      <c r="O101" s="72" t="s">
        <v>29</v>
      </c>
      <c r="P101" s="33" t="s">
        <v>0</v>
      </c>
      <c r="Q101" s="33" t="s">
        <v>1</v>
      </c>
      <c r="R101" s="33" t="s">
        <v>2</v>
      </c>
      <c r="S101" s="33" t="s">
        <v>3</v>
      </c>
      <c r="T101" s="33" t="s">
        <v>4</v>
      </c>
      <c r="U101" s="33" t="s">
        <v>5</v>
      </c>
      <c r="V101" s="33" t="s">
        <v>6</v>
      </c>
      <c r="W101" s="33" t="s">
        <v>7</v>
      </c>
      <c r="X101" s="33" t="s">
        <v>8</v>
      </c>
      <c r="Y101" s="33" t="s">
        <v>9</v>
      </c>
      <c r="Z101" s="33" t="s">
        <v>10</v>
      </c>
      <c r="AA101" s="33" t="s">
        <v>11</v>
      </c>
    </row>
    <row r="102" spans="1:27" ht="15" x14ac:dyDescent="0.25">
      <c r="A102" s="32">
        <v>2021</v>
      </c>
      <c r="B102" s="75">
        <v>0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f>IF(M86=1,1,M86+SUM(B87:$AW$87))</f>
        <v>1.3083</v>
      </c>
      <c r="O102" s="32">
        <v>2021</v>
      </c>
      <c r="P102" s="75">
        <f>Tabela_CM_Juros!B75</f>
        <v>0</v>
      </c>
      <c r="Q102" s="75">
        <f>Tabela_CM_Juros!C75</f>
        <v>0</v>
      </c>
      <c r="R102" s="75">
        <f>Tabela_CM_Juros!D75</f>
        <v>0</v>
      </c>
      <c r="S102" s="75">
        <f>Tabela_CM_Juros!E75</f>
        <v>0</v>
      </c>
      <c r="T102" s="75">
        <f>Tabela_CM_Juros!F75</f>
        <v>0</v>
      </c>
      <c r="U102" s="75">
        <f>Tabela_CM_Juros!G75</f>
        <v>0</v>
      </c>
      <c r="V102" s="75">
        <f>Tabela_CM_Juros!H75</f>
        <v>0</v>
      </c>
      <c r="W102" s="75">
        <f>Tabela_CM_Juros!I75</f>
        <v>0</v>
      </c>
      <c r="X102" s="75">
        <f>Tabela_CM_Juros!J75</f>
        <v>0</v>
      </c>
      <c r="Y102" s="75">
        <f>Tabela_CM_Juros!K75</f>
        <v>0</v>
      </c>
      <c r="Z102" s="75">
        <f>Tabela_CM_Juros!L75</f>
        <v>0</v>
      </c>
      <c r="AA102" s="75">
        <f>Tabela_CM_Juros!M75</f>
        <v>1.3083</v>
      </c>
    </row>
    <row r="103" spans="1:27" ht="15" x14ac:dyDescent="0.25">
      <c r="A103" s="34">
        <v>2022</v>
      </c>
      <c r="B103" s="75">
        <f>IF(B87=1,1,SUM(B87:$AW$87))</f>
        <v>1.3006</v>
      </c>
      <c r="C103" s="75">
        <f>IF(C87=1,1,SUM(C87:$AW$87))</f>
        <v>1.2932999999999999</v>
      </c>
      <c r="D103" s="75">
        <f>IF(D87=1,1,SUM(D87:$AW$87))</f>
        <v>1.2857000000000001</v>
      </c>
      <c r="E103" s="75">
        <f>IF(E87=1,1,SUM(E87:$AW$87))</f>
        <v>1.2764</v>
      </c>
      <c r="F103" s="75">
        <f>IF(F87=1,1,SUM(F87:$AW$87))</f>
        <v>1.2681</v>
      </c>
      <c r="G103" s="75">
        <f>IF(G87=1,1,SUM(G87:$AW$87))</f>
        <v>1.2578</v>
      </c>
      <c r="H103" s="75">
        <f>IF(H87=1,1,SUM(H87:$AW$87))</f>
        <v>1.2476</v>
      </c>
      <c r="I103" s="75">
        <f>IF(I87=1,1,SUM(I87:$AW$87))</f>
        <v>1.2373000000000001</v>
      </c>
      <c r="J103" s="75">
        <f>IF(J87=1,1,SUM(J87:$AW$87))</f>
        <v>1.2256</v>
      </c>
      <c r="K103" s="75">
        <f>IF(K87=1,1,SUM(K87:$AW$87))</f>
        <v>1.2149000000000001</v>
      </c>
      <c r="L103" s="75">
        <f>IF(L87=1,1,SUM(L87:$AW$87))</f>
        <v>1.2047000000000001</v>
      </c>
      <c r="M103" s="75">
        <f>IF(M87=1,1,SUM(M87:$AW$87))</f>
        <v>1.1944999999999999</v>
      </c>
      <c r="O103" s="34">
        <v>2022</v>
      </c>
      <c r="P103" s="75">
        <f>Tabela_CM_Juros!B76</f>
        <v>1.3006</v>
      </c>
      <c r="Q103" s="75">
        <f>Tabela_CM_Juros!C76</f>
        <v>1.2932999999999999</v>
      </c>
      <c r="R103" s="75">
        <f>Tabela_CM_Juros!D76</f>
        <v>1.2857000000000001</v>
      </c>
      <c r="S103" s="75">
        <f>Tabela_CM_Juros!E76</f>
        <v>1.2764</v>
      </c>
      <c r="T103" s="75">
        <f>Tabela_CM_Juros!F76</f>
        <v>1.2681</v>
      </c>
      <c r="U103" s="75">
        <f>Tabela_CM_Juros!G76</f>
        <v>1.2578</v>
      </c>
      <c r="V103" s="75">
        <f>Tabela_CM_Juros!H76</f>
        <v>1.2476</v>
      </c>
      <c r="W103" s="75">
        <f>Tabela_CM_Juros!I76</f>
        <v>1.2373000000000001</v>
      </c>
      <c r="X103" s="75">
        <f>Tabela_CM_Juros!J76</f>
        <v>1.2256</v>
      </c>
      <c r="Y103" s="75">
        <f>Tabela_CM_Juros!K76</f>
        <v>1.2149000000000001</v>
      </c>
      <c r="Z103" s="75">
        <f>Tabela_CM_Juros!L76</f>
        <v>1.2047000000000001</v>
      </c>
      <c r="AA103" s="75">
        <f>Tabela_CM_Juros!M76</f>
        <v>1.1944999999999999</v>
      </c>
    </row>
    <row r="104" spans="1:27" ht="15" x14ac:dyDescent="0.25">
      <c r="A104" s="32">
        <v>2023</v>
      </c>
      <c r="B104" s="75">
        <f>SUM(N87:$AW$87)</f>
        <v>1.1833</v>
      </c>
      <c r="C104" s="75">
        <f>SUM(O87:$AW$87)</f>
        <v>1.1720999999999999</v>
      </c>
      <c r="D104" s="75">
        <f>SUM(P87:$AW$87)</f>
        <v>1.1629</v>
      </c>
      <c r="E104" s="75">
        <f>SUM(Q87:$AW$87)</f>
        <v>1.1512</v>
      </c>
      <c r="F104" s="75">
        <f>SUM(R87:$AW$87)</f>
        <v>1.1419999999999999</v>
      </c>
      <c r="G104" s="75">
        <f>SUM(S87:$AW$87)</f>
        <v>1.1308</v>
      </c>
      <c r="H104" s="75">
        <f>SUM(T87:$AW$87)</f>
        <v>1.1201000000000001</v>
      </c>
      <c r="I104" s="75">
        <f>SUM(U87:$AW$87)</f>
        <v>1.1093999999999999</v>
      </c>
      <c r="J104" s="75">
        <f>SUM(V87:$AW$87)</f>
        <v>1.0980000000000001</v>
      </c>
      <c r="K104" s="75">
        <f>SUM(W87:$AW$87)</f>
        <v>1.0883</v>
      </c>
      <c r="L104" s="75">
        <f>SUM(X87:$AW$87)</f>
        <v>1.0783</v>
      </c>
      <c r="M104" s="75">
        <f>SUM(Y87:$AW$87)</f>
        <v>1.0690999999999999</v>
      </c>
      <c r="O104" s="32">
        <v>2023</v>
      </c>
      <c r="P104" s="75">
        <f>Tabela_CM_Juros!B77</f>
        <v>1.1833</v>
      </c>
      <c r="Q104" s="75">
        <f>Tabela_CM_Juros!C77</f>
        <v>1.1720999999999999</v>
      </c>
      <c r="R104" s="75">
        <f>Tabela_CM_Juros!D77</f>
        <v>1.1629</v>
      </c>
      <c r="S104" s="75">
        <f>Tabela_CM_Juros!E77</f>
        <v>1.1512</v>
      </c>
      <c r="T104" s="75">
        <f>Tabela_CM_Juros!F77</f>
        <v>1.1419999999999999</v>
      </c>
      <c r="U104" s="75">
        <f>Tabela_CM_Juros!G77</f>
        <v>1.1308</v>
      </c>
      <c r="V104" s="75">
        <f>Tabela_CM_Juros!H77</f>
        <v>1.1201000000000001</v>
      </c>
      <c r="W104" s="75">
        <f>Tabela_CM_Juros!I77</f>
        <v>1.1093999999999999</v>
      </c>
      <c r="X104" s="75">
        <f>Tabela_CM_Juros!J77</f>
        <v>1.0980000000000001</v>
      </c>
      <c r="Y104" s="75">
        <f>Tabela_CM_Juros!K77</f>
        <v>1.0883</v>
      </c>
      <c r="Z104" s="75">
        <f>Tabela_CM_Juros!L77</f>
        <v>1.0783</v>
      </c>
      <c r="AA104" s="75">
        <f>Tabela_CM_Juros!M77</f>
        <v>1.0690999999999999</v>
      </c>
    </row>
    <row r="105" spans="1:27" ht="15" x14ac:dyDescent="0.25">
      <c r="A105" s="34">
        <v>2024</v>
      </c>
      <c r="B105" s="75">
        <f>SUM(Z$87:$AW$87)</f>
        <v>1.0602</v>
      </c>
      <c r="C105" s="75">
        <f>SUM(AA$87:$AW$87)</f>
        <v>1.0505</v>
      </c>
      <c r="D105" s="75">
        <f>SUM(AB$87:$AW$87)</f>
        <v>1.0425</v>
      </c>
      <c r="E105" s="75">
        <f>SUM(AC$87:$AW$87)</f>
        <v>1.0342</v>
      </c>
      <c r="F105" s="75">
        <f>SUM(AD$87:$AW$87)</f>
        <v>1.0253000000000001</v>
      </c>
      <c r="G105" s="75">
        <f>SUM(AE$87:$AW$87)</f>
        <v>1.0169999999999999</v>
      </c>
      <c r="H105" s="75">
        <f>SUM(AF$87:$AW$87)</f>
        <v>1.0091000000000001</v>
      </c>
      <c r="I105" s="75">
        <f>SUM(AG$87:$AW$87)</f>
        <v>1</v>
      </c>
      <c r="J105" s="75">
        <f>SUM(AH$87:$AW$87)</f>
        <v>0</v>
      </c>
      <c r="K105" s="75">
        <f>SUM(AI$87:$AW$87)</f>
        <v>0</v>
      </c>
      <c r="L105" s="75">
        <f>SUM(AJ$87:$AW$87)</f>
        <v>0</v>
      </c>
      <c r="M105" s="75">
        <f>SUM(AK$87:$AW$87)</f>
        <v>0</v>
      </c>
      <c r="O105" s="34">
        <v>2024</v>
      </c>
      <c r="P105" s="75">
        <f>Tabela_CM_Juros!B78</f>
        <v>1.0602</v>
      </c>
      <c r="Q105" s="75">
        <f>Tabela_CM_Juros!C78</f>
        <v>1.0505</v>
      </c>
      <c r="R105" s="75">
        <f>Tabela_CM_Juros!D78</f>
        <v>1.0425</v>
      </c>
      <c r="S105" s="75">
        <f>Tabela_CM_Juros!E78</f>
        <v>1.0342</v>
      </c>
      <c r="T105" s="75">
        <f>Tabela_CM_Juros!F78</f>
        <v>1.0253000000000001</v>
      </c>
      <c r="U105" s="75">
        <f>Tabela_CM_Juros!G78</f>
        <v>1.0169999999999999</v>
      </c>
      <c r="V105" s="75">
        <f>Tabela_CM_Juros!H78</f>
        <v>1.0091000000000001</v>
      </c>
      <c r="W105" s="75">
        <f>Tabela_CM_Juros!I78</f>
        <v>1</v>
      </c>
      <c r="X105" s="75" t="str">
        <f>Tabela_CM_Juros!J78</f>
        <v/>
      </c>
      <c r="Y105" s="75" t="str">
        <f>Tabela_CM_Juros!K78</f>
        <v/>
      </c>
      <c r="Z105" s="75" t="str">
        <f>Tabela_CM_Juros!L78</f>
        <v/>
      </c>
      <c r="AA105" s="75" t="str">
        <f>Tabela_CM_Juros!M78</f>
        <v/>
      </c>
    </row>
    <row r="106" spans="1:27" ht="15" x14ac:dyDescent="0.25">
      <c r="A106" s="32">
        <v>2025</v>
      </c>
      <c r="B106" s="75">
        <f>SUM(AL$87:$AW$87)</f>
        <v>0</v>
      </c>
      <c r="C106" s="75">
        <f>SUM(AM$87:$AW$87)</f>
        <v>0</v>
      </c>
      <c r="D106" s="75">
        <f>SUM(AN$87:$AW$87)</f>
        <v>0</v>
      </c>
      <c r="E106" s="75">
        <f>SUM(AO$87:$AW$87)</f>
        <v>0</v>
      </c>
      <c r="F106" s="75">
        <f>SUM(AP$87:$AW$87)</f>
        <v>0</v>
      </c>
      <c r="G106" s="75">
        <f>SUM(AQ$87:$AW$87)</f>
        <v>0</v>
      </c>
      <c r="H106" s="75">
        <f>SUM(AR$87:$AW$87)</f>
        <v>0</v>
      </c>
      <c r="I106" s="75">
        <f>SUM(AS$87:$AW$87)</f>
        <v>0</v>
      </c>
      <c r="J106" s="75">
        <f>SUM(AT$87:$AW$87)</f>
        <v>0</v>
      </c>
      <c r="K106" s="75">
        <f>SUM(AU$87:$AW$87)</f>
        <v>0</v>
      </c>
      <c r="L106" s="75">
        <f>SUM(AV$87:$AW$87)</f>
        <v>0</v>
      </c>
      <c r="M106" s="75">
        <f>SUM(AW$87:$AW$87)</f>
        <v>0</v>
      </c>
      <c r="O106" s="32">
        <v>2025</v>
      </c>
      <c r="P106" s="75" t="str">
        <f>Tabela_CM_Juros!B79</f>
        <v/>
      </c>
      <c r="Q106" s="75" t="str">
        <f>Tabela_CM_Juros!C79</f>
        <v/>
      </c>
      <c r="R106" s="75" t="str">
        <f>Tabela_CM_Juros!D79</f>
        <v/>
      </c>
      <c r="S106" s="75" t="str">
        <f>Tabela_CM_Juros!E79</f>
        <v/>
      </c>
      <c r="T106" s="75" t="str">
        <f>Tabela_CM_Juros!F79</f>
        <v/>
      </c>
      <c r="U106" s="75" t="str">
        <f>Tabela_CM_Juros!G79</f>
        <v/>
      </c>
      <c r="V106" s="75" t="str">
        <f>Tabela_CM_Juros!H79</f>
        <v/>
      </c>
      <c r="W106" s="75" t="str">
        <f>Tabela_CM_Juros!I79</f>
        <v/>
      </c>
      <c r="X106" s="75" t="str">
        <f>Tabela_CM_Juros!J79</f>
        <v/>
      </c>
      <c r="Y106" s="75" t="str">
        <f>Tabela_CM_Juros!K79</f>
        <v/>
      </c>
      <c r="Z106" s="75" t="str">
        <f>Tabela_CM_Juros!L79</f>
        <v/>
      </c>
      <c r="AA106" s="75" t="str">
        <f>Tabela_CM_Juros!M79</f>
        <v/>
      </c>
    </row>
  </sheetData>
  <mergeCells count="12">
    <mergeCell ref="A1:M1"/>
    <mergeCell ref="A35:M35"/>
    <mergeCell ref="A37:M37"/>
    <mergeCell ref="A71:M72"/>
    <mergeCell ref="N86:Y86"/>
    <mergeCell ref="Z86:AK86"/>
    <mergeCell ref="AL86:AW86"/>
    <mergeCell ref="A100:M100"/>
    <mergeCell ref="A76:M76"/>
    <mergeCell ref="A92:M92"/>
    <mergeCell ref="A84:M84"/>
    <mergeCell ref="O100:AA100"/>
  </mergeCells>
  <conditionalFormatting sqref="P102:AA106">
    <cfRule type="cellIs" dxfId="0" priority="1" operator="equal">
      <formula>B102</formula>
    </cfRule>
  </conditionalFormatting>
  <printOptions horizontalCentered="1"/>
  <pageMargins left="0.15748031496062992" right="0.15748031496062992" top="0.15748031496062992" bottom="0.15748031496062992" header="0.15748031496062992" footer="0.15748031496062992"/>
  <pageSetup paperSize="9"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6"/>
  <sheetViews>
    <sheetView topLeftCell="A70" workbookViewId="0">
      <selection activeCell="V108" sqref="V108"/>
    </sheetView>
  </sheetViews>
  <sheetFormatPr defaultRowHeight="15" x14ac:dyDescent="0.25"/>
  <cols>
    <col min="1" max="1" width="88.140625" bestFit="1" customWidth="1"/>
  </cols>
  <sheetData>
    <row r="1" spans="1:13" x14ac:dyDescent="0.25">
      <c r="A1" s="67" t="s">
        <v>50</v>
      </c>
    </row>
    <row r="2" spans="1:13" x14ac:dyDescent="0.25">
      <c r="A2" t="s">
        <v>29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 s="67">
        <v>1994</v>
      </c>
      <c r="B3">
        <f>C3*(1+'ÍNDICE INPC+IPCr+IPCAe'!B2)</f>
        <v>2.3055230740270102E-2</v>
      </c>
      <c r="C3">
        <f>D3*(1+'ÍNDICE INPC+IPCr+IPCAe'!C2)</f>
        <v>1.63142023353171E-2</v>
      </c>
      <c r="D3">
        <f>E3*(1+'ÍNDICE INPC+IPCr+IPCAe'!D2)</f>
        <v>1.16057496872143E-2</v>
      </c>
      <c r="E3">
        <f>F3*(1+'ÍNDICE INPC+IPCr+IPCAe'!E2)</f>
        <v>8.1113710422241695E-3</v>
      </c>
      <c r="F3">
        <f>G3*(1+'ÍNDICE INPC+IPCr+IPCAe'!F2)</f>
        <v>5.6778461726334703E-3</v>
      </c>
      <c r="G3">
        <f>H3*(1+'ÍNDICE INPC+IPCr+IPCAe'!G2)/2750</f>
        <v>3.9780327700087402E-3</v>
      </c>
      <c r="H3">
        <f>I3*(1+'ÍNDICE INPC+IPCr+IPCAe'!H2)</f>
        <v>7.37964794760122</v>
      </c>
      <c r="I3">
        <f>J3*(1+'ÍNDICE INPC+IPCr+IPCAe'!I2)</f>
        <v>6.9566817002273904</v>
      </c>
      <c r="J3">
        <f>K3*(1+'ÍNDICE INPC+IPCr+IPCAe'!J2)</f>
        <v>6.59651213751886</v>
      </c>
      <c r="K3">
        <f>L3*(1+'ÍNDICE INPC+IPCr+IPCAe'!K2)</f>
        <v>6.4983865013484996</v>
      </c>
      <c r="L3">
        <f>M3*(1+'ÍNDICE INPC+IPCr+IPCAe'!L2)</f>
        <v>6.3797236416144703</v>
      </c>
      <c r="M3">
        <f>B4*(1+'ÍNDICE INPC+IPCr+IPCAe'!M2)</f>
        <v>6.1777124446736398</v>
      </c>
    </row>
    <row r="4" spans="1:13" x14ac:dyDescent="0.25">
      <c r="A4">
        <v>1995</v>
      </c>
      <c r="B4">
        <f>C4*(1+'ÍNDICE INPC+IPCr+IPCAe'!B3)</f>
        <v>6.0453199380307696</v>
      </c>
      <c r="C4">
        <f>D4*(1+'ÍNDICE INPC+IPCr+IPCAe'!C3)</f>
        <v>5.9460213809685998</v>
      </c>
      <c r="D4">
        <f>E4*(1+'ÍNDICE INPC+IPCr+IPCAe'!D3)</f>
        <v>5.8877328259912902</v>
      </c>
      <c r="E4">
        <f>F4*(1+'ÍNDICE INPC+IPCr+IPCAe'!E3)</f>
        <v>5.80587005817108</v>
      </c>
      <c r="F4">
        <f>G4*(1+'ÍNDICE INPC+IPCr+IPCAe'!F3)</f>
        <v>5.6964973098224903</v>
      </c>
      <c r="G4">
        <f>H4*(1+'ÍNDICE INPC+IPCr+IPCAe'!G3)</f>
        <v>5.5537655355586297</v>
      </c>
      <c r="H4">
        <f>I4*(1+'ÍNDICE INPC+IPCr+IPCAe'!H3)</f>
        <v>5.4544937493209904</v>
      </c>
      <c r="I4">
        <f>J4*(1+'ÍNDICE INPC+IPCr+IPCAe'!I3)</f>
        <v>5.3235347934032697</v>
      </c>
      <c r="J4">
        <f>K4*(1+'ÍNDICE INPC+IPCr+IPCAe'!J3)</f>
        <v>5.2697830067345803</v>
      </c>
      <c r="K4">
        <f>L4*(1+'ÍNDICE INPC+IPCr+IPCAe'!K3)</f>
        <v>5.2088395836063803</v>
      </c>
      <c r="L4">
        <f>M4*(1+'ÍNDICE INPC+IPCr+IPCAe'!L3)</f>
        <v>5.1369226662784797</v>
      </c>
      <c r="M4">
        <f>B5*(1+'ÍNDICE INPC+IPCr+IPCAe'!M3)</f>
        <v>5.0605089806703596</v>
      </c>
    </row>
    <row r="5" spans="1:13" x14ac:dyDescent="0.25">
      <c r="A5">
        <v>1996</v>
      </c>
      <c r="B5">
        <f>C5*(1+'ÍNDICE INPC+IPCr+IPCAe'!B4)</f>
        <v>4.97836594261718</v>
      </c>
      <c r="C5">
        <f>D5*(1+'ÍNDICE INPC+IPCr+IPCAe'!C4)</f>
        <v>4.9067277179353201</v>
      </c>
      <c r="D5">
        <f>E5*(1+'ÍNDICE INPC+IPCr+IPCAe'!D4)</f>
        <v>4.8721355554913304</v>
      </c>
      <c r="E5">
        <f>F5*(1+'ÍNDICE INPC+IPCr+IPCAe'!E4)</f>
        <v>4.8580472185575099</v>
      </c>
      <c r="F5">
        <f>G5*(1+'ÍNDICE INPC+IPCr+IPCAe'!F4)</f>
        <v>4.8132836803304402</v>
      </c>
      <c r="G5">
        <f>H5*(1+'ÍNDICE INPC+IPCr+IPCAe'!G4)</f>
        <v>4.7524522910055698</v>
      </c>
      <c r="H5">
        <f>I5*(1+'ÍNDICE INPC+IPCr+IPCAe'!H4)</f>
        <v>4.6900743027786103</v>
      </c>
      <c r="I5">
        <f>J5*(1+'ÍNDICE INPC+IPCr+IPCAe'!I4)</f>
        <v>4.6344607734966496</v>
      </c>
      <c r="J5">
        <f>K5*(1+'ÍNDICE INPC+IPCr+IPCAe'!J4)</f>
        <v>4.6114037547230398</v>
      </c>
      <c r="K5">
        <f>L5*(1+'ÍNDICE INPC+IPCr+IPCAe'!K4)</f>
        <v>4.6104816583913601</v>
      </c>
      <c r="L5">
        <f>M5*(1+'ÍNDICE INPC+IPCr+IPCAe'!L4)</f>
        <v>4.5930281514159796</v>
      </c>
      <c r="M5">
        <f>B6*(1+'ÍNDICE INPC+IPCr+IPCAe'!M4)</f>
        <v>4.5774647711939203</v>
      </c>
    </row>
    <row r="6" spans="1:13" x14ac:dyDescent="0.25">
      <c r="A6">
        <v>1997</v>
      </c>
      <c r="B6">
        <f>C6*(1+'ÍNDICE INPC+IPCr+IPCAe'!B5)</f>
        <v>4.5624088220810499</v>
      </c>
      <c r="C6">
        <f>D6*(1+'ÍNDICE INPC+IPCr+IPCAe'!C5)</f>
        <v>4.5257502450957698</v>
      </c>
      <c r="D6">
        <f>E6*(1+'ÍNDICE INPC+IPCr+IPCAe'!D5)</f>
        <v>4.5054756048738396</v>
      </c>
      <c r="E6">
        <f>F6*(1+'ÍNDICE INPC+IPCr+IPCAe'!E5)</f>
        <v>4.4750452968552299</v>
      </c>
      <c r="F6">
        <f>G6*(1+'ÍNDICE INPC+IPCr+IPCAe'!F5)</f>
        <v>4.44835516586007</v>
      </c>
      <c r="G6">
        <f>H6*(1+'ÍNDICE INPC+IPCr+IPCAe'!G5)</f>
        <v>4.44346735177312</v>
      </c>
      <c r="H6">
        <f>I6*(1+'ÍNDICE INPC+IPCr+IPCAe'!H5)</f>
        <v>4.4279694586677802</v>
      </c>
      <c r="I6">
        <f>J6*(1+'ÍNDICE INPC+IPCr+IPCAe'!I5)</f>
        <v>4.4200134344857096</v>
      </c>
      <c r="J6">
        <f>K6*(1+'ÍNDICE INPC+IPCr+IPCAe'!J5)</f>
        <v>4.4213398364366396</v>
      </c>
      <c r="K6">
        <f>L6*(1+'ÍNDICE INPC+IPCr+IPCAe'!K5)</f>
        <v>4.4169229135231198</v>
      </c>
      <c r="L6">
        <f>M6*(1+'ÍNDICE INPC+IPCr+IPCAe'!L5)</f>
        <v>4.4041508759827703</v>
      </c>
      <c r="M6">
        <f>B7*(1+'ÍNDICE INPC+IPCr+IPCAe'!M5)</f>
        <v>4.3975545441665203</v>
      </c>
    </row>
    <row r="7" spans="1:13" x14ac:dyDescent="0.25">
      <c r="A7">
        <v>1998</v>
      </c>
      <c r="B7">
        <f>C7*(1+'ÍNDICE INPC+IPCr+IPCAe'!B6)</f>
        <v>4.3726305500313396</v>
      </c>
      <c r="C7">
        <f>D7*(1+'ÍNDICE INPC+IPCr+IPCAe'!C6)</f>
        <v>4.3357764502045999</v>
      </c>
      <c r="D7">
        <f>E7*(1+'ÍNDICE INPC+IPCr+IPCAe'!D6)</f>
        <v>4.3124890095530102</v>
      </c>
      <c r="E7">
        <f>F7*(1+'ÍNDICE INPC+IPCr+IPCAe'!E6)</f>
        <v>4.29146085138124</v>
      </c>
      <c r="F7">
        <f>G7*(1+'ÍNDICE INPC+IPCr+IPCAe'!F6)</f>
        <v>4.2722357903247801</v>
      </c>
      <c r="G7">
        <f>H7*(1+'ÍNDICE INPC+IPCr+IPCAe'!G6)</f>
        <v>4.2416955821334197</v>
      </c>
      <c r="H7">
        <f>I7*(1+'ÍNDICE INPC+IPCr+IPCAe'!H6)</f>
        <v>4.2353425682810002</v>
      </c>
      <c r="I7">
        <f>J7*(1+'ÍNDICE INPC+IPCr+IPCAe'!I6)</f>
        <v>4.2472348257932202</v>
      </c>
      <c r="J7">
        <f>K7*(1+'ÍNDICE INPC+IPCr+IPCAe'!J6)</f>
        <v>4.26814875469121</v>
      </c>
      <c r="K7">
        <f>L7*(1+'ÍNDICE INPC+IPCr+IPCAe'!K6)</f>
        <v>4.2814211602881</v>
      </c>
      <c r="L7">
        <f>M7*(1+'ÍNDICE INPC+IPCr+IPCAe'!L6)</f>
        <v>4.2767167718390802</v>
      </c>
      <c r="M7">
        <f>B8*(1+'ÍNDICE INPC+IPCr+IPCAe'!M6)</f>
        <v>4.2844287435775197</v>
      </c>
    </row>
    <row r="8" spans="1:13" x14ac:dyDescent="0.25">
      <c r="A8">
        <v>1999</v>
      </c>
      <c r="B8">
        <f>C8*(1+'ÍNDICE INPC+IPCr+IPCAe'!B7)</f>
        <v>4.2665094040803799</v>
      </c>
      <c r="C8">
        <f>D8*(1+'ÍNDICE INPC+IPCr+IPCAe'!C7)</f>
        <v>4.23895618885284</v>
      </c>
      <c r="D8">
        <f>E8*(1+'ÍNDICE INPC+IPCr+IPCAe'!D7)</f>
        <v>4.1849700748867997</v>
      </c>
      <c r="E8">
        <f>F8*(1+'ÍNDICE INPC+IPCr+IPCAe'!E7)</f>
        <v>4.1320794578266202</v>
      </c>
      <c r="F8">
        <f>G8*(1+'ÍNDICE INPC+IPCr+IPCAe'!F7)</f>
        <v>4.1127495350120604</v>
      </c>
      <c r="G8">
        <f>H8*(1+'ÍNDICE INPC+IPCr+IPCAe'!G7)</f>
        <v>4.1106941879181003</v>
      </c>
      <c r="H8">
        <f>I8*(1+'ÍNDICE INPC+IPCr+IPCAe'!H7)</f>
        <v>4.1078187148177303</v>
      </c>
      <c r="I8">
        <f>J8*(1+'ÍNDICE INPC+IPCr+IPCAe'!I7)</f>
        <v>4.0776441481216299</v>
      </c>
      <c r="J8">
        <f>K8*(1+'ÍNDICE INPC+IPCr+IPCAe'!J7)</f>
        <v>4.0553397793352897</v>
      </c>
      <c r="K8">
        <f>L8*(1+'ÍNDICE INPC+IPCr+IPCAe'!K7)</f>
        <v>4.0395853962897599</v>
      </c>
      <c r="L8">
        <f>M8*(1+'ÍNDICE INPC+IPCr+IPCAe'!L7)</f>
        <v>4.0011741246927102</v>
      </c>
      <c r="M8">
        <f>B9*(1+'ÍNDICE INPC+IPCr+IPCAe'!M7)</f>
        <v>3.96391333930326</v>
      </c>
    </row>
    <row r="9" spans="1:13" x14ac:dyDescent="0.25">
      <c r="A9">
        <v>2000</v>
      </c>
      <c r="B9">
        <f>C9*(1+'ÍNDICE INPC+IPCr+IPCAe'!B8)</f>
        <v>3.9347958500131601</v>
      </c>
      <c r="C9">
        <f>D9*(1+'ÍNDICE INPC+IPCr+IPCAe'!C8)</f>
        <v>3.91093912137279</v>
      </c>
      <c r="D9">
        <f>E9*(1+'ÍNDICE INPC+IPCr+IPCAe'!D8)</f>
        <v>3.9089846290582599</v>
      </c>
      <c r="E9">
        <f>F9*(1+'ÍNDICE INPC+IPCr+IPCAe'!E8)</f>
        <v>3.9039095466476201</v>
      </c>
      <c r="F9">
        <f>G9*(1+'ÍNDICE INPC+IPCr+IPCAe'!F8)</f>
        <v>3.9003991873789801</v>
      </c>
      <c r="G9">
        <f>H9*(1+'ÍNDICE INPC+IPCr+IPCAe'!G8)</f>
        <v>3.9023503625602598</v>
      </c>
      <c r="H9">
        <f>I9*(1+'ÍNDICE INPC+IPCr+IPCAe'!H8)</f>
        <v>3.8906783275775298</v>
      </c>
      <c r="I9">
        <f>J9*(1+'ÍNDICE INPC+IPCr+IPCAe'!I8)</f>
        <v>3.83733931115251</v>
      </c>
      <c r="J9">
        <f>K9*(1+'ÍNDICE INPC+IPCr+IPCAe'!J8)</f>
        <v>3.7914626135288101</v>
      </c>
      <c r="K9">
        <f>L9*(1+'ÍNDICE INPC+IPCr+IPCAe'!K8)</f>
        <v>3.7752291282772199</v>
      </c>
      <c r="L9">
        <f>M9*(1+'ÍNDICE INPC+IPCr+IPCAe'!L8)</f>
        <v>3.7691984108199099</v>
      </c>
      <c r="M9">
        <f>B10*(1+'ÍNDICE INPC+IPCr+IPCAe'!M8)</f>
        <v>3.7582993427260099</v>
      </c>
    </row>
    <row r="10" spans="1:13" x14ac:dyDescent="0.25">
      <c r="A10">
        <v>2001</v>
      </c>
      <c r="B10">
        <f>C10*(1+'ÍNDICE INPC+IPCr+IPCAe'!B9)</f>
        <v>3.7377417630293501</v>
      </c>
      <c r="C10">
        <f>D10*(1+'ÍNDICE INPC+IPCr+IPCAe'!C9)</f>
        <v>3.7091810687995901</v>
      </c>
      <c r="D10">
        <f>E10*(1+'ÍNDICE INPC+IPCr+IPCAe'!D9)</f>
        <v>3.6910947047463298</v>
      </c>
      <c r="E10">
        <f>F10*(1+'ÍNDICE INPC+IPCr+IPCAe'!E9)</f>
        <v>3.6734620867300301</v>
      </c>
      <c r="F10">
        <f>G10*(1+'ÍNDICE INPC+IPCr+IPCAe'!F9)</f>
        <v>3.6428620455474299</v>
      </c>
      <c r="G10">
        <f>H10*(1+'ÍNDICE INPC+IPCr+IPCAe'!G9)</f>
        <v>3.6222154176667298</v>
      </c>
      <c r="H10">
        <f>I10*(1+'ÍNDICE INPC+IPCr+IPCAe'!H9)</f>
        <v>3.6006117471836299</v>
      </c>
      <c r="I10">
        <f>J10*(1+'ÍNDICE INPC+IPCr+IPCAe'!I9)</f>
        <v>3.5610837179147801</v>
      </c>
      <c r="J10">
        <f>K10*(1+'ÍNDICE INPC+IPCr+IPCAe'!J9)</f>
        <v>3.5331716617866702</v>
      </c>
      <c r="K10">
        <f>L10*(1+'ÍNDICE INPC+IPCr+IPCAe'!K9)</f>
        <v>3.5176938090269498</v>
      </c>
      <c r="L10">
        <f>M10*(1+'ÍNDICE INPC+IPCr+IPCAe'!L9)</f>
        <v>3.48493541611546</v>
      </c>
      <c r="M10">
        <f>B11*(1+'ÍNDICE INPC+IPCr+IPCAe'!M9)</f>
        <v>3.4405522915544098</v>
      </c>
    </row>
    <row r="11" spans="1:13" x14ac:dyDescent="0.25">
      <c r="A11">
        <v>2002</v>
      </c>
      <c r="B11">
        <f>C11*(1+'ÍNDICE INPC+IPCr+IPCAe'!B10)</f>
        <v>3.4152792252872799</v>
      </c>
      <c r="C11">
        <f>D11*(1+'ÍNDICE INPC+IPCr+IPCAe'!C10)</f>
        <v>3.3791226133247099</v>
      </c>
      <c r="D11">
        <f>E11*(1+'ÍNDICE INPC+IPCr+IPCAe'!D10)</f>
        <v>3.3686797062353802</v>
      </c>
      <c r="E11">
        <f>F11*(1+'ÍNDICE INPC+IPCr+IPCAe'!E10)</f>
        <v>3.3479225862009301</v>
      </c>
      <c r="F11">
        <f>G11*(1+'ÍNDICE INPC+IPCr+IPCAe'!F10)</f>
        <v>3.32531047497113</v>
      </c>
      <c r="G11">
        <f>H11*(1+'ÍNDICE INPC+IPCr+IPCAe'!G10)</f>
        <v>3.3223203866231699</v>
      </c>
      <c r="H11">
        <f>I11*(1+'ÍNDICE INPC+IPCr+IPCAe'!H10)</f>
        <v>3.3021771062748901</v>
      </c>
      <c r="I11">
        <f>J11*(1+'ÍNDICE INPC+IPCr+IPCAe'!I10)</f>
        <v>3.26463381737508</v>
      </c>
      <c r="J11">
        <f>K11*(1+'ÍNDICE INPC+IPCr+IPCAe'!J10)</f>
        <v>3.2367973600784099</v>
      </c>
      <c r="K11">
        <f>L11*(1+'ÍNDICE INPC+IPCr+IPCAe'!K10)</f>
        <v>3.2101530894360901</v>
      </c>
      <c r="L11">
        <f>M11*(1+'ÍNDICE INPC+IPCr+IPCAe'!L10)</f>
        <v>3.1605327256434901</v>
      </c>
      <c r="M11">
        <f>B12*(1+'ÍNDICE INPC+IPCr+IPCAe'!M10)</f>
        <v>3.0569036905343698</v>
      </c>
    </row>
    <row r="12" spans="1:13" x14ac:dyDescent="0.25">
      <c r="A12">
        <v>2003</v>
      </c>
      <c r="B12">
        <f>C12*(1+'ÍNDICE INPC+IPCr+IPCAe'!B11)</f>
        <v>2.9765371864988999</v>
      </c>
      <c r="C12">
        <f>D12*(1+'ÍNDICE INPC+IPCr+IPCAe'!C11)</f>
        <v>2.9047889006527798</v>
      </c>
      <c r="D12">
        <f>E12*(1+'ÍNDICE INPC+IPCr+IPCAe'!D11)</f>
        <v>2.8629892574933802</v>
      </c>
      <c r="E12">
        <f>F12*(1+'ÍNDICE INPC+IPCr+IPCAe'!E11)</f>
        <v>2.8242963968564498</v>
      </c>
      <c r="F12">
        <f>G12*(1+'ÍNDICE INPC+IPCr+IPCAe'!F11)</f>
        <v>2.7858516441669501</v>
      </c>
      <c r="G12">
        <f>H12*(1+'ÍNDICE INPC+IPCr+IPCAe'!G11)</f>
        <v>2.7585420775987202</v>
      </c>
      <c r="H12">
        <f>I12*(1+'ÍNDICE INPC+IPCr+IPCAe'!H11)</f>
        <v>2.76019819651663</v>
      </c>
      <c r="I12">
        <f>J12*(1+'ÍNDICE INPC+IPCr+IPCAe'!I11)</f>
        <v>2.7590945586931501</v>
      </c>
      <c r="J12">
        <f>K12*(1+'ÍNDICE INPC+IPCr+IPCAe'!J11)</f>
        <v>2.7541371118917399</v>
      </c>
      <c r="K12">
        <f>L12*(1+'ÍNDICE INPC+IPCr+IPCAe'!K11)</f>
        <v>2.73173686956134</v>
      </c>
      <c r="L12">
        <f>M12*(1+'ÍNDICE INPC+IPCr+IPCAe'!L11)</f>
        <v>2.7211244840734499</v>
      </c>
      <c r="M12">
        <f>B13*(1+'ÍNDICE INPC+IPCr+IPCAe'!M11)</f>
        <v>2.7110934383515501</v>
      </c>
    </row>
    <row r="13" spans="1:13" x14ac:dyDescent="0.25">
      <c r="A13">
        <v>2004</v>
      </c>
      <c r="B13">
        <f>C13*(1+'ÍNDICE INPC+IPCr+IPCAe'!B12)</f>
        <v>2.6965321646623699</v>
      </c>
      <c r="C13">
        <f>D13*(1+'ÍNDICE INPC+IPCr+IPCAe'!C12)</f>
        <v>2.6743351826463999</v>
      </c>
      <c r="D13">
        <f>E13*(1+'ÍNDICE INPC+IPCr+IPCAe'!D12)</f>
        <v>2.6639457940496101</v>
      </c>
      <c r="E13">
        <f>F13*(1+'ÍNDICE INPC+IPCr+IPCAe'!E12)</f>
        <v>2.6488473640743901</v>
      </c>
      <c r="F13">
        <f>G13*(1+'ÍNDICE INPC+IPCr+IPCAe'!F12)</f>
        <v>2.63803143519011</v>
      </c>
      <c r="G13">
        <f>H13*(1+'ÍNDICE INPC+IPCr+IPCAe'!G12)</f>
        <v>2.6275213497909502</v>
      </c>
      <c r="H13">
        <f>I13*(1+'ÍNDICE INPC+IPCr+IPCAe'!H12)</f>
        <v>2.6144491042696001</v>
      </c>
      <c r="I13">
        <f>J13*(1+'ÍNDICE INPC+IPCr+IPCAe'!I12)</f>
        <v>2.59550194010682</v>
      </c>
      <c r="J13">
        <f>K13*(1+'ÍNDICE INPC+IPCr+IPCAe'!J12)</f>
        <v>2.58258899513116</v>
      </c>
      <c r="K13">
        <f>L13*(1+'ÍNDICE INPC+IPCr+IPCAe'!K12)</f>
        <v>2.5782060448549098</v>
      </c>
      <c r="L13">
        <f>M13*(1+'ÍNDICE INPC+IPCr+IPCAe'!L12)</f>
        <v>2.5738305329489002</v>
      </c>
      <c r="M13">
        <f>B14*(1+'ÍNDICE INPC+IPCr+IPCAe'!M12)</f>
        <v>2.56255528967433</v>
      </c>
    </row>
    <row r="14" spans="1:13" x14ac:dyDescent="0.25">
      <c r="A14">
        <v>2005</v>
      </c>
      <c r="B14">
        <f>C14*(1+'ÍNDICE INPC+IPCr+IPCAe'!B13)</f>
        <v>2.5407052247415498</v>
      </c>
      <c r="C14">
        <f>D14*(1+'ÍNDICE INPC+IPCr+IPCAe'!C13)</f>
        <v>2.52630528461922</v>
      </c>
      <c r="D14">
        <f>E14*(1+'ÍNDICE INPC+IPCr+IPCAe'!D13)</f>
        <v>2.5152382363791501</v>
      </c>
      <c r="E14">
        <f>F14*(1+'ÍNDICE INPC+IPCr+IPCAe'!E13)</f>
        <v>2.4970100629198302</v>
      </c>
      <c r="F14">
        <f>G14*(1+'ÍNDICE INPC+IPCr+IPCAe'!F13)</f>
        <v>2.4744921840450198</v>
      </c>
      <c r="G14">
        <f>H14*(1+'ÍNDICE INPC+IPCr+IPCAe'!G13)</f>
        <v>2.4572911460228601</v>
      </c>
      <c r="H14">
        <f>I14*(1+'ÍNDICE INPC+IPCr+IPCAe'!H13)</f>
        <v>2.45999714288003</v>
      </c>
      <c r="I14">
        <f>J14*(1+'ÍNDICE INPC+IPCr+IPCAe'!I13)</f>
        <v>2.4592593650705101</v>
      </c>
      <c r="J14">
        <f>K14*(1+'ÍNDICE INPC+IPCr+IPCAe'!J13)</f>
        <v>2.4592593650705101</v>
      </c>
      <c r="K14">
        <f>L14*(1+'ÍNDICE INPC+IPCr+IPCAe'!K13)</f>
        <v>2.4555760010689101</v>
      </c>
      <c r="L14">
        <f>M14*(1+'ÍNDICE INPC+IPCr+IPCAe'!L13)</f>
        <v>2.44141578948987</v>
      </c>
      <c r="M14">
        <f>B15*(1+'ÍNDICE INPC+IPCr+IPCAe'!M13)</f>
        <v>2.4283029535407499</v>
      </c>
    </row>
    <row r="15" spans="1:13" x14ac:dyDescent="0.25">
      <c r="A15">
        <v>2006</v>
      </c>
      <c r="B15">
        <f>C15*(1+'ÍNDICE INPC+IPCr+IPCAe'!B14)</f>
        <v>2.41862843978162</v>
      </c>
      <c r="C15">
        <f>D15*(1+'ÍNDICE INPC+IPCr+IPCAe'!C14)</f>
        <v>2.4094724444925499</v>
      </c>
      <c r="D15">
        <f>E15*(1+'ÍNDICE INPC+IPCr+IPCAe'!D14)</f>
        <v>2.40394337473067</v>
      </c>
      <c r="E15">
        <f>F15*(1+'ÍNDICE INPC+IPCr+IPCAe'!E14)</f>
        <v>2.3974702051766901</v>
      </c>
      <c r="F15">
        <f>G15*(1+'ÍNDICE INPC+IPCr+IPCAe'!F14)</f>
        <v>2.3945966891497101</v>
      </c>
      <c r="G15">
        <f>H15*(1+'ÍNDICE INPC+IPCr+IPCAe'!G14)</f>
        <v>2.3914877550681202</v>
      </c>
      <c r="H15">
        <f>I15*(1+'ÍNDICE INPC+IPCr+IPCAe'!H14)</f>
        <v>2.3931629691465202</v>
      </c>
      <c r="I15">
        <f>J15*(1+'ÍNDICE INPC+IPCr+IPCAe'!I14)</f>
        <v>2.3905333824258501</v>
      </c>
      <c r="J15">
        <f>K15*(1+'ÍNDICE INPC+IPCr+IPCAe'!J14)</f>
        <v>2.3910115847428002</v>
      </c>
      <c r="K15">
        <f>L15*(1+'ÍNDICE INPC+IPCr+IPCAe'!K14)</f>
        <v>2.3871920774189301</v>
      </c>
      <c r="L15">
        <f>M15*(1+'ÍNDICE INPC+IPCr+IPCAe'!L14)</f>
        <v>2.3769711016817001</v>
      </c>
      <c r="M15">
        <f>B16*(1+'ÍNDICE INPC+IPCr+IPCAe'!M14)</f>
        <v>2.3670295774563801</v>
      </c>
    </row>
    <row r="16" spans="1:13" x14ac:dyDescent="0.25">
      <c r="A16">
        <v>2007</v>
      </c>
      <c r="B16">
        <f>C16*(1+'ÍNDICE INPC+IPCr+IPCAe'!B15)</f>
        <v>2.35244442203973</v>
      </c>
      <c r="C16">
        <f>D16*(1+'ÍNDICE INPC+IPCr+IPCAe'!C15)</f>
        <v>2.3409736511490999</v>
      </c>
      <c r="D16">
        <f>E16*(1+'ÍNDICE INPC+IPCr+IPCAe'!D15)</f>
        <v>2.3311826838768201</v>
      </c>
      <c r="E16">
        <f>F16*(1+'ÍNDICE INPC+IPCr+IPCAe'!E15)</f>
        <v>2.3209704140549801</v>
      </c>
      <c r="F16">
        <f>G16*(1+'ÍNDICE INPC+IPCr+IPCAe'!F15)</f>
        <v>2.31495154005085</v>
      </c>
      <c r="G16">
        <f>H16*(1+'ÍNDICE INPC+IPCr+IPCAe'!G15)</f>
        <v>2.30894827453705</v>
      </c>
      <c r="H16">
        <f>I16*(1+'ÍNDICE INPC+IPCr+IPCAe'!H15)</f>
        <v>2.3018126553056</v>
      </c>
      <c r="I16">
        <f>J16*(1+'ÍNDICE INPC+IPCr+IPCAe'!I15)</f>
        <v>2.2944703501850099</v>
      </c>
      <c r="J16">
        <f>K16*(1+'ÍNDICE INPC+IPCr+IPCAe'!J15)</f>
        <v>2.2810123771597701</v>
      </c>
      <c r="K16">
        <f>L16*(1+'ÍNDICE INPC+IPCr+IPCAe'!K15)</f>
        <v>2.2753240669922898</v>
      </c>
      <c r="L16">
        <f>M16*(1+'ÍNDICE INPC+IPCr+IPCAe'!L15)</f>
        <v>2.2685185114579198</v>
      </c>
      <c r="M16">
        <f>B17*(1+'ÍNDICE INPC+IPCr+IPCAe'!M15)</f>
        <v>2.2588056471750702</v>
      </c>
    </row>
    <row r="17" spans="1:13" x14ac:dyDescent="0.25">
      <c r="A17">
        <v>2008</v>
      </c>
      <c r="B17">
        <f>C17*(1+'ÍNDICE INPC+IPCr+IPCAe'!B16)</f>
        <v>2.23710572167482</v>
      </c>
      <c r="C17">
        <f>D17*(1+'ÍNDICE INPC+IPCr+IPCAe'!C16)</f>
        <v>2.2217754709254298</v>
      </c>
      <c r="D17">
        <f>E17*(1+'ÍNDICE INPC+IPCr+IPCAe'!D16)</f>
        <v>2.2111618938350199</v>
      </c>
      <c r="E17">
        <f>F17*(1+'ÍNDICE INPC+IPCr+IPCAe'!E16)</f>
        <v>2.1999421886727899</v>
      </c>
      <c r="F17">
        <f>G17*(1+'ÍNDICE INPC+IPCr+IPCAe'!F16)</f>
        <v>2.1859520952631102</v>
      </c>
      <c r="G17">
        <f>H17*(1+'ÍNDICE INPC+IPCr+IPCAe'!G16)</f>
        <v>2.1651664968929398</v>
      </c>
      <c r="H17">
        <f>I17*(1+'ÍNDICE INPC+IPCr+IPCAe'!H16)</f>
        <v>2.14564116231587</v>
      </c>
      <c r="I17">
        <f>J17*(1+'ÍNDICE INPC+IPCr+IPCAe'!I16)</f>
        <v>2.13326820671691</v>
      </c>
      <c r="J17">
        <f>K17*(1+'ÍNDICE INPC+IPCr+IPCAe'!J16)</f>
        <v>2.1287977314808</v>
      </c>
      <c r="K17">
        <f>L17*(1+'ÍNDICE INPC+IPCr+IPCAe'!K16)</f>
        <v>2.1256093175045399</v>
      </c>
      <c r="L17">
        <f>M17*(1+'ÍNDICE INPC+IPCr+IPCAe'!L16)</f>
        <v>2.1150341467706899</v>
      </c>
      <c r="M17">
        <f>B18*(1+'ÍNDICE INPC+IPCr+IPCAe'!M16)</f>
        <v>2.1070274424892301</v>
      </c>
    </row>
    <row r="18" spans="1:13" x14ac:dyDescent="0.25">
      <c r="A18">
        <v>2009</v>
      </c>
      <c r="B18">
        <f>C18*(1+'ÍNDICE INPC+IPCr+IPCAe'!B17)</f>
        <v>2.1009347317671101</v>
      </c>
      <c r="C18">
        <f>D18*(1+'ÍNDICE INPC+IPCr+IPCAe'!C17)</f>
        <v>2.0875742565253499</v>
      </c>
      <c r="D18">
        <f>E18*(1+'ÍNDICE INPC+IPCr+IPCAe'!D17)</f>
        <v>2.0811227759199999</v>
      </c>
      <c r="E18">
        <f>F18*(1+'ÍNDICE INPC+IPCr+IPCAe'!E17)</f>
        <v>2.0769688382435101</v>
      </c>
      <c r="F18">
        <f>G18*(1+'ÍNDICE INPC+IPCr+IPCAe'!F17)</f>
        <v>2.0656079942750001</v>
      </c>
      <c r="G18">
        <f>H18*(1+'ÍNDICE INPC+IPCr+IPCAe'!G17)</f>
        <v>2.0532882646868802</v>
      </c>
      <c r="H18">
        <f>I18*(1+'ÍNDICE INPC+IPCr+IPCAe'!H17)</f>
        <v>2.04470052249241</v>
      </c>
      <c r="I18">
        <f>J18*(1+'ÍNDICE INPC+IPCr+IPCAe'!I17)</f>
        <v>2.0402120559692798</v>
      </c>
      <c r="J18">
        <f>K18*(1+'ÍNDICE INPC+IPCr+IPCAe'!J17)</f>
        <v>2.0355303361960302</v>
      </c>
      <c r="K18">
        <f>L18*(1+'ÍNDICE INPC+IPCr+IPCAe'!K17)</f>
        <v>2.0316701628865501</v>
      </c>
      <c r="L18">
        <f>M18*(1+'ÍNDICE INPC+IPCr+IPCAe'!L17)</f>
        <v>2.02801972737727</v>
      </c>
      <c r="M18">
        <f>B19*(1+'ÍNDICE INPC+IPCr+IPCAe'!M17)</f>
        <v>2.01913553104069</v>
      </c>
    </row>
    <row r="19" spans="1:13" x14ac:dyDescent="0.25">
      <c r="A19">
        <v>2010</v>
      </c>
      <c r="B19">
        <f>C19*(1+'ÍNDICE INPC+IPCr+IPCAe'!B18)</f>
        <v>2.01149186196522</v>
      </c>
      <c r="C19">
        <f>D19*(1+'ÍNDICE INPC+IPCr+IPCAe'!C18)</f>
        <v>2.00108621365422</v>
      </c>
      <c r="D19">
        <f>E19*(1+'ÍNDICE INPC+IPCr+IPCAe'!D18)</f>
        <v>1.98245117263148</v>
      </c>
      <c r="E19">
        <f>F19*(1+'ÍNDICE INPC+IPCr+IPCAe'!E18)</f>
        <v>1.9716073323038099</v>
      </c>
      <c r="F19">
        <f>G19*(1+'ÍNDICE INPC+IPCr+IPCAe'!F18)</f>
        <v>1.9621888259393001</v>
      </c>
      <c r="G19">
        <f>H19*(1+'ÍNDICE INPC+IPCr+IPCAe'!G18)</f>
        <v>1.9499044280426301</v>
      </c>
      <c r="H19">
        <f>I19*(1+'ÍNDICE INPC+IPCr+IPCAe'!H18)</f>
        <v>1.9462066354353</v>
      </c>
      <c r="I19">
        <f>J19*(1+'ÍNDICE INPC+IPCr+IPCAe'!I18)</f>
        <v>1.94795979925463</v>
      </c>
      <c r="J19">
        <f>K19*(1+'ÍNDICE INPC+IPCr+IPCAe'!J18)</f>
        <v>1.94893426638782</v>
      </c>
      <c r="K19">
        <f>L19*(1+'ÍNDICE INPC+IPCr+IPCAe'!K18)</f>
        <v>1.9429112415390499</v>
      </c>
      <c r="L19">
        <f>M19*(1+'ÍNDICE INPC+IPCr+IPCAe'!L18)</f>
        <v>1.9309394171526999</v>
      </c>
      <c r="M19">
        <f>B20*(1+'ÍNDICE INPC+IPCr+IPCAe'!M18)</f>
        <v>1.9144749327312101</v>
      </c>
    </row>
    <row r="20" spans="1:13" x14ac:dyDescent="0.25">
      <c r="A20">
        <v>2011</v>
      </c>
      <c r="B20">
        <f>C20*(1+'ÍNDICE INPC+IPCr+IPCAe'!B19)</f>
        <v>1.9013555792344901</v>
      </c>
      <c r="C20">
        <f>D20*(1+'ÍNDICE INPC+IPCr+IPCAe'!C19)</f>
        <v>1.88701427077659</v>
      </c>
      <c r="D20">
        <f>E20*(1+'ÍNDICE INPC+IPCr+IPCAe'!D19)</f>
        <v>1.86888607584093</v>
      </c>
      <c r="E20">
        <f>F20*(1+'ÍNDICE INPC+IPCr+IPCAe'!E19)</f>
        <v>1.8577396380128499</v>
      </c>
      <c r="F20">
        <f>G20*(1+'ÍNDICE INPC+IPCr+IPCAe'!F19)</f>
        <v>1.8435443465444601</v>
      </c>
      <c r="G20">
        <f>H20*(1+'ÍNDICE INPC+IPCr+IPCAe'!G19)</f>
        <v>1.8307292418515</v>
      </c>
      <c r="H20">
        <f>I20*(1+'ÍNDICE INPC+IPCr+IPCAe'!H19)</f>
        <v>1.82652822692956</v>
      </c>
      <c r="I20">
        <f>J20*(1+'ÍNDICE INPC+IPCr+IPCAe'!I19)</f>
        <v>1.8247035234061499</v>
      </c>
      <c r="J20">
        <f>K20*(1+'ÍNDICE INPC+IPCr+IPCAe'!J19)</f>
        <v>1.81979009016271</v>
      </c>
      <c r="K20">
        <f>L20*(1+'ÍNDICE INPC+IPCr+IPCAe'!K19)</f>
        <v>1.8101960510919199</v>
      </c>
      <c r="L20">
        <f>M20*(1+'ÍNDICE INPC+IPCr+IPCAe'!L19)</f>
        <v>1.8026250259827901</v>
      </c>
      <c r="M20">
        <f>B21*(1+'ÍNDICE INPC+IPCr+IPCAe'!M19)</f>
        <v>1.79437091975193</v>
      </c>
    </row>
    <row r="21" spans="1:13" x14ac:dyDescent="0.25">
      <c r="A21">
        <v>2012</v>
      </c>
      <c r="B21">
        <f>C21*(1+'ÍNDICE INPC+IPCr+IPCAe'!B20)</f>
        <v>1.7843784007079699</v>
      </c>
      <c r="C21">
        <f>D21*(1+'ÍNDICE INPC+IPCr+IPCAe'!C20)</f>
        <v>1.7728548442205401</v>
      </c>
      <c r="D21">
        <f>E21*(1+'ÍNDICE INPC+IPCr+IPCAe'!D20)</f>
        <v>1.76350825049293</v>
      </c>
      <c r="E21">
        <f>F21*(1+'ÍNDICE INPC+IPCr+IPCAe'!E20)</f>
        <v>1.7591104743071599</v>
      </c>
      <c r="F21">
        <f>G21*(1+'ÍNDICE INPC+IPCr+IPCAe'!F20)</f>
        <v>1.75157868595754</v>
      </c>
      <c r="G21">
        <f>IF(AND(Tabela_Juros!G27&lt;&gt;"",Tabela_Juros!H27=""),1,IF(Tabela_Juros!G27="","",H21*(1+'ÍNDICE INPC+IPCr+IPCAe'!G20)))</f>
        <v>1.74269096205108</v>
      </c>
      <c r="H21">
        <f>IF(AND(Tabela_Juros!H27&lt;&gt;"",Tabela_Juros!I27=""),1,IF(Tabela_Juros!H27="","",I21*(1+'ÍNDICE INPC+IPCr+IPCAe'!H20)))</f>
        <v>1.7395597544929899</v>
      </c>
      <c r="I21">
        <f>IF(AND(Tabela_Juros!I27&lt;&gt;"",Tabela_Juros!J27=""),1,IF(Tabela_Juros!I27="","",J21*(1+'ÍNDICE INPC+IPCr+IPCAe'!I20)))</f>
        <v>1.7338380887999501</v>
      </c>
      <c r="J21">
        <f>IF(AND(Tabela_Juros!J27&lt;&gt;"",Tabela_Juros!K27=""),1,IF(Tabela_Juros!J27="","",K21*(1+'ÍNDICE INPC+IPCr+IPCAe'!J20)))</f>
        <v>1.7271023894809701</v>
      </c>
      <c r="K21">
        <f>IF(AND(Tabela_Juros!K27&lt;&gt;"",Tabela_Juros!L27=""),1,IF(Tabela_Juros!K27="","",L21*(1+'ÍNDICE INPC+IPCr+IPCAe'!K20)))</f>
        <v>1.71885190035925</v>
      </c>
      <c r="L21">
        <f>IF(AND(Tabela_Juros!L27&lt;&gt;"",Tabela_Juros!M27=""),1,IF(Tabela_Juros!L27="","",M21*(1+'ÍNDICE INPC+IPCr+IPCAe'!L20)))</f>
        <v>1.7077515155084499</v>
      </c>
      <c r="M21">
        <f>IF(AND(Tabela_Juros!M27&lt;&gt;"",Tabela_Juros!B28=""),1,IF(Tabela_Juros!M27="","",B22*(1+'ÍNDICE INPC+IPCr+IPCAe'!M20)))</f>
        <v>1.6985791878938199</v>
      </c>
    </row>
    <row r="22" spans="1:13" x14ac:dyDescent="0.25">
      <c r="A22">
        <v>2013</v>
      </c>
      <c r="B22">
        <f>IF(AND(Tabela_Juros!B28&lt;&gt;"",Tabela_Juros!C28=""),1,IF(Tabela_Juros!B28="","",C22*(1+'ÍNDICE INPC+IPCr+IPCAe'!B21)))</f>
        <v>1.6869393066777401</v>
      </c>
      <c r="C22">
        <f>IF(AND(Tabela_Juros!C28&lt;&gt;"",Tabela_Juros!D28=""),1,IF(Tabela_Juros!C28="","",D22*(1+'ÍNDICE INPC+IPCr+IPCAe'!C21)))</f>
        <v>1.67222373778523</v>
      </c>
      <c r="D22">
        <f>IF(AND(Tabela_Juros!D28&lt;&gt;"",Tabela_Juros!E28=""),1,IF(Tabela_Juros!D28="","",E22*(1+'ÍNDICE INPC+IPCr+IPCAe'!D21)))</f>
        <v>1.6609294177445699</v>
      </c>
      <c r="E22">
        <f>IF(AND(Tabela_Juros!E28&lt;&gt;"",Tabela_Juros!F28=""),1,IF(Tabela_Juros!E28="","",F22*(1+'ÍNDICE INPC+IPCr+IPCAe'!E21)))</f>
        <v>1.6528305480590799</v>
      </c>
      <c r="F22">
        <f>IF(AND(Tabela_Juros!F28&lt;&gt;"",Tabela_Juros!G28=""),1,IF(Tabela_Juros!F28="","",G22*(1+'ÍNDICE INPC+IPCr+IPCAe'!F21)))</f>
        <v>1.64444388424941</v>
      </c>
      <c r="G22">
        <f>IF(AND(Tabela_Juros!G28&lt;&gt;"",Tabela_Juros!H28=""),1,IF(Tabela_Juros!G28="","",H22*(1+'ÍNDICE INPC+IPCr+IPCAe'!G21)))</f>
        <v>1.63691407948378</v>
      </c>
      <c r="H22">
        <f>IF(AND(Tabela_Juros!H28&lt;&gt;"",Tabela_Juros!I28=""),1,IF(Tabela_Juros!H28="","",I22*(1+'ÍNDICE INPC+IPCr+IPCAe'!H21)))</f>
        <v>1.6307173535403301</v>
      </c>
      <c r="I22">
        <f>IF(AND(Tabela_Juros!I28&lt;&gt;"",Tabela_Juros!J28=""),1,IF(Tabela_Juros!I28="","",J22*(1+'ÍNDICE INPC+IPCr+IPCAe'!I21)))</f>
        <v>1.6295766498854101</v>
      </c>
      <c r="J22">
        <f>IF(AND(Tabela_Juros!J28&lt;&gt;"",Tabela_Juros!K28=""),1,IF(Tabela_Juros!J28="","",K22*(1+'ÍNDICE INPC+IPCr+IPCAe'!J21)))</f>
        <v>1.6269734922977299</v>
      </c>
      <c r="K22">
        <f>IF(AND(Tabela_Juros!K28&lt;&gt;"",Tabela_Juros!L28=""),1,IF(Tabela_Juros!K28="","",L22*(1+'ÍNDICE INPC+IPCr+IPCAe'!K21)))</f>
        <v>1.6225924925677999</v>
      </c>
      <c r="L22">
        <f>IF(AND(Tabela_Juros!L28&lt;&gt;"",Tabela_Juros!M28=""),1,IF(Tabela_Juros!L28="","",M22*(1+'ÍNDICE INPC+IPCr+IPCAe'!L21)))</f>
        <v>1.61484125454598</v>
      </c>
      <c r="M22">
        <f>IF(AND(Tabela_Juros!M28&lt;&gt;"",Tabela_Juros!B29=""),1,IF(Tabela_Juros!M28="","",B23*(1+'ÍNDICE INPC+IPCr+IPCAe'!M21)))</f>
        <v>1.6056888282251001</v>
      </c>
    </row>
    <row r="23" spans="1:13" x14ac:dyDescent="0.25">
      <c r="A23">
        <v>2014</v>
      </c>
      <c r="B23">
        <f>IF(AND(Tabela_Juros!B29&lt;&gt;"",Tabela_Juros!C29=""),1,IF(Tabela_Juros!B29="","",C23*(1+'ÍNDICE INPC+IPCr+IPCAe'!B22)))</f>
        <v>1.5937358096526999</v>
      </c>
      <c r="C23">
        <f>IF(AND(Tabela_Juros!C29&lt;&gt;"",Tabela_Juros!D29=""),1,IF(Tabela_Juros!C29="","",D23*(1+'ÍNDICE INPC+IPCr+IPCAe'!C22)))</f>
        <v>1.58312884638194</v>
      </c>
      <c r="D23">
        <f>IF(AND(Tabela_Juros!D29&lt;&gt;"",Tabela_Juros!E29=""),1,IF(Tabela_Juros!D29="","",E23*(1+'ÍNDICE INPC+IPCr+IPCAe'!D22)))</f>
        <v>1.5721239785322101</v>
      </c>
      <c r="E23">
        <f>IF(AND(Tabela_Juros!E29&lt;&gt;"",Tabela_Juros!F29=""),1,IF(Tabela_Juros!E29="","",F23*(1+'ÍNDICE INPC+IPCr+IPCAe'!E22)))</f>
        <v>1.56073064482499</v>
      </c>
      <c r="F23">
        <f>IF(AND(Tabela_Juros!F29&lt;&gt;"",Tabela_Juros!G29=""),1,IF(Tabela_Juros!F29="","",G23*(1+'ÍNDICE INPC+IPCr+IPCAe'!F22)))</f>
        <v>1.5486511657322799</v>
      </c>
      <c r="G23">
        <f>IF(AND(Tabela_Juros!G29&lt;&gt;"",Tabela_Juros!H29=""),1,IF(Tabela_Juros!G29="","",H23*(1+'ÍNDICE INPC+IPCr+IPCAe'!G22)))</f>
        <v>1.53972078517825</v>
      </c>
      <c r="H23">
        <f>IF(AND(Tabela_Juros!H29&lt;&gt;"",Tabela_Juros!I29=""),1,IF(Tabela_Juros!H29="","",I23*(1+'ÍNDICE INPC+IPCr+IPCAe'!H22)))</f>
        <v>1.53251795080945</v>
      </c>
      <c r="I23">
        <f>IF(AND(Tabela_Juros!I29&lt;&gt;"",Tabela_Juros!J29=""),1,IF(Tabela_Juros!I29="","",J23*(1+'ÍNDICE INPC+IPCr+IPCAe'!I22)))</f>
        <v>1.5299170917534699</v>
      </c>
      <c r="J23">
        <f>IF(AND(Tabela_Juros!J29&lt;&gt;"",Tabela_Juros!K29=""),1,IF(Tabela_Juros!J29="","",K23*(1+'ÍNDICE INPC+IPCr+IPCAe'!J22)))</f>
        <v>1.5277782022702899</v>
      </c>
      <c r="K23">
        <f>IF(AND(Tabela_Juros!K29&lt;&gt;"",Tabela_Juros!L29=""),1,IF(Tabela_Juros!K29="","",L23*(1+'ÍNDICE INPC+IPCr+IPCAe'!K22)))</f>
        <v>1.5218430145136901</v>
      </c>
      <c r="L23">
        <f>IF(AND(Tabela_Juros!L29&lt;&gt;"",Tabela_Juros!M29=""),1,IF(Tabela_Juros!L29="","",M23*(1+'ÍNDICE INPC+IPCr+IPCAe'!L22)))</f>
        <v>1.51457306380741</v>
      </c>
      <c r="M23">
        <f>IF(AND(Tabela_Juros!M29&lt;&gt;"",Tabela_Juros!B30=""),1,IF(Tabela_Juros!M29="","",B24*(1+'ÍNDICE INPC+IPCr+IPCAe'!M22)))</f>
        <v>1.5088394738069399</v>
      </c>
    </row>
    <row r="24" spans="1:13" x14ac:dyDescent="0.25">
      <c r="A24">
        <v>2015</v>
      </c>
      <c r="B24">
        <f>IF(AND(Tabela_Juros!B30&lt;&gt;"",Tabela_Juros!C30=""),1,IF(Tabela_Juros!B30="","",C24*(1+'ÍNDICE INPC+IPCr+IPCAe'!B23)))</f>
        <v>1.4970130705496001</v>
      </c>
      <c r="C24">
        <f>IF(AND(Tabela_Juros!C30&lt;&gt;"",Tabela_Juros!D30=""),1,IF(Tabela_Juros!C30="","",D24*(1+'ÍNDICE INPC+IPCr+IPCAe'!C23)))</f>
        <v>1.4838071865889599</v>
      </c>
      <c r="D24">
        <f>IF(AND(Tabela_Juros!D30&lt;&gt;"",Tabela_Juros!E30=""),1,IF(Tabela_Juros!D30="","",E24*(1+'ÍNDICE INPC+IPCr+IPCAe'!D23)))</f>
        <v>1.4643315766199101</v>
      </c>
      <c r="E24">
        <f>IF(AND(Tabela_Juros!E30&lt;&gt;"",Tabela_Juros!F30=""),1,IF(Tabela_Juros!E30="","",F24*(1+'ÍNDICE INPC+IPCr+IPCAe'!E23)))</f>
        <v>1.44639626295922</v>
      </c>
      <c r="F24">
        <f>IF(AND(Tabela_Juros!F30&lt;&gt;"",Tabela_Juros!G30=""),1,IF(Tabela_Juros!F30="","",G24*(1+'ÍNDICE INPC+IPCr+IPCAe'!F23)))</f>
        <v>1.4310836677146701</v>
      </c>
      <c r="G24">
        <f>IF(AND(Tabela_Juros!G30&lt;&gt;"",Tabela_Juros!H30=""),1,IF(Tabela_Juros!G30="","",H24*(1+'ÍNDICE INPC+IPCr+IPCAe'!G23)))</f>
        <v>1.4225483774499701</v>
      </c>
      <c r="H24">
        <f>IF(AND(Tabela_Juros!H30&lt;&gt;"",Tabela_Juros!I30=""),1,IF(Tabela_Juros!H30="","",I24*(1+'ÍNDICE INPC+IPCr+IPCAe'!H23)))</f>
        <v>1.4086032057134099</v>
      </c>
      <c r="I24">
        <f>IF(AND(Tabela_Juros!I30&lt;&gt;"",Tabela_Juros!J30=""),1,IF(Tabela_Juros!I30="","",J24*(1+'ÍNDICE INPC+IPCr+IPCAe'!I23)))</f>
        <v>1.4003411926766201</v>
      </c>
      <c r="J24">
        <f>IF(AND(Tabela_Juros!J30&lt;&gt;"",Tabela_Juros!K30=""),1,IF(Tabela_Juros!J30="","",K24*(1+'ÍNDICE INPC+IPCr+IPCAe'!J23)))</f>
        <v>1.39434550699653</v>
      </c>
      <c r="K24">
        <f>IF(AND(Tabela_Juros!K30&lt;&gt;"",Tabela_Juros!L30=""),1,IF(Tabela_Juros!K30="","",L24*(1+'ÍNDICE INPC+IPCr+IPCAe'!K23)))</f>
        <v>1.3889286851245399</v>
      </c>
      <c r="L24">
        <f>IF(AND(Tabela_Juros!L30&lt;&gt;"",Tabela_Juros!M30=""),1,IF(Tabela_Juros!L30="","",M24*(1+'ÍNDICE INPC+IPCr+IPCAe'!L23)))</f>
        <v>1.37982186084298</v>
      </c>
      <c r="M24">
        <f>IF(AND(Tabela_Juros!M30&lt;&gt;"",Tabela_Juros!B31=""),1,IF(Tabela_Juros!M30="","",B25*(1+'ÍNDICE INPC+IPCr+IPCAe'!M23)))</f>
        <v>1.3681922269142099</v>
      </c>
    </row>
    <row r="25" spans="1:13" x14ac:dyDescent="0.25">
      <c r="A25">
        <v>2016</v>
      </c>
      <c r="B25">
        <f>IF(AND(Tabela_Juros!B31&lt;&gt;"",Tabela_Juros!C31=""),1,IF(Tabela_Juros!B31="","",C25*(1+'ÍNDICE INPC+IPCr+IPCAe'!B24)))</f>
        <v>1.35223584395553</v>
      </c>
      <c r="C25">
        <f>IF(AND(Tabela_Juros!C31&lt;&gt;"",Tabela_Juros!D31=""),1,IF(Tabela_Juros!C31="","",D25*(1+'ÍNDICE INPC+IPCr+IPCAe'!C24)))</f>
        <v>1.3399086840621599</v>
      </c>
      <c r="D25">
        <f>IF(AND(Tabela_Juros!D31&lt;&gt;"",Tabela_Juros!E31=""),1,IF(Tabela_Juros!D31="","",E25*(1+'ÍNDICE INPC+IPCr+IPCAe'!D24)))</f>
        <v>1.3211483771072401</v>
      </c>
      <c r="E25">
        <f>IF(AND(Tabela_Juros!E31&lt;&gt;"",Tabela_Juros!F31=""),1,IF(Tabela_Juros!E31="","",F25*(1+'ÍNDICE INPC+IPCr+IPCAe'!E24)))</f>
        <v>1.31549176252837</v>
      </c>
      <c r="F25">
        <f>IF(AND(Tabela_Juros!F31&lt;&gt;"",Tabela_Juros!G31=""),1,IF(Tabela_Juros!F31="","",G25*(1+'ÍNDICE INPC+IPCr+IPCAe'!F24)))</f>
        <v>1.30881679686436</v>
      </c>
      <c r="G25">
        <f>IF(AND(Tabela_Juros!G31&lt;&gt;"",Tabela_Juros!H31=""),1,IF(Tabela_Juros!G31="","",H25*(1+'ÍNDICE INPC+IPCr+IPCAe'!G24)))</f>
        <v>1.2976569471191399</v>
      </c>
      <c r="H25">
        <f>IF(AND(Tabela_Juros!H31&lt;&gt;"",Tabela_Juros!I31=""),1,IF(Tabela_Juros!H31="","",I25*(1+'ÍNDICE INPC+IPCr+IPCAe'!H24)))</f>
        <v>1.29248699912265</v>
      </c>
      <c r="I25">
        <f>IF(AND(Tabela_Juros!I31&lt;&gt;"",Tabela_Juros!J31=""),1,IF(Tabela_Juros!I31="","",J25*(1+'ÍNDICE INPC+IPCr+IPCAe'!I24)))</f>
        <v>1.28554505582122</v>
      </c>
      <c r="J25">
        <f>IF(AND(Tabela_Juros!J31&lt;&gt;"",Tabela_Juros!K31=""),1,IF(Tabela_Juros!J31="","",K25*(1+'ÍNDICE INPC+IPCr+IPCAe'!J24)))</f>
        <v>1.2797860187368999</v>
      </c>
      <c r="K25">
        <f>IF(AND(Tabela_Juros!K31&lt;&gt;"",Tabela_Juros!L31=""),1,IF(Tabela_Juros!K31="","",L25*(1+'ÍNDICE INPC+IPCr+IPCAe'!K24)))</f>
        <v>1.2768492654264201</v>
      </c>
      <c r="L25">
        <f>IF(AND(Tabela_Juros!L31&lt;&gt;"",Tabela_Juros!M31=""),1,IF(Tabela_Juros!L31="","",M25*(1+'ÍNDICE INPC+IPCr+IPCAe'!L24)))</f>
        <v>1.2744278525066599</v>
      </c>
      <c r="M25">
        <f>IF(AND(Tabela_Juros!M31&lt;&gt;"",Tabela_Juros!B32=""),1,IF(Tabela_Juros!M31="","",B26*(1+'ÍNDICE INPC+IPCr+IPCAe'!M24)))</f>
        <v>1.27112293288117</v>
      </c>
    </row>
    <row r="26" spans="1:13" x14ac:dyDescent="0.25">
      <c r="A26">
        <v>2017</v>
      </c>
      <c r="B26">
        <f>IF(AND(Tabela_Juros!B32&lt;&gt;"",Tabela_Juros!C32=""),1,IF(Tabela_Juros!B32="","",C26*(1+'ÍNDICE INPC+IPCr+IPCAe'!B25)))</f>
        <v>1.2687123793603901</v>
      </c>
      <c r="C26">
        <f>IF(AND(Tabela_Juros!C32&lt;&gt;"",Tabela_Juros!D32=""),1,IF(Tabela_Juros!C32="","",D26*(1+'ÍNDICE INPC+IPCr+IPCAe'!C25)))</f>
        <v>1.2647915256309299</v>
      </c>
      <c r="D26">
        <f>IF(AND(Tabela_Juros!D32&lt;&gt;"",Tabela_Juros!E32=""),1,IF(Tabela_Juros!D32="","",E26*(1+'ÍNDICE INPC+IPCr+IPCAe'!D25)))</f>
        <v>1.25799833462396</v>
      </c>
      <c r="E26">
        <f>IF(AND(Tabela_Juros!E32&lt;&gt;"",Tabela_Juros!F32=""),1,IF(Tabela_Juros!E32="","",F26*(1+'ÍNDICE INPC+IPCr+IPCAe'!E25)))</f>
        <v>1.2561141633788899</v>
      </c>
      <c r="F26">
        <f>IF(AND(Tabela_Juros!F32&lt;&gt;"",Tabela_Juros!G32=""),1,IF(Tabela_Juros!F32="","",G26*(1+'ÍNDICE INPC+IPCr+IPCAe'!F25)))</f>
        <v>1.25348185149076</v>
      </c>
      <c r="G26">
        <f>IF(AND(Tabela_Juros!G32&lt;&gt;"",Tabela_Juros!H32=""),1,IF(Tabela_Juros!G32="","",H26*(1+'ÍNDICE INPC+IPCr+IPCAe'!G25)))</f>
        <v>1.2504806978159999</v>
      </c>
      <c r="H26">
        <f>IF(AND(Tabela_Juros!H32&lt;&gt;"",Tabela_Juros!I32=""),1,IF(Tabela_Juros!H32="","",I26*(1+'ÍNDICE INPC+IPCr+IPCAe'!H25)))</f>
        <v>1.24848312481629</v>
      </c>
      <c r="I26">
        <f>IF(AND(Tabela_Juros!I32&lt;&gt;"",Tabela_Juros!J32=""),1,IF(Tabela_Juros!I32="","",J26*(1+'ÍNDICE INPC+IPCr+IPCAe'!I25)))</f>
        <v>1.2507344468205699</v>
      </c>
      <c r="J26">
        <f>IF(AND(Tabela_Juros!J32&lt;&gt;"",Tabela_Juros!K32=""),1,IF(Tabela_Juros!J32="","",K26*(1+'ÍNDICE INPC+IPCr+IPCAe'!J25)))</f>
        <v>1.2463721443154701</v>
      </c>
      <c r="K26">
        <f>IF(AND(Tabela_Juros!K32&lt;&gt;"",Tabela_Juros!L32=""),1,IF(Tabela_Juros!K32="","",L26*(1+'ÍNDICE INPC+IPCr+IPCAe'!K25)))</f>
        <v>1.24500264140992</v>
      </c>
      <c r="L26">
        <f>IF(AND(Tabela_Juros!L32&lt;&gt;"",Tabela_Juros!M32=""),1,IF(Tabela_Juros!L32="","",M26*(1+'ÍNDICE INPC+IPCr+IPCAe'!L25)))</f>
        <v>1.2407839758918899</v>
      </c>
      <c r="M26">
        <f>IF(AND(Tabela_Juros!M32&lt;&gt;"",Tabela_Juros!B33=""),1,IF(Tabela_Juros!M32="","",B27*(1+'ÍNDICE INPC+IPCr+IPCAe'!M25)))</f>
        <v>1.23682613226863</v>
      </c>
    </row>
    <row r="27" spans="1:13" x14ac:dyDescent="0.25">
      <c r="A27">
        <v>2018</v>
      </c>
      <c r="B27">
        <f>IF(AND(Tabela_Juros!B33&lt;&gt;"",Tabela_Juros!C33=""),1,IF(Tabela_Juros!B33="","",C27*(1+'ÍNDICE INPC+IPCr+IPCAe'!B26)))</f>
        <v>1.23251233908184</v>
      </c>
      <c r="C27">
        <f>IF(AND(Tabela_Juros!C33&lt;&gt;"",Tabela_Juros!D33=""),1,IF(Tabela_Juros!C33="","",D27*(1+'ÍNDICE INPC+IPCr+IPCAe'!C26)))</f>
        <v>1.22772421464473</v>
      </c>
      <c r="D27">
        <f>IF(AND(Tabela_Juros!D33&lt;&gt;"",Tabela_Juros!E33=""),1,IF(Tabela_Juros!D33="","",E27*(1+'ÍNDICE INPC+IPCr+IPCAe'!D26)))</f>
        <v>1.2230765238540799</v>
      </c>
      <c r="E27">
        <f>IF(AND(Tabela_Juros!E33&lt;&gt;"",Tabela_Juros!F33=""),1,IF(Tabela_Juros!E33="","",F27*(1+'ÍNDICE INPC+IPCr+IPCAe'!E26)))</f>
        <v>1.2218546691848999</v>
      </c>
      <c r="F27">
        <f>IF(AND(Tabela_Juros!F33&lt;&gt;"",Tabela_Juros!G33=""),1,IF(Tabela_Juros!F33="","",G27*(1+'ÍNDICE INPC+IPCr+IPCAe'!F26)))</f>
        <v>1.2192941514668201</v>
      </c>
      <c r="G27">
        <f>IF(AND(Tabela_Juros!G33&lt;&gt;"",Tabela_Juros!H33=""),1,IF(Tabela_Juros!G33="","",H27*(1+'ÍNDICE INPC+IPCr+IPCAe'!G26)))</f>
        <v>1.2175895261302401</v>
      </c>
      <c r="H27">
        <f>IF(AND(Tabela_Juros!H33&lt;&gt;"",Tabela_Juros!I33=""),1,IF(Tabela_Juros!H33="","",I27*(1+'ÍNDICE INPC+IPCr+IPCAe'!H26)))</f>
        <v>1.20422265466348</v>
      </c>
      <c r="I27">
        <f>IF(AND(Tabela_Juros!I33&lt;&gt;"",Tabela_Juros!J33=""),1,IF(Tabela_Juros!I33="","",J27*(1+'ÍNDICE INPC+IPCr+IPCAe'!I26)))</f>
        <v>1.19656464096133</v>
      </c>
      <c r="J27">
        <f>IF(AND(Tabela_Juros!J33&lt;&gt;"",Tabela_Juros!K33=""),1,IF(Tabela_Juros!J33="","",K27*(1+'ÍNDICE INPC+IPCr+IPCAe'!J26)))</f>
        <v>1.1950111264968799</v>
      </c>
      <c r="K27">
        <f>IF(AND(Tabela_Juros!K33&lt;&gt;"",Tabela_Juros!L33=""),1,IF(Tabela_Juros!K33="","",L27*(1+'ÍNDICE INPC+IPCr+IPCAe'!K26)))</f>
        <v>1.19393658357167</v>
      </c>
      <c r="L27">
        <f>IF(AND(Tabela_Juros!L33&lt;&gt;"",Tabela_Juros!M33=""),1,IF(Tabela_Juros!L33="","",M27*(1+'ÍNDICE INPC+IPCr+IPCAe'!L26)))</f>
        <v>1.1870516838056</v>
      </c>
      <c r="M27">
        <f>IF(AND(Tabela_Juros!M33&lt;&gt;"",Tabela_Juros!B34=""),1,IF(Tabela_Juros!M33="","",B28*(1+'ÍNDICE INPC+IPCr+IPCAe'!M26)))</f>
        <v>1.1848005627364</v>
      </c>
    </row>
    <row r="28" spans="1:13" x14ac:dyDescent="0.25">
      <c r="A28">
        <v>2019</v>
      </c>
      <c r="B28">
        <f>IF(AND(Tabela_Juros!B34&lt;&gt;"",Tabela_Juros!C34=""),1,IF(Tabela_Juros!B34="","",C28*(1+'ÍNDICE INPC+IPCr+IPCAe'!B27)))</f>
        <v>1.1866992815869399</v>
      </c>
      <c r="C28">
        <f>IF(AND(Tabela_Juros!C34&lt;&gt;"",Tabela_Juros!D34=""),1,IF(Tabela_Juros!C34="","",D28*(1+'ÍNDICE INPC+IPCr+IPCAe'!C27)))</f>
        <v>1.1831498320906699</v>
      </c>
      <c r="D28">
        <f>IF(AND(Tabela_Juros!D34&lt;&gt;"",Tabela_Juros!E34=""),1,IF(Tabela_Juros!D34="","",E28*(1+'ÍNDICE INPC+IPCr+IPCAe'!D27)))</f>
        <v>1.17914075352867</v>
      </c>
      <c r="E28">
        <f>IF(AND(Tabela_Juros!E34&lt;&gt;"",Tabela_Juros!F34=""),1,IF(Tabela_Juros!E34="","",F28*(1+'ÍNDICE INPC+IPCr+IPCAe'!E27)))</f>
        <v>1.17280759252901</v>
      </c>
      <c r="F28">
        <f>IF(AND(Tabela_Juros!F34&lt;&gt;"",Tabela_Juros!G34=""),1,IF(Tabela_Juros!F34="","",G28*(1+'ÍNDICE INPC+IPCr+IPCAe'!F27)))</f>
        <v>1.16442374158957</v>
      </c>
      <c r="G28">
        <f>IF(AND(Tabela_Juros!G34&lt;&gt;"",Tabela_Juros!H34=""),1,IF(Tabela_Juros!G34="","",H28*(1+'ÍNDICE INPC+IPCr+IPCAe'!G27)))</f>
        <v>1.1603624729343001</v>
      </c>
      <c r="H28">
        <f>IF(AND(Tabela_Juros!H34&lt;&gt;"",Tabela_Juros!I34=""),1,IF(Tabela_Juros!H34="","",I28*(1+'ÍNDICE INPC+IPCr+IPCAe'!H27)))</f>
        <v>1.15966667293054</v>
      </c>
      <c r="I28">
        <f>IF(AND(Tabela_Juros!I34&lt;&gt;"",Tabela_Juros!J34=""),1,IF(Tabela_Juros!I34="","",J28*(1+'ÍNDICE INPC+IPCr+IPCAe'!I27)))</f>
        <v>1.1586239114102701</v>
      </c>
      <c r="J28">
        <f>IF(AND(Tabela_Juros!J34&lt;&gt;"",Tabela_Juros!K34=""),1,IF(Tabela_Juros!J34="","",K28*(1+'ÍNDICE INPC+IPCr+IPCAe'!J27)))</f>
        <v>1.1576977532077</v>
      </c>
      <c r="K28">
        <f>IF(AND(Tabela_Juros!K34&lt;&gt;"",Tabela_Juros!L34=""),1,IF(Tabela_Juros!K34="","",L28*(1+'ÍNDICE INPC+IPCr+IPCAe'!K27)))</f>
        <v>1.15665676212179</v>
      </c>
      <c r="L28">
        <f>IF(AND(Tabela_Juros!L34&lt;&gt;"",Tabela_Juros!M34=""),1,IF(Tabela_Juros!L34="","",M28*(1+'ÍNDICE INPC+IPCr+IPCAe'!L27)))</f>
        <v>1.15561670708541</v>
      </c>
      <c r="M28">
        <f>IF(AND(Tabela_Juros!M34&lt;&gt;"",Tabela_Juros!B35=""),1,IF(Tabela_Juros!M34="","",B29*(1+'ÍNDICE INPC+IPCr+IPCAe'!M27)))</f>
        <v>1.15400110553766</v>
      </c>
    </row>
    <row r="29" spans="1:13" x14ac:dyDescent="0.25">
      <c r="A29">
        <v>2020</v>
      </c>
      <c r="B29">
        <f>IF(AND(Tabela_Juros!B35&lt;&gt;"",Tabela_Juros!C35=""),1,IF(Tabela_Juros!B35="","",C29*(1+'ÍNDICE INPC+IPCr+IPCAe'!B28)))</f>
        <v>1.1420100005320699</v>
      </c>
      <c r="C29">
        <f>IF(AND(Tabela_Juros!C35&lt;&gt;"",Tabela_Juros!D35=""),1,IF(Tabela_Juros!C35="","",D29*(1+'ÍNDICE INPC+IPCr+IPCAe'!C28)))</f>
        <v>1.13395889239606</v>
      </c>
      <c r="D29">
        <f>IF(AND(Tabela_Juros!D35&lt;&gt;"",Tabela_Juros!E35=""),1,IF(Tabela_Juros!D35="","",E29*(1+'ÍNDICE INPC+IPCr+IPCAe'!D28)))</f>
        <v>1.1314696591459401</v>
      </c>
      <c r="E29">
        <f>IF(AND(Tabela_Juros!E35&lt;&gt;"",Tabela_Juros!F35=""),1,IF(Tabela_Juros!E35="","",F29*(1+'ÍNDICE INPC+IPCr+IPCAe'!E28)))</f>
        <v>1.13124341046385</v>
      </c>
      <c r="F29">
        <f>IF(AND(Tabela_Juros!F35&lt;&gt;"",Tabela_Juros!G35=""),1,IF(Tabela_Juros!F35="","",G29*(1+'ÍNDICE INPC+IPCr+IPCAe'!F28)))</f>
        <v>1.13135654611846</v>
      </c>
      <c r="G29">
        <f>IF(AND(Tabela_Juros!G35&lt;&gt;"",Tabela_Juros!H35=""),1,IF(Tabela_Juros!G35="","",H29*(1+'ÍNDICE INPC+IPCr+IPCAe'!G28)))</f>
        <v>1.13807116599785</v>
      </c>
      <c r="H29">
        <f>IF(AND(Tabela_Juros!H35&lt;&gt;"",Tabela_Juros!I35=""),1,IF(Tabela_Juros!H35="","",I29*(1+'ÍNDICE INPC+IPCr+IPCAe'!H28)))</f>
        <v>1.13784359727839</v>
      </c>
      <c r="I29">
        <f>IF(AND(Tabela_Juros!I35&lt;&gt;"",Tabela_Juros!J35=""),1,IF(Tabela_Juros!I35="","",J29*(1+'ÍNDICE INPC+IPCr+IPCAe'!I28)))</f>
        <v>1.13444027644904</v>
      </c>
      <c r="J29">
        <f>IF(AND(Tabela_Juros!J35&lt;&gt;"",Tabela_Juros!K35=""),1,IF(Tabela_Juros!J35="","",K29*(1+'ÍNDICE INPC+IPCr+IPCAe'!J28)))</f>
        <v>1.1318370512312099</v>
      </c>
      <c r="K29">
        <f>IF(AND(Tabela_Juros!K35&lt;&gt;"",Tabela_Juros!L35=""),1,IF(Tabela_Juros!K35="","",L29*(1+'ÍNDICE INPC+IPCr+IPCAe'!K28)))</f>
        <v>1.12676660152435</v>
      </c>
      <c r="L29">
        <f>IF(AND(Tabela_Juros!L35&lt;&gt;"",Tabela_Juros!M35=""),1,IF(Tabela_Juros!L35="","",M29*(1+'ÍNDICE INPC+IPCr+IPCAe'!L28)))</f>
        <v>1.1162736294079201</v>
      </c>
      <c r="M29">
        <f>IF(AND(Tabela_Juros!M35&lt;&gt;"",Tabela_Juros!B36=""),1,IF(Tabela_Juros!M35="","",B30*(1+'ÍNDICE INPC+IPCr+IPCAe'!M28)))</f>
        <v>1.10730446325555</v>
      </c>
    </row>
    <row r="30" spans="1:13" x14ac:dyDescent="0.25">
      <c r="A30">
        <v>2021</v>
      </c>
      <c r="B30">
        <f>IF(AND(Tabela_Juros!B36&lt;&gt;"",Tabela_Juros!C36=""),1,IF(Tabela_Juros!B36="","",C30*(1+'ÍNDICE INPC+IPCr+IPCAe'!B29)))</f>
        <v>1.09569014769004</v>
      </c>
      <c r="C30">
        <f>IF(AND(Tabela_Juros!C36&lt;&gt;"",Tabela_Juros!D36=""),1,IF(Tabela_Juros!C36="","",D30*(1+'ÍNDICE INPC+IPCr+IPCAe'!C29)))</f>
        <v>1.08720991038901</v>
      </c>
      <c r="D30">
        <f>IF(AND(Tabela_Juros!D36&lt;&gt;"",Tabela_Juros!E36=""),1,IF(Tabela_Juros!D36="","",E30*(1+'ÍNDICE INPC+IPCr+IPCAe'!D29)))</f>
        <v>1.0820162324731399</v>
      </c>
      <c r="E30">
        <f>IF(AND(Tabela_Juros!E36&lt;&gt;"",Tabela_Juros!F36=""),1,IF(Tabela_Juros!E36="","",F30*(1+'ÍNDICE INPC+IPCr+IPCAe'!E29)))</f>
        <v>1.07204620278722</v>
      </c>
      <c r="F30">
        <f>IF(AND(Tabela_Juros!F36&lt;&gt;"",Tabela_Juros!G36=""),1,IF(Tabela_Juros!F36="","",G30*(1+'ÍNDICE INPC+IPCr+IPCAe'!F29)))</f>
        <v>1.0656522890529001</v>
      </c>
      <c r="G30">
        <f>IF(AND(Tabela_Juros!G36&lt;&gt;"",Tabela_Juros!H36=""),1,IF(Tabela_Juros!G36="","",H30*(1+'ÍNDICE INPC+IPCr+IPCAe'!G29)))</f>
        <v>1.0609839596305299</v>
      </c>
      <c r="H30">
        <f>IF(AND(Tabela_Juros!H36&lt;&gt;"",Tabela_Juros!I36=""),1,IF(Tabela_Juros!H36="","",I30*(1+'ÍNDICE INPC+IPCr+IPCAe'!H29)))</f>
        <v>1.0522502822875399</v>
      </c>
      <c r="I30">
        <f>IF(AND(Tabela_Juros!I36&lt;&gt;"",Tabela_Juros!J36=""),1,IF(Tabela_Juros!I36="","",J30*(1+'ÍNDICE INPC+IPCr+IPCAe'!I29)))</f>
        <v>1.0447282389669801</v>
      </c>
      <c r="J30">
        <f>IF(AND(Tabela_Juros!J36&lt;&gt;"",Tabela_Juros!K36=""),1,IF(Tabela_Juros!J36="","",K30*(1+'ÍNDICE INPC+IPCr+IPCAe'!J29)))</f>
        <v>1.0355121805600001</v>
      </c>
      <c r="K30">
        <f>IF(AND(Tabela_Juros!K36&lt;&gt;"",Tabela_Juros!L36=""),1,IF(Tabela_Juros!K36="","",L30*(1+'ÍNDICE INPC+IPCr+IPCAe'!K29)))</f>
        <v>1.0238404000000001</v>
      </c>
      <c r="L30">
        <f>IF(AND(Tabela_Juros!L36&lt;&gt;"",Tabela_Juros!M36=""),1,IF(Tabela_Juros!L36="","",M30*(1+'ÍNDICE INPC+IPCr+IPCAe'!L29)))</f>
        <v>1.0117</v>
      </c>
      <c r="M30">
        <f>IF(AND(Tabela_Juros!M36&lt;&gt;"",Tabela_Juros!B37=""),1,IF(Tabela_Juros!M36="","",B31*(1+'ÍNDICE INPC+IPCr+IPCAe'!M29)))</f>
        <v>1</v>
      </c>
    </row>
    <row r="31" spans="1:13" x14ac:dyDescent="0.25">
      <c r="A31">
        <v>2022</v>
      </c>
      <c r="B31" t="str">
        <f>IF(AND(Tabela_Juros!B37&lt;&gt;"",Tabela_Juros!C37=""),1,IF(Tabela_Juros!B37="","",C31*(1+'ÍNDICE INPC+IPCr+IPCAe'!B30)))</f>
        <v/>
      </c>
      <c r="C31" t="str">
        <f>IF(AND(Tabela_Juros!C37&lt;&gt;"",Tabela_Juros!D37=""),1,IF(Tabela_Juros!C37="","",D31*(1+'ÍNDICE INPC+IPCr+IPCAe'!C30)))</f>
        <v/>
      </c>
      <c r="D31" t="str">
        <f>IF(AND(Tabela_Juros!D37&lt;&gt;"",Tabela_Juros!E37=""),1,IF(Tabela_Juros!D37="","",E31*(1+'ÍNDICE INPC+IPCr+IPCAe'!D30)))</f>
        <v/>
      </c>
      <c r="E31" t="str">
        <f>IF(AND(Tabela_Juros!E37&lt;&gt;"",Tabela_Juros!F37=""),1,IF(Tabela_Juros!E37="","",F31*(1+'ÍNDICE INPC+IPCr+IPCAe'!E30)))</f>
        <v/>
      </c>
      <c r="F31" t="str">
        <f>IF(AND(Tabela_Juros!F37&lt;&gt;"",Tabela_Juros!G37=""),1,IF(Tabela_Juros!F37="","",G31*(1+'ÍNDICE INPC+IPCr+IPCAe'!F30)))</f>
        <v/>
      </c>
      <c r="G31" t="str">
        <f>IF(AND(Tabela_Juros!G37&lt;&gt;"",Tabela_Juros!H37=""),1,IF(Tabela_Juros!G37="","",H31*(1+'ÍNDICE INPC+IPCr+IPCAe'!G30)))</f>
        <v/>
      </c>
      <c r="H31" t="str">
        <f>IF(AND(Tabela_Juros!H37&lt;&gt;"",Tabela_Juros!I37=""),1,IF(Tabela_Juros!H37="","",I31*(1+'ÍNDICE INPC+IPCr+IPCAe'!H30)))</f>
        <v/>
      </c>
      <c r="I31" t="str">
        <f>IF(AND(Tabela_Juros!I37&lt;&gt;"",Tabela_Juros!J37=""),1,IF(Tabela_Juros!I37="","",J31*(1+'ÍNDICE INPC+IPCr+IPCAe'!I30)))</f>
        <v/>
      </c>
      <c r="J31" t="str">
        <f>IF(AND(Tabela_Juros!J37&lt;&gt;"",Tabela_Juros!K37=""),1,IF(Tabela_Juros!J37="","",K31*(1+'ÍNDICE INPC+IPCr+IPCAe'!J30)))</f>
        <v/>
      </c>
      <c r="K31" t="str">
        <f>IF(AND(Tabela_Juros!K37&lt;&gt;"",Tabela_Juros!L37=""),1,IF(Tabela_Juros!K37="","",L31*(1+'ÍNDICE INPC+IPCr+IPCAe'!K30)))</f>
        <v/>
      </c>
      <c r="L31" t="str">
        <f>IF(AND(Tabela_Juros!L37&lt;&gt;"",Tabela_Juros!M37=""),1,IF(Tabela_Juros!L37="","",M31*(1+'ÍNDICE INPC+IPCr+IPCAe'!L30)))</f>
        <v/>
      </c>
      <c r="M31" t="str">
        <f>IF(AND(Tabela_Juros!M37&lt;&gt;"",Tabela_Juros!B38=""),1,IF(Tabela_Juros!M37="","",B32*(1+'ÍNDICE INPC+IPCr+IPCAe'!M30)))</f>
        <v/>
      </c>
    </row>
    <row r="32" spans="1:13" x14ac:dyDescent="0.25">
      <c r="A32">
        <v>2023</v>
      </c>
      <c r="B32" t="str">
        <f>IF(AND(Tabela_Juros!B38&lt;&gt;"",Tabela_Juros!C38=""),1,IF(Tabela_Juros!B38="","",C32*(1+'ÍNDICE INPC+IPCr+IPCAe'!B31)))</f>
        <v/>
      </c>
      <c r="C32" t="str">
        <f>IF(AND(Tabela_Juros!C38&lt;&gt;"",Tabela_Juros!D38=""),1,IF(Tabela_Juros!C38="","",D32*(1+'ÍNDICE INPC+IPCr+IPCAe'!C31)))</f>
        <v/>
      </c>
      <c r="D32" t="str">
        <f>IF(AND(Tabela_Juros!D38&lt;&gt;"",Tabela_Juros!E38=""),1,IF(Tabela_Juros!D38="","",E32*(1+'ÍNDICE INPC+IPCr+IPCAe'!D31)))</f>
        <v/>
      </c>
      <c r="E32" t="str">
        <f>IF(AND(Tabela_Juros!E38&lt;&gt;"",Tabela_Juros!F38=""),1,IF(Tabela_Juros!E38="","",F32*(1+'ÍNDICE INPC+IPCr+IPCAe'!E31)))</f>
        <v/>
      </c>
      <c r="F32" t="str">
        <f>IF(AND(Tabela_Juros!F38&lt;&gt;"",Tabela_Juros!G38=""),1,IF(Tabela_Juros!F38="","",G32*(1+'ÍNDICE INPC+IPCr+IPCAe'!F31)))</f>
        <v/>
      </c>
      <c r="G32" t="str">
        <f>IF(AND(Tabela_Juros!G38&lt;&gt;"",Tabela_Juros!H38=""),1,IF(Tabela_Juros!G38="","",H32*(1+'ÍNDICE INPC+IPCr+IPCAe'!G31)))</f>
        <v/>
      </c>
      <c r="H32" t="str">
        <f>IF(AND(Tabela_Juros!H38&lt;&gt;"",Tabela_Juros!I38=""),1,IF(Tabela_Juros!H38="","",I32*(1+'ÍNDICE INPC+IPCr+IPCAe'!H31)))</f>
        <v/>
      </c>
      <c r="I32" t="str">
        <f>IF(AND(Tabela_Juros!I38&lt;&gt;"",Tabela_Juros!J38=""),1,IF(Tabela_Juros!I38="","",J32*(1+'ÍNDICE INPC+IPCr+IPCAe'!I31)))</f>
        <v/>
      </c>
      <c r="J32" t="str">
        <f>IF(AND(Tabela_Juros!J38&lt;&gt;"",Tabela_Juros!K38=""),1,IF(Tabela_Juros!J38="","",K32*(1+'ÍNDICE INPC+IPCr+IPCAe'!J31)))</f>
        <v/>
      </c>
      <c r="K32" t="str">
        <f>IF(AND(Tabela_Juros!K38&lt;&gt;"",Tabela_Juros!L38=""),1,IF(Tabela_Juros!K38="","",L32*(1+'ÍNDICE INPC+IPCr+IPCAe'!K31)))</f>
        <v/>
      </c>
      <c r="L32" t="str">
        <f>IF(AND(Tabela_Juros!L38&lt;&gt;"",Tabela_Juros!M38=""),1,IF(Tabela_Juros!L38="","",M32*(1+'ÍNDICE INPC+IPCr+IPCAe'!L31)))</f>
        <v/>
      </c>
      <c r="M32" t="str">
        <f>IF(AND(Tabela_Juros!M38&lt;&gt;"",Tabela_Juros!B39=""),1,IF(Tabela_Juros!M38="","",B33*(1+'ÍNDICE INPC+IPCr+IPCAe'!M31)))</f>
        <v/>
      </c>
    </row>
    <row r="33" spans="1:13" x14ac:dyDescent="0.25">
      <c r="A33">
        <v>2024</v>
      </c>
      <c r="B33" t="str">
        <f>IF(AND(Tabela_Juros!B39&lt;&gt;"",Tabela_Juros!C39=""),1,IF(Tabela_Juros!B39="","",C33*(1+'ÍNDICE INPC+IPCr+IPCAe'!B32)))</f>
        <v/>
      </c>
      <c r="C33" t="str">
        <f>IF(AND(Tabela_Juros!C39&lt;&gt;"",Tabela_Juros!D39=""),1,IF(Tabela_Juros!C39="","",D33*(1+'ÍNDICE INPC+IPCr+IPCAe'!C32)))</f>
        <v/>
      </c>
      <c r="D33" t="str">
        <f>IF(AND(Tabela_Juros!D39&lt;&gt;"",Tabela_Juros!E39=""),1,IF(Tabela_Juros!D39="","",E33*(1+'ÍNDICE INPC+IPCr+IPCAe'!D32)))</f>
        <v/>
      </c>
      <c r="E33" t="str">
        <f>IF(AND(Tabela_Juros!E39&lt;&gt;"",Tabela_Juros!F39=""),1,IF(Tabela_Juros!E39="","",F33*(1+'ÍNDICE INPC+IPCr+IPCAe'!E32)))</f>
        <v/>
      </c>
      <c r="F33" t="str">
        <f>IF(AND(Tabela_Juros!F39&lt;&gt;"",Tabela_Juros!G39=""),1,IF(Tabela_Juros!F39="","",G33*(1+'ÍNDICE INPC+IPCr+IPCAe'!F32)))</f>
        <v/>
      </c>
      <c r="G33" t="str">
        <f>IF(AND(Tabela_Juros!G39&lt;&gt;"",Tabela_Juros!H39=""),1,IF(Tabela_Juros!G39="","",H33*(1+'ÍNDICE INPC+IPCr+IPCAe'!G32)))</f>
        <v/>
      </c>
      <c r="H33" t="str">
        <f>IF(AND(Tabela_Juros!H39&lt;&gt;"",Tabela_Juros!I39=""),1,IF(Tabela_Juros!H39="","",I33*(1+'ÍNDICE INPC+IPCr+IPCAe'!H32)))</f>
        <v/>
      </c>
      <c r="I33" t="str">
        <f>IF(AND(Tabela_Juros!I39&lt;&gt;"",Tabela_Juros!J39=""),1,IF(Tabela_Juros!I39="","",J33*(1+'ÍNDICE INPC+IPCr+IPCAe'!I32)))</f>
        <v/>
      </c>
      <c r="J33" t="str">
        <f>IF(AND(Tabela_Juros!J39&lt;&gt;"",Tabela_Juros!K39=""),1,IF(Tabela_Juros!J39="","",K33*(1+'ÍNDICE INPC+IPCr+IPCAe'!J32)))</f>
        <v/>
      </c>
      <c r="K33" t="str">
        <f>IF(AND(Tabela_Juros!K39&lt;&gt;"",Tabela_Juros!L39=""),1,IF(Tabela_Juros!K39="","",L33*(1+'ÍNDICE INPC+IPCr+IPCAe'!K32)))</f>
        <v/>
      </c>
      <c r="L33" t="str">
        <f>IF(AND(Tabela_Juros!L39&lt;&gt;"",Tabela_Juros!M39=""),1,IF(Tabela_Juros!L39="","",M33*(1+'ÍNDICE INPC+IPCr+IPCAe'!L32)))</f>
        <v/>
      </c>
      <c r="M33" t="str">
        <f>IF(AND(Tabela_Juros!M39&lt;&gt;"",Tabela_Juros!B40=""),1,IF(Tabela_Juros!M39="","",B34*(1+'ÍNDICE INPC+IPCr+IPCAe'!M32)))</f>
        <v/>
      </c>
    </row>
    <row r="34" spans="1:13" x14ac:dyDescent="0.25">
      <c r="A34">
        <v>2025</v>
      </c>
      <c r="B34" t="str">
        <f>IF(AND(Tabela_Juros!B40&lt;&gt;"",Tabela_Juros!C40=""),1,IF(Tabela_Juros!B40="","",C34*(1+'ÍNDICE INPC+IPCr+IPCAe'!B33)))</f>
        <v/>
      </c>
      <c r="C34" t="str">
        <f>IF(AND(Tabela_Juros!C40&lt;&gt;"",Tabela_Juros!D40=""),1,IF(Tabela_Juros!C40="","",D34*(1+'ÍNDICE INPC+IPCr+IPCAe'!C33)))</f>
        <v/>
      </c>
      <c r="D34" t="str">
        <f>IF(AND(Tabela_Juros!D40&lt;&gt;"",Tabela_Juros!E40=""),1,IF(Tabela_Juros!D40="","",E34*(1+'ÍNDICE INPC+IPCr+IPCAe'!D33)))</f>
        <v/>
      </c>
      <c r="E34" t="str">
        <f>IF(AND(Tabela_Juros!E40&lt;&gt;"",Tabela_Juros!F40=""),1,IF(Tabela_Juros!E40="","",F34*(1+'ÍNDICE INPC+IPCr+IPCAe'!E33)))</f>
        <v/>
      </c>
      <c r="F34" t="str">
        <f>IF(AND(Tabela_Juros!F40&lt;&gt;"",Tabela_Juros!G40=""),1,IF(Tabela_Juros!F40="","",G34*(1+'ÍNDICE INPC+IPCr+IPCAe'!F33)))</f>
        <v/>
      </c>
      <c r="G34" t="str">
        <f>IF(AND(Tabela_Juros!G40&lt;&gt;"",Tabela_Juros!H40=""),1,IF(Tabela_Juros!G40="","",H34*(1+'ÍNDICE INPC+IPCr+IPCAe'!G33)))</f>
        <v/>
      </c>
      <c r="H34" t="str">
        <f>IF(AND(Tabela_Juros!H40&lt;&gt;"",Tabela_Juros!I40=""),1,IF(Tabela_Juros!H40="","",I34*(1+'ÍNDICE INPC+IPCr+IPCAe'!H33)))</f>
        <v/>
      </c>
      <c r="I34" t="str">
        <f>IF(AND(Tabela_Juros!I40&lt;&gt;"",Tabela_Juros!J40=""),1,IF(Tabela_Juros!I40="","",J34*(1+'ÍNDICE INPC+IPCr+IPCAe'!I33)))</f>
        <v/>
      </c>
      <c r="J34" t="str">
        <f>IF(AND(Tabela_Juros!J40&lt;&gt;"",Tabela_Juros!K40=""),1,IF(Tabela_Juros!J40="","",K34*(1+'ÍNDICE INPC+IPCr+IPCAe'!J33)))</f>
        <v/>
      </c>
      <c r="K34" t="str">
        <f>IF(AND(Tabela_Juros!K40&lt;&gt;"",Tabela_Juros!L40=""),1,IF(Tabela_Juros!K40="","",L34*(1+'ÍNDICE INPC+IPCr+IPCAe'!K33)))</f>
        <v/>
      </c>
      <c r="L34" t="str">
        <f>IF(AND(Tabela_Juros!L40&lt;&gt;"",Tabela_Juros!M40=""),1,IF(Tabela_Juros!L40="","",M34*(1+'ÍNDICE INPC+IPCr+IPCAe'!L33)))</f>
        <v/>
      </c>
      <c r="M34" t="str">
        <f>IF(AND(Tabela_Juros!M40&lt;&gt;"",Tabela_Juros!B41=""),1,IF(Tabela_Juros!M40="","",B35*(1+'ÍNDICE INPC+IPCr+IPCAe'!M33)))</f>
        <v/>
      </c>
    </row>
    <row r="35" spans="1:13" x14ac:dyDescent="0.25">
      <c r="A35" t="s">
        <v>42</v>
      </c>
    </row>
    <row r="37" spans="1:13" x14ac:dyDescent="0.25">
      <c r="A37" t="s">
        <v>33</v>
      </c>
    </row>
    <row r="38" spans="1:13" x14ac:dyDescent="0.25">
      <c r="A38" t="s">
        <v>29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</row>
    <row r="39" spans="1:13" x14ac:dyDescent="0.25">
      <c r="A39">
        <v>1994</v>
      </c>
      <c r="B39">
        <f t="shared" ref="B39:L46" si="0">C39+1</f>
        <v>201.5942</v>
      </c>
      <c r="C39">
        <f t="shared" si="0"/>
        <v>200.5942</v>
      </c>
      <c r="D39">
        <f t="shared" si="0"/>
        <v>199.5942</v>
      </c>
      <c r="E39">
        <f>F39+1</f>
        <v>198.5942</v>
      </c>
      <c r="F39">
        <f t="shared" ref="F39:L39" si="1">G39+1</f>
        <v>197.5942</v>
      </c>
      <c r="G39">
        <f t="shared" si="1"/>
        <v>196.5942</v>
      </c>
      <c r="H39">
        <f t="shared" si="1"/>
        <v>195.5942</v>
      </c>
      <c r="I39">
        <f t="shared" si="1"/>
        <v>194.5942</v>
      </c>
      <c r="J39">
        <f t="shared" si="1"/>
        <v>193.5942</v>
      </c>
      <c r="K39">
        <f t="shared" si="1"/>
        <v>192.5942</v>
      </c>
      <c r="L39">
        <f t="shared" si="1"/>
        <v>191.5942</v>
      </c>
      <c r="M39">
        <f>B40+1</f>
        <v>190.5942</v>
      </c>
    </row>
    <row r="40" spans="1:13" x14ac:dyDescent="0.25">
      <c r="A40">
        <v>1995</v>
      </c>
      <c r="B40">
        <f t="shared" si="0"/>
        <v>189.5942</v>
      </c>
      <c r="C40">
        <f t="shared" si="0"/>
        <v>188.5942</v>
      </c>
      <c r="D40">
        <f t="shared" si="0"/>
        <v>187.5942</v>
      </c>
      <c r="E40">
        <f t="shared" si="0"/>
        <v>186.5942</v>
      </c>
      <c r="F40">
        <f t="shared" si="0"/>
        <v>185.5942</v>
      </c>
      <c r="G40">
        <f t="shared" si="0"/>
        <v>184.5942</v>
      </c>
      <c r="H40">
        <f t="shared" si="0"/>
        <v>183.5942</v>
      </c>
      <c r="I40">
        <f t="shared" si="0"/>
        <v>182.5942</v>
      </c>
      <c r="J40">
        <f t="shared" si="0"/>
        <v>181.5942</v>
      </c>
      <c r="K40">
        <f t="shared" si="0"/>
        <v>180.5942</v>
      </c>
      <c r="L40">
        <f t="shared" si="0"/>
        <v>179.5942</v>
      </c>
      <c r="M40">
        <f>B41+1</f>
        <v>178.5942</v>
      </c>
    </row>
    <row r="41" spans="1:13" x14ac:dyDescent="0.25">
      <c r="A41">
        <v>1996</v>
      </c>
      <c r="B41">
        <f t="shared" si="0"/>
        <v>177.5942</v>
      </c>
      <c r="C41">
        <f t="shared" si="0"/>
        <v>176.5942</v>
      </c>
      <c r="D41">
        <f t="shared" si="0"/>
        <v>175.5942</v>
      </c>
      <c r="E41">
        <f t="shared" si="0"/>
        <v>174.5942</v>
      </c>
      <c r="F41">
        <f t="shared" si="0"/>
        <v>173.5942</v>
      </c>
      <c r="G41">
        <f t="shared" si="0"/>
        <v>172.5942</v>
      </c>
      <c r="H41">
        <f t="shared" si="0"/>
        <v>171.5942</v>
      </c>
      <c r="I41">
        <f t="shared" si="0"/>
        <v>170.5942</v>
      </c>
      <c r="J41">
        <f t="shared" si="0"/>
        <v>169.5942</v>
      </c>
      <c r="K41">
        <f t="shared" si="0"/>
        <v>168.5942</v>
      </c>
      <c r="L41">
        <f t="shared" si="0"/>
        <v>167.5942</v>
      </c>
      <c r="M41">
        <f t="shared" ref="M41:M45" si="2">B42+1</f>
        <v>166.5942</v>
      </c>
    </row>
    <row r="42" spans="1:13" x14ac:dyDescent="0.25">
      <c r="A42">
        <v>1997</v>
      </c>
      <c r="B42">
        <f t="shared" si="0"/>
        <v>165.5942</v>
      </c>
      <c r="C42">
        <f t="shared" si="0"/>
        <v>164.5942</v>
      </c>
      <c r="D42">
        <f t="shared" si="0"/>
        <v>163.5942</v>
      </c>
      <c r="E42">
        <f t="shared" si="0"/>
        <v>162.5942</v>
      </c>
      <c r="F42">
        <f t="shared" si="0"/>
        <v>161.5942</v>
      </c>
      <c r="G42">
        <f t="shared" si="0"/>
        <v>160.5942</v>
      </c>
      <c r="H42">
        <f t="shared" si="0"/>
        <v>159.5942</v>
      </c>
      <c r="I42">
        <f t="shared" si="0"/>
        <v>158.5942</v>
      </c>
      <c r="J42">
        <f t="shared" si="0"/>
        <v>157.5942</v>
      </c>
      <c r="K42">
        <f t="shared" si="0"/>
        <v>156.5942</v>
      </c>
      <c r="L42">
        <f t="shared" si="0"/>
        <v>155.5942</v>
      </c>
      <c r="M42">
        <f t="shared" si="2"/>
        <v>154.5942</v>
      </c>
    </row>
    <row r="43" spans="1:13" x14ac:dyDescent="0.25">
      <c r="A43">
        <v>1998</v>
      </c>
      <c r="B43">
        <f t="shared" si="0"/>
        <v>153.5942</v>
      </c>
      <c r="C43">
        <f t="shared" si="0"/>
        <v>152.5942</v>
      </c>
      <c r="D43">
        <f t="shared" si="0"/>
        <v>151.5942</v>
      </c>
      <c r="E43">
        <f t="shared" si="0"/>
        <v>150.5942</v>
      </c>
      <c r="F43">
        <f t="shared" si="0"/>
        <v>149.5942</v>
      </c>
      <c r="G43">
        <f t="shared" si="0"/>
        <v>148.5942</v>
      </c>
      <c r="H43">
        <f t="shared" si="0"/>
        <v>147.5942</v>
      </c>
      <c r="I43">
        <f t="shared" si="0"/>
        <v>146.5942</v>
      </c>
      <c r="J43">
        <f t="shared" si="0"/>
        <v>145.5942</v>
      </c>
      <c r="K43">
        <f t="shared" si="0"/>
        <v>144.5942</v>
      </c>
      <c r="L43">
        <f t="shared" si="0"/>
        <v>143.5942</v>
      </c>
      <c r="M43">
        <f t="shared" si="2"/>
        <v>142.5942</v>
      </c>
    </row>
    <row r="44" spans="1:13" x14ac:dyDescent="0.25">
      <c r="A44">
        <v>1999</v>
      </c>
      <c r="B44">
        <f t="shared" si="0"/>
        <v>141.5942</v>
      </c>
      <c r="C44">
        <f t="shared" si="0"/>
        <v>140.5942</v>
      </c>
      <c r="D44">
        <f t="shared" si="0"/>
        <v>139.5942</v>
      </c>
      <c r="E44">
        <f t="shared" si="0"/>
        <v>138.5942</v>
      </c>
      <c r="F44">
        <f t="shared" si="0"/>
        <v>137.5942</v>
      </c>
      <c r="G44">
        <f t="shared" si="0"/>
        <v>136.5942</v>
      </c>
      <c r="H44">
        <f t="shared" si="0"/>
        <v>135.5942</v>
      </c>
      <c r="I44">
        <f t="shared" si="0"/>
        <v>134.5942</v>
      </c>
      <c r="J44">
        <f t="shared" si="0"/>
        <v>133.5942</v>
      </c>
      <c r="K44">
        <f t="shared" si="0"/>
        <v>132.5942</v>
      </c>
      <c r="L44">
        <f t="shared" si="0"/>
        <v>131.5942</v>
      </c>
      <c r="M44">
        <f t="shared" si="2"/>
        <v>130.5942</v>
      </c>
    </row>
    <row r="45" spans="1:13" x14ac:dyDescent="0.25">
      <c r="A45">
        <v>2000</v>
      </c>
      <c r="B45">
        <f t="shared" si="0"/>
        <v>129.5942</v>
      </c>
      <c r="C45">
        <f t="shared" si="0"/>
        <v>128.5942</v>
      </c>
      <c r="D45">
        <f t="shared" si="0"/>
        <v>127.5942</v>
      </c>
      <c r="E45">
        <f t="shared" si="0"/>
        <v>126.5942</v>
      </c>
      <c r="F45">
        <f t="shared" si="0"/>
        <v>125.5942</v>
      </c>
      <c r="G45">
        <f t="shared" si="0"/>
        <v>124.5942</v>
      </c>
      <c r="H45">
        <f t="shared" si="0"/>
        <v>123.5942</v>
      </c>
      <c r="I45">
        <f t="shared" si="0"/>
        <v>122.5942</v>
      </c>
      <c r="J45">
        <f t="shared" si="0"/>
        <v>121.5942</v>
      </c>
      <c r="K45">
        <f t="shared" si="0"/>
        <v>120.5942</v>
      </c>
      <c r="L45">
        <f t="shared" si="0"/>
        <v>119.5942</v>
      </c>
      <c r="M45">
        <f t="shared" si="2"/>
        <v>118.5942</v>
      </c>
    </row>
    <row r="46" spans="1:13" x14ac:dyDescent="0.25">
      <c r="A46">
        <v>2001</v>
      </c>
      <c r="B46">
        <f t="shared" si="0"/>
        <v>117.5942</v>
      </c>
      <c r="C46">
        <f t="shared" si="0"/>
        <v>116.5942</v>
      </c>
      <c r="D46">
        <f t="shared" si="0"/>
        <v>115.5942</v>
      </c>
      <c r="E46">
        <f t="shared" si="0"/>
        <v>114.5942</v>
      </c>
      <c r="F46">
        <f t="shared" si="0"/>
        <v>113.5942</v>
      </c>
      <c r="G46">
        <f t="shared" si="0"/>
        <v>112.5942</v>
      </c>
      <c r="H46">
        <f>I46+1</f>
        <v>111.5942</v>
      </c>
      <c r="I46">
        <f t="shared" ref="I46:L46" si="3">J46+0.5</f>
        <v>110.5942</v>
      </c>
      <c r="J46">
        <f t="shared" si="3"/>
        <v>110.0942</v>
      </c>
      <c r="K46">
        <f t="shared" si="3"/>
        <v>109.5942</v>
      </c>
      <c r="L46">
        <f t="shared" si="3"/>
        <v>109.0942</v>
      </c>
      <c r="M46">
        <f>B47+0.5</f>
        <v>108.5942</v>
      </c>
    </row>
    <row r="47" spans="1:13" x14ac:dyDescent="0.25">
      <c r="A47">
        <v>2002</v>
      </c>
      <c r="B47">
        <f>C47+0.5</f>
        <v>108.0942</v>
      </c>
      <c r="C47">
        <f t="shared" ref="C47:L47" si="4">D47+0.5</f>
        <v>107.5942</v>
      </c>
      <c r="D47">
        <f t="shared" si="4"/>
        <v>107.0942</v>
      </c>
      <c r="E47">
        <f t="shared" si="4"/>
        <v>106.5942</v>
      </c>
      <c r="F47">
        <f t="shared" si="4"/>
        <v>106.0942</v>
      </c>
      <c r="G47">
        <f t="shared" si="4"/>
        <v>105.5942</v>
      </c>
      <c r="H47">
        <f t="shared" si="4"/>
        <v>105.0942</v>
      </c>
      <c r="I47">
        <f t="shared" si="4"/>
        <v>104.5942</v>
      </c>
      <c r="J47">
        <f t="shared" si="4"/>
        <v>104.0942</v>
      </c>
      <c r="K47">
        <f t="shared" si="4"/>
        <v>103.5942</v>
      </c>
      <c r="L47">
        <f t="shared" si="4"/>
        <v>103.0942</v>
      </c>
      <c r="M47">
        <f>B48+0.5</f>
        <v>102.5942</v>
      </c>
    </row>
    <row r="48" spans="1:13" x14ac:dyDescent="0.25">
      <c r="A48">
        <v>2003</v>
      </c>
      <c r="B48">
        <f t="shared" ref="B48:L57" si="5">C48+0.5</f>
        <v>102.0942</v>
      </c>
      <c r="C48">
        <f t="shared" si="5"/>
        <v>101.5942</v>
      </c>
      <c r="D48">
        <f t="shared" si="5"/>
        <v>101.0942</v>
      </c>
      <c r="E48">
        <f t="shared" si="5"/>
        <v>100.5942</v>
      </c>
      <c r="F48">
        <f t="shared" si="5"/>
        <v>100.0942</v>
      </c>
      <c r="G48">
        <f t="shared" si="5"/>
        <v>99.594200000000001</v>
      </c>
      <c r="H48">
        <f t="shared" si="5"/>
        <v>99.094200000000001</v>
      </c>
      <c r="I48">
        <f t="shared" si="5"/>
        <v>98.594200000000001</v>
      </c>
      <c r="J48">
        <f t="shared" si="5"/>
        <v>98.094200000000001</v>
      </c>
      <c r="K48">
        <f t="shared" si="5"/>
        <v>97.594200000000001</v>
      </c>
      <c r="L48">
        <f t="shared" si="5"/>
        <v>97.094200000000001</v>
      </c>
      <c r="M48">
        <f t="shared" ref="M48:M56" si="6">B49+0.5</f>
        <v>96.594200000000001</v>
      </c>
    </row>
    <row r="49" spans="1:13" x14ac:dyDescent="0.25">
      <c r="A49">
        <v>2004</v>
      </c>
      <c r="B49">
        <f t="shared" si="5"/>
        <v>96.094200000000001</v>
      </c>
      <c r="C49">
        <f t="shared" si="5"/>
        <v>95.594200000000001</v>
      </c>
      <c r="D49">
        <f t="shared" si="5"/>
        <v>95.094200000000001</v>
      </c>
      <c r="E49">
        <f t="shared" si="5"/>
        <v>94.594200000000001</v>
      </c>
      <c r="F49">
        <f t="shared" si="5"/>
        <v>94.094200000000001</v>
      </c>
      <c r="G49">
        <f t="shared" si="5"/>
        <v>93.594200000000001</v>
      </c>
      <c r="H49">
        <f t="shared" si="5"/>
        <v>93.094200000000001</v>
      </c>
      <c r="I49">
        <f t="shared" si="5"/>
        <v>92.594200000000001</v>
      </c>
      <c r="J49">
        <f t="shared" si="5"/>
        <v>92.094200000000001</v>
      </c>
      <c r="K49">
        <f t="shared" si="5"/>
        <v>91.594200000000001</v>
      </c>
      <c r="L49">
        <f t="shared" si="5"/>
        <v>91.094200000000001</v>
      </c>
      <c r="M49">
        <f t="shared" si="6"/>
        <v>90.594200000000001</v>
      </c>
    </row>
    <row r="50" spans="1:13" x14ac:dyDescent="0.25">
      <c r="A50">
        <v>2005</v>
      </c>
      <c r="B50">
        <f t="shared" si="5"/>
        <v>90.094200000000001</v>
      </c>
      <c r="C50">
        <f t="shared" si="5"/>
        <v>89.594200000000001</v>
      </c>
      <c r="D50">
        <f t="shared" si="5"/>
        <v>89.094200000000001</v>
      </c>
      <c r="E50">
        <f t="shared" si="5"/>
        <v>88.594200000000001</v>
      </c>
      <c r="F50">
        <f t="shared" si="5"/>
        <v>88.094200000000001</v>
      </c>
      <c r="G50">
        <f t="shared" si="5"/>
        <v>87.594200000000001</v>
      </c>
      <c r="H50">
        <f t="shared" si="5"/>
        <v>87.094200000000001</v>
      </c>
      <c r="I50">
        <f t="shared" si="5"/>
        <v>86.594200000000001</v>
      </c>
      <c r="J50">
        <f t="shared" si="5"/>
        <v>86.094200000000001</v>
      </c>
      <c r="K50">
        <f t="shared" si="5"/>
        <v>85.594200000000001</v>
      </c>
      <c r="L50">
        <f t="shared" si="5"/>
        <v>85.094200000000001</v>
      </c>
      <c r="M50">
        <f t="shared" si="6"/>
        <v>84.594200000000001</v>
      </c>
    </row>
    <row r="51" spans="1:13" x14ac:dyDescent="0.25">
      <c r="A51">
        <v>2006</v>
      </c>
      <c r="B51">
        <f t="shared" si="5"/>
        <v>84.094200000000001</v>
      </c>
      <c r="C51">
        <f t="shared" si="5"/>
        <v>83.594200000000001</v>
      </c>
      <c r="D51">
        <f t="shared" si="5"/>
        <v>83.094200000000001</v>
      </c>
      <c r="E51">
        <f t="shared" si="5"/>
        <v>82.594200000000001</v>
      </c>
      <c r="F51">
        <f t="shared" si="5"/>
        <v>82.094200000000001</v>
      </c>
      <c r="G51">
        <f t="shared" si="5"/>
        <v>81.594200000000001</v>
      </c>
      <c r="H51">
        <f t="shared" si="5"/>
        <v>81.094200000000001</v>
      </c>
      <c r="I51">
        <f t="shared" si="5"/>
        <v>80.594200000000001</v>
      </c>
      <c r="J51">
        <f t="shared" si="5"/>
        <v>80.094200000000001</v>
      </c>
      <c r="K51">
        <f t="shared" si="5"/>
        <v>79.594200000000001</v>
      </c>
      <c r="L51">
        <f t="shared" si="5"/>
        <v>79.094200000000001</v>
      </c>
      <c r="M51">
        <f t="shared" si="6"/>
        <v>78.594200000000001</v>
      </c>
    </row>
    <row r="52" spans="1:13" x14ac:dyDescent="0.25">
      <c r="A52">
        <v>2007</v>
      </c>
      <c r="B52">
        <f t="shared" si="5"/>
        <v>78.094200000000001</v>
      </c>
      <c r="C52">
        <f t="shared" si="5"/>
        <v>77.594200000000001</v>
      </c>
      <c r="D52">
        <f t="shared" si="5"/>
        <v>77.094200000000001</v>
      </c>
      <c r="E52">
        <f t="shared" si="5"/>
        <v>76.594200000000001</v>
      </c>
      <c r="F52">
        <f t="shared" si="5"/>
        <v>76.094200000000001</v>
      </c>
      <c r="G52">
        <f t="shared" si="5"/>
        <v>75.594200000000001</v>
      </c>
      <c r="H52">
        <f t="shared" si="5"/>
        <v>75.094200000000001</v>
      </c>
      <c r="I52">
        <f t="shared" si="5"/>
        <v>74.594200000000001</v>
      </c>
      <c r="J52">
        <f t="shared" si="5"/>
        <v>74.094200000000001</v>
      </c>
      <c r="K52">
        <f t="shared" si="5"/>
        <v>73.594200000000001</v>
      </c>
      <c r="L52">
        <f t="shared" si="5"/>
        <v>73.094200000000001</v>
      </c>
      <c r="M52">
        <f t="shared" si="6"/>
        <v>72.594200000000001</v>
      </c>
    </row>
    <row r="53" spans="1:13" x14ac:dyDescent="0.25">
      <c r="A53">
        <v>2008</v>
      </c>
      <c r="B53">
        <f t="shared" si="5"/>
        <v>72.094200000000001</v>
      </c>
      <c r="C53">
        <f t="shared" si="5"/>
        <v>71.594200000000001</v>
      </c>
      <c r="D53">
        <f t="shared" si="5"/>
        <v>71.094200000000001</v>
      </c>
      <c r="E53">
        <f t="shared" si="5"/>
        <v>70.594200000000001</v>
      </c>
      <c r="F53">
        <f t="shared" si="5"/>
        <v>70.094200000000001</v>
      </c>
      <c r="G53">
        <f t="shared" si="5"/>
        <v>69.594200000000001</v>
      </c>
      <c r="H53">
        <f t="shared" si="5"/>
        <v>69.094200000000001</v>
      </c>
      <c r="I53">
        <f t="shared" si="5"/>
        <v>68.594200000000001</v>
      </c>
      <c r="J53">
        <f t="shared" si="5"/>
        <v>68.094200000000001</v>
      </c>
      <c r="K53">
        <f t="shared" si="5"/>
        <v>67.594200000000001</v>
      </c>
      <c r="L53">
        <f t="shared" si="5"/>
        <v>67.094200000000001</v>
      </c>
      <c r="M53">
        <f t="shared" si="6"/>
        <v>66.594200000000001</v>
      </c>
    </row>
    <row r="54" spans="1:13" x14ac:dyDescent="0.25">
      <c r="A54">
        <v>2009</v>
      </c>
      <c r="B54">
        <f t="shared" si="5"/>
        <v>66.094200000000001</v>
      </c>
      <c r="C54">
        <f t="shared" si="5"/>
        <v>65.594200000000001</v>
      </c>
      <c r="D54">
        <f t="shared" si="5"/>
        <v>65.094200000000001</v>
      </c>
      <c r="E54">
        <f t="shared" si="5"/>
        <v>64.594200000000001</v>
      </c>
      <c r="F54">
        <f t="shared" si="5"/>
        <v>64.094200000000001</v>
      </c>
      <c r="G54">
        <f t="shared" si="5"/>
        <v>63.594200000000001</v>
      </c>
      <c r="H54">
        <f t="shared" si="5"/>
        <v>63.094200000000001</v>
      </c>
      <c r="I54">
        <f t="shared" si="5"/>
        <v>62.594200000000001</v>
      </c>
      <c r="J54">
        <f t="shared" si="5"/>
        <v>62.094200000000001</v>
      </c>
      <c r="K54">
        <f t="shared" si="5"/>
        <v>61.594200000000001</v>
      </c>
      <c r="L54">
        <f t="shared" si="5"/>
        <v>61.094200000000001</v>
      </c>
      <c r="M54">
        <f t="shared" si="6"/>
        <v>60.594200000000001</v>
      </c>
    </row>
    <row r="55" spans="1:13" x14ac:dyDescent="0.25">
      <c r="A55">
        <v>2010</v>
      </c>
      <c r="B55">
        <f t="shared" si="5"/>
        <v>60.094200000000001</v>
      </c>
      <c r="C55">
        <f t="shared" si="5"/>
        <v>59.594200000000001</v>
      </c>
      <c r="D55">
        <f t="shared" si="5"/>
        <v>59.094200000000001</v>
      </c>
      <c r="E55">
        <f t="shared" si="5"/>
        <v>58.594200000000001</v>
      </c>
      <c r="F55">
        <f t="shared" si="5"/>
        <v>58.094200000000001</v>
      </c>
      <c r="G55">
        <f t="shared" si="5"/>
        <v>57.594200000000001</v>
      </c>
      <c r="H55">
        <f t="shared" si="5"/>
        <v>57.094200000000001</v>
      </c>
      <c r="I55">
        <f t="shared" si="5"/>
        <v>56.594200000000001</v>
      </c>
      <c r="J55">
        <f t="shared" si="5"/>
        <v>56.094200000000001</v>
      </c>
      <c r="K55">
        <f t="shared" si="5"/>
        <v>55.594200000000001</v>
      </c>
      <c r="L55">
        <f t="shared" si="5"/>
        <v>55.094200000000001</v>
      </c>
      <c r="M55">
        <f t="shared" si="6"/>
        <v>54.594200000000001</v>
      </c>
    </row>
    <row r="56" spans="1:13" x14ac:dyDescent="0.25">
      <c r="A56">
        <v>2011</v>
      </c>
      <c r="B56">
        <f t="shared" si="5"/>
        <v>54.094200000000001</v>
      </c>
      <c r="C56">
        <f t="shared" si="5"/>
        <v>53.594200000000001</v>
      </c>
      <c r="D56">
        <f t="shared" si="5"/>
        <v>53.094200000000001</v>
      </c>
      <c r="E56">
        <f t="shared" si="5"/>
        <v>52.594200000000001</v>
      </c>
      <c r="F56">
        <f t="shared" si="5"/>
        <v>52.094200000000001</v>
      </c>
      <c r="G56">
        <f t="shared" si="5"/>
        <v>51.594200000000001</v>
      </c>
      <c r="H56">
        <f t="shared" si="5"/>
        <v>51.094200000000001</v>
      </c>
      <c r="I56">
        <f t="shared" si="5"/>
        <v>50.594200000000001</v>
      </c>
      <c r="J56">
        <f t="shared" si="5"/>
        <v>50.094200000000001</v>
      </c>
      <c r="K56">
        <f t="shared" si="5"/>
        <v>49.594200000000001</v>
      </c>
      <c r="L56">
        <f t="shared" si="5"/>
        <v>49.094200000000001</v>
      </c>
      <c r="M56">
        <f t="shared" si="6"/>
        <v>48.594200000000001</v>
      </c>
    </row>
    <row r="57" spans="1:13" x14ac:dyDescent="0.25">
      <c r="A57">
        <v>2012</v>
      </c>
      <c r="B57">
        <f t="shared" si="5"/>
        <v>48.094200000000001</v>
      </c>
      <c r="C57">
        <f t="shared" si="5"/>
        <v>47.594200000000001</v>
      </c>
      <c r="D57">
        <f t="shared" si="5"/>
        <v>47.094200000000001</v>
      </c>
      <c r="E57">
        <f t="shared" si="5"/>
        <v>46.594200000000001</v>
      </c>
      <c r="F57">
        <f>G57+Tabela_Juros!G43</f>
        <v>46.094200000000001</v>
      </c>
      <c r="G57">
        <f>H57+Tabela_Juros!H43</f>
        <v>45.611400000000003</v>
      </c>
      <c r="H57">
        <f>I57+Tabela_Juros!I43</f>
        <v>45.128599999999999</v>
      </c>
      <c r="I57">
        <f>J57+Tabela_Juros!J43</f>
        <v>44.673499999999997</v>
      </c>
      <c r="J57">
        <f>K57+Tabela_Juros!K43</f>
        <v>44.246200000000002</v>
      </c>
      <c r="K57">
        <f>L57+Tabela_Juros!L43</f>
        <v>43.818899999999999</v>
      </c>
      <c r="L57">
        <f>M57+Tabela_Juros!M43</f>
        <v>43.405500000000004</v>
      </c>
      <c r="M57">
        <f>B58+Tabela_Juros!M43</f>
        <v>42.992100000000001</v>
      </c>
    </row>
    <row r="58" spans="1:13" x14ac:dyDescent="0.25">
      <c r="A58">
        <v>2013</v>
      </c>
      <c r="B58">
        <f>IF(AND(B22=1,C22=""),0,IF(B22="","",C58+Tabela_Juros!C44))</f>
        <v>42.578699999999998</v>
      </c>
      <c r="C58">
        <f>IF(AND(C22=1,D22=""),0,IF(C22="","",D58+Tabela_Juros!D44))</f>
        <v>42.165300000000002</v>
      </c>
      <c r="D58">
        <f>IF(AND(D22=1,E22=""),0,IF(D22="","",E58+Tabela_Juros!E44))</f>
        <v>41.751899999999999</v>
      </c>
      <c r="E58">
        <f>IF(AND(E22=1,F22=""),0,IF(E22="","",F58+Tabela_Juros!F44))</f>
        <v>41.338500000000003</v>
      </c>
      <c r="F58">
        <f>IF(AND(F22=1,G22=""),0,IF(F22="","",G58+Tabela_Juros!G44))</f>
        <v>40.911200000000001</v>
      </c>
      <c r="G58">
        <f>IF(AND(G22=1,H22=""),0,IF(G22="","",H58+Tabela_Juros!H44))</f>
        <v>40.456099999999999</v>
      </c>
      <c r="H58">
        <f>IF(AND(H22=1,I22=""),0,IF(H22="","",I58+Tabela_Juros!I44))</f>
        <v>40.000999999999998</v>
      </c>
      <c r="I58">
        <f>IF(AND(I22=1,J22=""),0,IF(I22="","",J58+Tabela_Juros!J44))</f>
        <v>39.5182</v>
      </c>
      <c r="J58">
        <f>IF(AND(J22=1,K22=""),0,IF(J22="","",K58+Tabela_Juros!K44))</f>
        <v>39.0182</v>
      </c>
      <c r="K58">
        <f>IF(AND(K22=1,L22=""),0,IF(K22="","",L58+Tabela_Juros!L44))</f>
        <v>38.5182</v>
      </c>
      <c r="L58">
        <f>IF(AND(L22=1,M22=""),0,IF(L22="","",M58+Tabela_Juros!M44))</f>
        <v>38.0182</v>
      </c>
      <c r="M58">
        <f>IF(AND(M22=1,B23=""),0,IF(M22="","",B59+Tabela_Juros!B45))</f>
        <v>37.5182</v>
      </c>
    </row>
    <row r="59" spans="1:13" x14ac:dyDescent="0.25">
      <c r="A59">
        <v>2014</v>
      </c>
      <c r="B59">
        <f>IF(AND(B23=1,C23=""),0,IF(B23="","",C59+Tabela_Juros!C45))</f>
        <v>37.0182</v>
      </c>
      <c r="C59">
        <f>IF(AND(C23=1,D23=""),0,IF(C23="","",D59+Tabela_Juros!D45))</f>
        <v>36.5182</v>
      </c>
      <c r="D59">
        <f>IF(AND(D23=1,E23=""),0,IF(D23="","",E59+Tabela_Juros!E45))</f>
        <v>36.0182</v>
      </c>
      <c r="E59">
        <f>IF(AND(E23=1,F23=""),0,IF(E23="","",F59+Tabela_Juros!F45))</f>
        <v>35.5182</v>
      </c>
      <c r="F59">
        <f>IF(AND(F23=1,G23=""),0,IF(F23="","",G59+Tabela_Juros!G45))</f>
        <v>35.0182</v>
      </c>
      <c r="G59">
        <f>IF(AND(G23=1,H23=""),0,IF(G23="","",H59+Tabela_Juros!H45))</f>
        <v>34.5182</v>
      </c>
      <c r="H59">
        <f>IF(AND(H23=1,I23=""),0,IF(H23="","",I59+Tabela_Juros!I45))</f>
        <v>34.0182</v>
      </c>
      <c r="I59">
        <f>IF(AND(I23=1,J23=""),0,IF(I23="","",J59+Tabela_Juros!J45))</f>
        <v>33.5182</v>
      </c>
      <c r="J59">
        <f>IF(AND(J23=1,K23=""),0,IF(J23="","",K59+Tabela_Juros!K45))</f>
        <v>33.0182</v>
      </c>
      <c r="K59">
        <f>IF(AND(K23=1,L23=""),0,IF(K23="","",L59+Tabela_Juros!L45))</f>
        <v>32.5182</v>
      </c>
      <c r="L59">
        <f>IF(AND(L23=1,M23=""),0,IF(L23="","",M59+Tabela_Juros!M45))</f>
        <v>32.0182</v>
      </c>
      <c r="M59">
        <f>IF(AND(M23=1,B24=""),0,IF(M23="","",B60+Tabela_Juros!B46))</f>
        <v>31.5182</v>
      </c>
    </row>
    <row r="60" spans="1:13" x14ac:dyDescent="0.25">
      <c r="A60">
        <v>2015</v>
      </c>
      <c r="B60">
        <f>IF(AND(B24=1,C24=""),0,IF(B24="","",C60+Tabela_Juros!C46))</f>
        <v>31.0182</v>
      </c>
      <c r="C60">
        <f>IF(AND(C24=1,D24=""),0,IF(C24="","",D60+Tabela_Juros!D46))</f>
        <v>30.5182</v>
      </c>
      <c r="D60">
        <f>IF(AND(D24=1,E24=""),0,IF(D24="","",E60+Tabela_Juros!E46))</f>
        <v>30.0182</v>
      </c>
      <c r="E60">
        <f>IF(AND(E24=1,F24=""),0,IF(E24="","",F60+Tabela_Juros!F46))</f>
        <v>29.5182</v>
      </c>
      <c r="F60">
        <f>IF(AND(F24=1,G24=""),0,IF(F24="","",G60+Tabela_Juros!G46))</f>
        <v>29.0182</v>
      </c>
      <c r="G60">
        <f>IF(AND(G24=1,H24=""),0,IF(G24="","",H60+Tabela_Juros!H46))</f>
        <v>28.5182</v>
      </c>
      <c r="H60">
        <f>IF(AND(H24=1,I24=""),0,IF(H24="","",I60+Tabela_Juros!I46))</f>
        <v>28.0182</v>
      </c>
      <c r="I60">
        <f>IF(AND(I24=1,J24=""),0,IF(I24="","",J60+Tabela_Juros!J46))</f>
        <v>27.5182</v>
      </c>
      <c r="J60">
        <f>IF(AND(J24=1,K24=""),0,IF(J24="","",K60+Tabela_Juros!K46))</f>
        <v>27.0182</v>
      </c>
      <c r="K60">
        <f>IF(AND(K24=1,L24=""),0,IF(K24="","",L60+Tabela_Juros!L46))</f>
        <v>26.5182</v>
      </c>
      <c r="L60">
        <f>IF(AND(L24=1,M24=""),0,IF(L24="","",M60+Tabela_Juros!M46))</f>
        <v>26.0182</v>
      </c>
      <c r="M60">
        <f>IF(AND(M24=1,B25=""),0,IF(M24="","",B61+Tabela_Juros!B47))</f>
        <v>25.5182</v>
      </c>
    </row>
    <row r="61" spans="1:13" x14ac:dyDescent="0.25">
      <c r="A61">
        <v>2016</v>
      </c>
      <c r="B61">
        <f>IF(AND(B25=1,C25=""),0,IF(B25="","",C61+Tabela_Juros!C47))</f>
        <v>25.0182</v>
      </c>
      <c r="C61">
        <f>IF(AND(C25=1,D25=""),0,IF(C25="","",D61+Tabela_Juros!D47))</f>
        <v>24.5182</v>
      </c>
      <c r="D61">
        <f>IF(AND(D25=1,E25=""),0,IF(D25="","",E61+Tabela_Juros!E47))</f>
        <v>24.0182</v>
      </c>
      <c r="E61">
        <f>IF(AND(E25=1,F25=""),0,IF(E25="","",F61+Tabela_Juros!F47))</f>
        <v>23.5182</v>
      </c>
      <c r="F61">
        <f>IF(AND(F25=1,G25=""),0,IF(F25="","",G61+Tabela_Juros!G47))</f>
        <v>23.0182</v>
      </c>
      <c r="G61">
        <f>IF(AND(G25=1,H25=""),0,IF(G25="","",H61+Tabela_Juros!H47))</f>
        <v>22.5182</v>
      </c>
      <c r="H61">
        <f>IF(AND(H25=1,I25=""),0,IF(H25="","",I61+Tabela_Juros!I47))</f>
        <v>22.0182</v>
      </c>
      <c r="I61">
        <f>IF(AND(I25=1,J25=""),0,IF(I25="","",J61+Tabela_Juros!J47))</f>
        <v>21.5182</v>
      </c>
      <c r="J61">
        <f>IF(AND(J25=1,K25=""),0,IF(J25="","",K61+Tabela_Juros!K47))</f>
        <v>21.0182</v>
      </c>
      <c r="K61">
        <f>IF(AND(K25=1,L25=""),0,IF(K25="","",L61+Tabela_Juros!L47))</f>
        <v>20.5182</v>
      </c>
      <c r="L61">
        <f>IF(AND(L25=1,M25=""),0,IF(L25="","",M61+Tabela_Juros!M47))</f>
        <v>20.0182</v>
      </c>
      <c r="M61">
        <f>IF(AND(M25=1,B26=""),0,IF(M25="","",B62+Tabela_Juros!B48))</f>
        <v>19.5182</v>
      </c>
    </row>
    <row r="62" spans="1:13" x14ac:dyDescent="0.25">
      <c r="A62">
        <v>2017</v>
      </c>
      <c r="B62">
        <f>IF(AND(B26=1,C26=""),0,IF(B26="","",C62+Tabela_Juros!C48))</f>
        <v>19.0182</v>
      </c>
      <c r="C62">
        <f>IF(AND(C26=1,D26=""),0,IF(C26="","",D62+Tabela_Juros!D48))</f>
        <v>18.5182</v>
      </c>
      <c r="D62">
        <f>IF(AND(D26=1,E26=""),0,IF(D26="","",E62+Tabela_Juros!E48))</f>
        <v>18.0182</v>
      </c>
      <c r="E62">
        <f>IF(AND(E26=1,F26=""),0,IF(E26="","",F62+Tabela_Juros!F48))</f>
        <v>17.5182</v>
      </c>
      <c r="F62">
        <f>IF(AND(F26=1,G26=""),0,IF(F26="","",G62+Tabela_Juros!G48))</f>
        <v>17.0182</v>
      </c>
      <c r="G62">
        <f>IF(AND(G26=1,H26=""),0,IF(G26="","",H62+Tabela_Juros!H48))</f>
        <v>16.5182</v>
      </c>
      <c r="H62">
        <f>IF(AND(H26=1,I26=""),0,IF(H26="","",I62+Tabela_Juros!I48))</f>
        <v>16.0182</v>
      </c>
      <c r="I62">
        <f>IF(AND(I26=1,J26=""),0,IF(I26="","",J62+Tabela_Juros!J48))</f>
        <v>15.5182</v>
      </c>
      <c r="J62">
        <f>IF(AND(J26=1,K26=""),0,IF(J26="","",K62+Tabela_Juros!K48))</f>
        <v>15.0182</v>
      </c>
      <c r="K62">
        <f>IF(AND(K26=1,L26=""),0,IF(K26="","",L62+Tabela_Juros!L48))</f>
        <v>14.549200000000001</v>
      </c>
      <c r="L62">
        <f>IF(AND(L26=1,M26=""),0,IF(L26="","",M62+Tabela_Juros!M48))</f>
        <v>14.1219</v>
      </c>
      <c r="M62">
        <f>IF(AND(M26=1,B27=""),0,IF(M26="","",B63+Tabela_Juros!B49))</f>
        <v>13.694599999999999</v>
      </c>
    </row>
    <row r="63" spans="1:13" x14ac:dyDescent="0.25">
      <c r="A63">
        <v>2018</v>
      </c>
      <c r="B63">
        <f>IF(AND(B27=1,C27=""),0,IF(B27="","",C63+Tabela_Juros!C49))</f>
        <v>13.295199999999999</v>
      </c>
      <c r="C63">
        <f>IF(AND(C27=1,D27=""),0,IF(C27="","",D63+Tabela_Juros!D49))</f>
        <v>12.895799999999999</v>
      </c>
      <c r="D63">
        <f>IF(AND(D27=1,E27=""),0,IF(D27="","",E63+Tabela_Juros!E49))</f>
        <v>12.510300000000001</v>
      </c>
      <c r="E63">
        <f>IF(AND(E27=1,F27=""),0,IF(E27="","",F63+Tabela_Juros!F49))</f>
        <v>12.1388</v>
      </c>
      <c r="F63">
        <f>IF(AND(F27=1,G27=""),0,IF(F27="","",G63+Tabela_Juros!G49))</f>
        <v>11.767300000000001</v>
      </c>
      <c r="G63">
        <f>IF(AND(G27=1,H27=""),0,IF(G27="","",H63+Tabela_Juros!H49))</f>
        <v>11.395799999999999</v>
      </c>
      <c r="H63">
        <f>IF(AND(H27=1,I27=""),0,IF(H27="","",I63+Tabela_Juros!I49))</f>
        <v>11.0243</v>
      </c>
      <c r="I63">
        <f>IF(AND(I27=1,J27=""),0,IF(I27="","",J63+Tabela_Juros!J49))</f>
        <v>10.652799999999999</v>
      </c>
      <c r="J63">
        <f>IF(AND(J27=1,K27=""),0,IF(J27="","",K63+Tabela_Juros!K49))</f>
        <v>10.2813</v>
      </c>
      <c r="K63">
        <f>IF(AND(K27=1,L27=""),0,IF(K27="","",L63+Tabela_Juros!L49))</f>
        <v>9.9098000000000006</v>
      </c>
      <c r="L63">
        <f>IF(AND(L27=1,M27=""),0,IF(L27="","",M63+Tabela_Juros!M49))</f>
        <v>9.5382999999999996</v>
      </c>
      <c r="M63">
        <f>IF(AND(M27=1,B28=""),0,IF(M27="","",B64+Tabela_Juros!B50))</f>
        <v>9.1668000000000003</v>
      </c>
    </row>
    <row r="64" spans="1:13" x14ac:dyDescent="0.25">
      <c r="A64">
        <v>2019</v>
      </c>
      <c r="B64">
        <f>IF(AND(B28=1,C28=""),0,IF(B28="","",C64+Tabela_Juros!C50))</f>
        <v>8.7952999999999992</v>
      </c>
      <c r="C64">
        <f>IF(AND(C28=1,D28=""),0,IF(C28="","",D64+Tabela_Juros!D50))</f>
        <v>8.4238</v>
      </c>
      <c r="D64">
        <f>IF(AND(D28=1,E28=""),0,IF(D28="","",E64+Tabela_Juros!E50))</f>
        <v>8.0523000000000007</v>
      </c>
      <c r="E64">
        <f>IF(AND(E28=1,F28=""),0,IF(E28="","",F64+Tabela_Juros!F50))</f>
        <v>7.6807999999999996</v>
      </c>
      <c r="F64">
        <f>IF(AND(F28=1,G28=""),0,IF(F28="","",G64+Tabela_Juros!G50))</f>
        <v>7.3093000000000004</v>
      </c>
      <c r="G64">
        <f>IF(AND(G28=1,H28=""),0,IF(G28="","",H64+Tabela_Juros!H50))</f>
        <v>6.9378000000000002</v>
      </c>
      <c r="H64">
        <f>IF(AND(H28=1,I28=""),0,IF(H28="","",I64+Tabela_Juros!I50))</f>
        <v>6.5663</v>
      </c>
      <c r="I64">
        <f>IF(AND(I28=1,J28=""),0,IF(I28="","",J64+Tabela_Juros!J50))</f>
        <v>6.2229000000000001</v>
      </c>
      <c r="J64">
        <f>IF(AND(J28=1,K28=""),0,IF(J28="","",K64+Tabela_Juros!K50))</f>
        <v>5.8795000000000002</v>
      </c>
      <c r="K64">
        <f>IF(AND(K28=1,L28=""),0,IF(K28="","",L64+Tabela_Juros!L50))</f>
        <v>5.5641999999999996</v>
      </c>
      <c r="L64">
        <f>IF(AND(L28=1,M28=""),0,IF(L28="","",M64+Tabela_Juros!M50))</f>
        <v>5.2770999999999999</v>
      </c>
      <c r="M64">
        <f>IF(AND(M28=1,B29=""),0,IF(M28="","",B65+Tabela_Juros!B51))</f>
        <v>4.99</v>
      </c>
    </row>
    <row r="65" spans="1:13" x14ac:dyDescent="0.25">
      <c r="A65">
        <v>2020</v>
      </c>
      <c r="B65">
        <f>IF(AND(B29=1,C29=""),0,IF(B29="","",C65+Tabela_Juros!C51))</f>
        <v>4.7312000000000003</v>
      </c>
      <c r="C65">
        <f>IF(AND(C29=1,D29=""),0,IF(C29="","",D65+Tabela_Juros!D51))</f>
        <v>4.4724000000000004</v>
      </c>
      <c r="D65">
        <f>IF(AND(D29=1,E29=""),0,IF(D29="","",E65+Tabela_Juros!E51))</f>
        <v>4.2278000000000002</v>
      </c>
      <c r="E65">
        <f>IF(AND(E29=1,F29=""),0,IF(E29="","",F65+Tabela_Juros!F51))</f>
        <v>4.0115999999999996</v>
      </c>
      <c r="F65">
        <f>IF(AND(F29=1,G29=""),0,IF(F29="","",G65+Tabela_Juros!G51))</f>
        <v>3.7953999999999999</v>
      </c>
      <c r="G65">
        <f>IF(AND(G29=1,H29=""),0,IF(G29="","",H65+Tabela_Juros!H51))</f>
        <v>3.6221000000000001</v>
      </c>
      <c r="H65">
        <f>IF(AND(H29=1,I29=""),0,IF(H29="","",I65+Tabela_Juros!I51))</f>
        <v>3.4918</v>
      </c>
      <c r="I65">
        <f>IF(AND(I29=1,J29=""),0,IF(I29="","",J65+Tabela_Juros!J51))</f>
        <v>3.3614999999999999</v>
      </c>
      <c r="J65">
        <f>IF(AND(J29=1,K29=""),0,IF(J29="","",K65+Tabela_Juros!K51))</f>
        <v>3.2456</v>
      </c>
      <c r="K65">
        <f>IF(AND(K29=1,L29=""),0,IF(K29="","",L65+Tabela_Juros!L51))</f>
        <v>3.1297000000000001</v>
      </c>
      <c r="L65">
        <f>IF(AND(L29=1,M29=""),0,IF(L29="","",M65+Tabela_Juros!M51))</f>
        <v>3.0137999999999998</v>
      </c>
      <c r="M65">
        <f>IF(AND(M29=1,B30=""),0,IF(M29="","",B66+Tabela_Juros!B52))</f>
        <v>2.8978999999999999</v>
      </c>
    </row>
    <row r="66" spans="1:13" x14ac:dyDescent="0.25">
      <c r="A66">
        <v>2021</v>
      </c>
      <c r="B66">
        <f>IF(AND(B30=1,C30=""),0,IF(B30="","",C66+Tabela_Juros!C52))</f>
        <v>2.782</v>
      </c>
      <c r="C66">
        <f>IF(AND(C30=1,D30=""),0,IF(C30="","",D66+Tabela_Juros!D52))</f>
        <v>2.6661000000000001</v>
      </c>
      <c r="D66">
        <f>IF(AND(D30=1,E30=""),0,IF(D30="","",E66+Tabela_Juros!E52))</f>
        <v>2.5501999999999998</v>
      </c>
      <c r="E66">
        <f>IF(AND(E30=1,F30=""),0,IF(E30="","",F66+Tabela_Juros!F52))</f>
        <v>2.3912</v>
      </c>
      <c r="F66">
        <f>IF(AND(F30=1,G30=""),0,IF(F30="","",G66+Tabela_Juros!G52))</f>
        <v>2.2322000000000002</v>
      </c>
      <c r="G66">
        <f>IF(AND(G30=1,H30=""),0,IF(G30="","",H66+Tabela_Juros!H52))</f>
        <v>2.0303</v>
      </c>
      <c r="H66">
        <f>IF(AND(H30=1,I30=""),0,IF(H30="","",I66+Tabela_Juros!I52))</f>
        <v>1.7857000000000001</v>
      </c>
      <c r="I66">
        <f>IF(AND(I30=1,J30=""),0,IF(I30="","",J66+Tabela_Juros!J52))</f>
        <v>1.5410999999999999</v>
      </c>
      <c r="J66">
        <f>IF(AND(J30=1,K30=""),0,IF(J30="","",K66+Tabela_Juros!K52))</f>
        <v>1.2399</v>
      </c>
      <c r="K66">
        <f>IF(AND(K30=1,L30=""),0,IF(K30="","",L66+Tabela_Juros!L52))</f>
        <v>0.88239999999999996</v>
      </c>
      <c r="L66">
        <f>IF(AND(L30=1,M30=""),0,IF(L30="","",M66+Tabela_Juros!M52))</f>
        <v>0.44119999999999998</v>
      </c>
      <c r="M66">
        <f>IF(AND(M30=1,B31=""),0,IF(M30="","",B67+Tabela_Juros!B53))</f>
        <v>0</v>
      </c>
    </row>
    <row r="67" spans="1:13" x14ac:dyDescent="0.25">
      <c r="A67">
        <v>2022</v>
      </c>
      <c r="B67" t="str">
        <f>IF(AND(B31=1,C31=""),0,IF(B31="","",C67+Tabela_Juros!C53))</f>
        <v/>
      </c>
      <c r="C67" t="str">
        <f>IF(AND(C31=1,D31=""),0,IF(C31="","",D67+Tabela_Juros!D53))</f>
        <v/>
      </c>
      <c r="D67" t="str">
        <f>IF(AND(D31=1,E31=""),0,IF(D31="","",E67+Tabela_Juros!E53))</f>
        <v/>
      </c>
      <c r="E67" t="str">
        <f>IF(AND(E31=1,F31=""),0,IF(E31="","",F67+Tabela_Juros!F53))</f>
        <v/>
      </c>
      <c r="F67" t="str">
        <f>IF(AND(F31=1,G31=""),0,IF(F31="","",G67+Tabela_Juros!G53))</f>
        <v/>
      </c>
      <c r="G67" t="str">
        <f>IF(AND(G31=1,H31=""),0,IF(G31="","",H67+Tabela_Juros!H53))</f>
        <v/>
      </c>
      <c r="H67" t="str">
        <f>IF(AND(H31=1,I31=""),0,IF(H31="","",I67+Tabela_Juros!I53))</f>
        <v/>
      </c>
      <c r="I67" t="str">
        <f>IF(AND(I31=1,J31=""),0,IF(I31="","",J67+Tabela_Juros!J53))</f>
        <v/>
      </c>
      <c r="J67" t="str">
        <f>IF(AND(J31=1,K31=""),0,IF(J31="","",K67+Tabela_Juros!K53))</f>
        <v/>
      </c>
      <c r="K67" t="str">
        <f>IF(AND(K31=1,L31=""),0,IF(K31="","",L67+Tabela_Juros!L53))</f>
        <v/>
      </c>
      <c r="L67" t="str">
        <f>IF(AND(L31=1,M31=""),0,IF(L31="","",M67+Tabela_Juros!M53))</f>
        <v/>
      </c>
      <c r="M67" t="str">
        <f>IF(AND(M31=1,B32=""),0,IF(M31="","",B68+Tabela_Juros!B54))</f>
        <v/>
      </c>
    </row>
    <row r="68" spans="1:13" x14ac:dyDescent="0.25">
      <c r="A68">
        <v>2023</v>
      </c>
      <c r="B68" t="str">
        <f>IF(AND(B32=1,C32=""),0,IF(B32="","",C68+Tabela_Juros!C54))</f>
        <v/>
      </c>
      <c r="C68" t="str">
        <f>IF(AND(C32=1,D32=""),0,IF(C32="","",D68+Tabela_Juros!D54))</f>
        <v/>
      </c>
      <c r="D68" t="str">
        <f>IF(AND(D32=1,E32=""),0,IF(D32="","",E68+Tabela_Juros!E54))</f>
        <v/>
      </c>
      <c r="E68" t="str">
        <f>IF(AND(E32=1,F32=""),0,IF(E32="","",F68+Tabela_Juros!F54))</f>
        <v/>
      </c>
      <c r="F68" t="str">
        <f>IF(AND(F32=1,G32=""),0,IF(F32="","",G68+Tabela_Juros!G54))</f>
        <v/>
      </c>
      <c r="G68" t="str">
        <f>IF(AND(G32=1,H32=""),0,IF(G32="","",H68+Tabela_Juros!H54))</f>
        <v/>
      </c>
      <c r="H68" t="str">
        <f>IF(AND(H32=1,I32=""),0,IF(H32="","",I68+Tabela_Juros!I54))</f>
        <v/>
      </c>
      <c r="I68" t="str">
        <f>IF(AND(I32=1,J32=""),0,IF(I32="","",J68+Tabela_Juros!J54))</f>
        <v/>
      </c>
      <c r="J68" t="str">
        <f>IF(AND(J32=1,K32=""),0,IF(J32="","",K68+Tabela_Juros!K54))</f>
        <v/>
      </c>
      <c r="K68" t="str">
        <f>IF(AND(K32=1,L32=""),0,IF(K32="","",L68+Tabela_Juros!L54))</f>
        <v/>
      </c>
      <c r="L68" t="str">
        <f>IF(AND(L32=1,M32=""),0,IF(L32="","",M68+Tabela_Juros!M54))</f>
        <v/>
      </c>
      <c r="M68" t="str">
        <f>IF(AND(M32=1,B33=""),0,IF(M32="","",B69+Tabela_Juros!B55))</f>
        <v/>
      </c>
    </row>
    <row r="69" spans="1:13" x14ac:dyDescent="0.25">
      <c r="A69">
        <v>2024</v>
      </c>
      <c r="B69" t="str">
        <f>IF(AND(B33=1,C33=""),0,IF(B33="","",C69+Tabela_Juros!C55))</f>
        <v/>
      </c>
      <c r="C69" t="str">
        <f>IF(AND(C33=1,D33=""),0,IF(C33="","",D69+Tabela_Juros!D55))</f>
        <v/>
      </c>
      <c r="D69" t="str">
        <f>IF(AND(D33=1,E33=""),0,IF(D33="","",E69+Tabela_Juros!E55))</f>
        <v/>
      </c>
      <c r="E69" t="str">
        <f>IF(AND(E33=1,F33=""),0,IF(E33="","",F69+Tabela_Juros!F55))</f>
        <v/>
      </c>
      <c r="F69" t="str">
        <f>IF(AND(F33=1,G33=""),0,IF(F33="","",G69+Tabela_Juros!G55))</f>
        <v/>
      </c>
      <c r="G69" t="str">
        <f>IF(AND(G33=1,H33=""),0,IF(G33="","",H69+Tabela_Juros!H55))</f>
        <v/>
      </c>
      <c r="H69" t="str">
        <f>IF(AND(H33=1,I33=""),0,IF(H33="","",I69+Tabela_Juros!I55))</f>
        <v/>
      </c>
      <c r="I69" t="str">
        <f>IF(AND(I33=1,J33=""),0,IF(I33="","",J69+Tabela_Juros!J55))</f>
        <v/>
      </c>
      <c r="J69" t="str">
        <f>IF(AND(J33=1,K33=""),0,IF(J33="","",K69+Tabela_Juros!K55))</f>
        <v/>
      </c>
      <c r="K69" t="str">
        <f>IF(AND(K33=1,L33=""),0,IF(K33="","",L69+Tabela_Juros!L55))</f>
        <v/>
      </c>
      <c r="L69" t="str">
        <f>IF(AND(L33=1,M33=""),0,IF(L33="","",M69+Tabela_Juros!M55))</f>
        <v/>
      </c>
      <c r="M69" t="str">
        <f>IF(AND(M33=1,B34=""),0,IF(M33="","",B70+Tabela_Juros!B56))</f>
        <v/>
      </c>
    </row>
    <row r="70" spans="1:13" x14ac:dyDescent="0.25">
      <c r="A70">
        <v>2025</v>
      </c>
      <c r="B70" t="str">
        <f>IF(AND(B34=1,C34=""),0,IF(B34="","",C70+Tabela_Juros!C56))</f>
        <v/>
      </c>
      <c r="C70" t="str">
        <f>IF(AND(C34=1,D34=""),0,IF(C34="","",D70+Tabela_Juros!D56))</f>
        <v/>
      </c>
      <c r="D70" t="str">
        <f>IF(AND(D34=1,E34=""),0,IF(D34="","",E70+Tabela_Juros!E56))</f>
        <v/>
      </c>
      <c r="E70" t="str">
        <f>IF(AND(E34=1,F34=""),0,IF(E34="","",F70+Tabela_Juros!F56))</f>
        <v/>
      </c>
      <c r="F70" t="str">
        <f>IF(AND(F34=1,G34=""),0,IF(F34="","",G70+Tabela_Juros!G56))</f>
        <v/>
      </c>
      <c r="G70" t="str">
        <f>IF(AND(G34=1,H34=""),0,IF(G34="","",H70+Tabela_Juros!H56))</f>
        <v/>
      </c>
      <c r="H70" t="str">
        <f>IF(AND(H34=1,I34=""),0,IF(H34="","",I70+Tabela_Juros!I56))</f>
        <v/>
      </c>
      <c r="I70" t="str">
        <f>IF(AND(I34=1,J34=""),0,IF(I34="","",J70+Tabela_Juros!J56))</f>
        <v/>
      </c>
      <c r="J70" t="str">
        <f>IF(AND(J34=1,K34=""),0,IF(J34="","",K70+Tabela_Juros!K56))</f>
        <v/>
      </c>
      <c r="K70" t="str">
        <f>IF(AND(K34=1,L34=""),0,IF(K34="","",L70+Tabela_Juros!L56))</f>
        <v/>
      </c>
      <c r="L70" t="str">
        <f>IF(AND(L34=1,M34=""),0,IF(L34="","",M70+Tabela_Juros!M56))</f>
        <v/>
      </c>
      <c r="M70" t="str">
        <f>IF(AND(M34=1,B35=""),0,IF(M34="","",B71+Tabela_Juros!B57))</f>
        <v/>
      </c>
    </row>
    <row r="71" spans="1:13" x14ac:dyDescent="0.25">
      <c r="A71" t="s">
        <v>41</v>
      </c>
    </row>
    <row r="76" spans="1:13" x14ac:dyDescent="0.25">
      <c r="A76" t="s">
        <v>44</v>
      </c>
      <c r="B76" s="104" t="s">
        <v>53</v>
      </c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1:13" x14ac:dyDescent="0.25">
      <c r="A77" t="s">
        <v>28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21</v>
      </c>
      <c r="I77" t="s">
        <v>22</v>
      </c>
      <c r="J77" t="s">
        <v>23</v>
      </c>
      <c r="K77" t="s">
        <v>24</v>
      </c>
      <c r="L77" t="s">
        <v>25</v>
      </c>
      <c r="M77" t="s">
        <v>26</v>
      </c>
    </row>
    <row r="78" spans="1:13" x14ac:dyDescent="0.25">
      <c r="A78">
        <v>2021</v>
      </c>
      <c r="B78">
        <f>'Tabela IPCA-e - Selic'!B23</f>
        <v>0</v>
      </c>
      <c r="C78">
        <f>'Tabela IPCA-e - Selic'!C23</f>
        <v>0</v>
      </c>
      <c r="D78">
        <f>'Tabela IPCA-e - Selic'!D23</f>
        <v>0</v>
      </c>
      <c r="E78">
        <f>'Tabela IPCA-e - Selic'!E23</f>
        <v>0</v>
      </c>
      <c r="F78">
        <f>'Tabela IPCA-e - Selic'!F23</f>
        <v>0</v>
      </c>
      <c r="G78">
        <f>'Tabela IPCA-e - Selic'!G23</f>
        <v>0</v>
      </c>
      <c r="H78">
        <f>'Tabela IPCA-e - Selic'!H23</f>
        <v>0</v>
      </c>
      <c r="I78">
        <f>'Tabela IPCA-e - Selic'!I23</f>
        <v>0</v>
      </c>
      <c r="J78">
        <f>'Tabela IPCA-e - Selic'!J23</f>
        <v>0</v>
      </c>
      <c r="K78">
        <f>'Tabela IPCA-e - Selic'!K23</f>
        <v>0</v>
      </c>
      <c r="L78">
        <f>'Tabela IPCA-e - Selic'!L23</f>
        <v>0</v>
      </c>
      <c r="M78">
        <f>'Tabela IPCA-e - Selic'!M23</f>
        <v>0.30830000000000002</v>
      </c>
    </row>
    <row r="79" spans="1:13" x14ac:dyDescent="0.25">
      <c r="A79">
        <v>2022</v>
      </c>
      <c r="B79">
        <f>'Tabela IPCA-e - Selic'!B24</f>
        <v>0.30059999999999998</v>
      </c>
      <c r="C79">
        <f>'Tabela IPCA-e - Selic'!C24</f>
        <v>0.29330000000000001</v>
      </c>
      <c r="D79">
        <f>'Tabela IPCA-e - Selic'!D24</f>
        <v>0.28570000000000001</v>
      </c>
      <c r="E79">
        <f>'Tabela IPCA-e - Selic'!E24</f>
        <v>0.27639999999999998</v>
      </c>
      <c r="F79">
        <f>'Tabela IPCA-e - Selic'!F24</f>
        <v>0.2681</v>
      </c>
      <c r="G79">
        <f>'Tabela IPCA-e - Selic'!G24</f>
        <v>0.25779999999999997</v>
      </c>
      <c r="H79">
        <f>'Tabela IPCA-e - Selic'!H24</f>
        <v>0.24759999999999999</v>
      </c>
      <c r="I79">
        <f>'Tabela IPCA-e - Selic'!I24</f>
        <v>0.23730000000000001</v>
      </c>
      <c r="J79">
        <f>'Tabela IPCA-e - Selic'!J24</f>
        <v>0.22559999999999999</v>
      </c>
      <c r="K79">
        <f>'Tabela IPCA-e - Selic'!K24</f>
        <v>0.21490000000000001</v>
      </c>
      <c r="L79">
        <f>'Tabela IPCA-e - Selic'!L24</f>
        <v>0.20469999999999999</v>
      </c>
      <c r="M79">
        <f>'Tabela IPCA-e - Selic'!M24</f>
        <v>0.19450000000000001</v>
      </c>
    </row>
    <row r="80" spans="1:13" x14ac:dyDescent="0.25">
      <c r="A80">
        <v>2023</v>
      </c>
      <c r="B80">
        <f>'Tabela IPCA-e - Selic'!B25</f>
        <v>0.18329999999999999</v>
      </c>
      <c r="C80">
        <f>'Tabela IPCA-e - Selic'!C25</f>
        <v>0.1721</v>
      </c>
      <c r="D80">
        <f>'Tabela IPCA-e - Selic'!D25</f>
        <v>0.16289999999999999</v>
      </c>
      <c r="E80">
        <f>'Tabela IPCA-e - Selic'!E25</f>
        <v>0.1512</v>
      </c>
      <c r="F80">
        <f>'Tabela IPCA-e - Selic'!F25</f>
        <v>0.14199999999999999</v>
      </c>
      <c r="G80">
        <f>'Tabela IPCA-e - Selic'!G25</f>
        <v>0.1308</v>
      </c>
      <c r="H80">
        <f>'Tabela IPCA-e - Selic'!H25</f>
        <v>0.1201</v>
      </c>
      <c r="I80">
        <f>'Tabela IPCA-e - Selic'!I25</f>
        <v>0.1094</v>
      </c>
      <c r="J80">
        <f>'Tabela IPCA-e - Selic'!J25</f>
        <v>9.8000000000000004E-2</v>
      </c>
      <c r="K80">
        <f>'Tabela IPCA-e - Selic'!K25</f>
        <v>8.8300000000000003E-2</v>
      </c>
      <c r="L80">
        <f>'Tabela IPCA-e - Selic'!L25</f>
        <v>7.8299999999999995E-2</v>
      </c>
      <c r="M80">
        <f>'Tabela IPCA-e - Selic'!M25</f>
        <v>6.9099999999999995E-2</v>
      </c>
    </row>
    <row r="81" spans="1:49" x14ac:dyDescent="0.25">
      <c r="A81">
        <v>2024</v>
      </c>
      <c r="B81">
        <f>'Tabela IPCA-e - Selic'!B26</f>
        <v>6.0199999999999997E-2</v>
      </c>
      <c r="C81">
        <f>'Tabela IPCA-e - Selic'!C26</f>
        <v>5.0500000000000003E-2</v>
      </c>
      <c r="D81">
        <f>'Tabela IPCA-e - Selic'!D26</f>
        <v>4.2500000000000003E-2</v>
      </c>
      <c r="E81">
        <f>'Tabela IPCA-e - Selic'!E26</f>
        <v>3.4200000000000001E-2</v>
      </c>
      <c r="F81">
        <f>'Tabela IPCA-e - Selic'!F26</f>
        <v>2.53E-2</v>
      </c>
      <c r="G81">
        <f>'Tabela IPCA-e - Selic'!G26</f>
        <v>1.7000000000000001E-2</v>
      </c>
      <c r="H81">
        <f>'Tabela IPCA-e - Selic'!H26</f>
        <v>9.1000000000000004E-3</v>
      </c>
      <c r="I81">
        <f>'Tabela IPCA-e - Selic'!I26</f>
        <v>0</v>
      </c>
      <c r="J81">
        <f>'Tabela IPCA-e - Selic'!J26</f>
        <v>0</v>
      </c>
      <c r="K81">
        <f>'Tabela IPCA-e - Selic'!K26</f>
        <v>0</v>
      </c>
      <c r="L81">
        <f>'Tabela IPCA-e - Selic'!L26</f>
        <v>0</v>
      </c>
      <c r="M81">
        <f>'Tabela IPCA-e - Selic'!M26</f>
        <v>0</v>
      </c>
    </row>
    <row r="82" spans="1:49" x14ac:dyDescent="0.25">
      <c r="A82">
        <v>2025</v>
      </c>
      <c r="B82">
        <f>'Tabela IPCA-e - Selic'!B27</f>
        <v>0</v>
      </c>
      <c r="C82">
        <f>'Tabela IPCA-e - Selic'!C27</f>
        <v>0</v>
      </c>
      <c r="D82">
        <f>'Tabela IPCA-e - Selic'!D27</f>
        <v>0</v>
      </c>
      <c r="E82">
        <f>'Tabela IPCA-e - Selic'!E27</f>
        <v>0</v>
      </c>
      <c r="F82">
        <f>'Tabela IPCA-e - Selic'!F27</f>
        <v>0</v>
      </c>
      <c r="G82">
        <f>'Tabela IPCA-e - Selic'!G27</f>
        <v>0</v>
      </c>
      <c r="H82">
        <f>'Tabela IPCA-e - Selic'!H27</f>
        <v>0</v>
      </c>
      <c r="I82">
        <f>'Tabela IPCA-e - Selic'!I27</f>
        <v>0</v>
      </c>
      <c r="J82">
        <f>'Tabela IPCA-e - Selic'!J27</f>
        <v>0</v>
      </c>
      <c r="K82">
        <f>'Tabela IPCA-e - Selic'!K27</f>
        <v>0</v>
      </c>
      <c r="L82">
        <f>'Tabela IPCA-e - Selic'!L27</f>
        <v>0</v>
      </c>
      <c r="M82">
        <f>'Tabela IPCA-e - Selic'!M27</f>
        <v>0</v>
      </c>
    </row>
    <row r="84" spans="1:49" x14ac:dyDescent="0.25">
      <c r="A84" t="s">
        <v>48</v>
      </c>
      <c r="B84" s="104" t="s">
        <v>51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1:49" x14ac:dyDescent="0.25">
      <c r="A85" t="s">
        <v>28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21</v>
      </c>
      <c r="I85" t="s">
        <v>22</v>
      </c>
      <c r="J85" t="s">
        <v>23</v>
      </c>
      <c r="K85" t="s">
        <v>24</v>
      </c>
      <c r="L85" t="s">
        <v>25</v>
      </c>
      <c r="M85" t="s">
        <v>26</v>
      </c>
    </row>
    <row r="86" spans="1:49" x14ac:dyDescent="0.25">
      <c r="A86">
        <v>2021</v>
      </c>
      <c r="B86">
        <f>B94/100</f>
        <v>0</v>
      </c>
      <c r="C86">
        <f t="shared" ref="C86:L86" si="7">C94/100</f>
        <v>0</v>
      </c>
      <c r="D86">
        <f t="shared" si="7"/>
        <v>0</v>
      </c>
      <c r="E86">
        <f t="shared" si="7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>IF(AND(M94=1,B95=0),1,M94/100)</f>
        <v>7.7000000000000002E-3</v>
      </c>
      <c r="N86">
        <v>2023</v>
      </c>
      <c r="Z86">
        <v>2024</v>
      </c>
      <c r="AL86">
        <v>2025</v>
      </c>
    </row>
    <row r="87" spans="1:49" x14ac:dyDescent="0.25">
      <c r="A87">
        <v>2022</v>
      </c>
      <c r="B87">
        <f t="shared" ref="B87:L90" si="8">IF(AND(B95=1,C95=0),1,B95/100)</f>
        <v>7.3000000000000001E-3</v>
      </c>
      <c r="C87">
        <f t="shared" si="8"/>
        <v>7.6E-3</v>
      </c>
      <c r="D87">
        <f t="shared" si="8"/>
        <v>9.2999999999999992E-3</v>
      </c>
      <c r="E87">
        <f t="shared" si="8"/>
        <v>8.3000000000000001E-3</v>
      </c>
      <c r="F87">
        <f t="shared" si="8"/>
        <v>1.03E-2</v>
      </c>
      <c r="G87">
        <f t="shared" si="8"/>
        <v>1.0200000000000001E-2</v>
      </c>
      <c r="H87">
        <f t="shared" si="8"/>
        <v>1.03E-2</v>
      </c>
      <c r="I87">
        <f t="shared" si="8"/>
        <v>1.17E-2</v>
      </c>
      <c r="J87">
        <f t="shared" si="8"/>
        <v>1.0699999999999999E-2</v>
      </c>
      <c r="K87">
        <f t="shared" si="8"/>
        <v>1.0200000000000001E-2</v>
      </c>
      <c r="L87">
        <f>IF(AND(L95=1,M95=0),1,L95/100)</f>
        <v>1.0200000000000001E-2</v>
      </c>
      <c r="M87">
        <f>IF(AND(M95=1,B96=0),1,M95/100)</f>
        <v>1.12E-2</v>
      </c>
      <c r="N87">
        <f>B88</f>
        <v>1.12E-2</v>
      </c>
      <c r="O87">
        <f t="shared" ref="O87:Y87" si="9">C88</f>
        <v>9.1999999999999998E-3</v>
      </c>
      <c r="P87">
        <f t="shared" si="9"/>
        <v>1.17E-2</v>
      </c>
      <c r="Q87">
        <f t="shared" si="9"/>
        <v>9.1999999999999998E-3</v>
      </c>
      <c r="R87">
        <f t="shared" si="9"/>
        <v>1.12E-2</v>
      </c>
      <c r="S87">
        <f t="shared" si="9"/>
        <v>1.0699999999999999E-2</v>
      </c>
      <c r="T87">
        <f t="shared" si="9"/>
        <v>1.0699999999999999E-2</v>
      </c>
      <c r="U87">
        <f t="shared" si="9"/>
        <v>1.14E-2</v>
      </c>
      <c r="V87">
        <f t="shared" si="9"/>
        <v>9.7000000000000003E-3</v>
      </c>
      <c r="W87">
        <f t="shared" si="9"/>
        <v>0.01</v>
      </c>
      <c r="X87">
        <f t="shared" si="9"/>
        <v>9.1999999999999998E-3</v>
      </c>
      <c r="Y87">
        <f t="shared" si="9"/>
        <v>8.8999999999999999E-3</v>
      </c>
      <c r="Z87">
        <f>B89</f>
        <v>9.7000000000000003E-3</v>
      </c>
      <c r="AA87">
        <f t="shared" ref="AA87:AK87" si="10">C89</f>
        <v>8.0000000000000002E-3</v>
      </c>
      <c r="AB87">
        <f t="shared" si="10"/>
        <v>8.3000000000000001E-3</v>
      </c>
      <c r="AC87">
        <f t="shared" si="10"/>
        <v>8.8999999999999999E-3</v>
      </c>
      <c r="AD87">
        <f t="shared" si="10"/>
        <v>8.3000000000000001E-3</v>
      </c>
      <c r="AE87">
        <f t="shared" si="10"/>
        <v>7.9000000000000008E-3</v>
      </c>
      <c r="AF87">
        <f t="shared" si="10"/>
        <v>9.1000000000000004E-3</v>
      </c>
      <c r="AG87">
        <f t="shared" si="10"/>
        <v>1</v>
      </c>
      <c r="AH87">
        <f t="shared" si="10"/>
        <v>0</v>
      </c>
      <c r="AI87">
        <f t="shared" si="10"/>
        <v>0</v>
      </c>
      <c r="AJ87">
        <f t="shared" si="10"/>
        <v>0</v>
      </c>
      <c r="AK87">
        <f t="shared" si="10"/>
        <v>0</v>
      </c>
      <c r="AL87">
        <f>B90</f>
        <v>0</v>
      </c>
      <c r="AM87">
        <f t="shared" ref="AM87:AW87" si="11">C90</f>
        <v>0</v>
      </c>
      <c r="AN87">
        <f t="shared" si="11"/>
        <v>0</v>
      </c>
      <c r="AO87">
        <f t="shared" si="11"/>
        <v>0</v>
      </c>
      <c r="AP87">
        <f t="shared" si="11"/>
        <v>0</v>
      </c>
      <c r="AQ87">
        <f t="shared" si="11"/>
        <v>0</v>
      </c>
      <c r="AR87">
        <f t="shared" si="11"/>
        <v>0</v>
      </c>
      <c r="AS87">
        <f t="shared" si="11"/>
        <v>0</v>
      </c>
      <c r="AT87">
        <f t="shared" si="11"/>
        <v>0</v>
      </c>
      <c r="AU87">
        <f t="shared" si="11"/>
        <v>0</v>
      </c>
      <c r="AV87">
        <f t="shared" si="11"/>
        <v>0</v>
      </c>
      <c r="AW87">
        <f t="shared" si="11"/>
        <v>0</v>
      </c>
    </row>
    <row r="88" spans="1:49" x14ac:dyDescent="0.25">
      <c r="A88">
        <v>2023</v>
      </c>
      <c r="B88">
        <f t="shared" si="8"/>
        <v>1.12E-2</v>
      </c>
      <c r="C88">
        <f t="shared" si="8"/>
        <v>9.1999999999999998E-3</v>
      </c>
      <c r="D88">
        <f t="shared" si="8"/>
        <v>1.17E-2</v>
      </c>
      <c r="E88">
        <f t="shared" si="8"/>
        <v>9.1999999999999998E-3</v>
      </c>
      <c r="F88">
        <f t="shared" si="8"/>
        <v>1.12E-2</v>
      </c>
      <c r="G88">
        <f t="shared" si="8"/>
        <v>1.0699999999999999E-2</v>
      </c>
      <c r="H88">
        <f t="shared" si="8"/>
        <v>1.0699999999999999E-2</v>
      </c>
      <c r="I88">
        <f t="shared" si="8"/>
        <v>1.14E-2</v>
      </c>
      <c r="J88">
        <f t="shared" si="8"/>
        <v>9.7000000000000003E-3</v>
      </c>
      <c r="K88">
        <f t="shared" si="8"/>
        <v>0.01</v>
      </c>
      <c r="L88">
        <f t="shared" si="8"/>
        <v>9.1999999999999998E-3</v>
      </c>
      <c r="M88">
        <f t="shared" ref="M88:M89" si="12">IF(AND(M96=1,B97=0),1,M96/100)</f>
        <v>8.8999999999999999E-3</v>
      </c>
      <c r="W88" s="79"/>
    </row>
    <row r="89" spans="1:49" x14ac:dyDescent="0.25">
      <c r="A89">
        <v>2024</v>
      </c>
      <c r="B89">
        <f t="shared" si="8"/>
        <v>9.7000000000000003E-3</v>
      </c>
      <c r="C89">
        <f t="shared" si="8"/>
        <v>8.0000000000000002E-3</v>
      </c>
      <c r="D89">
        <f t="shared" si="8"/>
        <v>8.3000000000000001E-3</v>
      </c>
      <c r="E89">
        <f t="shared" si="8"/>
        <v>8.8999999999999999E-3</v>
      </c>
      <c r="F89">
        <f t="shared" si="8"/>
        <v>8.3000000000000001E-3</v>
      </c>
      <c r="G89">
        <f t="shared" si="8"/>
        <v>7.9000000000000008E-3</v>
      </c>
      <c r="H89">
        <f t="shared" si="8"/>
        <v>9.1000000000000004E-3</v>
      </c>
      <c r="I89">
        <f t="shared" si="8"/>
        <v>1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12"/>
        <v>0</v>
      </c>
      <c r="V89" s="80"/>
      <c r="W89" s="80"/>
    </row>
    <row r="90" spans="1:49" x14ac:dyDescent="0.25">
      <c r="A90">
        <v>2025</v>
      </c>
      <c r="B90">
        <f t="shared" si="8"/>
        <v>0</v>
      </c>
      <c r="C90">
        <f t="shared" si="8"/>
        <v>0</v>
      </c>
      <c r="D90">
        <f t="shared" si="8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>IF(AND(M98=1,B100=0),1,M98/100)</f>
        <v>0</v>
      </c>
      <c r="U90" s="78"/>
      <c r="V90" s="78"/>
      <c r="W90" s="78"/>
    </row>
    <row r="91" spans="1:49" x14ac:dyDescent="0.25">
      <c r="T91" s="81"/>
      <c r="U91" s="81"/>
      <c r="V91" s="81"/>
      <c r="W91" s="81"/>
    </row>
    <row r="92" spans="1:49" x14ac:dyDescent="0.25">
      <c r="A92" t="s">
        <v>47</v>
      </c>
      <c r="B92" s="104" t="s">
        <v>45</v>
      </c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1:49" x14ac:dyDescent="0.25">
      <c r="A93" t="s">
        <v>28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21</v>
      </c>
      <c r="I93" t="s">
        <v>22</v>
      </c>
      <c r="J93" t="s">
        <v>23</v>
      </c>
      <c r="K93" t="s">
        <v>24</v>
      </c>
      <c r="L93" t="s">
        <v>25</v>
      </c>
      <c r="M93" t="s">
        <v>26</v>
      </c>
    </row>
    <row r="94" spans="1:49" x14ac:dyDescent="0.25">
      <c r="A94">
        <v>2021</v>
      </c>
      <c r="B94">
        <f>'Tabela IPCA-e - Selic'!B31</f>
        <v>0</v>
      </c>
      <c r="C94">
        <f>'Tabela IPCA-e - Selic'!C31</f>
        <v>0</v>
      </c>
      <c r="D94">
        <f>'Tabela IPCA-e - Selic'!D31</f>
        <v>0</v>
      </c>
      <c r="E94">
        <f>'Tabela IPCA-e - Selic'!E31</f>
        <v>0</v>
      </c>
      <c r="F94">
        <f>'Tabela IPCA-e - Selic'!F31</f>
        <v>0</v>
      </c>
      <c r="G94">
        <f>'Tabela IPCA-e - Selic'!G31</f>
        <v>0</v>
      </c>
      <c r="H94">
        <f>'Tabela IPCA-e - Selic'!H31</f>
        <v>0</v>
      </c>
      <c r="I94">
        <f>'Tabela IPCA-e - Selic'!I31</f>
        <v>0</v>
      </c>
      <c r="J94">
        <f>'Tabela IPCA-e - Selic'!J31</f>
        <v>0</v>
      </c>
      <c r="K94">
        <f>'Tabela IPCA-e - Selic'!K31</f>
        <v>0</v>
      </c>
      <c r="L94">
        <f>'Tabela IPCA-e - Selic'!L31</f>
        <v>0</v>
      </c>
      <c r="M94">
        <f>'Tabela IPCA-e - Selic'!M31</f>
        <v>0.77</v>
      </c>
    </row>
    <row r="95" spans="1:49" x14ac:dyDescent="0.25">
      <c r="A95">
        <v>2022</v>
      </c>
      <c r="B95">
        <f>'Tabela IPCA-e - Selic'!B32</f>
        <v>0.73</v>
      </c>
      <c r="C95">
        <f>'Tabela IPCA-e - Selic'!C32</f>
        <v>0.76</v>
      </c>
      <c r="D95">
        <f>'Tabela IPCA-e - Selic'!D32</f>
        <v>0.93</v>
      </c>
      <c r="E95">
        <f>'Tabela IPCA-e - Selic'!E32</f>
        <v>0.83</v>
      </c>
      <c r="F95">
        <f>'Tabela IPCA-e - Selic'!F32</f>
        <v>1.03</v>
      </c>
      <c r="G95">
        <f>'Tabela IPCA-e - Selic'!G32</f>
        <v>1.02</v>
      </c>
      <c r="H95">
        <f>'Tabela IPCA-e - Selic'!H32</f>
        <v>1.03</v>
      </c>
      <c r="I95">
        <f>'Tabela IPCA-e - Selic'!I32</f>
        <v>1.17</v>
      </c>
      <c r="J95">
        <f>'Tabela IPCA-e - Selic'!J32</f>
        <v>1.07</v>
      </c>
      <c r="K95" s="82">
        <f>'Tabela IPCA-e - Selic'!K32</f>
        <v>1.02</v>
      </c>
      <c r="L95" s="82">
        <f>'Tabela IPCA-e - Selic'!L32</f>
        <v>1.02</v>
      </c>
      <c r="M95">
        <f>'Tabela IPCA-e - Selic'!M32</f>
        <v>1.1200000000000001</v>
      </c>
    </row>
    <row r="96" spans="1:49" x14ac:dyDescent="0.25">
      <c r="A96">
        <v>2023</v>
      </c>
      <c r="B96">
        <f>'Tabela IPCA-e - Selic'!B33</f>
        <v>1.1200000000000001</v>
      </c>
      <c r="C96">
        <f>'Tabela IPCA-e - Selic'!C33</f>
        <v>0.92</v>
      </c>
      <c r="D96">
        <f>'Tabela IPCA-e - Selic'!D33</f>
        <v>1.17</v>
      </c>
      <c r="E96">
        <f>'Tabela IPCA-e - Selic'!E33</f>
        <v>0.92</v>
      </c>
      <c r="F96">
        <f>'Tabela IPCA-e - Selic'!F33</f>
        <v>1.1200000000000001</v>
      </c>
      <c r="G96">
        <f>'Tabela IPCA-e - Selic'!G33</f>
        <v>1.07</v>
      </c>
      <c r="H96">
        <f>'Tabela IPCA-e - Selic'!H33</f>
        <v>1.07</v>
      </c>
      <c r="I96">
        <f>'Tabela IPCA-e - Selic'!I33</f>
        <v>1.1399999999999999</v>
      </c>
      <c r="J96">
        <f>'Tabela IPCA-e - Selic'!J33</f>
        <v>0.97</v>
      </c>
      <c r="K96" s="81">
        <f>'Tabela IPCA-e - Selic'!K33</f>
        <v>1</v>
      </c>
      <c r="L96" s="81">
        <f>'Tabela IPCA-e - Selic'!L33</f>
        <v>0.92</v>
      </c>
      <c r="M96">
        <f>'Tabela IPCA-e - Selic'!M33</f>
        <v>0.89</v>
      </c>
    </row>
    <row r="97" spans="1:27" x14ac:dyDescent="0.25">
      <c r="A97">
        <v>2024</v>
      </c>
      <c r="B97">
        <f>'Tabela IPCA-e - Selic'!B34</f>
        <v>0.97</v>
      </c>
      <c r="C97">
        <f>'Tabela IPCA-e - Selic'!C34</f>
        <v>0.8</v>
      </c>
      <c r="D97">
        <f>'Tabela IPCA-e - Selic'!D34</f>
        <v>0.83</v>
      </c>
      <c r="E97">
        <f>'Tabela IPCA-e - Selic'!E34</f>
        <v>0.89</v>
      </c>
      <c r="F97">
        <f>'Tabela IPCA-e - Selic'!F34</f>
        <v>0.83</v>
      </c>
      <c r="G97">
        <f>'Tabela IPCA-e - Selic'!G34</f>
        <v>0.79</v>
      </c>
      <c r="H97">
        <f>'Tabela IPCA-e - Selic'!H34</f>
        <v>0.91</v>
      </c>
      <c r="I97">
        <f>'Tabela IPCA-e - Selic'!I34</f>
        <v>1</v>
      </c>
      <c r="J97">
        <f>'Tabela IPCA-e - Selic'!J34</f>
        <v>0</v>
      </c>
      <c r="K97">
        <f>'Tabela IPCA-e - Selic'!K34</f>
        <v>0</v>
      </c>
      <c r="L97">
        <f>'Tabela IPCA-e - Selic'!L34</f>
        <v>0</v>
      </c>
      <c r="M97">
        <f>'Tabela IPCA-e - Selic'!M34</f>
        <v>0</v>
      </c>
    </row>
    <row r="98" spans="1:27" x14ac:dyDescent="0.25">
      <c r="A98">
        <v>2025</v>
      </c>
      <c r="B98">
        <f>'Tabela IPCA-e - Selic'!B35</f>
        <v>0</v>
      </c>
      <c r="C98">
        <f>'Tabela IPCA-e - Selic'!C35</f>
        <v>0</v>
      </c>
      <c r="D98">
        <f>'Tabela IPCA-e - Selic'!D35</f>
        <v>0</v>
      </c>
      <c r="E98">
        <f>'Tabela IPCA-e - Selic'!E35</f>
        <v>0</v>
      </c>
      <c r="F98">
        <f>'Tabela IPCA-e - Selic'!F35</f>
        <v>0</v>
      </c>
      <c r="G98">
        <f>'Tabela IPCA-e - Selic'!G35</f>
        <v>0</v>
      </c>
      <c r="H98">
        <f>'Tabela IPCA-e - Selic'!H35</f>
        <v>0</v>
      </c>
      <c r="I98">
        <f>'Tabela IPCA-e - Selic'!I35</f>
        <v>0</v>
      </c>
      <c r="J98">
        <f>'Tabela IPCA-e - Selic'!J35</f>
        <v>0</v>
      </c>
      <c r="K98">
        <f>'Tabela IPCA-e - Selic'!K35</f>
        <v>0</v>
      </c>
      <c r="L98">
        <f>'Tabela IPCA-e - Selic'!L35</f>
        <v>0</v>
      </c>
      <c r="M98">
        <f>'Tabela IPCA-e - Selic'!M35</f>
        <v>0</v>
      </c>
    </row>
    <row r="100" spans="1:27" x14ac:dyDescent="0.25">
      <c r="A100" t="s">
        <v>49</v>
      </c>
      <c r="B100" s="104" t="s">
        <v>52</v>
      </c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1:27" x14ac:dyDescent="0.25">
      <c r="A101" t="s">
        <v>29</v>
      </c>
      <c r="B101" s="60" t="s">
        <v>15</v>
      </c>
      <c r="C101" s="60" t="s">
        <v>16</v>
      </c>
      <c r="D101" s="60" t="s">
        <v>17</v>
      </c>
      <c r="E101" s="60" t="s">
        <v>18</v>
      </c>
      <c r="F101" s="60" t="s">
        <v>19</v>
      </c>
      <c r="G101" s="60" t="s">
        <v>20</v>
      </c>
      <c r="H101" s="60" t="s">
        <v>21</v>
      </c>
      <c r="I101" s="60" t="s">
        <v>22</v>
      </c>
      <c r="J101" s="60" t="s">
        <v>23</v>
      </c>
      <c r="K101" s="60" t="s">
        <v>24</v>
      </c>
      <c r="L101" s="60" t="s">
        <v>25</v>
      </c>
      <c r="M101" s="60" t="s">
        <v>26</v>
      </c>
      <c r="O101" t="s">
        <v>29</v>
      </c>
      <c r="P101" t="s">
        <v>0</v>
      </c>
      <c r="Q101" t="s">
        <v>1</v>
      </c>
      <c r="R101" t="s">
        <v>2</v>
      </c>
      <c r="S101" t="s">
        <v>3</v>
      </c>
      <c r="T101" t="s">
        <v>4</v>
      </c>
      <c r="U101" t="s">
        <v>5</v>
      </c>
      <c r="V101" t="s">
        <v>6</v>
      </c>
      <c r="W101" t="s">
        <v>7</v>
      </c>
      <c r="X101" t="s">
        <v>8</v>
      </c>
      <c r="Y101" t="s">
        <v>9</v>
      </c>
      <c r="Z101" t="s">
        <v>10</v>
      </c>
      <c r="AA101" t="s">
        <v>11</v>
      </c>
    </row>
    <row r="102" spans="1:27" x14ac:dyDescent="0.25">
      <c r="A102">
        <v>2021</v>
      </c>
      <c r="M102">
        <f>IF(M86=1,1,M86+SUM(B87:$AW$87))</f>
        <v>1.3083</v>
      </c>
      <c r="O102">
        <v>2021</v>
      </c>
      <c r="P102">
        <f>Tabela_CM_Juros!B75</f>
        <v>0</v>
      </c>
      <c r="Q102">
        <f>Tabela_CM_Juros!C75</f>
        <v>0</v>
      </c>
      <c r="R102">
        <f>Tabela_CM_Juros!D75</f>
        <v>0</v>
      </c>
      <c r="S102">
        <f>Tabela_CM_Juros!E75</f>
        <v>0</v>
      </c>
      <c r="T102">
        <f>Tabela_CM_Juros!F75</f>
        <v>0</v>
      </c>
      <c r="U102">
        <f>Tabela_CM_Juros!G75</f>
        <v>0</v>
      </c>
      <c r="V102">
        <f>Tabela_CM_Juros!H75</f>
        <v>0</v>
      </c>
      <c r="W102">
        <f>Tabela_CM_Juros!I75</f>
        <v>0</v>
      </c>
      <c r="X102">
        <f>Tabela_CM_Juros!J75</f>
        <v>0</v>
      </c>
      <c r="Y102">
        <f>Tabela_CM_Juros!K75</f>
        <v>0</v>
      </c>
      <c r="Z102">
        <f>Tabela_CM_Juros!L75</f>
        <v>0</v>
      </c>
      <c r="AA102">
        <f>Tabela_CM_Juros!M75</f>
        <v>1.3083</v>
      </c>
    </row>
    <row r="103" spans="1:27" x14ac:dyDescent="0.25">
      <c r="A103">
        <v>2022</v>
      </c>
      <c r="B103">
        <f>IF(B87=1,1,SUM(B87:$AW$87))</f>
        <v>1.3006</v>
      </c>
      <c r="C103">
        <f>IF(C87=1,1,SUM(C87:$AW$87))</f>
        <v>1.2932999999999999</v>
      </c>
      <c r="D103">
        <f>IF(D87=1,1,SUM(D87:$AW$87))</f>
        <v>1.2857000000000001</v>
      </c>
      <c r="E103">
        <f>IF(E87=1,1,SUM(E87:$AW$87))</f>
        <v>1.2764</v>
      </c>
      <c r="F103">
        <f>IF(F87=1,1,SUM(F87:$AW$87))</f>
        <v>1.2681</v>
      </c>
      <c r="G103">
        <f>IF(G87=1,1,SUM(G87:$AW$87))</f>
        <v>1.2578</v>
      </c>
      <c r="H103">
        <f>IF(H87=1,1,SUM(H87:$AW$87))</f>
        <v>1.2476</v>
      </c>
      <c r="I103">
        <f>IF(I87=1,1,SUM(I87:$AW$87))</f>
        <v>1.2373000000000001</v>
      </c>
      <c r="J103">
        <f>IF(J87=1,1,SUM(J87:$AW$87))</f>
        <v>1.2256</v>
      </c>
      <c r="K103">
        <f>IF(K87=1,1,SUM(K87:$AW$87))</f>
        <v>1.2149000000000001</v>
      </c>
      <c r="L103">
        <f>IF(L87=1,1,SUM(L87:$AW$87))</f>
        <v>1.2047000000000001</v>
      </c>
      <c r="M103">
        <f>IF(M87=1,1,SUM(M87:$AW$87))</f>
        <v>1.1944999999999999</v>
      </c>
      <c r="O103">
        <v>2022</v>
      </c>
      <c r="P103">
        <f>Tabela_CM_Juros!B76</f>
        <v>1.3006</v>
      </c>
      <c r="Q103">
        <f>Tabela_CM_Juros!C76</f>
        <v>1.2932999999999999</v>
      </c>
      <c r="R103">
        <f>Tabela_CM_Juros!D76</f>
        <v>1.2857000000000001</v>
      </c>
      <c r="S103">
        <f>Tabela_CM_Juros!E76</f>
        <v>1.2764</v>
      </c>
      <c r="T103">
        <f>Tabela_CM_Juros!F76</f>
        <v>1.2681</v>
      </c>
      <c r="U103">
        <f>Tabela_CM_Juros!G76</f>
        <v>1.2578</v>
      </c>
      <c r="V103">
        <f>Tabela_CM_Juros!H76</f>
        <v>1.2476</v>
      </c>
      <c r="W103">
        <f>Tabela_CM_Juros!I76</f>
        <v>1.2373000000000001</v>
      </c>
      <c r="X103">
        <f>Tabela_CM_Juros!J76</f>
        <v>1.2256</v>
      </c>
      <c r="Y103">
        <f>Tabela_CM_Juros!K76</f>
        <v>1.2149000000000001</v>
      </c>
      <c r="Z103">
        <f>Tabela_CM_Juros!L76</f>
        <v>1.2047000000000001</v>
      </c>
      <c r="AA103">
        <f>Tabela_CM_Juros!M76</f>
        <v>1.1944999999999999</v>
      </c>
    </row>
    <row r="104" spans="1:27" x14ac:dyDescent="0.25">
      <c r="A104">
        <v>2023</v>
      </c>
      <c r="B104">
        <f>SUM(N87:$AW$87)</f>
        <v>1.1833</v>
      </c>
      <c r="C104">
        <f>SUM(O87:$AW$87)</f>
        <v>1.1720999999999999</v>
      </c>
      <c r="D104">
        <f>SUM(P87:$AW$87)</f>
        <v>1.1629</v>
      </c>
      <c r="E104">
        <f>SUM(Q87:$AW$87)</f>
        <v>1.1512</v>
      </c>
      <c r="F104">
        <f>SUM(R87:$AW$87)</f>
        <v>1.1419999999999999</v>
      </c>
      <c r="G104">
        <f>SUM(S87:$AW$87)</f>
        <v>1.1308</v>
      </c>
      <c r="H104">
        <f>SUM(T87:$AW$87)</f>
        <v>1.1201000000000001</v>
      </c>
      <c r="I104">
        <f>SUM(U87:$AW$87)</f>
        <v>1.1093999999999999</v>
      </c>
      <c r="J104">
        <f>SUM(V87:$AW$87)</f>
        <v>1.0980000000000001</v>
      </c>
      <c r="K104">
        <f>SUM(W87:$AW$87)</f>
        <v>1.0883</v>
      </c>
      <c r="L104">
        <f>SUM(X87:$AW$87)</f>
        <v>1.0783</v>
      </c>
      <c r="M104">
        <f>SUM(Y87:$AW$87)</f>
        <v>1.0690999999999999</v>
      </c>
      <c r="O104">
        <v>2023</v>
      </c>
      <c r="P104">
        <f>Tabela_CM_Juros!B77</f>
        <v>1.1833</v>
      </c>
      <c r="Q104">
        <f>Tabela_CM_Juros!C77</f>
        <v>1.1720999999999999</v>
      </c>
      <c r="R104">
        <f>Tabela_CM_Juros!D77</f>
        <v>1.1629</v>
      </c>
      <c r="S104">
        <f>Tabela_CM_Juros!E77</f>
        <v>1.1512</v>
      </c>
      <c r="T104">
        <f>Tabela_CM_Juros!F77</f>
        <v>1.1419999999999999</v>
      </c>
      <c r="U104">
        <f>Tabela_CM_Juros!G77</f>
        <v>1.1308</v>
      </c>
      <c r="V104" s="81">
        <f>Tabela_CM_Juros!H77</f>
        <v>1.1201000000000001</v>
      </c>
      <c r="W104" s="78">
        <f>Tabela_CM_Juros!I77</f>
        <v>1.1093999999999999</v>
      </c>
      <c r="X104" s="80">
        <f>Tabela_CM_Juros!J77</f>
        <v>1.0980000000000001</v>
      </c>
      <c r="Y104" s="79">
        <f>Tabela_CM_Juros!K77</f>
        <v>1.0883</v>
      </c>
      <c r="Z104">
        <f>Tabela_CM_Juros!L77</f>
        <v>1.0783</v>
      </c>
      <c r="AA104">
        <f>Tabela_CM_Juros!M77</f>
        <v>1.0690999999999999</v>
      </c>
    </row>
    <row r="105" spans="1:27" x14ac:dyDescent="0.25">
      <c r="A105">
        <v>2024</v>
      </c>
      <c r="B105">
        <f>SUM(Z87:AW87)</f>
        <v>1.0602</v>
      </c>
      <c r="C105">
        <f t="shared" ref="C105:M105" si="13">SUM(AA87:AX87)</f>
        <v>1.0505</v>
      </c>
      <c r="D105">
        <f t="shared" si="13"/>
        <v>1.0425</v>
      </c>
      <c r="E105">
        <f t="shared" si="13"/>
        <v>1.0342</v>
      </c>
      <c r="F105">
        <f t="shared" si="13"/>
        <v>1.0253000000000001</v>
      </c>
      <c r="G105">
        <f t="shared" si="13"/>
        <v>1.0169999999999999</v>
      </c>
      <c r="H105">
        <f t="shared" si="13"/>
        <v>1.0091000000000001</v>
      </c>
      <c r="I105">
        <f t="shared" si="13"/>
        <v>1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O105">
        <v>2024</v>
      </c>
      <c r="P105" s="60">
        <f>Tabela_CM_Juros!B78</f>
        <v>1.0602</v>
      </c>
      <c r="Q105" s="60">
        <f>Tabela_CM_Juros!C78</f>
        <v>1.0505</v>
      </c>
      <c r="R105" s="60">
        <f>Tabela_CM_Juros!D78</f>
        <v>1.0425</v>
      </c>
      <c r="S105" s="60">
        <f>Tabela_CM_Juros!E78</f>
        <v>1.0342</v>
      </c>
      <c r="T105" s="60">
        <f>Tabela_CM_Juros!F78</f>
        <v>1.0253000000000001</v>
      </c>
      <c r="U105" s="60">
        <f>Tabela_CM_Juros!G78</f>
        <v>1.0169999999999999</v>
      </c>
      <c r="V105" s="60">
        <f>Tabela_CM_Juros!H78</f>
        <v>1.0091000000000001</v>
      </c>
      <c r="W105" s="60">
        <f>Tabela_CM_Juros!I78</f>
        <v>1</v>
      </c>
      <c r="X105" s="60" t="str">
        <f>Tabela_CM_Juros!J78</f>
        <v/>
      </c>
      <c r="Y105" s="60" t="str">
        <f>Tabela_CM_Juros!K78</f>
        <v/>
      </c>
      <c r="Z105" s="60" t="str">
        <f>Tabela_CM_Juros!L78</f>
        <v/>
      </c>
      <c r="AA105" s="60" t="str">
        <f>Tabela_CM_Juros!M78</f>
        <v/>
      </c>
    </row>
    <row r="106" spans="1:27" x14ac:dyDescent="0.25">
      <c r="A106">
        <v>2025</v>
      </c>
    </row>
  </sheetData>
  <mergeCells count="4">
    <mergeCell ref="B92:M92"/>
    <mergeCell ref="B84:M84"/>
    <mergeCell ref="B100:M100"/>
    <mergeCell ref="B76:M76"/>
  </mergeCells>
  <hyperlinks>
    <hyperlink ref="A3" r:id="rId1" display="https://ww2.trt2.jus.br/servicos/consultas/tabelas-praticas/atualizacao-de-debitos-trabalhistas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Tabela IPCA-e - Selic</vt:lpstr>
      <vt:lpstr>Tabela_Juros</vt:lpstr>
      <vt:lpstr>Tabela_CM_Juros</vt:lpstr>
      <vt:lpstr>Tabela IPCr</vt:lpstr>
      <vt:lpstr>Tabela INPC</vt:lpstr>
      <vt:lpstr>ÍNDICE INPC+IPCr+IPCAe</vt:lpstr>
      <vt:lpstr>Verificação</vt:lpstr>
      <vt:lpstr>Plan1</vt:lpstr>
      <vt:lpstr>Tabela_CM_Juros!Area_de_impressao</vt:lpstr>
      <vt:lpstr>Verificação!Area_de_impressao</vt:lpstr>
      <vt:lpstr>Tabela_CM_Juros!Print_Area</vt:lpstr>
      <vt:lpstr>Verificação!Print_Area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C033191</dc:creator>
  <cp:lastModifiedBy>Luiz Marques</cp:lastModifiedBy>
  <cp:lastPrinted>2024-01-02T15:14:24Z</cp:lastPrinted>
  <dcterms:created xsi:type="dcterms:W3CDTF">2012-04-03T18:44:39Z</dcterms:created>
  <dcterms:modified xsi:type="dcterms:W3CDTF">2024-08-02T15:01:39Z</dcterms:modified>
</cp:coreProperties>
</file>