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senior_2\mat357\hw\3_splines\"/>
    </mc:Choice>
  </mc:AlternateContent>
  <xr:revisionPtr revIDLastSave="0" documentId="13_ncr:1_{0FE96FE7-711D-4E75-8674-8CA17801321C}" xr6:coauthVersionLast="47" xr6:coauthVersionMax="47" xr10:uidLastSave="{00000000-0000-0000-0000-000000000000}"/>
  <bookViews>
    <workbookView xWindow="-110" yWindow="-110" windowWidth="19420" windowHeight="10300" xr2:uid="{00000000-000D-0000-FFFF-FFFF00000000}"/>
  </bookViews>
  <sheets>
    <sheet name="Problem 1" sheetId="1" r:id="rId1"/>
    <sheet name="Problem 2" sheetId="2" r:id="rId2"/>
    <sheet name="Problem 3" sheetId="3" r:id="rId3"/>
    <sheet name="Problem 4" sheetId="4" r:id="rId4"/>
    <sheet name="Problem 5"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 i="5" l="1" a="1"/>
  <c r="I16" i="5" s="1"/>
  <c r="R20" i="5" s="1"/>
  <c r="S4" i="5" s="1" a="1"/>
  <c r="S4" i="5" s="1"/>
  <c r="R19" i="5"/>
  <c r="S10" i="5"/>
  <c r="S9" i="5"/>
  <c r="L4" i="5" a="1"/>
  <c r="L4" i="5" s="1"/>
  <c r="O4" i="5" a="1"/>
  <c r="O4" i="5" s="1"/>
  <c r="N14" i="5" a="1"/>
  <c r="N14" i="5" s="1"/>
  <c r="N21" i="5"/>
  <c r="N20" i="5"/>
  <c r="N19" i="5"/>
  <c r="P11" i="5"/>
  <c r="P10" i="5"/>
  <c r="P9" i="5"/>
  <c r="K20" i="5"/>
  <c r="K19" i="5"/>
  <c r="L10" i="5"/>
  <c r="L9" i="5"/>
  <c r="I15" i="5" a="1"/>
  <c r="I15" i="5" s="1"/>
  <c r="I14" i="5" a="1"/>
  <c r="I14" i="5" s="1"/>
  <c r="I13" i="5" a="1"/>
  <c r="I13" i="5" s="1"/>
  <c r="I12" i="5" a="1"/>
  <c r="I12" i="5" s="1"/>
  <c r="I11" i="5" a="1"/>
  <c r="I11" i="5" s="1"/>
  <c r="I10" i="5"/>
  <c r="I7" i="5" a="1"/>
  <c r="I7" i="5" s="1"/>
  <c r="I6" i="5"/>
  <c r="I5" i="5"/>
  <c r="R9" i="5"/>
  <c r="O11" i="5"/>
  <c r="N10" i="5"/>
  <c r="O9" i="5"/>
  <c r="N9" i="5"/>
  <c r="K10" i="5"/>
  <c r="K9" i="5"/>
  <c r="I9" i="5" a="1"/>
  <c r="I9" i="5"/>
  <c r="I8" i="5" a="1"/>
  <c r="I8" i="5" s="1"/>
  <c r="C127" i="4"/>
  <c r="C27" i="4"/>
  <c r="F37" i="4" a="1"/>
  <c r="F37" i="4" s="1"/>
  <c r="C37" i="4" s="1"/>
  <c r="F27" i="4" a="1"/>
  <c r="F27" i="4" s="1"/>
  <c r="C28" i="4"/>
  <c r="D28" i="4"/>
  <c r="C29" i="4"/>
  <c r="D29" i="4"/>
  <c r="C30" i="4"/>
  <c r="D30" i="4"/>
  <c r="C31" i="4"/>
  <c r="D31" i="4"/>
  <c r="C32" i="4"/>
  <c r="D32" i="4"/>
  <c r="C33" i="4"/>
  <c r="D33" i="4"/>
  <c r="C34" i="4"/>
  <c r="D34" i="4"/>
  <c r="C35" i="4"/>
  <c r="D35" i="4"/>
  <c r="C36" i="4"/>
  <c r="D36" i="4"/>
  <c r="D37" i="4"/>
  <c r="C38" i="4"/>
  <c r="D38" i="4"/>
  <c r="C39" i="4"/>
  <c r="D39" i="4"/>
  <c r="C40" i="4"/>
  <c r="D40" i="4"/>
  <c r="C41" i="4"/>
  <c r="D41" i="4"/>
  <c r="C42" i="4"/>
  <c r="D42" i="4"/>
  <c r="C43" i="4"/>
  <c r="D43" i="4"/>
  <c r="C44" i="4"/>
  <c r="D44" i="4"/>
  <c r="C45" i="4"/>
  <c r="D45" i="4"/>
  <c r="C46" i="4"/>
  <c r="D46" i="4"/>
  <c r="C47" i="4"/>
  <c r="D47" i="4"/>
  <c r="C48" i="4"/>
  <c r="D48" i="4"/>
  <c r="C49" i="4"/>
  <c r="D49" i="4"/>
  <c r="C50" i="4"/>
  <c r="D50" i="4"/>
  <c r="C51" i="4"/>
  <c r="D51" i="4"/>
  <c r="C52" i="4"/>
  <c r="D52" i="4"/>
  <c r="C53"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C78" i="4"/>
  <c r="D78" i="4"/>
  <c r="C79" i="4"/>
  <c r="D79" i="4"/>
  <c r="C80" i="4"/>
  <c r="D80" i="4"/>
  <c r="C81" i="4"/>
  <c r="D81" i="4"/>
  <c r="C82" i="4"/>
  <c r="D82" i="4"/>
  <c r="C83" i="4"/>
  <c r="D83" i="4"/>
  <c r="C84" i="4"/>
  <c r="D84" i="4"/>
  <c r="C85" i="4"/>
  <c r="D85" i="4"/>
  <c r="C86" i="4"/>
  <c r="D86" i="4"/>
  <c r="C87" i="4"/>
  <c r="D87" i="4"/>
  <c r="C88" i="4"/>
  <c r="D88" i="4"/>
  <c r="C89" i="4"/>
  <c r="D89" i="4"/>
  <c r="C90" i="4"/>
  <c r="D90" i="4"/>
  <c r="C91" i="4"/>
  <c r="D91" i="4"/>
  <c r="C92" i="4"/>
  <c r="D92" i="4"/>
  <c r="C93" i="4"/>
  <c r="D93" i="4"/>
  <c r="C94" i="4"/>
  <c r="D94" i="4"/>
  <c r="C95" i="4"/>
  <c r="D95" i="4"/>
  <c r="C96" i="4"/>
  <c r="D96" i="4"/>
  <c r="C97" i="4"/>
  <c r="D97" i="4"/>
  <c r="C98" i="4"/>
  <c r="D98" i="4"/>
  <c r="C99" i="4"/>
  <c r="D99" i="4"/>
  <c r="C100" i="4"/>
  <c r="D100" i="4"/>
  <c r="C101" i="4"/>
  <c r="D101" i="4"/>
  <c r="C102" i="4"/>
  <c r="D102" i="4"/>
  <c r="C103" i="4"/>
  <c r="D103" i="4"/>
  <c r="C104" i="4"/>
  <c r="D104" i="4"/>
  <c r="C105" i="4"/>
  <c r="D105" i="4"/>
  <c r="C106" i="4"/>
  <c r="D106" i="4"/>
  <c r="C107" i="4"/>
  <c r="D107" i="4"/>
  <c r="C108" i="4"/>
  <c r="D108" i="4"/>
  <c r="C109" i="4"/>
  <c r="D109" i="4"/>
  <c r="C110" i="4"/>
  <c r="D110" i="4"/>
  <c r="C111" i="4"/>
  <c r="D111" i="4"/>
  <c r="C112" i="4"/>
  <c r="D112" i="4"/>
  <c r="C113" i="4"/>
  <c r="D113" i="4"/>
  <c r="C114" i="4"/>
  <c r="D114" i="4"/>
  <c r="C115" i="4"/>
  <c r="D115" i="4"/>
  <c r="C116" i="4"/>
  <c r="D116" i="4"/>
  <c r="C117" i="4"/>
  <c r="D117" i="4"/>
  <c r="C118" i="4"/>
  <c r="D118" i="4"/>
  <c r="C119" i="4"/>
  <c r="D119" i="4"/>
  <c r="C120" i="4"/>
  <c r="D120" i="4"/>
  <c r="C121" i="4"/>
  <c r="D121" i="4"/>
  <c r="C122" i="4"/>
  <c r="D122" i="4"/>
  <c r="C123" i="4"/>
  <c r="D123" i="4"/>
  <c r="C124" i="4"/>
  <c r="D124" i="4"/>
  <c r="C125" i="4"/>
  <c r="D125" i="4"/>
  <c r="C126" i="4"/>
  <c r="D126" i="4"/>
  <c r="D127" i="4"/>
  <c r="C128" i="4"/>
  <c r="D128" i="4"/>
  <c r="C129" i="4"/>
  <c r="D129" i="4"/>
  <c r="C130" i="4"/>
  <c r="D130" i="4"/>
  <c r="C131" i="4"/>
  <c r="D131" i="4"/>
  <c r="C132" i="4"/>
  <c r="D132" i="4"/>
  <c r="C133" i="4"/>
  <c r="D133" i="4"/>
  <c r="C134" i="4"/>
  <c r="D134" i="4"/>
  <c r="C135" i="4"/>
  <c r="D135" i="4"/>
  <c r="C136" i="4"/>
  <c r="D136" i="4"/>
  <c r="C137" i="4"/>
  <c r="D137" i="4"/>
  <c r="C138" i="4"/>
  <c r="D138" i="4"/>
  <c r="C139" i="4"/>
  <c r="D139" i="4"/>
  <c r="C140" i="4"/>
  <c r="D140" i="4"/>
  <c r="C141" i="4"/>
  <c r="D141" i="4"/>
  <c r="C142" i="4"/>
  <c r="D142" i="4"/>
  <c r="C143" i="4"/>
  <c r="D143" i="4"/>
  <c r="C144" i="4"/>
  <c r="D144" i="4"/>
  <c r="C145" i="4"/>
  <c r="D145" i="4"/>
  <c r="C146" i="4"/>
  <c r="D146" i="4"/>
  <c r="C147" i="4"/>
  <c r="D147" i="4"/>
  <c r="C148" i="4"/>
  <c r="D148" i="4"/>
  <c r="C149" i="4"/>
  <c r="D149" i="4"/>
  <c r="C150" i="4"/>
  <c r="D150" i="4"/>
  <c r="C151" i="4"/>
  <c r="D151" i="4"/>
  <c r="C152" i="4"/>
  <c r="D152" i="4"/>
  <c r="C153" i="4"/>
  <c r="D153" i="4"/>
  <c r="C154" i="4"/>
  <c r="D154" i="4"/>
  <c r="C155" i="4"/>
  <c r="D155" i="4"/>
  <c r="C156" i="4"/>
  <c r="D156" i="4"/>
  <c r="C157" i="4"/>
  <c r="D157" i="4"/>
  <c r="C158" i="4"/>
  <c r="D158" i="4"/>
  <c r="C159" i="4"/>
  <c r="D159" i="4"/>
  <c r="C160" i="4"/>
  <c r="D160" i="4"/>
  <c r="C161" i="4"/>
  <c r="D161" i="4"/>
  <c r="C162" i="4"/>
  <c r="D162" i="4"/>
  <c r="C163" i="4"/>
  <c r="D163" i="4"/>
  <c r="C164" i="4"/>
  <c r="D164" i="4"/>
  <c r="C165" i="4"/>
  <c r="D165" i="4"/>
  <c r="C166" i="4"/>
  <c r="D166" i="4"/>
  <c r="C167" i="4"/>
  <c r="D167" i="4"/>
  <c r="C168" i="4"/>
  <c r="D168" i="4"/>
  <c r="C169" i="4"/>
  <c r="D169" i="4"/>
  <c r="C170" i="4"/>
  <c r="D170" i="4"/>
  <c r="C171" i="4"/>
  <c r="D171" i="4"/>
  <c r="C172" i="4"/>
  <c r="D172" i="4"/>
  <c r="C173" i="4"/>
  <c r="D173" i="4"/>
  <c r="C174" i="4"/>
  <c r="D174" i="4"/>
  <c r="C175" i="4"/>
  <c r="D175" i="4"/>
  <c r="C176" i="4"/>
  <c r="D176" i="4"/>
  <c r="C177" i="4"/>
  <c r="D177" i="4"/>
  <c r="C178" i="4"/>
  <c r="D178" i="4"/>
  <c r="C179" i="4"/>
  <c r="D179" i="4"/>
  <c r="C180" i="4"/>
  <c r="D180" i="4"/>
  <c r="C181" i="4"/>
  <c r="D181" i="4"/>
  <c r="C182" i="4"/>
  <c r="D182" i="4"/>
  <c r="C183" i="4"/>
  <c r="D183" i="4"/>
  <c r="C184" i="4"/>
  <c r="D184" i="4"/>
  <c r="C185" i="4"/>
  <c r="D185" i="4"/>
  <c r="C186" i="4"/>
  <c r="D186" i="4"/>
  <c r="C187" i="4"/>
  <c r="D187" i="4"/>
  <c r="C188" i="4"/>
  <c r="D188" i="4"/>
  <c r="C189" i="4"/>
  <c r="D189" i="4"/>
  <c r="C190" i="4"/>
  <c r="D190" i="4"/>
  <c r="C191" i="4"/>
  <c r="D191" i="4"/>
  <c r="C192" i="4"/>
  <c r="D192" i="4"/>
  <c r="C193" i="4"/>
  <c r="D193" i="4"/>
  <c r="C194" i="4"/>
  <c r="D194" i="4"/>
  <c r="C195" i="4"/>
  <c r="D195" i="4"/>
  <c r="C196" i="4"/>
  <c r="D196" i="4"/>
  <c r="C197" i="4"/>
  <c r="D197" i="4"/>
  <c r="D27" i="4"/>
  <c r="G28" i="4" a="1"/>
  <c r="G28" i="4"/>
  <c r="H28" i="4" a="1"/>
  <c r="H28" i="4" s="1"/>
  <c r="I28" i="4" a="1"/>
  <c r="I28" i="4" s="1"/>
  <c r="J28" i="4" a="1"/>
  <c r="J28" i="4" s="1"/>
  <c r="K28" i="4" a="1"/>
  <c r="K28" i="4" s="1"/>
  <c r="L28" i="4" a="1"/>
  <c r="L28" i="4" s="1"/>
  <c r="M28" i="4" a="1"/>
  <c r="M28" i="4"/>
  <c r="G29" i="4" a="1"/>
  <c r="G29" i="4" s="1"/>
  <c r="H29" i="4" a="1"/>
  <c r="H29" i="4"/>
  <c r="I29" i="4" a="1"/>
  <c r="I29" i="4" s="1"/>
  <c r="J29" i="4" a="1"/>
  <c r="J29" i="4" s="1"/>
  <c r="K29" i="4" a="1"/>
  <c r="K29" i="4" s="1"/>
  <c r="L29" i="4" a="1"/>
  <c r="L29" i="4" s="1"/>
  <c r="M29" i="4" a="1"/>
  <c r="M29" i="4" s="1"/>
  <c r="G30" i="4" a="1"/>
  <c r="G30" i="4"/>
  <c r="H30" i="4" a="1"/>
  <c r="H30" i="4" s="1"/>
  <c r="I30" i="4" a="1"/>
  <c r="I30" i="4"/>
  <c r="J30" i="4" a="1"/>
  <c r="J30" i="4" s="1"/>
  <c r="K30" i="4" a="1"/>
  <c r="K30" i="4" s="1"/>
  <c r="L30" i="4" a="1"/>
  <c r="L30" i="4" s="1"/>
  <c r="M30" i="4" a="1"/>
  <c r="M30" i="4" s="1"/>
  <c r="G31" i="4" a="1"/>
  <c r="G31" i="4" s="1"/>
  <c r="H31" i="4" a="1"/>
  <c r="H31" i="4"/>
  <c r="I31" i="4" a="1"/>
  <c r="I31" i="4"/>
  <c r="J31" i="4" a="1"/>
  <c r="J31" i="4"/>
  <c r="K31" i="4" a="1"/>
  <c r="K31" i="4" s="1"/>
  <c r="L31" i="4" a="1"/>
  <c r="L31" i="4" s="1"/>
  <c r="M31" i="4" a="1"/>
  <c r="M31" i="4" s="1"/>
  <c r="G32" i="4" a="1"/>
  <c r="G32" i="4" s="1"/>
  <c r="H32" i="4" a="1"/>
  <c r="H32" i="4" s="1"/>
  <c r="I32" i="4" a="1"/>
  <c r="I32" i="4"/>
  <c r="J32" i="4" a="1"/>
  <c r="J32" i="4" s="1"/>
  <c r="K32" i="4" a="1"/>
  <c r="K32" i="4"/>
  <c r="L32" i="4" a="1"/>
  <c r="L32" i="4" s="1"/>
  <c r="M32" i="4" a="1"/>
  <c r="M32" i="4" s="1"/>
  <c r="G33" i="4" a="1"/>
  <c r="G33" i="4" s="1"/>
  <c r="H33" i="4" a="1"/>
  <c r="H33" i="4" s="1"/>
  <c r="I33" i="4" a="1"/>
  <c r="I33" i="4" s="1"/>
  <c r="J33" i="4" a="1"/>
  <c r="J33" i="4" s="1"/>
  <c r="K33" i="4" a="1"/>
  <c r="K33" i="4"/>
  <c r="L33" i="4" a="1"/>
  <c r="L33" i="4"/>
  <c r="M33" i="4" a="1"/>
  <c r="M33" i="4" s="1"/>
  <c r="G34" i="4" a="1"/>
  <c r="G34" i="4" s="1"/>
  <c r="H34" i="4" a="1"/>
  <c r="H34" i="4" s="1"/>
  <c r="I34" i="4" a="1"/>
  <c r="I34" i="4" s="1"/>
  <c r="J34" i="4" a="1"/>
  <c r="J34" i="4" s="1"/>
  <c r="K34" i="4" a="1"/>
  <c r="K34" i="4"/>
  <c r="L34" i="4" a="1"/>
  <c r="L34" i="4" s="1"/>
  <c r="M34" i="4" a="1"/>
  <c r="M34" i="4"/>
  <c r="G35" i="4" a="1"/>
  <c r="G35" i="4" s="1"/>
  <c r="H35" i="4" a="1"/>
  <c r="H35" i="4" s="1"/>
  <c r="I35" i="4" a="1"/>
  <c r="I35" i="4" s="1"/>
  <c r="J35" i="4" a="1"/>
  <c r="J35" i="4" s="1"/>
  <c r="K35" i="4" a="1"/>
  <c r="K35" i="4" s="1"/>
  <c r="L35" i="4" a="1"/>
  <c r="L35" i="4"/>
  <c r="M35" i="4" a="1"/>
  <c r="M35" i="4"/>
  <c r="G36" i="4" a="1"/>
  <c r="G36" i="4"/>
  <c r="H36" i="4" a="1"/>
  <c r="H36" i="4" s="1"/>
  <c r="I36" i="4" a="1"/>
  <c r="I36" i="4" s="1"/>
  <c r="J36" i="4" a="1"/>
  <c r="J36" i="4" s="1"/>
  <c r="K36" i="4" a="1"/>
  <c r="K36" i="4" s="1"/>
  <c r="L36" i="4" a="1"/>
  <c r="L36" i="4" s="1"/>
  <c r="M36" i="4" a="1"/>
  <c r="M36" i="4" s="1"/>
  <c r="G37" i="4" a="1"/>
  <c r="G37" i="4" s="1"/>
  <c r="H37" i="4" a="1"/>
  <c r="H37" i="4"/>
  <c r="I37" i="4" a="1"/>
  <c r="I37" i="4" s="1"/>
  <c r="J37" i="4" a="1"/>
  <c r="J37" i="4" s="1"/>
  <c r="K37" i="4" a="1"/>
  <c r="K37" i="4" s="1"/>
  <c r="L37" i="4" a="1"/>
  <c r="L37" i="4" s="1"/>
  <c r="M37" i="4" a="1"/>
  <c r="M37" i="4" s="1"/>
  <c r="G38" i="4" a="1"/>
  <c r="G38" i="4"/>
  <c r="H38" i="4" a="1"/>
  <c r="H38" i="4" s="1"/>
  <c r="I38" i="4" a="1"/>
  <c r="I38" i="4"/>
  <c r="J38" i="4" a="1"/>
  <c r="J38" i="4" s="1"/>
  <c r="K38" i="4" a="1"/>
  <c r="K38" i="4" s="1"/>
  <c r="L38" i="4" a="1"/>
  <c r="L38" i="4" s="1"/>
  <c r="M38" i="4" a="1"/>
  <c r="M38" i="4" s="1"/>
  <c r="G39" i="4" a="1"/>
  <c r="G39" i="4" s="1"/>
  <c r="H39" i="4" a="1"/>
  <c r="H39" i="4" s="1"/>
  <c r="I39" i="4" a="1"/>
  <c r="I39" i="4" s="1"/>
  <c r="J39" i="4" a="1"/>
  <c r="J39" i="4"/>
  <c r="K39" i="4" a="1"/>
  <c r="K39" i="4" s="1"/>
  <c r="L39" i="4" a="1"/>
  <c r="L39" i="4" s="1"/>
  <c r="M39" i="4" a="1"/>
  <c r="M39" i="4" s="1"/>
  <c r="G40" i="4" a="1"/>
  <c r="G40" i="4" s="1"/>
  <c r="H40" i="4" a="1"/>
  <c r="H40" i="4" s="1"/>
  <c r="I40" i="4" a="1"/>
  <c r="I40" i="4"/>
  <c r="J40" i="4" a="1"/>
  <c r="J40" i="4"/>
  <c r="K40" i="4" a="1"/>
  <c r="K40" i="4"/>
  <c r="L40" i="4" a="1"/>
  <c r="L40" i="4" s="1"/>
  <c r="M40" i="4" a="1"/>
  <c r="M40" i="4" s="1"/>
  <c r="G41" i="4" a="1"/>
  <c r="G41" i="4" s="1"/>
  <c r="H41" i="4" a="1"/>
  <c r="H41" i="4" s="1"/>
  <c r="I41" i="4" a="1"/>
  <c r="I41" i="4" s="1"/>
  <c r="J41" i="4" a="1"/>
  <c r="J41" i="4" s="1"/>
  <c r="K41" i="4" a="1"/>
  <c r="K41" i="4" s="1"/>
  <c r="L41" i="4" a="1"/>
  <c r="L41" i="4"/>
  <c r="M41" i="4" a="1"/>
  <c r="M41" i="4" s="1"/>
  <c r="G42" i="4" a="1"/>
  <c r="G42" i="4" s="1"/>
  <c r="H42" i="4" a="1"/>
  <c r="H42" i="4" s="1"/>
  <c r="I42" i="4" a="1"/>
  <c r="I42" i="4" s="1"/>
  <c r="J42" i="4" a="1"/>
  <c r="J42" i="4" s="1"/>
  <c r="K42" i="4" a="1"/>
  <c r="K42" i="4"/>
  <c r="L42" i="4" a="1"/>
  <c r="L42" i="4"/>
  <c r="M42" i="4" a="1"/>
  <c r="M42" i="4"/>
  <c r="G43" i="4" a="1"/>
  <c r="G43" i="4" s="1"/>
  <c r="H43" i="4" a="1"/>
  <c r="H43" i="4" s="1"/>
  <c r="I43" i="4" a="1"/>
  <c r="I43" i="4" s="1"/>
  <c r="J43" i="4" a="1"/>
  <c r="J43" i="4" s="1"/>
  <c r="K43" i="4" a="1"/>
  <c r="K43" i="4" s="1"/>
  <c r="L43" i="4" a="1"/>
  <c r="L43" i="4" s="1"/>
  <c r="M43" i="4" a="1"/>
  <c r="M43" i="4" s="1"/>
  <c r="G44" i="4" a="1"/>
  <c r="G44" i="4"/>
  <c r="H44" i="4" a="1"/>
  <c r="H44" i="4" s="1"/>
  <c r="I44" i="4" a="1"/>
  <c r="I44" i="4" s="1"/>
  <c r="J44" i="4" a="1"/>
  <c r="J44" i="4" s="1"/>
  <c r="K44" i="4" a="1"/>
  <c r="K44" i="4" s="1"/>
  <c r="L44" i="4" a="1"/>
  <c r="L44" i="4" s="1"/>
  <c r="M44" i="4" a="1"/>
  <c r="M44" i="4" s="1"/>
  <c r="G45" i="4" a="1"/>
  <c r="G45" i="4" s="1"/>
  <c r="H45" i="4" a="1"/>
  <c r="H45" i="4"/>
  <c r="I45" i="4" a="1"/>
  <c r="I45" i="4" s="1"/>
  <c r="J45" i="4" a="1"/>
  <c r="J45" i="4" s="1"/>
  <c r="K45" i="4" a="1"/>
  <c r="K45" i="4" s="1"/>
  <c r="L45" i="4" a="1"/>
  <c r="L45" i="4" s="1"/>
  <c r="M45" i="4" a="1"/>
  <c r="M45" i="4" s="1"/>
  <c r="G46" i="4" a="1"/>
  <c r="G46" i="4" s="1"/>
  <c r="H46" i="4" a="1"/>
  <c r="H46" i="4"/>
  <c r="I46" i="4" a="1"/>
  <c r="I46" i="4"/>
  <c r="J46" i="4" a="1"/>
  <c r="J46" i="4" s="1"/>
  <c r="K46" i="4" a="1"/>
  <c r="K46" i="4" s="1"/>
  <c r="L46" i="4" a="1"/>
  <c r="L46" i="4" s="1"/>
  <c r="M46" i="4" a="1"/>
  <c r="M46" i="4" s="1"/>
  <c r="G47" i="4" a="1"/>
  <c r="G47" i="4" s="1"/>
  <c r="H47" i="4" a="1"/>
  <c r="H47" i="4"/>
  <c r="I47" i="4" a="1"/>
  <c r="I47" i="4"/>
  <c r="J47" i="4" a="1"/>
  <c r="J47" i="4"/>
  <c r="K47" i="4" a="1"/>
  <c r="K47" i="4" s="1"/>
  <c r="L47" i="4" a="1"/>
  <c r="L47" i="4" s="1"/>
  <c r="M47" i="4" a="1"/>
  <c r="M47" i="4" s="1"/>
  <c r="G48" i="4" a="1"/>
  <c r="G48" i="4" s="1"/>
  <c r="H48" i="4" a="1"/>
  <c r="H48" i="4" s="1"/>
  <c r="I48" i="4" a="1"/>
  <c r="I48" i="4" s="1"/>
  <c r="J48" i="4" a="1"/>
  <c r="J48" i="4" s="1"/>
  <c r="K48" i="4" a="1"/>
  <c r="K48" i="4"/>
  <c r="L48" i="4" a="1"/>
  <c r="L48" i="4" s="1"/>
  <c r="M48" i="4" a="1"/>
  <c r="M48" i="4" s="1"/>
  <c r="G49" i="4" a="1"/>
  <c r="G49" i="4" s="1"/>
  <c r="H49" i="4" a="1"/>
  <c r="H49" i="4" s="1"/>
  <c r="I49" i="4" a="1"/>
  <c r="I49" i="4" s="1"/>
  <c r="J49" i="4" a="1"/>
  <c r="J49" i="4"/>
  <c r="K49" i="4" a="1"/>
  <c r="K49" i="4"/>
  <c r="L49" i="4" a="1"/>
  <c r="L49" i="4"/>
  <c r="M49" i="4" a="1"/>
  <c r="M49" i="4" s="1"/>
  <c r="G50" i="4" a="1"/>
  <c r="G50" i="4" s="1"/>
  <c r="H50" i="4" a="1"/>
  <c r="H50" i="4" s="1"/>
  <c r="I50" i="4" a="1"/>
  <c r="I50" i="4" s="1"/>
  <c r="J50" i="4" a="1"/>
  <c r="J50" i="4" s="1"/>
  <c r="K50" i="4" a="1"/>
  <c r="K50" i="4" s="1"/>
  <c r="L50" i="4" a="1"/>
  <c r="L50" i="4" s="1"/>
  <c r="M50" i="4" a="1"/>
  <c r="M50" i="4"/>
  <c r="G51" i="4" a="1"/>
  <c r="G51" i="4" s="1"/>
  <c r="H51" i="4" a="1"/>
  <c r="H51" i="4" s="1"/>
  <c r="I51" i="4" a="1"/>
  <c r="I51" i="4" s="1"/>
  <c r="J51" i="4" a="1"/>
  <c r="J51" i="4" s="1"/>
  <c r="K51" i="4" a="1"/>
  <c r="K51" i="4" s="1"/>
  <c r="L51" i="4" a="1"/>
  <c r="L51" i="4" s="1"/>
  <c r="M51" i="4" a="1"/>
  <c r="M51" i="4"/>
  <c r="G52" i="4" a="1"/>
  <c r="G52" i="4"/>
  <c r="H52" i="4" a="1"/>
  <c r="H52" i="4" s="1"/>
  <c r="I52" i="4" a="1"/>
  <c r="I52" i="4" s="1"/>
  <c r="J52" i="4" a="1"/>
  <c r="J52" i="4" s="1"/>
  <c r="K52" i="4" a="1"/>
  <c r="K52" i="4" s="1"/>
  <c r="L52" i="4" a="1"/>
  <c r="L52" i="4" s="1"/>
  <c r="M52" i="4" a="1"/>
  <c r="M52" i="4"/>
  <c r="G53" i="4" a="1"/>
  <c r="G53" i="4" s="1"/>
  <c r="H53" i="4" a="1"/>
  <c r="H53" i="4" s="1"/>
  <c r="I53" i="4" a="1"/>
  <c r="I53" i="4" s="1"/>
  <c r="J53" i="4" a="1"/>
  <c r="J53" i="4" s="1"/>
  <c r="K53" i="4" a="1"/>
  <c r="K53" i="4" s="1"/>
  <c r="L53" i="4" a="1"/>
  <c r="L53" i="4" s="1"/>
  <c r="M53" i="4" a="1"/>
  <c r="M53" i="4" s="1"/>
  <c r="G54" i="4" a="1"/>
  <c r="G54" i="4"/>
  <c r="H54" i="4" a="1"/>
  <c r="H54" i="4"/>
  <c r="I54" i="4" a="1"/>
  <c r="I54" i="4"/>
  <c r="J54" i="4" a="1"/>
  <c r="J54" i="4" s="1"/>
  <c r="K54" i="4" a="1"/>
  <c r="K54" i="4" s="1"/>
  <c r="L54" i="4" a="1"/>
  <c r="L54" i="4" s="1"/>
  <c r="M54" i="4" a="1"/>
  <c r="M54" i="4" s="1"/>
  <c r="G55" i="4" a="1"/>
  <c r="G55" i="4" s="1"/>
  <c r="H55" i="4" a="1"/>
  <c r="H55" i="4" s="1"/>
  <c r="I55" i="4" a="1"/>
  <c r="I55" i="4" s="1"/>
  <c r="J55" i="4" a="1"/>
  <c r="J55" i="4" s="1"/>
  <c r="K55" i="4" a="1"/>
  <c r="K55" i="4" s="1"/>
  <c r="L55" i="4" a="1"/>
  <c r="L55" i="4" s="1"/>
  <c r="M55" i="4" a="1"/>
  <c r="M55" i="4" s="1"/>
  <c r="G56" i="4" a="1"/>
  <c r="G56" i="4" s="1"/>
  <c r="H56" i="4" a="1"/>
  <c r="H56" i="4" s="1"/>
  <c r="I56" i="4" a="1"/>
  <c r="I56" i="4"/>
  <c r="J56" i="4" a="1"/>
  <c r="J56" i="4" s="1"/>
  <c r="K56" i="4" a="1"/>
  <c r="K56" i="4" s="1"/>
  <c r="L56" i="4" a="1"/>
  <c r="L56" i="4" s="1"/>
  <c r="M56" i="4" a="1"/>
  <c r="M56" i="4" s="1"/>
  <c r="G57" i="4" a="1"/>
  <c r="G57" i="4" s="1"/>
  <c r="H57" i="4" a="1"/>
  <c r="H57" i="4" s="1"/>
  <c r="I57" i="4" a="1"/>
  <c r="I57" i="4" s="1"/>
  <c r="J57" i="4" a="1"/>
  <c r="J57" i="4" s="1"/>
  <c r="K57" i="4" a="1"/>
  <c r="K57" i="4" s="1"/>
  <c r="L57" i="4" a="1"/>
  <c r="L57" i="4"/>
  <c r="M57" i="4" a="1"/>
  <c r="M57" i="4" s="1"/>
  <c r="G58" i="4" a="1"/>
  <c r="G58" i="4" s="1"/>
  <c r="H58" i="4" a="1"/>
  <c r="H58" i="4" s="1"/>
  <c r="I58" i="4" a="1"/>
  <c r="I58" i="4" s="1"/>
  <c r="J58" i="4" a="1"/>
  <c r="J58" i="4" s="1"/>
  <c r="K58" i="4" a="1"/>
  <c r="K58" i="4"/>
  <c r="L58" i="4" a="1"/>
  <c r="L58" i="4"/>
  <c r="M58" i="4" a="1"/>
  <c r="M58" i="4"/>
  <c r="G59" i="4" a="1"/>
  <c r="G59" i="4" s="1"/>
  <c r="H59" i="4" a="1"/>
  <c r="H59" i="4" s="1"/>
  <c r="I59" i="4" a="1"/>
  <c r="I59" i="4" s="1"/>
  <c r="J59" i="4" a="1"/>
  <c r="J59" i="4" s="1"/>
  <c r="K59" i="4" a="1"/>
  <c r="K59" i="4" s="1"/>
  <c r="L59" i="4" a="1"/>
  <c r="L59" i="4" s="1"/>
  <c r="M59" i="4" a="1"/>
  <c r="M59" i="4" s="1"/>
  <c r="G60" i="4" a="1"/>
  <c r="G60" i="4" s="1"/>
  <c r="H60" i="4" a="1"/>
  <c r="H60" i="4" s="1"/>
  <c r="I60" i="4" a="1"/>
  <c r="I60" i="4" s="1"/>
  <c r="J60" i="4" a="1"/>
  <c r="J60" i="4" s="1"/>
  <c r="K60" i="4" a="1"/>
  <c r="K60" i="4" s="1"/>
  <c r="L60" i="4" a="1"/>
  <c r="L60" i="4" s="1"/>
  <c r="M60" i="4" a="1"/>
  <c r="M60" i="4"/>
  <c r="G61" i="4" a="1"/>
  <c r="G61" i="4"/>
  <c r="H61" i="4" a="1"/>
  <c r="H61" i="4"/>
  <c r="I61" i="4" a="1"/>
  <c r="I61" i="4" s="1"/>
  <c r="J61" i="4" a="1"/>
  <c r="J61" i="4" s="1"/>
  <c r="K61" i="4" a="1"/>
  <c r="K61" i="4" s="1"/>
  <c r="L61" i="4" a="1"/>
  <c r="L61" i="4" s="1"/>
  <c r="M61" i="4" a="1"/>
  <c r="M61" i="4" s="1"/>
  <c r="G62" i="4" a="1"/>
  <c r="G62" i="4" s="1"/>
  <c r="H62" i="4" a="1"/>
  <c r="H62" i="4" s="1"/>
  <c r="I62" i="4" a="1"/>
  <c r="I62" i="4" s="1"/>
  <c r="J62" i="4" a="1"/>
  <c r="J62" i="4" s="1"/>
  <c r="K62" i="4" a="1"/>
  <c r="K62" i="4" s="1"/>
  <c r="L62" i="4" a="1"/>
  <c r="L62" i="4" s="1"/>
  <c r="M62" i="4" a="1"/>
  <c r="M62" i="4" s="1"/>
  <c r="G63" i="4" a="1"/>
  <c r="G63" i="4" s="1"/>
  <c r="H63" i="4" a="1"/>
  <c r="H63" i="4" s="1"/>
  <c r="I63" i="4" a="1"/>
  <c r="I63" i="4" s="1"/>
  <c r="J63" i="4" a="1"/>
  <c r="J63" i="4"/>
  <c r="K63" i="4" a="1"/>
  <c r="K63" i="4" s="1"/>
  <c r="L63" i="4" a="1"/>
  <c r="L63" i="4" s="1"/>
  <c r="M63" i="4" a="1"/>
  <c r="M63" i="4" s="1"/>
  <c r="G64" i="4" a="1"/>
  <c r="G64" i="4" s="1"/>
  <c r="H64" i="4" a="1"/>
  <c r="H64" i="4" s="1"/>
  <c r="I64" i="4" a="1"/>
  <c r="I64" i="4" s="1"/>
  <c r="J64" i="4" a="1"/>
  <c r="J64" i="4"/>
  <c r="K64" i="4" a="1"/>
  <c r="K64" i="4" s="1"/>
  <c r="L64" i="4" a="1"/>
  <c r="L64" i="4" s="1"/>
  <c r="M64" i="4" a="1"/>
  <c r="M64" i="4" s="1"/>
  <c r="G65" i="4" a="1"/>
  <c r="G65" i="4" s="1"/>
  <c r="H65" i="4" a="1"/>
  <c r="H65" i="4" s="1"/>
  <c r="I65" i="4" a="1"/>
  <c r="I65" i="4" s="1"/>
  <c r="J65" i="4" a="1"/>
  <c r="J65" i="4"/>
  <c r="K65" i="4" a="1"/>
  <c r="K65" i="4"/>
  <c r="L65" i="4" a="1"/>
  <c r="L65" i="4"/>
  <c r="M65" i="4" a="1"/>
  <c r="M65" i="4" s="1"/>
  <c r="G66" i="4" a="1"/>
  <c r="G66" i="4" s="1"/>
  <c r="H66" i="4" a="1"/>
  <c r="H66" i="4" s="1"/>
  <c r="I66" i="4" a="1"/>
  <c r="I66" i="4" s="1"/>
  <c r="J66" i="4" a="1"/>
  <c r="J66" i="4" s="1"/>
  <c r="K66" i="4" a="1"/>
  <c r="K66" i="4" s="1"/>
  <c r="L66" i="4" a="1"/>
  <c r="L66" i="4" s="1"/>
  <c r="M66" i="4" a="1"/>
  <c r="M66" i="4" s="1"/>
  <c r="G67" i="4" a="1"/>
  <c r="G67" i="4" s="1"/>
  <c r="H67" i="4" a="1"/>
  <c r="H67" i="4" s="1"/>
  <c r="I67" i="4" a="1"/>
  <c r="I67" i="4" s="1"/>
  <c r="J67" i="4" a="1"/>
  <c r="J67" i="4" s="1"/>
  <c r="K67" i="4" a="1"/>
  <c r="K67" i="4" s="1"/>
  <c r="L67" i="4" a="1"/>
  <c r="L67" i="4"/>
  <c r="M67" i="4" a="1"/>
  <c r="M67" i="4"/>
  <c r="G68" i="4" a="1"/>
  <c r="G68" i="4" s="1"/>
  <c r="H68" i="4" a="1"/>
  <c r="H68" i="4" s="1"/>
  <c r="I68" i="4" a="1"/>
  <c r="I68" i="4" s="1"/>
  <c r="J68" i="4" a="1"/>
  <c r="J68" i="4" s="1"/>
  <c r="K68" i="4" a="1"/>
  <c r="K68" i="4" s="1"/>
  <c r="L68" i="4" a="1"/>
  <c r="L68" i="4" s="1"/>
  <c r="M68" i="4" a="1"/>
  <c r="M68" i="4" s="1"/>
  <c r="G69" i="4" a="1"/>
  <c r="G69" i="4" s="1"/>
  <c r="H69" i="4" a="1"/>
  <c r="H69" i="4" s="1"/>
  <c r="I69" i="4" a="1"/>
  <c r="I69" i="4" s="1"/>
  <c r="J69" i="4" a="1"/>
  <c r="J69" i="4" s="1"/>
  <c r="K69" i="4" a="1"/>
  <c r="K69" i="4" s="1"/>
  <c r="L69" i="4" a="1"/>
  <c r="L69" i="4" s="1"/>
  <c r="M69" i="4" a="1"/>
  <c r="M69" i="4" s="1"/>
  <c r="G70" i="4" a="1"/>
  <c r="G70" i="4" s="1"/>
  <c r="H70" i="4" a="1"/>
  <c r="H70" i="4"/>
  <c r="I70" i="4" a="1"/>
  <c r="I70" i="4"/>
  <c r="J70" i="4" a="1"/>
  <c r="J70" i="4" s="1"/>
  <c r="K70" i="4" a="1"/>
  <c r="K70" i="4" s="1"/>
  <c r="L70" i="4" a="1"/>
  <c r="L70" i="4" s="1"/>
  <c r="M70" i="4" a="1"/>
  <c r="M70" i="4" s="1"/>
  <c r="G71" i="4" a="1"/>
  <c r="G71" i="4" s="1"/>
  <c r="H71" i="4" a="1"/>
  <c r="H71" i="4"/>
  <c r="I71" i="4" a="1"/>
  <c r="I71" i="4" s="1"/>
  <c r="J71" i="4" a="1"/>
  <c r="J71" i="4" s="1"/>
  <c r="K71" i="4" a="1"/>
  <c r="K71" i="4" s="1"/>
  <c r="L71" i="4" a="1"/>
  <c r="L71" i="4" s="1"/>
  <c r="M71" i="4" a="1"/>
  <c r="M71" i="4" s="1"/>
  <c r="G72" i="4" a="1"/>
  <c r="G72" i="4" s="1"/>
  <c r="H72" i="4" a="1"/>
  <c r="H72" i="4" s="1"/>
  <c r="I72" i="4" a="1"/>
  <c r="I72" i="4"/>
  <c r="J72" i="4" a="1"/>
  <c r="J72" i="4"/>
  <c r="K72" i="4" a="1"/>
  <c r="K72" i="4"/>
  <c r="L72" i="4" a="1"/>
  <c r="L72" i="4" s="1"/>
  <c r="M72" i="4" a="1"/>
  <c r="M72" i="4" s="1"/>
  <c r="G73" i="4" a="1"/>
  <c r="G73" i="4" s="1"/>
  <c r="H73" i="4" a="1"/>
  <c r="H73" i="4" s="1"/>
  <c r="I73" i="4" a="1"/>
  <c r="I73" i="4" s="1"/>
  <c r="J73" i="4" a="1"/>
  <c r="J73" i="4" s="1"/>
  <c r="K73" i="4" a="1"/>
  <c r="K73" i="4" s="1"/>
  <c r="L73" i="4" a="1"/>
  <c r="L73" i="4" s="1"/>
  <c r="M73" i="4" a="1"/>
  <c r="M73" i="4" s="1"/>
  <c r="G74" i="4" a="1"/>
  <c r="G74" i="4" s="1"/>
  <c r="H74" i="4" a="1"/>
  <c r="H74" i="4" s="1"/>
  <c r="I74" i="4" a="1"/>
  <c r="I74" i="4" s="1"/>
  <c r="J74" i="4" a="1"/>
  <c r="J74" i="4" s="1"/>
  <c r="K74" i="4" a="1"/>
  <c r="K74" i="4"/>
  <c r="L74" i="4" a="1"/>
  <c r="L74" i="4" s="1"/>
  <c r="M74" i="4" a="1"/>
  <c r="M74" i="4" s="1"/>
  <c r="G75" i="4" a="1"/>
  <c r="G75" i="4" s="1"/>
  <c r="H75" i="4" a="1"/>
  <c r="H75" i="4" s="1"/>
  <c r="I75" i="4" a="1"/>
  <c r="I75" i="4" s="1"/>
  <c r="J75" i="4" a="1"/>
  <c r="J75" i="4" s="1"/>
  <c r="K75" i="4" a="1"/>
  <c r="K75" i="4" s="1"/>
  <c r="L75" i="4" a="1"/>
  <c r="L75" i="4" s="1"/>
  <c r="M75" i="4" a="1"/>
  <c r="M75" i="4" s="1"/>
  <c r="G76" i="4" a="1"/>
  <c r="G76" i="4"/>
  <c r="H76" i="4" a="1"/>
  <c r="H76" i="4" s="1"/>
  <c r="I76" i="4" a="1"/>
  <c r="I76" i="4" s="1"/>
  <c r="J76" i="4" a="1"/>
  <c r="J76" i="4" s="1"/>
  <c r="K76" i="4" a="1"/>
  <c r="K76" i="4" s="1"/>
  <c r="L76" i="4" a="1"/>
  <c r="L76" i="4" s="1"/>
  <c r="M76" i="4" a="1"/>
  <c r="M76" i="4"/>
  <c r="G77" i="4" a="1"/>
  <c r="G77" i="4"/>
  <c r="H77" i="4" a="1"/>
  <c r="H77" i="4"/>
  <c r="I77" i="4" a="1"/>
  <c r="I77" i="4" s="1"/>
  <c r="J77" i="4" a="1"/>
  <c r="J77" i="4" s="1"/>
  <c r="K77" i="4" a="1"/>
  <c r="K77" i="4" s="1"/>
  <c r="L77" i="4" a="1"/>
  <c r="L77" i="4" s="1"/>
  <c r="M77" i="4" a="1"/>
  <c r="M77" i="4" s="1"/>
  <c r="G78" i="4" a="1"/>
  <c r="G78" i="4" s="1"/>
  <c r="H78" i="4" a="1"/>
  <c r="H78" i="4" s="1"/>
  <c r="I78" i="4" a="1"/>
  <c r="I78" i="4" s="1"/>
  <c r="J78" i="4" a="1"/>
  <c r="J78" i="4" s="1"/>
  <c r="K78" i="4" a="1"/>
  <c r="K78" i="4" s="1"/>
  <c r="L78" i="4" a="1"/>
  <c r="L78" i="4" s="1"/>
  <c r="M78" i="4" a="1"/>
  <c r="M78" i="4" s="1"/>
  <c r="G79" i="4" a="1"/>
  <c r="G79" i="4" s="1"/>
  <c r="H79" i="4" a="1"/>
  <c r="H79" i="4"/>
  <c r="I79" i="4" a="1"/>
  <c r="I79" i="4"/>
  <c r="J79" i="4" a="1"/>
  <c r="J79" i="4"/>
  <c r="K79" i="4" a="1"/>
  <c r="K79" i="4" s="1"/>
  <c r="L79" i="4" a="1"/>
  <c r="L79" i="4" s="1"/>
  <c r="M79" i="4" a="1"/>
  <c r="M79" i="4" s="1"/>
  <c r="G80" i="4" a="1"/>
  <c r="G80" i="4" s="1"/>
  <c r="H80" i="4" a="1"/>
  <c r="H80" i="4" s="1"/>
  <c r="I80" i="4" a="1"/>
  <c r="I80" i="4" s="1"/>
  <c r="J80" i="4" a="1"/>
  <c r="J80" i="4" s="1"/>
  <c r="K80" i="4" a="1"/>
  <c r="K80" i="4" s="1"/>
  <c r="L80" i="4" a="1"/>
  <c r="L80" i="4" s="1"/>
  <c r="M80" i="4" a="1"/>
  <c r="M80" i="4" s="1"/>
  <c r="G81" i="4" a="1"/>
  <c r="G81" i="4" s="1"/>
  <c r="H81" i="4" a="1"/>
  <c r="H81" i="4" s="1"/>
  <c r="I81" i="4" a="1"/>
  <c r="I81" i="4" s="1"/>
  <c r="J81" i="4" a="1"/>
  <c r="J81" i="4" s="1"/>
  <c r="K81" i="4" a="1"/>
  <c r="K81" i="4" s="1"/>
  <c r="L81" i="4" a="1"/>
  <c r="L81" i="4"/>
  <c r="M81" i="4" a="1"/>
  <c r="M81" i="4" s="1"/>
  <c r="G82" i="4" a="1"/>
  <c r="G82" i="4" s="1"/>
  <c r="H82" i="4" a="1"/>
  <c r="H82" i="4" s="1"/>
  <c r="I82" i="4" a="1"/>
  <c r="I82" i="4" s="1"/>
  <c r="J82" i="4" a="1"/>
  <c r="J82" i="4" s="1"/>
  <c r="K82" i="4" a="1"/>
  <c r="K82" i="4" s="1"/>
  <c r="L82" i="4" a="1"/>
  <c r="L82" i="4"/>
  <c r="M82" i="4" a="1"/>
  <c r="M82" i="4" s="1"/>
  <c r="G83" i="4" a="1"/>
  <c r="G83" i="4" s="1"/>
  <c r="H83" i="4" a="1"/>
  <c r="H83" i="4" s="1"/>
  <c r="I83" i="4" a="1"/>
  <c r="I83" i="4" s="1"/>
  <c r="J83" i="4" a="1"/>
  <c r="J83" i="4" s="1"/>
  <c r="K83" i="4" a="1"/>
  <c r="K83" i="4" s="1"/>
  <c r="L83" i="4" a="1"/>
  <c r="L83" i="4"/>
  <c r="M83" i="4" a="1"/>
  <c r="M83" i="4"/>
  <c r="G84" i="4" a="1"/>
  <c r="G84" i="4"/>
  <c r="H84" i="4" a="1"/>
  <c r="H84" i="4" s="1"/>
  <c r="I84" i="4" a="1"/>
  <c r="I84" i="4" s="1"/>
  <c r="J84" i="4" a="1"/>
  <c r="J84" i="4" s="1"/>
  <c r="K84" i="4" a="1"/>
  <c r="K84" i="4" s="1"/>
  <c r="L84" i="4" a="1"/>
  <c r="L84" i="4" s="1"/>
  <c r="M84" i="4" a="1"/>
  <c r="M84" i="4" s="1"/>
  <c r="G85" i="4" a="1"/>
  <c r="G85" i="4" s="1"/>
  <c r="H85" i="4" a="1"/>
  <c r="H85" i="4" s="1"/>
  <c r="I85" i="4" a="1"/>
  <c r="I85" i="4" s="1"/>
  <c r="J85" i="4" a="1"/>
  <c r="J85" i="4" s="1"/>
  <c r="K85" i="4" a="1"/>
  <c r="K85" i="4" s="1"/>
  <c r="L85" i="4" a="1"/>
  <c r="L85" i="4" s="1"/>
  <c r="M85" i="4" a="1"/>
  <c r="M85" i="4" s="1"/>
  <c r="G86" i="4" a="1"/>
  <c r="G86" i="4"/>
  <c r="H86" i="4" a="1"/>
  <c r="H86" i="4"/>
  <c r="I86" i="4" a="1"/>
  <c r="I86" i="4" s="1"/>
  <c r="J86" i="4" a="1"/>
  <c r="J86" i="4" s="1"/>
  <c r="K86" i="4" a="1"/>
  <c r="K86" i="4" s="1"/>
  <c r="L86" i="4" a="1"/>
  <c r="L86" i="4" s="1"/>
  <c r="M86" i="4" a="1"/>
  <c r="M86" i="4" s="1"/>
  <c r="G87" i="4" a="1"/>
  <c r="G87" i="4" s="1"/>
  <c r="H87" i="4" a="1"/>
  <c r="H87" i="4" s="1"/>
  <c r="I87" i="4" a="1"/>
  <c r="I87" i="4" s="1"/>
  <c r="J87" i="4" a="1"/>
  <c r="J87" i="4" s="1"/>
  <c r="K87" i="4" a="1"/>
  <c r="K87" i="4" s="1"/>
  <c r="L87" i="4" a="1"/>
  <c r="L87" i="4" s="1"/>
  <c r="M87" i="4" a="1"/>
  <c r="M87" i="4" s="1"/>
  <c r="G88" i="4" a="1"/>
  <c r="G88" i="4" s="1"/>
  <c r="H88" i="4" a="1"/>
  <c r="H88" i="4" s="1"/>
  <c r="I88" i="4" a="1"/>
  <c r="I88" i="4" s="1"/>
  <c r="J88" i="4" a="1"/>
  <c r="J88" i="4"/>
  <c r="K88" i="4" a="1"/>
  <c r="K88" i="4"/>
  <c r="L88" i="4" a="1"/>
  <c r="L88" i="4" s="1"/>
  <c r="M88" i="4" a="1"/>
  <c r="M88" i="4" s="1"/>
  <c r="G89" i="4" a="1"/>
  <c r="G89" i="4" s="1"/>
  <c r="H89" i="4" a="1"/>
  <c r="H89" i="4" s="1"/>
  <c r="I89" i="4" a="1"/>
  <c r="I89" i="4" s="1"/>
  <c r="J89" i="4" a="1"/>
  <c r="J89" i="4"/>
  <c r="K89" i="4" a="1"/>
  <c r="K89" i="4" s="1"/>
  <c r="L89" i="4" a="1"/>
  <c r="L89" i="4" s="1"/>
  <c r="M89" i="4" a="1"/>
  <c r="M89" i="4" s="1"/>
  <c r="G90" i="4" a="1"/>
  <c r="G90" i="4" s="1"/>
  <c r="H90" i="4" a="1"/>
  <c r="H90" i="4" s="1"/>
  <c r="I90" i="4" a="1"/>
  <c r="I90" i="4" s="1"/>
  <c r="J90" i="4" a="1"/>
  <c r="J90" i="4" s="1"/>
  <c r="K90" i="4" a="1"/>
  <c r="K90" i="4"/>
  <c r="L90" i="4" a="1"/>
  <c r="L90" i="4"/>
  <c r="M90" i="4" a="1"/>
  <c r="M90" i="4"/>
  <c r="G91" i="4" a="1"/>
  <c r="G91" i="4" s="1"/>
  <c r="H91" i="4" a="1"/>
  <c r="H91" i="4" s="1"/>
  <c r="I91" i="4" a="1"/>
  <c r="I91" i="4" s="1"/>
  <c r="J91" i="4" a="1"/>
  <c r="J91" i="4" s="1"/>
  <c r="K91" i="4" a="1"/>
  <c r="K91" i="4" s="1"/>
  <c r="L91" i="4" a="1"/>
  <c r="L91" i="4" s="1"/>
  <c r="M91" i="4" a="1"/>
  <c r="M91" i="4" s="1"/>
  <c r="G92" i="4" a="1"/>
  <c r="G92" i="4" s="1"/>
  <c r="H92" i="4" a="1"/>
  <c r="H92" i="4" s="1"/>
  <c r="I92" i="4" a="1"/>
  <c r="I92" i="4" s="1"/>
  <c r="J92" i="4" a="1"/>
  <c r="J92" i="4" s="1"/>
  <c r="K92" i="4" a="1"/>
  <c r="K92" i="4" s="1"/>
  <c r="L92" i="4" a="1"/>
  <c r="L92" i="4" s="1"/>
  <c r="M92" i="4" a="1"/>
  <c r="M92" i="4"/>
  <c r="G93" i="4" a="1"/>
  <c r="G93" i="4" s="1"/>
  <c r="H93" i="4" a="1"/>
  <c r="H93" i="4" s="1"/>
  <c r="I93" i="4" a="1"/>
  <c r="I93" i="4" s="1"/>
  <c r="J93" i="4" a="1"/>
  <c r="J93" i="4" s="1"/>
  <c r="K93" i="4" a="1"/>
  <c r="K93" i="4" s="1"/>
  <c r="L93" i="4" a="1"/>
  <c r="L93" i="4" s="1"/>
  <c r="M93" i="4" a="1"/>
  <c r="M93" i="4" s="1"/>
  <c r="G94" i="4" a="1"/>
  <c r="G94" i="4" s="1"/>
  <c r="H94" i="4" a="1"/>
  <c r="H94" i="4" s="1"/>
  <c r="I94" i="4" a="1"/>
  <c r="I94" i="4"/>
  <c r="J94" i="4" a="1"/>
  <c r="J94" i="4" s="1"/>
  <c r="K94" i="4" a="1"/>
  <c r="K94" i="4" s="1"/>
  <c r="L94" i="4" a="1"/>
  <c r="L94" i="4" s="1"/>
  <c r="M94" i="4" a="1"/>
  <c r="M94" i="4" s="1"/>
  <c r="G95" i="4" a="1"/>
  <c r="G95" i="4" s="1"/>
  <c r="H95" i="4" a="1"/>
  <c r="H95" i="4"/>
  <c r="I95" i="4" a="1"/>
  <c r="I95" i="4"/>
  <c r="J95" i="4" a="1"/>
  <c r="J95" i="4"/>
  <c r="K95" i="4" a="1"/>
  <c r="K95" i="4" s="1"/>
  <c r="L95" i="4" a="1"/>
  <c r="L95" i="4" s="1"/>
  <c r="M95" i="4" a="1"/>
  <c r="M95" i="4" s="1"/>
  <c r="G96" i="4" a="1"/>
  <c r="G96" i="4" s="1"/>
  <c r="H96" i="4" a="1"/>
  <c r="H96" i="4" s="1"/>
  <c r="I96" i="4" a="1"/>
  <c r="I96" i="4" s="1"/>
  <c r="J96" i="4" a="1"/>
  <c r="J96" i="4" s="1"/>
  <c r="K96" i="4" a="1"/>
  <c r="K96" i="4" s="1"/>
  <c r="L96" i="4" a="1"/>
  <c r="L96" i="4" s="1"/>
  <c r="M96" i="4" a="1"/>
  <c r="M96" i="4" s="1"/>
  <c r="G97" i="4" a="1"/>
  <c r="G97" i="4" s="1"/>
  <c r="H97" i="4" a="1"/>
  <c r="H97" i="4" s="1"/>
  <c r="I97" i="4" a="1"/>
  <c r="I97" i="4" s="1"/>
  <c r="J97" i="4" a="1"/>
  <c r="J97" i="4"/>
  <c r="K97" i="4" a="1"/>
  <c r="K97" i="4"/>
  <c r="L97" i="4" a="1"/>
  <c r="L97" i="4"/>
  <c r="M97" i="4" a="1"/>
  <c r="M97" i="4" s="1"/>
  <c r="G98" i="4" a="1"/>
  <c r="G98" i="4" s="1"/>
  <c r="H98" i="4" a="1"/>
  <c r="H98" i="4" s="1"/>
  <c r="I98" i="4" a="1"/>
  <c r="I98" i="4" s="1"/>
  <c r="J98" i="4" a="1"/>
  <c r="J98" i="4" s="1"/>
  <c r="K98" i="4" a="1"/>
  <c r="K98" i="4" s="1"/>
  <c r="L98" i="4" a="1"/>
  <c r="L98" i="4" s="1"/>
  <c r="M98" i="4" a="1"/>
  <c r="M98" i="4" s="1"/>
  <c r="G99" i="4" a="1"/>
  <c r="G99" i="4" s="1"/>
  <c r="H99" i="4" a="1"/>
  <c r="H99" i="4" s="1"/>
  <c r="I99" i="4" a="1"/>
  <c r="I99" i="4" s="1"/>
  <c r="J99" i="4" a="1"/>
  <c r="J99" i="4" s="1"/>
  <c r="K99" i="4" a="1"/>
  <c r="K99" i="4" s="1"/>
  <c r="L99" i="4" a="1"/>
  <c r="L99" i="4" s="1"/>
  <c r="M99" i="4" a="1"/>
  <c r="M99" i="4" s="1"/>
  <c r="G100" i="4" a="1"/>
  <c r="G100" i="4"/>
  <c r="H100" i="4" a="1"/>
  <c r="H100" i="4" s="1"/>
  <c r="I100" i="4" a="1"/>
  <c r="I100" i="4" s="1"/>
  <c r="J100" i="4" a="1"/>
  <c r="J100" i="4" s="1"/>
  <c r="K100" i="4" a="1"/>
  <c r="K100" i="4" s="1"/>
  <c r="L100" i="4" a="1"/>
  <c r="L100" i="4" s="1"/>
  <c r="M100" i="4" a="1"/>
  <c r="M100" i="4" s="1"/>
  <c r="G101" i="4" a="1"/>
  <c r="G101" i="4"/>
  <c r="H101" i="4" a="1"/>
  <c r="H101" i="4" s="1"/>
  <c r="I101" i="4" a="1"/>
  <c r="I101" i="4" s="1"/>
  <c r="J101" i="4" a="1"/>
  <c r="J101" i="4" s="1"/>
  <c r="K101" i="4" a="1"/>
  <c r="K101" i="4" s="1"/>
  <c r="L101" i="4" a="1"/>
  <c r="L101" i="4" s="1"/>
  <c r="M101" i="4" a="1"/>
  <c r="M101" i="4" s="1"/>
  <c r="G102" i="4" a="1"/>
  <c r="G102" i="4"/>
  <c r="H102" i="4" a="1"/>
  <c r="H102" i="4"/>
  <c r="I102" i="4" a="1"/>
  <c r="I102" i="4"/>
  <c r="J102" i="4" a="1"/>
  <c r="J102" i="4" s="1"/>
  <c r="K102" i="4" a="1"/>
  <c r="K102" i="4" s="1"/>
  <c r="L102" i="4" a="1"/>
  <c r="L102" i="4" s="1"/>
  <c r="M102" i="4" a="1"/>
  <c r="M102" i="4" s="1"/>
  <c r="G103" i="4" a="1"/>
  <c r="G103" i="4" s="1"/>
  <c r="H103" i="4" a="1"/>
  <c r="H103" i="4" s="1"/>
  <c r="I103" i="4" a="1"/>
  <c r="I103" i="4" s="1"/>
  <c r="J103" i="4" a="1"/>
  <c r="J103" i="4" s="1"/>
  <c r="K103" i="4" a="1"/>
  <c r="K103" i="4" s="1"/>
  <c r="L103" i="4" a="1"/>
  <c r="L103" i="4" s="1"/>
  <c r="M103" i="4" a="1"/>
  <c r="M103" i="4" s="1"/>
  <c r="G104" i="4" a="1"/>
  <c r="G104" i="4" s="1"/>
  <c r="H104" i="4" a="1"/>
  <c r="H104" i="4" s="1"/>
  <c r="I104" i="4" a="1"/>
  <c r="I104" i="4"/>
  <c r="J104" i="4" a="1"/>
  <c r="J104" i="4"/>
  <c r="K104" i="4" a="1"/>
  <c r="K104" i="4" s="1"/>
  <c r="L104" i="4" a="1"/>
  <c r="L104" i="4" s="1"/>
  <c r="M104" i="4" a="1"/>
  <c r="M104" i="4" s="1"/>
  <c r="G105" i="4" a="1"/>
  <c r="G105" i="4" s="1"/>
  <c r="H105" i="4" a="1"/>
  <c r="H105" i="4" s="1"/>
  <c r="I105" i="4" a="1"/>
  <c r="I105" i="4" s="1"/>
  <c r="J105" i="4" a="1"/>
  <c r="J105" i="4" s="1"/>
  <c r="K105" i="4" a="1"/>
  <c r="K105" i="4" s="1"/>
  <c r="L105" i="4" a="1"/>
  <c r="L105" i="4" s="1"/>
  <c r="M105" i="4" a="1"/>
  <c r="M105" i="4" s="1"/>
  <c r="G106" i="4" a="1"/>
  <c r="G106" i="4" s="1"/>
  <c r="H106" i="4" a="1"/>
  <c r="H106" i="4" s="1"/>
  <c r="I106" i="4" a="1"/>
  <c r="I106" i="4" s="1"/>
  <c r="J106" i="4" a="1"/>
  <c r="J106" i="4" s="1"/>
  <c r="K106" i="4" a="1"/>
  <c r="K106" i="4" s="1"/>
  <c r="L106" i="4" a="1"/>
  <c r="L106" i="4"/>
  <c r="M106" i="4" a="1"/>
  <c r="M106" i="4"/>
  <c r="G107" i="4" a="1"/>
  <c r="G107" i="4" s="1"/>
  <c r="H107" i="4" a="1"/>
  <c r="H107" i="4" s="1"/>
  <c r="I107" i="4" a="1"/>
  <c r="I107" i="4" s="1"/>
  <c r="J107" i="4" a="1"/>
  <c r="J107" i="4" s="1"/>
  <c r="K107" i="4" a="1"/>
  <c r="K107" i="4" s="1"/>
  <c r="L107" i="4" a="1"/>
  <c r="L107" i="4"/>
  <c r="M107" i="4" a="1"/>
  <c r="M107" i="4" s="1"/>
  <c r="G108" i="4" a="1"/>
  <c r="G108" i="4" s="1"/>
  <c r="H108" i="4" a="1"/>
  <c r="H108" i="4" s="1"/>
  <c r="I108" i="4" a="1"/>
  <c r="I108" i="4" s="1"/>
  <c r="J108" i="4" a="1"/>
  <c r="J108" i="4" s="1"/>
  <c r="K108" i="4" a="1"/>
  <c r="K108" i="4" s="1"/>
  <c r="L108" i="4" a="1"/>
  <c r="L108" i="4" s="1"/>
  <c r="M108" i="4" a="1"/>
  <c r="M108" i="4"/>
  <c r="G109" i="4" a="1"/>
  <c r="G109" i="4"/>
  <c r="H109" i="4" a="1"/>
  <c r="H109" i="4"/>
  <c r="I109" i="4" a="1"/>
  <c r="I109" i="4" s="1"/>
  <c r="J109" i="4" a="1"/>
  <c r="J109" i="4" s="1"/>
  <c r="K109" i="4" a="1"/>
  <c r="K109" i="4" s="1"/>
  <c r="L109" i="4" a="1"/>
  <c r="L109" i="4" s="1"/>
  <c r="M109" i="4" a="1"/>
  <c r="M109" i="4" s="1"/>
  <c r="G110" i="4" a="1"/>
  <c r="G110" i="4" s="1"/>
  <c r="H110" i="4" a="1"/>
  <c r="H110" i="4" s="1"/>
  <c r="I110" i="4" a="1"/>
  <c r="I110" i="4" s="1"/>
  <c r="J110" i="4" a="1"/>
  <c r="J110" i="4" s="1"/>
  <c r="K110" i="4" a="1"/>
  <c r="K110" i="4" s="1"/>
  <c r="L110" i="4" a="1"/>
  <c r="L110" i="4" s="1"/>
  <c r="M110" i="4" a="1"/>
  <c r="M110" i="4" s="1"/>
  <c r="G111" i="4" a="1"/>
  <c r="G111" i="4" s="1"/>
  <c r="H111" i="4" a="1"/>
  <c r="H111" i="4"/>
  <c r="I111" i="4" a="1"/>
  <c r="I111" i="4" s="1"/>
  <c r="J111" i="4" a="1"/>
  <c r="J111" i="4" s="1"/>
  <c r="K111" i="4" a="1"/>
  <c r="K111" i="4" s="1"/>
  <c r="L111" i="4" a="1"/>
  <c r="L111" i="4" s="1"/>
  <c r="M111" i="4" a="1"/>
  <c r="M111" i="4" s="1"/>
  <c r="G112" i="4" a="1"/>
  <c r="G112" i="4" s="1"/>
  <c r="H112" i="4" a="1"/>
  <c r="H112" i="4" s="1"/>
  <c r="I112" i="4" a="1"/>
  <c r="I112" i="4" s="1"/>
  <c r="J112" i="4" a="1"/>
  <c r="J112" i="4" s="1"/>
  <c r="K112" i="4" a="1"/>
  <c r="K112" i="4"/>
  <c r="L112" i="4" a="1"/>
  <c r="L112" i="4" s="1"/>
  <c r="M112" i="4" a="1"/>
  <c r="M112" i="4" s="1"/>
  <c r="G113" i="4" a="1"/>
  <c r="G113" i="4" s="1"/>
  <c r="H113" i="4" a="1"/>
  <c r="H113" i="4" s="1"/>
  <c r="I113" i="4" a="1"/>
  <c r="I113" i="4" s="1"/>
  <c r="J113" i="4" a="1"/>
  <c r="J113" i="4"/>
  <c r="K113" i="4" a="1"/>
  <c r="K113" i="4"/>
  <c r="L113" i="4" a="1"/>
  <c r="L113" i="4"/>
  <c r="M113" i="4" a="1"/>
  <c r="M113" i="4" s="1"/>
  <c r="G114" i="4" a="1"/>
  <c r="G114" i="4" s="1"/>
  <c r="H114" i="4" a="1"/>
  <c r="H114" i="4" s="1"/>
  <c r="I114" i="4" a="1"/>
  <c r="I114" i="4" s="1"/>
  <c r="J114" i="4" a="1"/>
  <c r="J114" i="4" s="1"/>
  <c r="K114" i="4" a="1"/>
  <c r="K114" i="4" s="1"/>
  <c r="L114" i="4" a="1"/>
  <c r="L114" i="4" s="1"/>
  <c r="M114" i="4" a="1"/>
  <c r="M114" i="4" s="1"/>
  <c r="G115" i="4" a="1"/>
  <c r="G115" i="4" s="1"/>
  <c r="H115" i="4" a="1"/>
  <c r="H115" i="4" s="1"/>
  <c r="I115" i="4" a="1"/>
  <c r="I115" i="4" s="1"/>
  <c r="J115" i="4" a="1"/>
  <c r="J115" i="4" s="1"/>
  <c r="K115" i="4" a="1"/>
  <c r="K115" i="4" s="1"/>
  <c r="L115" i="4" a="1"/>
  <c r="L115" i="4"/>
  <c r="M115" i="4" a="1"/>
  <c r="M115" i="4"/>
  <c r="G116" i="4" a="1"/>
  <c r="G116" i="4"/>
  <c r="H116" i="4" a="1"/>
  <c r="H116" i="4" s="1"/>
  <c r="I116" i="4" a="1"/>
  <c r="I116" i="4" s="1"/>
  <c r="J116" i="4" a="1"/>
  <c r="J116" i="4" s="1"/>
  <c r="K116" i="4" a="1"/>
  <c r="K116" i="4" s="1"/>
  <c r="L116" i="4" a="1"/>
  <c r="L116" i="4" s="1"/>
  <c r="M116" i="4" a="1"/>
  <c r="M116" i="4" s="1"/>
  <c r="G117" i="4" a="1"/>
  <c r="G117" i="4" s="1"/>
  <c r="H117" i="4" a="1"/>
  <c r="H117" i="4" s="1"/>
  <c r="I117" i="4" a="1"/>
  <c r="I117" i="4" s="1"/>
  <c r="J117" i="4" a="1"/>
  <c r="J117" i="4" s="1"/>
  <c r="K117" i="4" a="1"/>
  <c r="K117" i="4" s="1"/>
  <c r="L117" i="4" a="1"/>
  <c r="L117" i="4" s="1"/>
  <c r="M117" i="4" a="1"/>
  <c r="M117" i="4" s="1"/>
  <c r="G118" i="4" a="1"/>
  <c r="G118" i="4" s="1"/>
  <c r="H118" i="4" a="1"/>
  <c r="H118" i="4" s="1"/>
  <c r="I118" i="4" a="1"/>
  <c r="I118" i="4"/>
  <c r="J118" i="4" a="1"/>
  <c r="J118" i="4" s="1"/>
  <c r="K118" i="4" a="1"/>
  <c r="K118" i="4" s="1"/>
  <c r="L118" i="4" a="1"/>
  <c r="L118" i="4" s="1"/>
  <c r="M118" i="4" a="1"/>
  <c r="M118" i="4" s="1"/>
  <c r="G119" i="4" a="1"/>
  <c r="G119" i="4" s="1"/>
  <c r="H119" i="4" a="1"/>
  <c r="H119" i="4" s="1"/>
  <c r="I119" i="4" a="1"/>
  <c r="I119" i="4"/>
  <c r="J119" i="4" a="1"/>
  <c r="J119" i="4" s="1"/>
  <c r="K119" i="4" a="1"/>
  <c r="K119" i="4" s="1"/>
  <c r="L119" i="4" a="1"/>
  <c r="L119" i="4" s="1"/>
  <c r="M119" i="4" a="1"/>
  <c r="M119" i="4" s="1"/>
  <c r="G120" i="4" a="1"/>
  <c r="G120" i="4" s="1"/>
  <c r="H120" i="4" a="1"/>
  <c r="H120" i="4" s="1"/>
  <c r="I120" i="4" a="1"/>
  <c r="I120" i="4"/>
  <c r="J120" i="4" a="1"/>
  <c r="J120" i="4"/>
  <c r="K120" i="4" a="1"/>
  <c r="K120" i="4"/>
  <c r="L120" i="4" a="1"/>
  <c r="L120" i="4" s="1"/>
  <c r="M120" i="4" a="1"/>
  <c r="M120" i="4" s="1"/>
  <c r="G121" i="4" a="1"/>
  <c r="G121" i="4" s="1"/>
  <c r="H121" i="4" a="1"/>
  <c r="H121" i="4" s="1"/>
  <c r="I121" i="4" a="1"/>
  <c r="I121" i="4" s="1"/>
  <c r="J121" i="4" a="1"/>
  <c r="J121" i="4" s="1"/>
  <c r="K121" i="4" a="1"/>
  <c r="K121" i="4" s="1"/>
  <c r="L121" i="4" a="1"/>
  <c r="L121" i="4" s="1"/>
  <c r="M121" i="4" a="1"/>
  <c r="M121" i="4" s="1"/>
  <c r="G122" i="4" a="1"/>
  <c r="G122" i="4" s="1"/>
  <c r="H122" i="4" a="1"/>
  <c r="H122" i="4" s="1"/>
  <c r="I122" i="4" a="1"/>
  <c r="I122" i="4" s="1"/>
  <c r="J122" i="4" a="1"/>
  <c r="J122" i="4" s="1"/>
  <c r="K122" i="4" a="1"/>
  <c r="K122" i="4"/>
  <c r="L122" i="4" a="1"/>
  <c r="L122" i="4"/>
  <c r="M122" i="4" a="1"/>
  <c r="M122" i="4" s="1"/>
  <c r="G123" i="4" a="1"/>
  <c r="G123" i="4" s="1"/>
  <c r="H123" i="4" a="1"/>
  <c r="H123" i="4" s="1"/>
  <c r="I123" i="4" a="1"/>
  <c r="I123" i="4" s="1"/>
  <c r="J123" i="4" a="1"/>
  <c r="J123" i="4" s="1"/>
  <c r="K123" i="4" a="1"/>
  <c r="K123" i="4" s="1"/>
  <c r="L123" i="4" a="1"/>
  <c r="L123" i="4" s="1"/>
  <c r="M123" i="4" a="1"/>
  <c r="M123" i="4" s="1"/>
  <c r="G124" i="4" a="1"/>
  <c r="G124" i="4" s="1"/>
  <c r="H124" i="4" a="1"/>
  <c r="H124" i="4" s="1"/>
  <c r="I124" i="4" a="1"/>
  <c r="I124" i="4" s="1"/>
  <c r="J124" i="4" a="1"/>
  <c r="J124" i="4" s="1"/>
  <c r="K124" i="4" a="1"/>
  <c r="K124" i="4" s="1"/>
  <c r="L124" i="4" a="1"/>
  <c r="L124" i="4" s="1"/>
  <c r="M124" i="4" a="1"/>
  <c r="M124" i="4" s="1"/>
  <c r="G125" i="4" a="1"/>
  <c r="G125" i="4"/>
  <c r="H125" i="4" a="1"/>
  <c r="H125" i="4"/>
  <c r="I125" i="4" a="1"/>
  <c r="I125" i="4"/>
  <c r="J125" i="4" a="1"/>
  <c r="J125" i="4"/>
  <c r="K125" i="4" a="1"/>
  <c r="K125" i="4"/>
  <c r="L125" i="4" a="1"/>
  <c r="L125" i="4"/>
  <c r="M125" i="4" a="1"/>
  <c r="M125" i="4" s="1"/>
  <c r="G126" i="4" a="1"/>
  <c r="G126" i="4" s="1"/>
  <c r="H126" i="4" a="1"/>
  <c r="H126" i="4"/>
  <c r="I126" i="4" a="1"/>
  <c r="I126" i="4"/>
  <c r="J126" i="4" a="1"/>
  <c r="J126" i="4"/>
  <c r="K126" i="4" a="1"/>
  <c r="K126" i="4"/>
  <c r="L126" i="4" a="1"/>
  <c r="L126" i="4"/>
  <c r="M126" i="4" a="1"/>
  <c r="M126" i="4"/>
  <c r="G127" i="4" a="1"/>
  <c r="G127" i="4" s="1"/>
  <c r="H127" i="4" a="1"/>
  <c r="H127" i="4" s="1"/>
  <c r="I127" i="4" a="1"/>
  <c r="I127" i="4"/>
  <c r="J127" i="4" a="1"/>
  <c r="J127" i="4"/>
  <c r="K127" i="4" a="1"/>
  <c r="K127" i="4"/>
  <c r="L127" i="4" a="1"/>
  <c r="L127" i="4"/>
  <c r="M127" i="4" a="1"/>
  <c r="M127" i="4"/>
  <c r="G128" i="4" a="1"/>
  <c r="G128" i="4"/>
  <c r="H128" i="4" a="1"/>
  <c r="H128" i="4" s="1"/>
  <c r="I128" i="4" a="1"/>
  <c r="I128" i="4" s="1"/>
  <c r="J128" i="4" a="1"/>
  <c r="J128" i="4"/>
  <c r="K128" i="4" a="1"/>
  <c r="K128" i="4"/>
  <c r="L128" i="4" a="1"/>
  <c r="L128" i="4"/>
  <c r="M128" i="4" a="1"/>
  <c r="M128" i="4"/>
  <c r="G129" i="4" a="1"/>
  <c r="G129" i="4"/>
  <c r="H129" i="4" a="1"/>
  <c r="H129" i="4"/>
  <c r="I129" i="4" a="1"/>
  <c r="I129" i="4" s="1"/>
  <c r="J129" i="4" a="1"/>
  <c r="J129" i="4" s="1"/>
  <c r="K129" i="4" a="1"/>
  <c r="K129" i="4"/>
  <c r="L129" i="4" a="1"/>
  <c r="L129" i="4"/>
  <c r="M129" i="4" a="1"/>
  <c r="M129" i="4"/>
  <c r="G130" i="4" a="1"/>
  <c r="G130" i="4"/>
  <c r="H130" i="4" a="1"/>
  <c r="H130" i="4"/>
  <c r="I130" i="4" a="1"/>
  <c r="I130" i="4"/>
  <c r="J130" i="4" a="1"/>
  <c r="J130" i="4" s="1"/>
  <c r="K130" i="4" a="1"/>
  <c r="K130" i="4" s="1"/>
  <c r="L130" i="4" a="1"/>
  <c r="L130" i="4"/>
  <c r="M130" i="4" a="1"/>
  <c r="M130" i="4"/>
  <c r="G131" i="4" a="1"/>
  <c r="G131" i="4"/>
  <c r="H131" i="4" a="1"/>
  <c r="H131" i="4"/>
  <c r="I131" i="4" a="1"/>
  <c r="I131" i="4"/>
  <c r="J131" i="4" a="1"/>
  <c r="J131" i="4"/>
  <c r="K131" i="4" a="1"/>
  <c r="K131" i="4" s="1"/>
  <c r="L131" i="4" a="1"/>
  <c r="L131" i="4" s="1"/>
  <c r="M131" i="4" a="1"/>
  <c r="M131" i="4"/>
  <c r="G132" i="4" a="1"/>
  <c r="G132" i="4"/>
  <c r="H132" i="4" a="1"/>
  <c r="H132" i="4"/>
  <c r="I132" i="4" a="1"/>
  <c r="I132" i="4"/>
  <c r="J132" i="4" a="1"/>
  <c r="J132" i="4"/>
  <c r="K132" i="4" a="1"/>
  <c r="K132" i="4"/>
  <c r="L132" i="4" a="1"/>
  <c r="L132" i="4" s="1"/>
  <c r="M132" i="4" a="1"/>
  <c r="M132" i="4" s="1"/>
  <c r="G133" i="4" a="1"/>
  <c r="G133" i="4"/>
  <c r="H133" i="4" a="1"/>
  <c r="H133" i="4"/>
  <c r="I133" i="4" a="1"/>
  <c r="I133" i="4"/>
  <c r="J133" i="4" a="1"/>
  <c r="J133" i="4"/>
  <c r="K133" i="4" a="1"/>
  <c r="K133" i="4"/>
  <c r="L133" i="4" a="1"/>
  <c r="L133" i="4"/>
  <c r="M133" i="4" a="1"/>
  <c r="M133" i="4" s="1"/>
  <c r="G134" i="4" a="1"/>
  <c r="G134" i="4" s="1"/>
  <c r="H134" i="4" a="1"/>
  <c r="H134" i="4"/>
  <c r="I134" i="4" a="1"/>
  <c r="I134" i="4"/>
  <c r="J134" i="4" a="1"/>
  <c r="J134" i="4"/>
  <c r="K134" i="4" a="1"/>
  <c r="K134" i="4"/>
  <c r="L134" i="4" a="1"/>
  <c r="L134" i="4"/>
  <c r="M134" i="4" a="1"/>
  <c r="M134" i="4"/>
  <c r="G135" i="4" a="1"/>
  <c r="G135" i="4" s="1"/>
  <c r="H135" i="4" a="1"/>
  <c r="H135" i="4" s="1"/>
  <c r="I135" i="4" a="1"/>
  <c r="I135" i="4"/>
  <c r="J135" i="4" a="1"/>
  <c r="J135" i="4"/>
  <c r="K135" i="4" a="1"/>
  <c r="K135" i="4"/>
  <c r="L135" i="4" a="1"/>
  <c r="L135" i="4"/>
  <c r="M135" i="4" a="1"/>
  <c r="M135" i="4"/>
  <c r="G136" i="4" a="1"/>
  <c r="G136" i="4"/>
  <c r="H136" i="4" a="1"/>
  <c r="H136" i="4" s="1"/>
  <c r="I136" i="4" a="1"/>
  <c r="I136" i="4" s="1"/>
  <c r="J136" i="4" a="1"/>
  <c r="J136" i="4"/>
  <c r="K136" i="4" a="1"/>
  <c r="K136" i="4"/>
  <c r="L136" i="4" a="1"/>
  <c r="L136" i="4"/>
  <c r="M136" i="4" a="1"/>
  <c r="M136" i="4"/>
  <c r="G137" i="4" a="1"/>
  <c r="G137" i="4"/>
  <c r="H137" i="4" a="1"/>
  <c r="H137" i="4"/>
  <c r="I137" i="4" a="1"/>
  <c r="I137" i="4" s="1"/>
  <c r="J137" i="4" a="1"/>
  <c r="J137" i="4" s="1"/>
  <c r="K137" i="4" a="1"/>
  <c r="K137" i="4"/>
  <c r="L137" i="4" a="1"/>
  <c r="L137" i="4"/>
  <c r="M137" i="4" a="1"/>
  <c r="M137" i="4"/>
  <c r="G138" i="4" a="1"/>
  <c r="G138" i="4"/>
  <c r="H138" i="4" a="1"/>
  <c r="H138" i="4" s="1"/>
  <c r="I138" i="4" a="1"/>
  <c r="I138" i="4"/>
  <c r="J138" i="4" a="1"/>
  <c r="J138" i="4" s="1"/>
  <c r="K138" i="4" a="1"/>
  <c r="K138" i="4" s="1"/>
  <c r="L138" i="4" a="1"/>
  <c r="L138" i="4"/>
  <c r="M138" i="4" a="1"/>
  <c r="M138" i="4" s="1"/>
  <c r="G139" i="4" a="1"/>
  <c r="G139" i="4"/>
  <c r="H139" i="4" a="1"/>
  <c r="H139" i="4"/>
  <c r="I139" i="4" a="1"/>
  <c r="I139" i="4" s="1"/>
  <c r="J139" i="4" a="1"/>
  <c r="J139" i="4"/>
  <c r="K139" i="4" a="1"/>
  <c r="K139" i="4" s="1"/>
  <c r="L139" i="4" a="1"/>
  <c r="L139" i="4" s="1"/>
  <c r="M139" i="4" a="1"/>
  <c r="M139" i="4"/>
  <c r="G140" i="4" a="1"/>
  <c r="G140" i="4" s="1"/>
  <c r="H140" i="4" a="1"/>
  <c r="H140" i="4"/>
  <c r="I140" i="4" a="1"/>
  <c r="I140" i="4"/>
  <c r="J140" i="4" a="1"/>
  <c r="J140" i="4" s="1"/>
  <c r="K140" i="4" a="1"/>
  <c r="K140" i="4"/>
  <c r="L140" i="4" a="1"/>
  <c r="L140" i="4" s="1"/>
  <c r="M140" i="4" a="1"/>
  <c r="M140" i="4" s="1"/>
  <c r="G141" i="4" a="1"/>
  <c r="G141" i="4"/>
  <c r="H141" i="4" a="1"/>
  <c r="H141" i="4" s="1"/>
  <c r="I141" i="4" a="1"/>
  <c r="I141" i="4"/>
  <c r="J141" i="4" a="1"/>
  <c r="J141" i="4"/>
  <c r="K141" i="4" a="1"/>
  <c r="K141" i="4" s="1"/>
  <c r="L141" i="4" a="1"/>
  <c r="L141" i="4"/>
  <c r="M141" i="4" a="1"/>
  <c r="M141" i="4" s="1"/>
  <c r="G142" i="4" a="1"/>
  <c r="G142" i="4" s="1"/>
  <c r="H142" i="4" a="1"/>
  <c r="H142" i="4"/>
  <c r="I142" i="4" a="1"/>
  <c r="I142" i="4" s="1"/>
  <c r="J142" i="4" a="1"/>
  <c r="J142" i="4"/>
  <c r="K142" i="4" a="1"/>
  <c r="K142" i="4"/>
  <c r="L142" i="4" a="1"/>
  <c r="L142" i="4" s="1"/>
  <c r="M142" i="4" a="1"/>
  <c r="M142" i="4"/>
  <c r="G143" i="4" a="1"/>
  <c r="G143" i="4" s="1"/>
  <c r="H143" i="4" a="1"/>
  <c r="H143" i="4" s="1"/>
  <c r="I143" i="4" a="1"/>
  <c r="I143" i="4"/>
  <c r="J143" i="4" a="1"/>
  <c r="J143" i="4" s="1"/>
  <c r="K143" i="4" a="1"/>
  <c r="K143" i="4"/>
  <c r="L143" i="4" a="1"/>
  <c r="L143" i="4"/>
  <c r="M143" i="4" a="1"/>
  <c r="M143" i="4" s="1"/>
  <c r="G144" i="4" a="1"/>
  <c r="G144" i="4"/>
  <c r="H144" i="4" a="1"/>
  <c r="H144" i="4" s="1"/>
  <c r="I144" i="4" a="1"/>
  <c r="I144" i="4" s="1"/>
  <c r="J144" i="4" a="1"/>
  <c r="J144" i="4"/>
  <c r="K144" i="4" a="1"/>
  <c r="K144" i="4" s="1"/>
  <c r="L144" i="4" a="1"/>
  <c r="L144" i="4"/>
  <c r="M144" i="4" a="1"/>
  <c r="M144" i="4"/>
  <c r="G145" i="4" a="1"/>
  <c r="G145" i="4" s="1"/>
  <c r="H145" i="4" a="1"/>
  <c r="H145" i="4"/>
  <c r="I145" i="4" a="1"/>
  <c r="I145" i="4" s="1"/>
  <c r="J145" i="4" a="1"/>
  <c r="J145" i="4" s="1"/>
  <c r="K145" i="4" a="1"/>
  <c r="K145" i="4"/>
  <c r="L145" i="4" a="1"/>
  <c r="L145" i="4" s="1"/>
  <c r="M145" i="4" a="1"/>
  <c r="M145" i="4"/>
  <c r="G146" i="4" a="1"/>
  <c r="G146" i="4"/>
  <c r="H146" i="4" a="1"/>
  <c r="H146" i="4" s="1"/>
  <c r="I146" i="4" a="1"/>
  <c r="I146" i="4"/>
  <c r="J146" i="4" a="1"/>
  <c r="J146" i="4" s="1"/>
  <c r="K146" i="4" a="1"/>
  <c r="K146" i="4" s="1"/>
  <c r="L146" i="4" a="1"/>
  <c r="L146" i="4" s="1"/>
  <c r="M146" i="4" a="1"/>
  <c r="M146" i="4" s="1"/>
  <c r="G147" i="4" a="1"/>
  <c r="G147" i="4"/>
  <c r="H147" i="4" a="1"/>
  <c r="H147" i="4" s="1"/>
  <c r="I147" i="4" a="1"/>
  <c r="I147" i="4" s="1"/>
  <c r="J147" i="4" a="1"/>
  <c r="J147" i="4"/>
  <c r="K147" i="4" a="1"/>
  <c r="K147" i="4" s="1"/>
  <c r="L147" i="4" a="1"/>
  <c r="L147" i="4" s="1"/>
  <c r="M147" i="4" a="1"/>
  <c r="M147" i="4" s="1"/>
  <c r="G148" i="4" a="1"/>
  <c r="G148" i="4" s="1"/>
  <c r="H148" i="4" a="1"/>
  <c r="H148" i="4"/>
  <c r="I148" i="4" a="1"/>
  <c r="I148" i="4" s="1"/>
  <c r="J148" i="4" a="1"/>
  <c r="J148" i="4" s="1"/>
  <c r="K148" i="4" a="1"/>
  <c r="K148" i="4"/>
  <c r="L148" i="4" a="1"/>
  <c r="L148" i="4" s="1"/>
  <c r="M148" i="4" a="1"/>
  <c r="M148" i="4" s="1"/>
  <c r="G149" i="4" a="1"/>
  <c r="G149" i="4" s="1"/>
  <c r="H149" i="4" a="1"/>
  <c r="H149" i="4" s="1"/>
  <c r="I149" i="4" a="1"/>
  <c r="I149" i="4"/>
  <c r="J149" i="4" a="1"/>
  <c r="J149" i="4" s="1"/>
  <c r="K149" i="4" a="1"/>
  <c r="K149" i="4" s="1"/>
  <c r="L149" i="4" a="1"/>
  <c r="L149" i="4"/>
  <c r="M149" i="4" a="1"/>
  <c r="M149" i="4" s="1"/>
  <c r="G150" i="4" a="1"/>
  <c r="G150" i="4" s="1"/>
  <c r="H150" i="4" a="1"/>
  <c r="H150" i="4" s="1"/>
  <c r="I150" i="4" a="1"/>
  <c r="I150" i="4" s="1"/>
  <c r="J150" i="4" a="1"/>
  <c r="J150" i="4"/>
  <c r="K150" i="4" a="1"/>
  <c r="K150" i="4" s="1"/>
  <c r="L150" i="4" a="1"/>
  <c r="L150" i="4" s="1"/>
  <c r="M150" i="4" a="1"/>
  <c r="M150" i="4"/>
  <c r="G151" i="4" a="1"/>
  <c r="G151" i="4" s="1"/>
  <c r="H151" i="4" a="1"/>
  <c r="H151" i="4" s="1"/>
  <c r="I151" i="4" a="1"/>
  <c r="I151" i="4" s="1"/>
  <c r="J151" i="4" a="1"/>
  <c r="J151" i="4" s="1"/>
  <c r="K151" i="4" a="1"/>
  <c r="K151" i="4"/>
  <c r="L151" i="4" a="1"/>
  <c r="L151" i="4" s="1"/>
  <c r="M151" i="4" a="1"/>
  <c r="M151" i="4" s="1"/>
  <c r="G152" i="4" a="1"/>
  <c r="G152" i="4"/>
  <c r="H152" i="4" a="1"/>
  <c r="H152" i="4" s="1"/>
  <c r="I152" i="4" a="1"/>
  <c r="I152" i="4" s="1"/>
  <c r="J152" i="4" a="1"/>
  <c r="J152" i="4" s="1"/>
  <c r="K152" i="4" a="1"/>
  <c r="K152" i="4" s="1"/>
  <c r="L152" i="4" a="1"/>
  <c r="L152" i="4"/>
  <c r="M152" i="4" a="1"/>
  <c r="M152" i="4" s="1"/>
  <c r="G153" i="4" a="1"/>
  <c r="G153" i="4" s="1"/>
  <c r="H153" i="4" a="1"/>
  <c r="H153" i="4"/>
  <c r="I153" i="4" a="1"/>
  <c r="I153" i="4" s="1"/>
  <c r="J153" i="4" a="1"/>
  <c r="J153" i="4" s="1"/>
  <c r="K153" i="4" a="1"/>
  <c r="K153" i="4" s="1"/>
  <c r="L153" i="4" a="1"/>
  <c r="L153" i="4" s="1"/>
  <c r="M153" i="4" a="1"/>
  <c r="M153" i="4"/>
  <c r="G154" i="4" a="1"/>
  <c r="G154" i="4" s="1"/>
  <c r="H154" i="4" a="1"/>
  <c r="H154" i="4" s="1"/>
  <c r="I154" i="4" a="1"/>
  <c r="I154" i="4"/>
  <c r="J154" i="4" a="1"/>
  <c r="J154" i="4" s="1"/>
  <c r="K154" i="4" a="1"/>
  <c r="K154" i="4" s="1"/>
  <c r="L154" i="4" a="1"/>
  <c r="L154" i="4" s="1"/>
  <c r="M154" i="4" a="1"/>
  <c r="M154" i="4" s="1"/>
  <c r="G155" i="4" a="1"/>
  <c r="G155" i="4"/>
  <c r="H155" i="4" a="1"/>
  <c r="H155" i="4" s="1"/>
  <c r="I155" i="4" a="1"/>
  <c r="I155" i="4" s="1"/>
  <c r="J155" i="4" a="1"/>
  <c r="J155" i="4"/>
  <c r="K155" i="4" a="1"/>
  <c r="K155" i="4" s="1"/>
  <c r="L155" i="4" a="1"/>
  <c r="L155" i="4" s="1"/>
  <c r="M155" i="4" a="1"/>
  <c r="M155" i="4" s="1"/>
  <c r="G156" i="4" a="1"/>
  <c r="G156" i="4" s="1"/>
  <c r="H156" i="4" a="1"/>
  <c r="H156" i="4"/>
  <c r="I156" i="4" a="1"/>
  <c r="I156" i="4" s="1"/>
  <c r="J156" i="4" a="1"/>
  <c r="J156" i="4" s="1"/>
  <c r="K156" i="4" a="1"/>
  <c r="K156" i="4"/>
  <c r="L156" i="4" a="1"/>
  <c r="L156" i="4" s="1"/>
  <c r="M156" i="4" a="1"/>
  <c r="M156" i="4" s="1"/>
  <c r="G157" i="4" a="1"/>
  <c r="G157" i="4" s="1"/>
  <c r="H157" i="4" a="1"/>
  <c r="H157" i="4" s="1"/>
  <c r="I157" i="4" a="1"/>
  <c r="I157" i="4"/>
  <c r="J157" i="4" a="1"/>
  <c r="J157" i="4" s="1"/>
  <c r="K157" i="4" a="1"/>
  <c r="K157" i="4" s="1"/>
  <c r="L157" i="4" a="1"/>
  <c r="L157" i="4"/>
  <c r="M157" i="4" a="1"/>
  <c r="M157" i="4" s="1"/>
  <c r="G158" i="4" a="1"/>
  <c r="G158" i="4" s="1"/>
  <c r="H158" i="4" a="1"/>
  <c r="H158" i="4" s="1"/>
  <c r="I158" i="4" a="1"/>
  <c r="I158" i="4" s="1"/>
  <c r="J158" i="4" a="1"/>
  <c r="J158" i="4"/>
  <c r="K158" i="4" a="1"/>
  <c r="K158" i="4" s="1"/>
  <c r="L158" i="4" a="1"/>
  <c r="L158" i="4" s="1"/>
  <c r="M158" i="4" a="1"/>
  <c r="M158" i="4"/>
  <c r="G159" i="4" a="1"/>
  <c r="G159" i="4" s="1"/>
  <c r="H159" i="4" a="1"/>
  <c r="H159" i="4" s="1"/>
  <c r="I159" i="4" a="1"/>
  <c r="I159" i="4" s="1"/>
  <c r="J159" i="4" a="1"/>
  <c r="J159" i="4" s="1"/>
  <c r="K159" i="4" a="1"/>
  <c r="K159" i="4"/>
  <c r="L159" i="4" a="1"/>
  <c r="L159" i="4" s="1"/>
  <c r="M159" i="4" a="1"/>
  <c r="M159" i="4" s="1"/>
  <c r="G160" i="4" a="1"/>
  <c r="G160" i="4"/>
  <c r="H160" i="4" a="1"/>
  <c r="H160" i="4" s="1"/>
  <c r="I160" i="4" a="1"/>
  <c r="I160" i="4" s="1"/>
  <c r="J160" i="4" a="1"/>
  <c r="J160" i="4" s="1"/>
  <c r="K160" i="4" a="1"/>
  <c r="K160" i="4" s="1"/>
  <c r="L160" i="4" a="1"/>
  <c r="L160" i="4"/>
  <c r="M160" i="4" a="1"/>
  <c r="M160" i="4" s="1"/>
  <c r="G161" i="4" a="1"/>
  <c r="G161" i="4" s="1"/>
  <c r="H161" i="4" a="1"/>
  <c r="H161" i="4"/>
  <c r="I161" i="4" a="1"/>
  <c r="I161" i="4" s="1"/>
  <c r="J161" i="4" a="1"/>
  <c r="J161" i="4" s="1"/>
  <c r="K161" i="4" a="1"/>
  <c r="K161" i="4" s="1"/>
  <c r="L161" i="4" a="1"/>
  <c r="L161" i="4" s="1"/>
  <c r="M161" i="4" a="1"/>
  <c r="M161" i="4"/>
  <c r="G162" i="4" a="1"/>
  <c r="G162" i="4" s="1"/>
  <c r="H162" i="4" a="1"/>
  <c r="H162" i="4" s="1"/>
  <c r="I162" i="4" a="1"/>
  <c r="I162" i="4"/>
  <c r="J162" i="4" a="1"/>
  <c r="J162" i="4" s="1"/>
  <c r="K162" i="4" a="1"/>
  <c r="K162" i="4" s="1"/>
  <c r="L162" i="4" a="1"/>
  <c r="L162" i="4" s="1"/>
  <c r="M162" i="4" a="1"/>
  <c r="M162" i="4" s="1"/>
  <c r="G163" i="4" a="1"/>
  <c r="G163" i="4"/>
  <c r="H163" i="4" a="1"/>
  <c r="H163" i="4" s="1"/>
  <c r="I163" i="4" a="1"/>
  <c r="I163" i="4" s="1"/>
  <c r="J163" i="4" a="1"/>
  <c r="J163" i="4"/>
  <c r="K163" i="4" a="1"/>
  <c r="K163" i="4" s="1"/>
  <c r="L163" i="4" a="1"/>
  <c r="L163" i="4" s="1"/>
  <c r="M163" i="4" a="1"/>
  <c r="M163" i="4" s="1"/>
  <c r="G164" i="4" a="1"/>
  <c r="G164" i="4" s="1"/>
  <c r="H164" i="4" a="1"/>
  <c r="H164" i="4"/>
  <c r="I164" i="4" a="1"/>
  <c r="I164" i="4" s="1"/>
  <c r="J164" i="4" a="1"/>
  <c r="J164" i="4" s="1"/>
  <c r="K164" i="4" a="1"/>
  <c r="K164" i="4"/>
  <c r="L164" i="4" a="1"/>
  <c r="L164" i="4" s="1"/>
  <c r="M164" i="4" a="1"/>
  <c r="M164" i="4" s="1"/>
  <c r="G165" i="4" a="1"/>
  <c r="G165" i="4" s="1"/>
  <c r="H165" i="4" a="1"/>
  <c r="H165" i="4" s="1"/>
  <c r="I165" i="4" a="1"/>
  <c r="I165" i="4"/>
  <c r="J165" i="4" a="1"/>
  <c r="J165" i="4" s="1"/>
  <c r="K165" i="4" a="1"/>
  <c r="K165" i="4" s="1"/>
  <c r="L165" i="4" a="1"/>
  <c r="L165" i="4"/>
  <c r="M165" i="4" a="1"/>
  <c r="M165" i="4" s="1"/>
  <c r="G166" i="4" a="1"/>
  <c r="G166" i="4" s="1"/>
  <c r="H166" i="4" a="1"/>
  <c r="H166" i="4" s="1"/>
  <c r="I166" i="4" a="1"/>
  <c r="I166" i="4" s="1"/>
  <c r="J166" i="4" a="1"/>
  <c r="J166" i="4"/>
  <c r="K166" i="4" a="1"/>
  <c r="K166" i="4" s="1"/>
  <c r="L166" i="4" a="1"/>
  <c r="L166" i="4" s="1"/>
  <c r="M166" i="4" a="1"/>
  <c r="M166" i="4"/>
  <c r="G167" i="4" a="1"/>
  <c r="G167" i="4" s="1"/>
  <c r="H167" i="4" a="1"/>
  <c r="H167" i="4" s="1"/>
  <c r="I167" i="4" a="1"/>
  <c r="I167" i="4" s="1"/>
  <c r="J167" i="4" a="1"/>
  <c r="J167" i="4" s="1"/>
  <c r="K167" i="4" a="1"/>
  <c r="K167" i="4"/>
  <c r="L167" i="4" a="1"/>
  <c r="L167" i="4" s="1"/>
  <c r="M167" i="4" a="1"/>
  <c r="M167" i="4" s="1"/>
  <c r="G168" i="4" a="1"/>
  <c r="G168" i="4"/>
  <c r="H168" i="4" a="1"/>
  <c r="H168" i="4" s="1"/>
  <c r="I168" i="4" a="1"/>
  <c r="I168" i="4" s="1"/>
  <c r="J168" i="4" a="1"/>
  <c r="J168" i="4" s="1"/>
  <c r="K168" i="4" a="1"/>
  <c r="K168" i="4" s="1"/>
  <c r="L168" i="4" a="1"/>
  <c r="L168" i="4"/>
  <c r="M168" i="4" a="1"/>
  <c r="M168" i="4" s="1"/>
  <c r="G169" i="4" a="1"/>
  <c r="G169" i="4" s="1"/>
  <c r="H169" i="4" a="1"/>
  <c r="H169" i="4"/>
  <c r="I169" i="4" a="1"/>
  <c r="I169" i="4" s="1"/>
  <c r="J169" i="4" a="1"/>
  <c r="J169" i="4" s="1"/>
  <c r="K169" i="4" a="1"/>
  <c r="K169" i="4" s="1"/>
  <c r="L169" i="4" a="1"/>
  <c r="L169" i="4" s="1"/>
  <c r="M169" i="4" a="1"/>
  <c r="M169" i="4"/>
  <c r="G170" i="4" a="1"/>
  <c r="G170" i="4" s="1"/>
  <c r="H170" i="4" a="1"/>
  <c r="H170" i="4" s="1"/>
  <c r="I170" i="4" a="1"/>
  <c r="I170" i="4"/>
  <c r="J170" i="4" a="1"/>
  <c r="J170" i="4" s="1"/>
  <c r="K170" i="4" a="1"/>
  <c r="K170" i="4" s="1"/>
  <c r="L170" i="4" a="1"/>
  <c r="L170" i="4" s="1"/>
  <c r="M170" i="4" a="1"/>
  <c r="M170" i="4" s="1"/>
  <c r="G171" i="4" a="1"/>
  <c r="G171" i="4" s="1"/>
  <c r="H171" i="4" a="1"/>
  <c r="H171" i="4" s="1"/>
  <c r="I171" i="4" a="1"/>
  <c r="I171" i="4" s="1"/>
  <c r="J171" i="4" a="1"/>
  <c r="J171" i="4"/>
  <c r="K171" i="4" a="1"/>
  <c r="K171" i="4" s="1"/>
  <c r="L171" i="4" a="1"/>
  <c r="L171" i="4" s="1"/>
  <c r="M171" i="4" a="1"/>
  <c r="M171" i="4" s="1"/>
  <c r="G172" i="4" a="1"/>
  <c r="G172" i="4" s="1"/>
  <c r="H172" i="4" a="1"/>
  <c r="H172" i="4" s="1"/>
  <c r="I172" i="4" a="1"/>
  <c r="I172" i="4" s="1"/>
  <c r="J172" i="4" a="1"/>
  <c r="J172" i="4" s="1"/>
  <c r="K172" i="4" a="1"/>
  <c r="K172" i="4"/>
  <c r="L172" i="4" a="1"/>
  <c r="L172" i="4" s="1"/>
  <c r="M172" i="4" a="1"/>
  <c r="M172" i="4" s="1"/>
  <c r="G173" i="4" a="1"/>
  <c r="G173" i="4" s="1"/>
  <c r="H173" i="4" a="1"/>
  <c r="H173" i="4" s="1"/>
  <c r="I173" i="4" a="1"/>
  <c r="I173" i="4" s="1"/>
  <c r="J173" i="4" a="1"/>
  <c r="J173" i="4" s="1"/>
  <c r="K173" i="4" a="1"/>
  <c r="K173" i="4" s="1"/>
  <c r="L173" i="4" a="1"/>
  <c r="L173" i="4"/>
  <c r="M173" i="4" a="1"/>
  <c r="M173" i="4" s="1"/>
  <c r="G174" i="4" a="1"/>
  <c r="G174" i="4" s="1"/>
  <c r="H174" i="4" a="1"/>
  <c r="H174" i="4" s="1"/>
  <c r="I174" i="4" a="1"/>
  <c r="I174" i="4" s="1"/>
  <c r="J174" i="4" a="1"/>
  <c r="J174" i="4" s="1"/>
  <c r="K174" i="4" a="1"/>
  <c r="K174" i="4" s="1"/>
  <c r="L174" i="4" a="1"/>
  <c r="L174" i="4" s="1"/>
  <c r="M174" i="4" a="1"/>
  <c r="M174" i="4"/>
  <c r="G175" i="4" a="1"/>
  <c r="G175" i="4" s="1"/>
  <c r="H175" i="4" a="1"/>
  <c r="H175" i="4" s="1"/>
  <c r="I175" i="4" a="1"/>
  <c r="I175" i="4" s="1"/>
  <c r="J175" i="4" a="1"/>
  <c r="J175" i="4" s="1"/>
  <c r="K175" i="4" a="1"/>
  <c r="K175" i="4" s="1"/>
  <c r="L175" i="4" a="1"/>
  <c r="L175" i="4" s="1"/>
  <c r="M175" i="4" a="1"/>
  <c r="M175" i="4" s="1"/>
  <c r="G176" i="4" a="1"/>
  <c r="G176" i="4"/>
  <c r="H176" i="4" a="1"/>
  <c r="H176" i="4" s="1"/>
  <c r="I176" i="4" a="1"/>
  <c r="I176" i="4" s="1"/>
  <c r="J176" i="4" a="1"/>
  <c r="J176" i="4" s="1"/>
  <c r="K176" i="4" a="1"/>
  <c r="K176" i="4" s="1"/>
  <c r="L176" i="4" a="1"/>
  <c r="L176" i="4" s="1"/>
  <c r="M176" i="4" a="1"/>
  <c r="M176" i="4" s="1"/>
  <c r="G177" i="4" a="1"/>
  <c r="G177" i="4" s="1"/>
  <c r="H177" i="4" a="1"/>
  <c r="H177" i="4"/>
  <c r="I177" i="4" a="1"/>
  <c r="I177" i="4" s="1"/>
  <c r="J177" i="4" a="1"/>
  <c r="J177" i="4" s="1"/>
  <c r="K177" i="4" a="1"/>
  <c r="K177" i="4" s="1"/>
  <c r="L177" i="4" a="1"/>
  <c r="L177" i="4" s="1"/>
  <c r="M177" i="4" a="1"/>
  <c r="M177" i="4" s="1"/>
  <c r="G178" i="4" a="1"/>
  <c r="G178" i="4" s="1"/>
  <c r="H178" i="4" a="1"/>
  <c r="H178" i="4" s="1"/>
  <c r="I178" i="4" a="1"/>
  <c r="I178" i="4"/>
  <c r="J178" i="4" a="1"/>
  <c r="J178" i="4" s="1"/>
  <c r="K178" i="4" a="1"/>
  <c r="K178" i="4" s="1"/>
  <c r="L178" i="4" a="1"/>
  <c r="L178" i="4" s="1"/>
  <c r="M178" i="4" a="1"/>
  <c r="M178" i="4" s="1"/>
  <c r="G179" i="4" a="1"/>
  <c r="G179" i="4" s="1"/>
  <c r="H179" i="4" a="1"/>
  <c r="H179" i="4" s="1"/>
  <c r="I179" i="4" a="1"/>
  <c r="I179" i="4" s="1"/>
  <c r="J179" i="4" a="1"/>
  <c r="J179" i="4"/>
  <c r="K179" i="4" a="1"/>
  <c r="K179" i="4" s="1"/>
  <c r="L179" i="4" a="1"/>
  <c r="L179" i="4" s="1"/>
  <c r="M179" i="4" a="1"/>
  <c r="M179" i="4" s="1"/>
  <c r="G180" i="4" a="1"/>
  <c r="G180" i="4" s="1"/>
  <c r="H180" i="4" a="1"/>
  <c r="H180" i="4" s="1"/>
  <c r="I180" i="4" a="1"/>
  <c r="I180" i="4" s="1"/>
  <c r="J180" i="4" a="1"/>
  <c r="J180" i="4" s="1"/>
  <c r="K180" i="4" a="1"/>
  <c r="K180" i="4"/>
  <c r="L180" i="4" a="1"/>
  <c r="L180" i="4" s="1"/>
  <c r="M180" i="4" a="1"/>
  <c r="M180" i="4" s="1"/>
  <c r="G181" i="4" a="1"/>
  <c r="G181" i="4" s="1"/>
  <c r="H181" i="4" a="1"/>
  <c r="H181" i="4" s="1"/>
  <c r="I181" i="4" a="1"/>
  <c r="I181" i="4" s="1"/>
  <c r="J181" i="4" a="1"/>
  <c r="J181" i="4" s="1"/>
  <c r="K181" i="4" a="1"/>
  <c r="K181" i="4" s="1"/>
  <c r="L181" i="4" a="1"/>
  <c r="L181" i="4"/>
  <c r="M181" i="4" a="1"/>
  <c r="M181" i="4" s="1"/>
  <c r="G182" i="4" a="1"/>
  <c r="G182" i="4" s="1"/>
  <c r="H182" i="4" a="1"/>
  <c r="H182" i="4" s="1"/>
  <c r="I182" i="4" a="1"/>
  <c r="I182" i="4" s="1"/>
  <c r="J182" i="4" a="1"/>
  <c r="J182" i="4" s="1"/>
  <c r="K182" i="4" a="1"/>
  <c r="K182" i="4" s="1"/>
  <c r="L182" i="4" a="1"/>
  <c r="L182" i="4" s="1"/>
  <c r="M182" i="4" a="1"/>
  <c r="M182" i="4"/>
  <c r="G183" i="4" a="1"/>
  <c r="G183" i="4" s="1"/>
  <c r="H183" i="4" a="1"/>
  <c r="H183" i="4" s="1"/>
  <c r="I183" i="4" a="1"/>
  <c r="I183" i="4" s="1"/>
  <c r="J183" i="4" a="1"/>
  <c r="J183" i="4" s="1"/>
  <c r="K183" i="4" a="1"/>
  <c r="K183" i="4" s="1"/>
  <c r="L183" i="4" a="1"/>
  <c r="L183" i="4" s="1"/>
  <c r="M183" i="4" a="1"/>
  <c r="M183" i="4" s="1"/>
  <c r="G184" i="4" a="1"/>
  <c r="G184" i="4"/>
  <c r="H184" i="4" a="1"/>
  <c r="H184" i="4" s="1"/>
  <c r="I184" i="4" a="1"/>
  <c r="I184" i="4" s="1"/>
  <c r="J184" i="4" a="1"/>
  <c r="J184" i="4" s="1"/>
  <c r="K184" i="4" a="1"/>
  <c r="K184" i="4" s="1"/>
  <c r="L184" i="4" a="1"/>
  <c r="L184" i="4" s="1"/>
  <c r="M184" i="4" a="1"/>
  <c r="M184" i="4" s="1"/>
  <c r="G185" i="4" a="1"/>
  <c r="G185" i="4" s="1"/>
  <c r="H185" i="4" a="1"/>
  <c r="H185" i="4"/>
  <c r="I185" i="4" a="1"/>
  <c r="I185" i="4" s="1"/>
  <c r="J185" i="4" a="1"/>
  <c r="J185" i="4" s="1"/>
  <c r="K185" i="4" a="1"/>
  <c r="K185" i="4" s="1"/>
  <c r="L185" i="4" a="1"/>
  <c r="L185" i="4" s="1"/>
  <c r="M185" i="4" a="1"/>
  <c r="M185" i="4" s="1"/>
  <c r="G186" i="4" a="1"/>
  <c r="G186" i="4" s="1"/>
  <c r="H186" i="4" a="1"/>
  <c r="H186" i="4" s="1"/>
  <c r="I186" i="4" a="1"/>
  <c r="I186" i="4"/>
  <c r="J186" i="4" a="1"/>
  <c r="J186" i="4" s="1"/>
  <c r="K186" i="4" a="1"/>
  <c r="K186" i="4" s="1"/>
  <c r="L186" i="4" a="1"/>
  <c r="L186" i="4" s="1"/>
  <c r="M186" i="4" a="1"/>
  <c r="M186" i="4" s="1"/>
  <c r="G187" i="4" a="1"/>
  <c r="G187" i="4" s="1"/>
  <c r="H187" i="4" a="1"/>
  <c r="H187" i="4" s="1"/>
  <c r="I187" i="4" a="1"/>
  <c r="I187" i="4" s="1"/>
  <c r="J187" i="4" a="1"/>
  <c r="J187" i="4"/>
  <c r="K187" i="4" a="1"/>
  <c r="K187" i="4" s="1"/>
  <c r="L187" i="4" a="1"/>
  <c r="L187" i="4" s="1"/>
  <c r="M187" i="4" a="1"/>
  <c r="M187" i="4" s="1"/>
  <c r="G188" i="4" a="1"/>
  <c r="G188" i="4" s="1"/>
  <c r="H188" i="4" a="1"/>
  <c r="H188" i="4" s="1"/>
  <c r="I188" i="4" a="1"/>
  <c r="I188" i="4" s="1"/>
  <c r="J188" i="4" a="1"/>
  <c r="J188" i="4" s="1"/>
  <c r="K188" i="4" a="1"/>
  <c r="K188" i="4"/>
  <c r="L188" i="4" a="1"/>
  <c r="L188" i="4" s="1"/>
  <c r="M188" i="4" a="1"/>
  <c r="M188" i="4" s="1"/>
  <c r="G189" i="4" a="1"/>
  <c r="G189" i="4" s="1"/>
  <c r="H189" i="4" a="1"/>
  <c r="H189" i="4" s="1"/>
  <c r="I189" i="4" a="1"/>
  <c r="I189" i="4" s="1"/>
  <c r="J189" i="4" a="1"/>
  <c r="J189" i="4" s="1"/>
  <c r="K189" i="4" a="1"/>
  <c r="K189" i="4" s="1"/>
  <c r="L189" i="4" a="1"/>
  <c r="L189" i="4"/>
  <c r="M189" i="4" a="1"/>
  <c r="M189" i="4" s="1"/>
  <c r="G190" i="4" a="1"/>
  <c r="G190" i="4" s="1"/>
  <c r="H190" i="4" a="1"/>
  <c r="H190" i="4" s="1"/>
  <c r="I190" i="4" a="1"/>
  <c r="I190" i="4" s="1"/>
  <c r="J190" i="4" a="1"/>
  <c r="J190" i="4" s="1"/>
  <c r="K190" i="4" a="1"/>
  <c r="K190" i="4" s="1"/>
  <c r="L190" i="4" a="1"/>
  <c r="L190" i="4" s="1"/>
  <c r="M190" i="4" a="1"/>
  <c r="M190" i="4"/>
  <c r="G191" i="4" a="1"/>
  <c r="G191" i="4" s="1"/>
  <c r="H191" i="4" a="1"/>
  <c r="H191" i="4" s="1"/>
  <c r="I191" i="4" a="1"/>
  <c r="I191" i="4" s="1"/>
  <c r="J191" i="4" a="1"/>
  <c r="J191" i="4" s="1"/>
  <c r="K191" i="4" a="1"/>
  <c r="K191" i="4" s="1"/>
  <c r="L191" i="4" a="1"/>
  <c r="L191" i="4" s="1"/>
  <c r="M191" i="4" a="1"/>
  <c r="M191" i="4" s="1"/>
  <c r="G192" i="4" a="1"/>
  <c r="G192" i="4"/>
  <c r="H192" i="4" a="1"/>
  <c r="H192" i="4" s="1"/>
  <c r="I192" i="4" a="1"/>
  <c r="I192" i="4" s="1"/>
  <c r="J192" i="4" a="1"/>
  <c r="J192" i="4" s="1"/>
  <c r="K192" i="4" a="1"/>
  <c r="K192" i="4" s="1"/>
  <c r="L192" i="4" a="1"/>
  <c r="L192" i="4" s="1"/>
  <c r="M192" i="4" a="1"/>
  <c r="M192" i="4" s="1"/>
  <c r="G193" i="4" a="1"/>
  <c r="G193" i="4" s="1"/>
  <c r="H193" i="4" a="1"/>
  <c r="H193" i="4"/>
  <c r="I193" i="4" a="1"/>
  <c r="I193" i="4" s="1"/>
  <c r="J193" i="4" a="1"/>
  <c r="J193" i="4" s="1"/>
  <c r="K193" i="4" a="1"/>
  <c r="K193" i="4" s="1"/>
  <c r="L193" i="4" a="1"/>
  <c r="L193" i="4" s="1"/>
  <c r="M193" i="4" a="1"/>
  <c r="M193" i="4" s="1"/>
  <c r="G194" i="4" a="1"/>
  <c r="G194" i="4" s="1"/>
  <c r="H194" i="4" a="1"/>
  <c r="H194" i="4" s="1"/>
  <c r="I194" i="4" a="1"/>
  <c r="I194" i="4"/>
  <c r="J194" i="4" a="1"/>
  <c r="J194" i="4" s="1"/>
  <c r="K194" i="4" a="1"/>
  <c r="K194" i="4" s="1"/>
  <c r="L194" i="4" a="1"/>
  <c r="L194" i="4" s="1"/>
  <c r="M194" i="4" a="1"/>
  <c r="M194" i="4" s="1"/>
  <c r="G195" i="4" a="1"/>
  <c r="G195" i="4" s="1"/>
  <c r="H195" i="4" a="1"/>
  <c r="H195" i="4" s="1"/>
  <c r="I195" i="4" a="1"/>
  <c r="I195" i="4" s="1"/>
  <c r="J195" i="4" a="1"/>
  <c r="J195" i="4"/>
  <c r="K195" i="4" a="1"/>
  <c r="K195" i="4" s="1"/>
  <c r="L195" i="4" a="1"/>
  <c r="L195" i="4" s="1"/>
  <c r="M195" i="4" a="1"/>
  <c r="M195" i="4" s="1"/>
  <c r="G196" i="4" a="1"/>
  <c r="G196" i="4" s="1"/>
  <c r="H196" i="4" a="1"/>
  <c r="H196" i="4" s="1"/>
  <c r="I196" i="4" a="1"/>
  <c r="I196" i="4" s="1"/>
  <c r="J196" i="4" a="1"/>
  <c r="J196" i="4" s="1"/>
  <c r="K196" i="4" a="1"/>
  <c r="K196" i="4"/>
  <c r="L196" i="4" a="1"/>
  <c r="L196" i="4" s="1"/>
  <c r="M196" i="4" a="1"/>
  <c r="M196" i="4" s="1"/>
  <c r="G197" i="4" a="1"/>
  <c r="G197" i="4" s="1"/>
  <c r="H197" i="4" a="1"/>
  <c r="H197" i="4" s="1"/>
  <c r="I197" i="4" a="1"/>
  <c r="I197" i="4" s="1"/>
  <c r="J197" i="4" a="1"/>
  <c r="J197" i="4" s="1"/>
  <c r="K197" i="4" a="1"/>
  <c r="K197" i="4" s="1"/>
  <c r="L197" i="4" a="1"/>
  <c r="L197" i="4"/>
  <c r="M197" i="4" a="1"/>
  <c r="M197" i="4" s="1"/>
  <c r="M27" i="4" a="1"/>
  <c r="M27" i="4" s="1"/>
  <c r="L27" i="4" a="1"/>
  <c r="L27" i="4" s="1"/>
  <c r="K27" i="4" a="1"/>
  <c r="K27" i="4" s="1"/>
  <c r="J27" i="4" a="1"/>
  <c r="J27" i="4" s="1"/>
  <c r="I27" i="4" a="1"/>
  <c r="I27" i="4" s="1"/>
  <c r="H27" i="4" a="1"/>
  <c r="H27" i="4" s="1"/>
  <c r="G27" i="4" a="1"/>
  <c r="G27" i="4" s="1"/>
  <c r="F28" i="4" a="1"/>
  <c r="F28" i="4" s="1"/>
  <c r="F38" i="4" a="1"/>
  <c r="F38" i="4" s="1"/>
  <c r="F39" i="4" a="1"/>
  <c r="F39" i="4"/>
  <c r="F40" i="4" a="1"/>
  <c r="F40" i="4" s="1"/>
  <c r="F41" i="4" a="1"/>
  <c r="F41" i="4" s="1"/>
  <c r="F42" i="4" a="1"/>
  <c r="F42" i="4"/>
  <c r="F43" i="4" a="1"/>
  <c r="F43" i="4" s="1"/>
  <c r="F44" i="4" a="1"/>
  <c r="F44" i="4" s="1"/>
  <c r="F45" i="4" a="1"/>
  <c r="F45" i="4" s="1"/>
  <c r="F46" i="4" a="1"/>
  <c r="F46" i="4" s="1"/>
  <c r="F47" i="4" a="1"/>
  <c r="F47" i="4"/>
  <c r="F48" i="4" a="1"/>
  <c r="F48" i="4" s="1"/>
  <c r="F49" i="4" a="1"/>
  <c r="F49" i="4" s="1"/>
  <c r="F50" i="4" a="1"/>
  <c r="F50" i="4" s="1"/>
  <c r="F51" i="4" a="1"/>
  <c r="F51" i="4" s="1"/>
  <c r="F52" i="4" a="1"/>
  <c r="F52" i="4" s="1"/>
  <c r="F53" i="4" a="1"/>
  <c r="F53" i="4" s="1"/>
  <c r="F54" i="4" a="1"/>
  <c r="F54" i="4" s="1"/>
  <c r="F55" i="4" a="1"/>
  <c r="F55" i="4"/>
  <c r="F56" i="4" a="1"/>
  <c r="F56" i="4" s="1"/>
  <c r="F57" i="4" a="1"/>
  <c r="F57" i="4" s="1"/>
  <c r="F58" i="4" a="1"/>
  <c r="F58" i="4" s="1"/>
  <c r="F59" i="4" a="1"/>
  <c r="F59" i="4" s="1"/>
  <c r="F60" i="4" a="1"/>
  <c r="F60" i="4" s="1"/>
  <c r="F61" i="4" a="1"/>
  <c r="F61" i="4" s="1"/>
  <c r="F62" i="4" a="1"/>
  <c r="F62" i="4" s="1"/>
  <c r="F63" i="4" a="1"/>
  <c r="F63" i="4"/>
  <c r="F64" i="4" a="1"/>
  <c r="F64" i="4" s="1"/>
  <c r="F65" i="4" a="1"/>
  <c r="F65" i="4" s="1"/>
  <c r="F66" i="4" a="1"/>
  <c r="F66" i="4" s="1"/>
  <c r="F67" i="4" a="1"/>
  <c r="F67" i="4" s="1"/>
  <c r="F68" i="4" a="1"/>
  <c r="F68" i="4" s="1"/>
  <c r="F69" i="4" a="1"/>
  <c r="F69" i="4" s="1"/>
  <c r="F70" i="4" a="1"/>
  <c r="F70" i="4" s="1"/>
  <c r="F71" i="4" a="1"/>
  <c r="F71" i="4"/>
  <c r="F72" i="4" a="1"/>
  <c r="F72" i="4" s="1"/>
  <c r="F73" i="4" a="1"/>
  <c r="F73" i="4" s="1"/>
  <c r="F74" i="4" a="1"/>
  <c r="F74" i="4" s="1"/>
  <c r="F75" i="4" a="1"/>
  <c r="F75" i="4" s="1"/>
  <c r="F76" i="4" a="1"/>
  <c r="F76" i="4" s="1"/>
  <c r="F77" i="4" a="1"/>
  <c r="F77" i="4" s="1"/>
  <c r="F78" i="4" a="1"/>
  <c r="F78" i="4" s="1"/>
  <c r="F79" i="4" a="1"/>
  <c r="F79" i="4"/>
  <c r="F80" i="4" a="1"/>
  <c r="F80" i="4" s="1"/>
  <c r="F81" i="4" a="1"/>
  <c r="F81" i="4" s="1"/>
  <c r="F82" i="4" a="1"/>
  <c r="F82" i="4" s="1"/>
  <c r="F83" i="4" a="1"/>
  <c r="F83" i="4" s="1"/>
  <c r="F84" i="4" a="1"/>
  <c r="F84" i="4" s="1"/>
  <c r="F85" i="4" a="1"/>
  <c r="F85" i="4" s="1"/>
  <c r="F86" i="4" a="1"/>
  <c r="F86" i="4" s="1"/>
  <c r="F87" i="4" a="1"/>
  <c r="F87" i="4"/>
  <c r="F88" i="4" a="1"/>
  <c r="F88" i="4" s="1"/>
  <c r="F89" i="4" a="1"/>
  <c r="F89" i="4" s="1"/>
  <c r="F90" i="4" a="1"/>
  <c r="F90" i="4" s="1"/>
  <c r="F91" i="4" a="1"/>
  <c r="F91" i="4" s="1"/>
  <c r="F92" i="4" a="1"/>
  <c r="F92" i="4" s="1"/>
  <c r="F93" i="4" a="1"/>
  <c r="F93" i="4" s="1"/>
  <c r="F94" i="4" a="1"/>
  <c r="F94" i="4" s="1"/>
  <c r="F95" i="4" a="1"/>
  <c r="F95" i="4"/>
  <c r="F96" i="4" a="1"/>
  <c r="F96" i="4" s="1"/>
  <c r="F97" i="4" a="1"/>
  <c r="F97" i="4" s="1"/>
  <c r="F98" i="4" a="1"/>
  <c r="F98" i="4" s="1"/>
  <c r="F99" i="4" a="1"/>
  <c r="F99" i="4" s="1"/>
  <c r="F100" i="4" a="1"/>
  <c r="F100" i="4" s="1"/>
  <c r="F101" i="4" a="1"/>
  <c r="F101" i="4" s="1"/>
  <c r="F102" i="4" a="1"/>
  <c r="F102" i="4" s="1"/>
  <c r="F103" i="4" a="1"/>
  <c r="F103" i="4"/>
  <c r="F104" i="4" a="1"/>
  <c r="F104" i="4" s="1"/>
  <c r="F105" i="4" a="1"/>
  <c r="F105" i="4" s="1"/>
  <c r="F106" i="4" a="1"/>
  <c r="F106" i="4" s="1"/>
  <c r="F107" i="4" a="1"/>
  <c r="F107" i="4" s="1"/>
  <c r="F108" i="4" a="1"/>
  <c r="F108" i="4" s="1"/>
  <c r="F109" i="4" a="1"/>
  <c r="F109" i="4" s="1"/>
  <c r="F110" i="4" a="1"/>
  <c r="F110" i="4" s="1"/>
  <c r="F111" i="4" a="1"/>
  <c r="F111" i="4"/>
  <c r="F112" i="4" a="1"/>
  <c r="F112" i="4" s="1"/>
  <c r="F113" i="4" a="1"/>
  <c r="F113" i="4" s="1"/>
  <c r="F114" i="4" a="1"/>
  <c r="F114" i="4" s="1"/>
  <c r="F115" i="4" a="1"/>
  <c r="F115" i="4" s="1"/>
  <c r="F116" i="4" a="1"/>
  <c r="F116" i="4" s="1"/>
  <c r="F117" i="4" a="1"/>
  <c r="F117" i="4" s="1"/>
  <c r="F118" i="4" a="1"/>
  <c r="F118" i="4" s="1"/>
  <c r="F119" i="4" a="1"/>
  <c r="F119" i="4"/>
  <c r="F120" i="4" a="1"/>
  <c r="F120" i="4" s="1"/>
  <c r="F121" i="4" a="1"/>
  <c r="F121" i="4" s="1"/>
  <c r="F122" i="4" a="1"/>
  <c r="F122" i="4" s="1"/>
  <c r="F123" i="4" a="1"/>
  <c r="F123" i="4" s="1"/>
  <c r="F124" i="4" a="1"/>
  <c r="F124" i="4" s="1"/>
  <c r="F125" i="4" a="1"/>
  <c r="F125" i="4" s="1"/>
  <c r="F126" i="4" a="1"/>
  <c r="F126" i="4" s="1"/>
  <c r="F127" i="4" a="1"/>
  <c r="F127" i="4"/>
  <c r="F128" i="4" a="1"/>
  <c r="F128" i="4" s="1"/>
  <c r="F129" i="4" a="1"/>
  <c r="F129" i="4" s="1"/>
  <c r="F130" i="4" a="1"/>
  <c r="F130" i="4" s="1"/>
  <c r="F131" i="4" a="1"/>
  <c r="F131" i="4" s="1"/>
  <c r="F132" i="4" a="1"/>
  <c r="F132" i="4" s="1"/>
  <c r="F133" i="4" a="1"/>
  <c r="F133" i="4" s="1"/>
  <c r="F134" i="4" a="1"/>
  <c r="F134" i="4" s="1"/>
  <c r="F135" i="4" a="1"/>
  <c r="F135" i="4"/>
  <c r="F136" i="4" a="1"/>
  <c r="F136" i="4" s="1"/>
  <c r="F137" i="4" a="1"/>
  <c r="F137" i="4" s="1"/>
  <c r="F138" i="4" a="1"/>
  <c r="F138" i="4" s="1"/>
  <c r="F139" i="4" a="1"/>
  <c r="F139" i="4" s="1"/>
  <c r="F140" i="4" a="1"/>
  <c r="F140" i="4" s="1"/>
  <c r="F141" i="4" a="1"/>
  <c r="F141" i="4" s="1"/>
  <c r="F142" i="4" a="1"/>
  <c r="F142" i="4" s="1"/>
  <c r="F143" i="4" a="1"/>
  <c r="F143" i="4"/>
  <c r="F144" i="4" a="1"/>
  <c r="F144" i="4" s="1"/>
  <c r="F145" i="4" a="1"/>
  <c r="F145" i="4" s="1"/>
  <c r="F146" i="4" a="1"/>
  <c r="F146" i="4" s="1"/>
  <c r="F147" i="4" a="1"/>
  <c r="F147" i="4" s="1"/>
  <c r="F148" i="4" a="1"/>
  <c r="F148" i="4" s="1"/>
  <c r="F149" i="4" a="1"/>
  <c r="F149" i="4" s="1"/>
  <c r="F150" i="4" a="1"/>
  <c r="F150" i="4" s="1"/>
  <c r="F151" i="4" a="1"/>
  <c r="F151" i="4"/>
  <c r="F152" i="4" a="1"/>
  <c r="F152" i="4" s="1"/>
  <c r="F153" i="4" a="1"/>
  <c r="F153" i="4" s="1"/>
  <c r="F154" i="4" a="1"/>
  <c r="F154" i="4" s="1"/>
  <c r="F155" i="4" a="1"/>
  <c r="F155" i="4" s="1"/>
  <c r="F156" i="4" a="1"/>
  <c r="F156" i="4" s="1"/>
  <c r="F157" i="4" a="1"/>
  <c r="F157" i="4" s="1"/>
  <c r="F158" i="4" a="1"/>
  <c r="F158" i="4" s="1"/>
  <c r="F159" i="4" a="1"/>
  <c r="F159" i="4"/>
  <c r="F160" i="4" a="1"/>
  <c r="F160" i="4" s="1"/>
  <c r="F161" i="4" a="1"/>
  <c r="F161" i="4" s="1"/>
  <c r="F162" i="4" a="1"/>
  <c r="F162" i="4" s="1"/>
  <c r="F163" i="4" a="1"/>
  <c r="F163" i="4" s="1"/>
  <c r="F164" i="4" a="1"/>
  <c r="F164" i="4" s="1"/>
  <c r="F165" i="4" a="1"/>
  <c r="F165" i="4" s="1"/>
  <c r="F166" i="4" a="1"/>
  <c r="F166" i="4" s="1"/>
  <c r="F167" i="4" a="1"/>
  <c r="F167" i="4" s="1"/>
  <c r="F168" i="4" a="1"/>
  <c r="F168" i="4" s="1"/>
  <c r="F169" i="4" a="1"/>
  <c r="F169" i="4" s="1"/>
  <c r="F170" i="4" a="1"/>
  <c r="F170" i="4" s="1"/>
  <c r="F171" i="4" a="1"/>
  <c r="F171" i="4" s="1"/>
  <c r="F172" i="4" a="1"/>
  <c r="F172" i="4" s="1"/>
  <c r="F173" i="4" a="1"/>
  <c r="F173" i="4" s="1"/>
  <c r="F174" i="4" a="1"/>
  <c r="F174" i="4" s="1"/>
  <c r="F175" i="4" a="1"/>
  <c r="F175" i="4"/>
  <c r="F176" i="4" a="1"/>
  <c r="F176" i="4" s="1"/>
  <c r="F177" i="4" a="1"/>
  <c r="F177" i="4" s="1"/>
  <c r="F178" i="4" a="1"/>
  <c r="F178" i="4" s="1"/>
  <c r="F179" i="4" a="1"/>
  <c r="F179" i="4" s="1"/>
  <c r="F180" i="4" a="1"/>
  <c r="F180" i="4" s="1"/>
  <c r="F181" i="4" a="1"/>
  <c r="F181" i="4" s="1"/>
  <c r="F182" i="4" a="1"/>
  <c r="F182" i="4" s="1"/>
  <c r="F183" i="4" a="1"/>
  <c r="F183" i="4"/>
  <c r="F184" i="4" a="1"/>
  <c r="F184" i="4" s="1"/>
  <c r="F185" i="4" a="1"/>
  <c r="F185" i="4" s="1"/>
  <c r="F186" i="4" a="1"/>
  <c r="F186" i="4" s="1"/>
  <c r="F187" i="4" a="1"/>
  <c r="F187" i="4" s="1"/>
  <c r="F188" i="4" a="1"/>
  <c r="F188" i="4" s="1"/>
  <c r="F189" i="4" a="1"/>
  <c r="F189" i="4" s="1"/>
  <c r="F190" i="4" a="1"/>
  <c r="F190" i="4" s="1"/>
  <c r="F191" i="4" a="1"/>
  <c r="F191" i="4"/>
  <c r="F192" i="4" a="1"/>
  <c r="F192" i="4" s="1"/>
  <c r="F193" i="4" a="1"/>
  <c r="F193" i="4" s="1"/>
  <c r="F194" i="4" a="1"/>
  <c r="F194" i="4" s="1"/>
  <c r="F195" i="4" a="1"/>
  <c r="F195" i="4" s="1"/>
  <c r="F196" i="4" a="1"/>
  <c r="F196" i="4" s="1"/>
  <c r="F197" i="4" a="1"/>
  <c r="F197" i="4" s="1"/>
  <c r="F29" i="4" a="1"/>
  <c r="F29" i="4" s="1"/>
  <c r="F30" i="4" a="1"/>
  <c r="F30" i="4" s="1"/>
  <c r="F31" i="4" a="1"/>
  <c r="F31" i="4" s="1"/>
  <c r="F32" i="4" a="1"/>
  <c r="F32" i="4" s="1"/>
  <c r="F33" i="4" a="1"/>
  <c r="F33" i="4"/>
  <c r="F34" i="4" a="1"/>
  <c r="F34" i="4" s="1"/>
  <c r="F35" i="4" a="1"/>
  <c r="F35" i="4" s="1"/>
  <c r="F36" i="4" a="1"/>
  <c r="F36" i="4" s="1"/>
  <c r="Y75" i="3"/>
  <c r="X66" i="3"/>
  <c r="X67" i="3"/>
  <c r="Y67" i="3"/>
  <c r="X68" i="3"/>
  <c r="Y68" i="3"/>
  <c r="X69" i="3"/>
  <c r="Y69" i="3"/>
  <c r="X70" i="3"/>
  <c r="Y70" i="3"/>
  <c r="X71" i="3"/>
  <c r="Y71" i="3"/>
  <c r="X72" i="3"/>
  <c r="Y72" i="3"/>
  <c r="X73" i="3"/>
  <c r="Y73" i="3"/>
  <c r="X74" i="3"/>
  <c r="Y74" i="3"/>
  <c r="X75" i="3"/>
  <c r="X76" i="3"/>
  <c r="Y76" i="3"/>
  <c r="Y66" i="3"/>
  <c r="X65" i="3"/>
  <c r="X57" i="3"/>
  <c r="Y57" i="3"/>
  <c r="X58" i="3"/>
  <c r="Y58" i="3"/>
  <c r="X59" i="3"/>
  <c r="Y59" i="3"/>
  <c r="X60" i="3"/>
  <c r="Y60" i="3"/>
  <c r="X61" i="3"/>
  <c r="Y61" i="3"/>
  <c r="X62" i="3"/>
  <c r="Y62" i="3"/>
  <c r="X63" i="3"/>
  <c r="Y63" i="3"/>
  <c r="X64" i="3"/>
  <c r="Y64" i="3"/>
  <c r="Y65" i="3"/>
  <c r="Y56" i="3"/>
  <c r="X56" i="3"/>
  <c r="X47" i="3"/>
  <c r="Y47" i="3"/>
  <c r="X48" i="3"/>
  <c r="Y48" i="3"/>
  <c r="X49" i="3"/>
  <c r="Y49" i="3"/>
  <c r="X50" i="3"/>
  <c r="Y50" i="3"/>
  <c r="X51" i="3"/>
  <c r="Y51" i="3"/>
  <c r="X52" i="3"/>
  <c r="Y52" i="3"/>
  <c r="X53" i="3"/>
  <c r="Y53" i="3"/>
  <c r="X54" i="3"/>
  <c r="Y54" i="3"/>
  <c r="X55" i="3"/>
  <c r="Y55" i="3"/>
  <c r="Y46" i="3"/>
  <c r="X46" i="3"/>
  <c r="X37" i="3"/>
  <c r="Y37" i="3"/>
  <c r="X38" i="3"/>
  <c r="Y38" i="3"/>
  <c r="X39" i="3"/>
  <c r="Y39" i="3"/>
  <c r="X40" i="3"/>
  <c r="Y40" i="3"/>
  <c r="X41" i="3"/>
  <c r="Y41" i="3"/>
  <c r="X42" i="3"/>
  <c r="Y42" i="3"/>
  <c r="X43" i="3"/>
  <c r="Y43" i="3"/>
  <c r="X44" i="3"/>
  <c r="Y44" i="3"/>
  <c r="X45" i="3"/>
  <c r="Y45" i="3"/>
  <c r="Y36" i="3"/>
  <c r="X36" i="3"/>
  <c r="X27" i="3"/>
  <c r="Y27" i="3"/>
  <c r="X28" i="3"/>
  <c r="Y28" i="3"/>
  <c r="X29" i="3"/>
  <c r="Y29" i="3"/>
  <c r="X30" i="3"/>
  <c r="Y30" i="3"/>
  <c r="X31" i="3"/>
  <c r="Y31" i="3"/>
  <c r="X32" i="3"/>
  <c r="Y32" i="3"/>
  <c r="X33" i="3"/>
  <c r="Y33" i="3"/>
  <c r="X34" i="3"/>
  <c r="Y34" i="3"/>
  <c r="X35" i="3"/>
  <c r="Y35" i="3"/>
  <c r="Y26" i="3"/>
  <c r="X26" i="3"/>
  <c r="X17" i="3"/>
  <c r="Y17" i="3"/>
  <c r="X18" i="3"/>
  <c r="Y18" i="3"/>
  <c r="X19" i="3"/>
  <c r="Y19" i="3"/>
  <c r="X20" i="3"/>
  <c r="Y20" i="3"/>
  <c r="X21" i="3"/>
  <c r="Y21" i="3"/>
  <c r="X22" i="3"/>
  <c r="Y22" i="3"/>
  <c r="X23" i="3"/>
  <c r="Y23" i="3"/>
  <c r="X24" i="3"/>
  <c r="Y24" i="3"/>
  <c r="X25" i="3"/>
  <c r="Y25" i="3"/>
  <c r="Y16" i="3"/>
  <c r="X16" i="3"/>
  <c r="AD6" i="3" a="1"/>
  <c r="AD6" i="3" s="1"/>
  <c r="AD5" i="3"/>
  <c r="AM5" i="3" a="1"/>
  <c r="AM5" i="3" s="1"/>
  <c r="AB10" i="3"/>
  <c r="Y6" i="3"/>
  <c r="Z6" i="3"/>
  <c r="Y7" i="3"/>
  <c r="Z7" i="3"/>
  <c r="Y8" i="3"/>
  <c r="Z8" i="3"/>
  <c r="Y9" i="3"/>
  <c r="Z9" i="3"/>
  <c r="Z5" i="3"/>
  <c r="Y5" i="3"/>
  <c r="P5" i="3" a="1"/>
  <c r="P5" i="3" s="1"/>
  <c r="E9" i="3"/>
  <c r="E6" i="3"/>
  <c r="E7" i="3"/>
  <c r="E8" i="3"/>
  <c r="E5" i="3"/>
  <c r="D6" i="3"/>
  <c r="D7" i="3"/>
  <c r="D8" i="3"/>
  <c r="D9" i="3"/>
  <c r="D5" i="3"/>
  <c r="T6" i="2"/>
  <c r="J5" i="2" s="1" a="1"/>
  <c r="J5" i="2" s="1"/>
  <c r="T4" i="2"/>
  <c r="T5" i="2"/>
  <c r="P4" i="2" a="1"/>
  <c r="P4" i="2" s="1"/>
  <c r="N6" i="2"/>
  <c r="N5" i="2"/>
  <c r="M5" i="2"/>
  <c r="M4" i="2"/>
  <c r="L4" i="2"/>
  <c r="M6" i="2"/>
  <c r="L5" i="2"/>
  <c r="H5" i="2"/>
  <c r="H6" i="2"/>
  <c r="H7" i="2"/>
  <c r="H4" i="2"/>
  <c r="G7" i="2"/>
  <c r="G5" i="2"/>
  <c r="G6" i="2"/>
  <c r="G4" i="2"/>
  <c r="F7" i="2"/>
  <c r="F6" i="2"/>
  <c r="F5" i="2"/>
  <c r="F4" i="2"/>
  <c r="E7" i="2"/>
  <c r="E6" i="2"/>
  <c r="E5" i="2"/>
  <c r="E4" i="2"/>
  <c r="J5" i="1" a="1"/>
  <c r="J5" i="1" s="1"/>
  <c r="P4" i="1" a="1"/>
  <c r="P4" i="1" s="1"/>
  <c r="N6" i="1"/>
  <c r="M6" i="1"/>
  <c r="M5" i="1"/>
  <c r="M4" i="1"/>
  <c r="L4" i="1"/>
  <c r="L5" i="1"/>
  <c r="N5" i="1"/>
  <c r="H5" i="1"/>
  <c r="H6" i="1"/>
  <c r="H4" i="1"/>
  <c r="G7" i="1"/>
  <c r="G4" i="1"/>
  <c r="G5" i="1"/>
  <c r="G6" i="1"/>
  <c r="F7" i="1"/>
  <c r="F5" i="1"/>
  <c r="F6" i="1"/>
  <c r="F4" i="1"/>
  <c r="E7" i="1"/>
  <c r="E5" i="1"/>
  <c r="E6" i="1"/>
  <c r="E4" i="1"/>
  <c r="K27" i="5" a="1"/>
  <c r="K27" i="5" s="1"/>
  <c r="A197" i="4"/>
  <c r="B27" i="4" a="1"/>
  <c r="B197" i="4" s="1"/>
  <c r="A27" i="4" a="1"/>
  <c r="A27" i="4" s="1"/>
  <c r="A6" i="4" a="1"/>
  <c r="A6" i="4" s="1"/>
  <c r="W16" i="3" a="1"/>
  <c r="AC48" i="3" s="1" a="1"/>
  <c r="AC48" i="3" s="1"/>
  <c r="V16" i="3" a="1"/>
  <c r="V16" i="3" s="1"/>
  <c r="X12" i="3"/>
  <c r="Z11" i="3" s="1"/>
  <c r="W12" i="3"/>
  <c r="X11" i="3"/>
  <c r="Z10" i="3" s="1"/>
  <c r="W11" i="3"/>
  <c r="Y10" i="3" s="1"/>
  <c r="V5" i="3" a="1"/>
  <c r="A5" i="3" a="1"/>
  <c r="A5" i="3" s="1"/>
  <c r="A66" i="3"/>
  <c r="B16" i="3" a="1"/>
  <c r="F41" i="3" s="1" a="1"/>
  <c r="F41" i="3" s="1"/>
  <c r="A16" i="3" a="1"/>
  <c r="A16" i="3" s="1"/>
  <c r="D23" i="2"/>
  <c r="D19" i="2"/>
  <c r="A16" i="2" a="1"/>
  <c r="D40" i="2" s="1"/>
  <c r="A15" i="2"/>
  <c r="D15" i="2" s="1"/>
  <c r="A4" i="2" a="1"/>
  <c r="A4" i="2" s="1"/>
  <c r="B15" i="1"/>
  <c r="B16" i="1" s="1" a="1"/>
  <c r="A4" i="1" a="1"/>
  <c r="A4" i="1" s="1"/>
  <c r="G23" i="4"/>
  <c r="F23" i="4"/>
  <c r="E23" i="4"/>
  <c r="D23" i="4"/>
  <c r="C23" i="4"/>
  <c r="B23" i="4"/>
  <c r="R14" i="5" l="1" a="1"/>
  <c r="R14" i="5" s="1"/>
  <c r="R10" i="5"/>
  <c r="N11" i="5"/>
  <c r="O10" i="5"/>
  <c r="K14" i="5" a="1"/>
  <c r="K14" i="5" s="1"/>
  <c r="G6" i="3"/>
  <c r="G7" i="3"/>
  <c r="AA9" i="3"/>
  <c r="AB6" i="3"/>
  <c r="F7" i="3"/>
  <c r="AB8" i="3"/>
  <c r="F8" i="3"/>
  <c r="AA6" i="3"/>
  <c r="F6" i="3"/>
  <c r="G5" i="3"/>
  <c r="G8" i="3"/>
  <c r="AB7" i="3"/>
  <c r="AA7" i="3"/>
  <c r="AB5" i="3"/>
  <c r="AB9" i="3"/>
  <c r="Y11" i="3"/>
  <c r="AA10" i="3" s="1"/>
  <c r="F5" i="3"/>
  <c r="AA5" i="3"/>
  <c r="AA8" i="3"/>
  <c r="B16" i="3"/>
  <c r="I16" i="3" s="1" a="1"/>
  <c r="I16" i="3" s="1"/>
  <c r="I23" i="2" a="1"/>
  <c r="I23" i="2" s="1"/>
  <c r="B27" i="4"/>
  <c r="AG20" i="3" a="1"/>
  <c r="AG20" i="3" s="1"/>
  <c r="AF43" i="3" a="1"/>
  <c r="AF43" i="3" s="1"/>
  <c r="AE19" i="3" a="1"/>
  <c r="AE19" i="3" s="1"/>
  <c r="AB17" i="3" a="1"/>
  <c r="AB17" i="3" s="1"/>
  <c r="AD34" i="3" a="1"/>
  <c r="AD34" i="3" s="1"/>
  <c r="AD58" i="3" a="1"/>
  <c r="AD58" i="3" s="1"/>
  <c r="AE5" i="3"/>
  <c r="AF23" i="3" s="1" a="1"/>
  <c r="AF23" i="3" s="1"/>
  <c r="AC19" i="3" a="1"/>
  <c r="AC19" i="3" s="1"/>
  <c r="AC21" i="3" a="1"/>
  <c r="AC21" i="3" s="1"/>
  <c r="AD23" i="3" a="1"/>
  <c r="AD23" i="3" s="1"/>
  <c r="AH26" i="3" a="1"/>
  <c r="AH26" i="3" s="1"/>
  <c r="AF46" i="3" a="1"/>
  <c r="AF46" i="3" s="1"/>
  <c r="AF60" i="3" a="1"/>
  <c r="AF60" i="3" s="1"/>
  <c r="AG19" i="3" a="1"/>
  <c r="AG19" i="3" s="1"/>
  <c r="AG21" i="3" a="1"/>
  <c r="AG21" i="3" s="1"/>
  <c r="AF75" i="3" a="1"/>
  <c r="AF75" i="3" s="1"/>
  <c r="AB75" i="3" a="1"/>
  <c r="AB75" i="3" s="1"/>
  <c r="AG74" i="3" a="1"/>
  <c r="AG74" i="3" s="1"/>
  <c r="AC74" i="3" a="1"/>
  <c r="AC74" i="3" s="1"/>
  <c r="AH73" i="3" a="1"/>
  <c r="AH73" i="3" s="1"/>
  <c r="AD73" i="3" a="1"/>
  <c r="AD73" i="3" s="1"/>
  <c r="AE72" i="3" a="1"/>
  <c r="AE72" i="3" s="1"/>
  <c r="AA72" i="3" a="1"/>
  <c r="AA72" i="3" s="1"/>
  <c r="AF71" i="3" a="1"/>
  <c r="AF71" i="3" s="1"/>
  <c r="AB71" i="3" a="1"/>
  <c r="AB71" i="3" s="1"/>
  <c r="AG70" i="3" a="1"/>
  <c r="AG70" i="3" s="1"/>
  <c r="AC70" i="3" a="1"/>
  <c r="AC70" i="3" s="1"/>
  <c r="AH69" i="3" a="1"/>
  <c r="AH69" i="3" s="1"/>
  <c r="AD69" i="3" a="1"/>
  <c r="AD69" i="3" s="1"/>
  <c r="AE68" i="3" a="1"/>
  <c r="AE68" i="3" s="1"/>
  <c r="AA68" i="3" a="1"/>
  <c r="AA68" i="3" s="1"/>
  <c r="AF67" i="3" a="1"/>
  <c r="AF67" i="3" s="1"/>
  <c r="AB67" i="3" a="1"/>
  <c r="AB67" i="3" s="1"/>
  <c r="AG66" i="3" a="1"/>
  <c r="AG66" i="3" s="1"/>
  <c r="AC66" i="3" a="1"/>
  <c r="AC66" i="3" s="1"/>
  <c r="AH65" i="3" a="1"/>
  <c r="AH65" i="3" s="1"/>
  <c r="AD65" i="3" a="1"/>
  <c r="AD65" i="3" s="1"/>
  <c r="AE64" i="3" a="1"/>
  <c r="AE64" i="3" s="1"/>
  <c r="AA64" i="3" a="1"/>
  <c r="AA64" i="3" s="1"/>
  <c r="AF63" i="3" a="1"/>
  <c r="AF63" i="3" s="1"/>
  <c r="AB63" i="3" a="1"/>
  <c r="AB63" i="3" s="1"/>
  <c r="AG62" i="3" a="1"/>
  <c r="AG62" i="3" s="1"/>
  <c r="AC62" i="3" a="1"/>
  <c r="AC62" i="3" s="1"/>
  <c r="AH61" i="3" a="1"/>
  <c r="AH61" i="3" s="1"/>
  <c r="AD61" i="3" a="1"/>
  <c r="AD61" i="3" s="1"/>
  <c r="AE60" i="3" a="1"/>
  <c r="AE60" i="3" s="1"/>
  <c r="AA60" i="3" a="1"/>
  <c r="AA60" i="3" s="1"/>
  <c r="AF59" i="3" a="1"/>
  <c r="AF59" i="3" s="1"/>
  <c r="AB59" i="3" a="1"/>
  <c r="AB59" i="3" s="1"/>
  <c r="AG58" i="3" a="1"/>
  <c r="AG58" i="3" s="1"/>
  <c r="AC58" i="3" a="1"/>
  <c r="AC58" i="3" s="1"/>
  <c r="AH57" i="3" a="1"/>
  <c r="AH57" i="3" s="1"/>
  <c r="AD57" i="3" a="1"/>
  <c r="AD57" i="3" s="1"/>
  <c r="AE56" i="3" a="1"/>
  <c r="AE56" i="3" s="1"/>
  <c r="W76" i="3"/>
  <c r="AE75" i="3" a="1"/>
  <c r="AE75" i="3" s="1"/>
  <c r="AA75" i="3" a="1"/>
  <c r="AA75" i="3" s="1"/>
  <c r="AF74" i="3" a="1"/>
  <c r="AF74" i="3" s="1"/>
  <c r="AB74" i="3" a="1"/>
  <c r="AB74" i="3" s="1"/>
  <c r="AG73" i="3" a="1"/>
  <c r="AG73" i="3" s="1"/>
  <c r="AH72" i="3" a="1"/>
  <c r="AH72" i="3" s="1"/>
  <c r="AD72" i="3" a="1"/>
  <c r="AD72" i="3" s="1"/>
  <c r="AE71" i="3" a="1"/>
  <c r="AE71" i="3" s="1"/>
  <c r="AA71" i="3" a="1"/>
  <c r="AA71" i="3" s="1"/>
  <c r="AF70" i="3" a="1"/>
  <c r="AF70" i="3" s="1"/>
  <c r="AB70" i="3" a="1"/>
  <c r="AB70" i="3" s="1"/>
  <c r="AG69" i="3" a="1"/>
  <c r="AG69" i="3" s="1"/>
  <c r="AH68" i="3" a="1"/>
  <c r="AH68" i="3" s="1"/>
  <c r="AD68" i="3" a="1"/>
  <c r="AD68" i="3" s="1"/>
  <c r="AE67" i="3" a="1"/>
  <c r="AE67" i="3" s="1"/>
  <c r="AA67" i="3" a="1"/>
  <c r="AA67" i="3" s="1"/>
  <c r="AF66" i="3" a="1"/>
  <c r="AF66" i="3" s="1"/>
  <c r="AB66" i="3" a="1"/>
  <c r="AB66" i="3" s="1"/>
  <c r="AG65" i="3" a="1"/>
  <c r="AG65" i="3" s="1"/>
  <c r="AC65" i="3" a="1"/>
  <c r="AC65" i="3" s="1"/>
  <c r="AH64" i="3" a="1"/>
  <c r="AH64" i="3" s="1"/>
  <c r="AD64" i="3" a="1"/>
  <c r="AD64" i="3" s="1"/>
  <c r="AE63" i="3" a="1"/>
  <c r="AE63" i="3" s="1"/>
  <c r="AA63" i="3" a="1"/>
  <c r="AA63" i="3" s="1"/>
  <c r="AF62" i="3" a="1"/>
  <c r="AF62" i="3" s="1"/>
  <c r="AB62" i="3" a="1"/>
  <c r="AB62" i="3" s="1"/>
  <c r="AG61" i="3" a="1"/>
  <c r="AG61" i="3" s="1"/>
  <c r="AC61" i="3" a="1"/>
  <c r="AC61" i="3" s="1"/>
  <c r="AH60" i="3" a="1"/>
  <c r="AH60" i="3" s="1"/>
  <c r="AD60" i="3" a="1"/>
  <c r="AD60" i="3" s="1"/>
  <c r="AE59" i="3" a="1"/>
  <c r="AE59" i="3" s="1"/>
  <c r="AA59" i="3" a="1"/>
  <c r="AA59" i="3" s="1"/>
  <c r="AF58" i="3" a="1"/>
  <c r="AF58" i="3" s="1"/>
  <c r="AB58" i="3" a="1"/>
  <c r="AB58" i="3" s="1"/>
  <c r="AG57" i="3" a="1"/>
  <c r="AG57" i="3" s="1"/>
  <c r="AC57" i="3" a="1"/>
  <c r="AC57" i="3" s="1"/>
  <c r="AH75" i="3" a="1"/>
  <c r="AH75" i="3" s="1"/>
  <c r="AD75" i="3" a="1"/>
  <c r="AD75" i="3" s="1"/>
  <c r="AE74" i="3" a="1"/>
  <c r="AE74" i="3" s="1"/>
  <c r="AA74" i="3" a="1"/>
  <c r="AA74" i="3" s="1"/>
  <c r="AF73" i="3" a="1"/>
  <c r="AF73" i="3" s="1"/>
  <c r="AB73" i="3" a="1"/>
  <c r="AB73" i="3" s="1"/>
  <c r="AG72" i="3" a="1"/>
  <c r="AG72" i="3" s="1"/>
  <c r="AH71" i="3" a="1"/>
  <c r="AH71" i="3" s="1"/>
  <c r="AD71" i="3" a="1"/>
  <c r="AD71" i="3" s="1"/>
  <c r="AE70" i="3" a="1"/>
  <c r="AE70" i="3" s="1"/>
  <c r="AA70" i="3" a="1"/>
  <c r="AA70" i="3" s="1"/>
  <c r="AF69" i="3" a="1"/>
  <c r="AF69" i="3" s="1"/>
  <c r="AB69" i="3" a="1"/>
  <c r="AB69" i="3" s="1"/>
  <c r="AG68" i="3" a="1"/>
  <c r="AG68" i="3" s="1"/>
  <c r="AH67" i="3" a="1"/>
  <c r="AH67" i="3" s="1"/>
  <c r="AD67" i="3" a="1"/>
  <c r="AD67" i="3" s="1"/>
  <c r="AE66" i="3" a="1"/>
  <c r="AE66" i="3" s="1"/>
  <c r="AA66" i="3" a="1"/>
  <c r="AA66" i="3" s="1"/>
  <c r="AF65" i="3" a="1"/>
  <c r="AF65" i="3" s="1"/>
  <c r="AB65" i="3" a="1"/>
  <c r="AB65" i="3" s="1"/>
  <c r="AG64" i="3" a="1"/>
  <c r="AG64" i="3" s="1"/>
  <c r="AC64" i="3" a="1"/>
  <c r="AC64" i="3" s="1"/>
  <c r="AH63" i="3" a="1"/>
  <c r="AH63" i="3" s="1"/>
  <c r="AD63" i="3" a="1"/>
  <c r="AD63" i="3" s="1"/>
  <c r="AE62" i="3" a="1"/>
  <c r="AE62" i="3" s="1"/>
  <c r="AA62" i="3" a="1"/>
  <c r="AA62" i="3" s="1"/>
  <c r="AF61" i="3" a="1"/>
  <c r="AF61" i="3" s="1"/>
  <c r="AB61" i="3" a="1"/>
  <c r="AB61" i="3" s="1"/>
  <c r="AG60" i="3" a="1"/>
  <c r="AG60" i="3" s="1"/>
  <c r="AC60" i="3" a="1"/>
  <c r="AC60" i="3" s="1"/>
  <c r="AH59" i="3" a="1"/>
  <c r="AH59" i="3" s="1"/>
  <c r="AD74" i="3" a="1"/>
  <c r="AD74" i="3" s="1"/>
  <c r="AH70" i="3" a="1"/>
  <c r="AH70" i="3" s="1"/>
  <c r="AG63" i="3" a="1"/>
  <c r="AG63" i="3" s="1"/>
  <c r="AB60" i="3" a="1"/>
  <c r="AB60" i="3" s="1"/>
  <c r="AF56" i="3" a="1"/>
  <c r="AF56" i="3" s="1"/>
  <c r="AB54" i="3" a="1"/>
  <c r="AB54" i="3" s="1"/>
  <c r="AD52" i="3" a="1"/>
  <c r="AD52" i="3" s="1"/>
  <c r="AF50" i="3" a="1"/>
  <c r="AF50" i="3" s="1"/>
  <c r="AH48" i="3" a="1"/>
  <c r="AH48" i="3" s="1"/>
  <c r="AA47" i="3" a="1"/>
  <c r="AA47" i="3" s="1"/>
  <c r="AC45" i="3" a="1"/>
  <c r="AC45" i="3" s="1"/>
  <c r="AE43" i="3" a="1"/>
  <c r="AE43" i="3" s="1"/>
  <c r="AG41" i="3" a="1"/>
  <c r="AG41" i="3" s="1"/>
  <c r="AB41" i="3" a="1"/>
  <c r="AB41" i="3" s="1"/>
  <c r="AB40" i="3" a="1"/>
  <c r="AB40" i="3" s="1"/>
  <c r="AB39" i="3" a="1"/>
  <c r="AB39" i="3" s="1"/>
  <c r="AG38" i="3" a="1"/>
  <c r="AG38" i="3" s="1"/>
  <c r="AC38" i="3" a="1"/>
  <c r="AC38" i="3" s="1"/>
  <c r="AH37" i="3" a="1"/>
  <c r="AH37" i="3" s="1"/>
  <c r="AD37" i="3" a="1"/>
  <c r="AD37" i="3" s="1"/>
  <c r="AE36" i="3" a="1"/>
  <c r="AE36" i="3" s="1"/>
  <c r="AA36" i="3" a="1"/>
  <c r="AA36" i="3" s="1"/>
  <c r="AF35" i="3" a="1"/>
  <c r="AF35" i="3" s="1"/>
  <c r="AB35" i="3" a="1"/>
  <c r="AB35" i="3" s="1"/>
  <c r="AG34" i="3" a="1"/>
  <c r="AG34" i="3" s="1"/>
  <c r="AC34" i="3" a="1"/>
  <c r="AC34" i="3" s="1"/>
  <c r="AH33" i="3" a="1"/>
  <c r="AH33" i="3" s="1"/>
  <c r="AD33" i="3" a="1"/>
  <c r="AD33" i="3" s="1"/>
  <c r="AE32" i="3" a="1"/>
  <c r="AE32" i="3" s="1"/>
  <c r="AA32" i="3" a="1"/>
  <c r="AA32" i="3" s="1"/>
  <c r="AF31" i="3" a="1"/>
  <c r="AF31" i="3" s="1"/>
  <c r="AB31" i="3" a="1"/>
  <c r="AB31" i="3" s="1"/>
  <c r="AG30" i="3" a="1"/>
  <c r="AG30" i="3" s="1"/>
  <c r="AC30" i="3" a="1"/>
  <c r="AC30" i="3" s="1"/>
  <c r="AH29" i="3" a="1"/>
  <c r="AH29" i="3" s="1"/>
  <c r="AD29" i="3" a="1"/>
  <c r="AD29" i="3" s="1"/>
  <c r="AE28" i="3" a="1"/>
  <c r="AE28" i="3" s="1"/>
  <c r="AA28" i="3" a="1"/>
  <c r="AA28" i="3" s="1"/>
  <c r="AF27" i="3" a="1"/>
  <c r="AF27" i="3" s="1"/>
  <c r="AB27" i="3" a="1"/>
  <c r="AB27" i="3" s="1"/>
  <c r="AG26" i="3" a="1"/>
  <c r="AG26" i="3" s="1"/>
  <c r="AC26" i="3" a="1"/>
  <c r="AC26" i="3" s="1"/>
  <c r="AH25" i="3" a="1"/>
  <c r="AH25" i="3" s="1"/>
  <c r="AD25" i="3" a="1"/>
  <c r="AD25" i="3" s="1"/>
  <c r="AA24" i="3" a="1"/>
  <c r="AA24" i="3" s="1"/>
  <c r="AB23" i="3" a="1"/>
  <c r="AB23" i="3" s="1"/>
  <c r="AA73" i="3" a="1"/>
  <c r="AA73" i="3" s="1"/>
  <c r="AE69" i="3" a="1"/>
  <c r="AE69" i="3" s="1"/>
  <c r="AD62" i="3" a="1"/>
  <c r="AD62" i="3" s="1"/>
  <c r="AA58" i="3" a="1"/>
  <c r="AA58" i="3" s="1"/>
  <c r="AB57" i="3" a="1"/>
  <c r="AB57" i="3" s="1"/>
  <c r="AH55" i="3" a="1"/>
  <c r="AH55" i="3" s="1"/>
  <c r="AC55" i="3" a="1"/>
  <c r="AC55" i="3" s="1"/>
  <c r="AG54" i="3" a="1"/>
  <c r="AG54" i="3" s="1"/>
  <c r="AA54" i="3" a="1"/>
  <c r="AA54" i="3" s="1"/>
  <c r="AE53" i="3" a="1"/>
  <c r="AE53" i="3" s="1"/>
  <c r="AC52" i="3" a="1"/>
  <c r="AC52" i="3" s="1"/>
  <c r="AG51" i="3" a="1"/>
  <c r="AG51" i="3" s="1"/>
  <c r="AB51" i="3" a="1"/>
  <c r="AB51" i="3" s="1"/>
  <c r="AE50" i="3" a="1"/>
  <c r="AE50" i="3" s="1"/>
  <c r="AD49" i="3" a="1"/>
  <c r="AD49" i="3" s="1"/>
  <c r="AG48" i="3" a="1"/>
  <c r="AG48" i="3" s="1"/>
  <c r="AB48" i="3" a="1"/>
  <c r="AB48" i="3" s="1"/>
  <c r="AF47" i="3" a="1"/>
  <c r="AF47" i="3" s="1"/>
  <c r="AD46" i="3" a="1"/>
  <c r="AD46" i="3" s="1"/>
  <c r="AH45" i="3" a="1"/>
  <c r="AH45" i="3" s="1"/>
  <c r="AB45" i="3" a="1"/>
  <c r="AB45" i="3" s="1"/>
  <c r="AF44" i="3" a="1"/>
  <c r="AF44" i="3" s="1"/>
  <c r="AA44" i="3" a="1"/>
  <c r="AA44" i="3" s="1"/>
  <c r="AD43" i="3" a="1"/>
  <c r="AD43" i="3" s="1"/>
  <c r="AH42" i="3" a="1"/>
  <c r="AH42" i="3" s="1"/>
  <c r="AC42" i="3" a="1"/>
  <c r="AC42" i="3" s="1"/>
  <c r="AF41" i="3" a="1"/>
  <c r="AF41" i="3" s="1"/>
  <c r="AF40" i="3" a="1"/>
  <c r="AF40" i="3" s="1"/>
  <c r="AF39" i="3" a="1"/>
  <c r="AF39" i="3" s="1"/>
  <c r="AG71" i="3" a="1"/>
  <c r="AG71" i="3" s="1"/>
  <c r="AB68" i="3" a="1"/>
  <c r="AB68" i="3" s="1"/>
  <c r="AF64" i="3" a="1"/>
  <c r="AF64" i="3" s="1"/>
  <c r="AA61" i="3" a="1"/>
  <c r="AA61" i="3" s="1"/>
  <c r="AD56" i="3" a="1"/>
  <c r="AD56" i="3" s="1"/>
  <c r="AF54" i="3" a="1"/>
  <c r="AF54" i="3" s="1"/>
  <c r="AH52" i="3" a="1"/>
  <c r="AH52" i="3" s="1"/>
  <c r="AA51" i="3" a="1"/>
  <c r="AA51" i="3" s="1"/>
  <c r="AC49" i="3" a="1"/>
  <c r="AC49" i="3" s="1"/>
  <c r="AE47" i="3" a="1"/>
  <c r="AE47" i="3" s="1"/>
  <c r="AG45" i="3" a="1"/>
  <c r="AG45" i="3" s="1"/>
  <c r="AB42" i="3" a="1"/>
  <c r="AB42" i="3" s="1"/>
  <c r="AA41" i="3" a="1"/>
  <c r="AA41" i="3" s="1"/>
  <c r="AA40" i="3" a="1"/>
  <c r="AA40" i="3" s="1"/>
  <c r="AE39" i="3" a="1"/>
  <c r="AE39" i="3" s="1"/>
  <c r="AA39" i="3" a="1"/>
  <c r="AA39" i="3" s="1"/>
  <c r="AF38" i="3" a="1"/>
  <c r="AF38" i="3" s="1"/>
  <c r="AB38" i="3" a="1"/>
  <c r="AB38" i="3" s="1"/>
  <c r="AG37" i="3" a="1"/>
  <c r="AG37" i="3" s="1"/>
  <c r="AC37" i="3" a="1"/>
  <c r="AC37" i="3" s="1"/>
  <c r="AH36" i="3" a="1"/>
  <c r="AH36" i="3" s="1"/>
  <c r="AD36" i="3" a="1"/>
  <c r="AD36" i="3" s="1"/>
  <c r="AE35" i="3" a="1"/>
  <c r="AE35" i="3" s="1"/>
  <c r="AA35" i="3" a="1"/>
  <c r="AA35" i="3" s="1"/>
  <c r="AF34" i="3" a="1"/>
  <c r="AF34" i="3" s="1"/>
  <c r="AB34" i="3" a="1"/>
  <c r="AB34" i="3" s="1"/>
  <c r="AG33" i="3" a="1"/>
  <c r="AG33" i="3" s="1"/>
  <c r="AC33" i="3" a="1"/>
  <c r="AC33" i="3" s="1"/>
  <c r="AH32" i="3" a="1"/>
  <c r="AH32" i="3" s="1"/>
  <c r="AD32" i="3" a="1"/>
  <c r="AD32" i="3" s="1"/>
  <c r="AE31" i="3" a="1"/>
  <c r="AE31" i="3" s="1"/>
  <c r="AA31" i="3" a="1"/>
  <c r="AA31" i="3" s="1"/>
  <c r="AF30" i="3" a="1"/>
  <c r="AF30" i="3" s="1"/>
  <c r="AB30" i="3" a="1"/>
  <c r="AB30" i="3" s="1"/>
  <c r="AG29" i="3" a="1"/>
  <c r="AG29" i="3" s="1"/>
  <c r="AC29" i="3" a="1"/>
  <c r="AC29" i="3" s="1"/>
  <c r="AH28" i="3" a="1"/>
  <c r="AH28" i="3" s="1"/>
  <c r="AD28" i="3" a="1"/>
  <c r="AD28" i="3" s="1"/>
  <c r="AE27" i="3" a="1"/>
  <c r="AE27" i="3" s="1"/>
  <c r="AA27" i="3" a="1"/>
  <c r="AA27" i="3" s="1"/>
  <c r="AF26" i="3" a="1"/>
  <c r="AF26" i="3" s="1"/>
  <c r="AB26" i="3" a="1"/>
  <c r="AB26" i="3" s="1"/>
  <c r="AG25" i="3" a="1"/>
  <c r="AG25" i="3" s="1"/>
  <c r="AC25" i="3" a="1"/>
  <c r="AC25" i="3" s="1"/>
  <c r="AH24" i="3" a="1"/>
  <c r="AH24" i="3" s="1"/>
  <c r="AD24" i="3" a="1"/>
  <c r="AD24" i="3" s="1"/>
  <c r="AD70" i="3" a="1"/>
  <c r="AD70" i="3" s="1"/>
  <c r="AH66" i="3" a="1"/>
  <c r="AH66" i="3" s="1"/>
  <c r="AC63" i="3" a="1"/>
  <c r="AC63" i="3" s="1"/>
  <c r="AG59" i="3" a="1"/>
  <c r="AG59" i="3" s="1"/>
  <c r="AH58" i="3" a="1"/>
  <c r="AH58" i="3" s="1"/>
  <c r="AA57" i="3" a="1"/>
  <c r="AA57" i="3" s="1"/>
  <c r="AC56" i="3" a="1"/>
  <c r="AC56" i="3" s="1"/>
  <c r="AG55" i="3" a="1"/>
  <c r="AG55" i="3" s="1"/>
  <c r="AB55" i="3" a="1"/>
  <c r="AB55" i="3" s="1"/>
  <c r="AE54" i="3" a="1"/>
  <c r="AE54" i="3" s="1"/>
  <c r="AD53" i="3" a="1"/>
  <c r="AD53" i="3" s="1"/>
  <c r="AG52" i="3" a="1"/>
  <c r="AG52" i="3" s="1"/>
  <c r="AB52" i="3" a="1"/>
  <c r="AB52" i="3" s="1"/>
  <c r="AF51" i="3" a="1"/>
  <c r="AF51" i="3" s="1"/>
  <c r="AD50" i="3" a="1"/>
  <c r="AD50" i="3" s="1"/>
  <c r="AH49" i="3" a="1"/>
  <c r="AH49" i="3" s="1"/>
  <c r="AB49" i="3" a="1"/>
  <c r="AB49" i="3" s="1"/>
  <c r="AF48" i="3" a="1"/>
  <c r="AF48" i="3" s="1"/>
  <c r="AA48" i="3" a="1"/>
  <c r="AA48" i="3" s="1"/>
  <c r="AD47" i="3" a="1"/>
  <c r="AD47" i="3" s="1"/>
  <c r="AH46" i="3" a="1"/>
  <c r="AH46" i="3" s="1"/>
  <c r="AC46" i="3" a="1"/>
  <c r="AC46" i="3" s="1"/>
  <c r="AF45" i="3" a="1"/>
  <c r="AF45" i="3" s="1"/>
  <c r="AA45" i="3" a="1"/>
  <c r="AA45" i="3" s="1"/>
  <c r="AE44" i="3" a="1"/>
  <c r="AE44" i="3" s="1"/>
  <c r="AH43" i="3" a="1"/>
  <c r="AH43" i="3" s="1"/>
  <c r="AC43" i="3" a="1"/>
  <c r="AC43" i="3" s="1"/>
  <c r="AG42" i="3" a="1"/>
  <c r="AG42" i="3" s="1"/>
  <c r="AA42" i="3" a="1"/>
  <c r="AA42" i="3" s="1"/>
  <c r="AE41" i="3" a="1"/>
  <c r="AE41" i="3" s="1"/>
  <c r="AE40" i="3" a="1"/>
  <c r="AE40" i="3" s="1"/>
  <c r="AF72" i="3" a="1"/>
  <c r="AF72" i="3" s="1"/>
  <c r="AA69" i="3" a="1"/>
  <c r="AA69" i="3" s="1"/>
  <c r="AE65" i="3" a="1"/>
  <c r="AE65" i="3" s="1"/>
  <c r="AA55" i="3" a="1"/>
  <c r="AA55" i="3" s="1"/>
  <c r="AC53" i="3" a="1"/>
  <c r="AC53" i="3" s="1"/>
  <c r="AE51" i="3" a="1"/>
  <c r="AE51" i="3" s="1"/>
  <c r="AG49" i="3" a="1"/>
  <c r="AG49" i="3" s="1"/>
  <c r="AB46" i="3" a="1"/>
  <c r="AB46" i="3" s="1"/>
  <c r="AD44" i="3" a="1"/>
  <c r="AD44" i="3" s="1"/>
  <c r="AF42" i="3" a="1"/>
  <c r="AF42" i="3" s="1"/>
  <c r="AD40" i="3" a="1"/>
  <c r="AD40" i="3" s="1"/>
  <c r="AD39" i="3" a="1"/>
  <c r="AD39" i="3" s="1"/>
  <c r="AE38" i="3" a="1"/>
  <c r="AE38" i="3" s="1"/>
  <c r="AA38" i="3" a="1"/>
  <c r="AA38" i="3" s="1"/>
  <c r="AF37" i="3" a="1"/>
  <c r="AF37" i="3" s="1"/>
  <c r="AB37" i="3" a="1"/>
  <c r="AB37" i="3" s="1"/>
  <c r="AG36" i="3" a="1"/>
  <c r="AG36" i="3" s="1"/>
  <c r="AC36" i="3" a="1"/>
  <c r="AC36" i="3" s="1"/>
  <c r="AH35" i="3" a="1"/>
  <c r="AH35" i="3" s="1"/>
  <c r="AD35" i="3" a="1"/>
  <c r="AD35" i="3" s="1"/>
  <c r="AE34" i="3" a="1"/>
  <c r="AE34" i="3" s="1"/>
  <c r="AA34" i="3" a="1"/>
  <c r="AA34" i="3" s="1"/>
  <c r="AF33" i="3" a="1"/>
  <c r="AF33" i="3" s="1"/>
  <c r="AB33" i="3" a="1"/>
  <c r="AB33" i="3" s="1"/>
  <c r="AG32" i="3" a="1"/>
  <c r="AG32" i="3" s="1"/>
  <c r="AC32" i="3" a="1"/>
  <c r="AC32" i="3" s="1"/>
  <c r="AH31" i="3" a="1"/>
  <c r="AH31" i="3" s="1"/>
  <c r="AD31" i="3" a="1"/>
  <c r="AD31" i="3" s="1"/>
  <c r="AE30" i="3" a="1"/>
  <c r="AE30" i="3" s="1"/>
  <c r="AA30" i="3" a="1"/>
  <c r="AA30" i="3" s="1"/>
  <c r="AF29" i="3" a="1"/>
  <c r="AF29" i="3" s="1"/>
  <c r="AB29" i="3" a="1"/>
  <c r="AB29" i="3" s="1"/>
  <c r="AG28" i="3" a="1"/>
  <c r="AG28" i="3" s="1"/>
  <c r="AF57" i="3" a="1"/>
  <c r="AF57" i="3" s="1"/>
  <c r="AA56" i="3" a="1"/>
  <c r="AA56" i="3" s="1"/>
  <c r="AF52" i="3" a="1"/>
  <c r="AF52" i="3" s="1"/>
  <c r="AC51" i="3" a="1"/>
  <c r="AC51" i="3" s="1"/>
  <c r="AH47" i="3" a="1"/>
  <c r="AH47" i="3" s="1"/>
  <c r="AE46" i="3" a="1"/>
  <c r="AE46" i="3" s="1"/>
  <c r="AH44" i="3" a="1"/>
  <c r="AH44" i="3" s="1"/>
  <c r="AB43" i="3" a="1"/>
  <c r="AB43" i="3" s="1"/>
  <c r="AH41" i="3" a="1"/>
  <c r="AH41" i="3" s="1"/>
  <c r="AC40" i="3" a="1"/>
  <c r="AC40" i="3" s="1"/>
  <c r="AF36" i="3" a="1"/>
  <c r="AF36" i="3" s="1"/>
  <c r="AA33" i="3" a="1"/>
  <c r="AA33" i="3" s="1"/>
  <c r="AE29" i="3" a="1"/>
  <c r="AE29" i="3" s="1"/>
  <c r="AC28" i="3" a="1"/>
  <c r="AC28" i="3" s="1"/>
  <c r="AD27" i="3" a="1"/>
  <c r="AD27" i="3" s="1"/>
  <c r="AB25" i="3" a="1"/>
  <c r="AB25" i="3" s="1"/>
  <c r="AH23" i="3" a="1"/>
  <c r="AH23" i="3" s="1"/>
  <c r="AC23" i="3" a="1"/>
  <c r="AC23" i="3" s="1"/>
  <c r="AG22" i="3" a="1"/>
  <c r="AG22" i="3" s="1"/>
  <c r="AB22" i="3" a="1"/>
  <c r="AB22" i="3" s="1"/>
  <c r="AB21" i="3" a="1"/>
  <c r="AB21" i="3" s="1"/>
  <c r="AB20" i="3" a="1"/>
  <c r="AB20" i="3" s="1"/>
  <c r="AB19" i="3" a="1"/>
  <c r="AB19" i="3" s="1"/>
  <c r="AD66" i="3" a="1"/>
  <c r="AD66" i="3" s="1"/>
  <c r="AF55" i="3" a="1"/>
  <c r="AF55" i="3" s="1"/>
  <c r="AC54" i="3" a="1"/>
  <c r="AC54" i="3" s="1"/>
  <c r="AH50" i="3" a="1"/>
  <c r="AH50" i="3" s="1"/>
  <c r="AE49" i="3" a="1"/>
  <c r="AE49" i="3" s="1"/>
  <c r="AA46" i="3" a="1"/>
  <c r="AA46" i="3" s="1"/>
  <c r="AG44" i="3" a="1"/>
  <c r="AG44" i="3" s="1"/>
  <c r="AA43" i="3" a="1"/>
  <c r="AA43" i="3" s="1"/>
  <c r="AD41" i="3" a="1"/>
  <c r="AD41" i="3" s="1"/>
  <c r="AH38" i="3" a="1"/>
  <c r="AH38" i="3" s="1"/>
  <c r="AC35" i="3" a="1"/>
  <c r="AC35" i="3" s="1"/>
  <c r="AG31" i="3" a="1"/>
  <c r="AG31" i="3" s="1"/>
  <c r="AE26" i="3" a="1"/>
  <c r="AE26" i="3" s="1"/>
  <c r="AF22" i="3" a="1"/>
  <c r="AF22" i="3" s="1"/>
  <c r="AA19" i="3" a="1"/>
  <c r="AA19" i="3" s="1"/>
  <c r="AA18" i="3" a="1"/>
  <c r="AA18" i="3" s="1"/>
  <c r="AA17" i="3" a="1"/>
  <c r="AA17" i="3" s="1"/>
  <c r="AB53" i="3" a="1"/>
  <c r="AB53" i="3" s="1"/>
  <c r="AB50" i="3" a="1"/>
  <c r="AB50" i="3" s="1"/>
  <c r="AB47" i="3" a="1"/>
  <c r="AB47" i="3" s="1"/>
  <c r="AD42" i="3" a="1"/>
  <c r="AD42" i="3" s="1"/>
  <c r="AA37" i="3" a="1"/>
  <c r="AA37" i="3" s="1"/>
  <c r="AD22" i="3" a="1"/>
  <c r="AD22" i="3" s="1"/>
  <c r="AH20" i="3" a="1"/>
  <c r="AH20" i="3" s="1"/>
  <c r="AH18" i="3" a="1"/>
  <c r="AH18" i="3" s="1"/>
  <c r="AC17" i="3" a="1"/>
  <c r="AC17" i="3" s="1"/>
  <c r="W16" i="3"/>
  <c r="AB56" i="3" a="1"/>
  <c r="AB56" i="3" s="1"/>
  <c r="AD51" i="3" a="1"/>
  <c r="AD51" i="3" s="1"/>
  <c r="AD45" i="3" a="1"/>
  <c r="AD45" i="3" s="1"/>
  <c r="AC39" i="3" a="1"/>
  <c r="AC39" i="3" s="1"/>
  <c r="AF28" i="3" a="1"/>
  <c r="AF28" i="3" s="1"/>
  <c r="AG75" i="3" a="1"/>
  <c r="AG75" i="3" s="1"/>
  <c r="AH62" i="3" a="1"/>
  <c r="AH62" i="3" s="1"/>
  <c r="AD59" i="3" a="1"/>
  <c r="AD59" i="3" s="1"/>
  <c r="AE57" i="3" a="1"/>
  <c r="AE57" i="3" s="1"/>
  <c r="AE55" i="3" a="1"/>
  <c r="AE55" i="3" s="1"/>
  <c r="AH53" i="3" a="1"/>
  <c r="AH53" i="3" s="1"/>
  <c r="AE52" i="3" a="1"/>
  <c r="AE52" i="3" s="1"/>
  <c r="AA49" i="3" a="1"/>
  <c r="AA49" i="3" s="1"/>
  <c r="AG47" i="3" a="1"/>
  <c r="AG47" i="3" s="1"/>
  <c r="AC44" i="3" a="1"/>
  <c r="AC44" i="3" s="1"/>
  <c r="AC41" i="3" a="1"/>
  <c r="AC41" i="3" s="1"/>
  <c r="AH39" i="3" a="1"/>
  <c r="AH39" i="3" s="1"/>
  <c r="AE37" i="3" a="1"/>
  <c r="AE37" i="3" s="1"/>
  <c r="AD30" i="3" a="1"/>
  <c r="AD30" i="3" s="1"/>
  <c r="AB28" i="3" a="1"/>
  <c r="AB28" i="3" s="1"/>
  <c r="AC27" i="3" a="1"/>
  <c r="AC27" i="3" s="1"/>
  <c r="AA25" i="3" a="1"/>
  <c r="AA25" i="3" s="1"/>
  <c r="AC24" i="3" a="1"/>
  <c r="AC24" i="3" s="1"/>
  <c r="AG23" i="3" a="1"/>
  <c r="AG23" i="3" s="1"/>
  <c r="AA23" i="3" a="1"/>
  <c r="AA23" i="3" s="1"/>
  <c r="AA22" i="3" a="1"/>
  <c r="AA22" i="3" s="1"/>
  <c r="AA21" i="3" a="1"/>
  <c r="AA21" i="3" s="1"/>
  <c r="AA20" i="3" a="1"/>
  <c r="AA20" i="3" s="1"/>
  <c r="AA65" i="3" a="1"/>
  <c r="AA65" i="3" s="1"/>
  <c r="AB64" i="3" a="1"/>
  <c r="AB64" i="3" s="1"/>
  <c r="AG46" i="3" a="1"/>
  <c r="AG46" i="3" s="1"/>
  <c r="AH74" i="3" a="1"/>
  <c r="AH74" i="3" s="1"/>
  <c r="AB72" i="3" a="1"/>
  <c r="AB72" i="3" s="1"/>
  <c r="AH56" i="3" a="1"/>
  <c r="AH56" i="3" s="1"/>
  <c r="AD55" i="3" a="1"/>
  <c r="AD55" i="3" s="1"/>
  <c r="AG53" i="3" a="1"/>
  <c r="AG53" i="3" s="1"/>
  <c r="AA52" i="3" a="1"/>
  <c r="AA52" i="3" s="1"/>
  <c r="AG50" i="3" a="1"/>
  <c r="AG50" i="3" s="1"/>
  <c r="AC47" i="3" a="1"/>
  <c r="AC47" i="3" s="1"/>
  <c r="AE42" i="3" a="1"/>
  <c r="AE42" i="3" s="1"/>
  <c r="AB36" i="3" a="1"/>
  <c r="AB36" i="3" s="1"/>
  <c r="AF32" i="3" a="1"/>
  <c r="AF32" i="3" s="1"/>
  <c r="AA29" i="3" a="1"/>
  <c r="AA29" i="3" s="1"/>
  <c r="AD26" i="3" a="1"/>
  <c r="AD26" i="3" s="1"/>
  <c r="AE58" i="3" a="1"/>
  <c r="AE58" i="3" s="1"/>
  <c r="AH51" i="3" a="1"/>
  <c r="AH51" i="3" s="1"/>
  <c r="AE48" i="3" a="1"/>
  <c r="AE48" i="3" s="1"/>
  <c r="AG43" i="3" a="1"/>
  <c r="AG43" i="3" s="1"/>
  <c r="AE33" i="3" a="1"/>
  <c r="AE33" i="3" s="1"/>
  <c r="AG24" i="3" a="1"/>
  <c r="AG24" i="3" s="1"/>
  <c r="AD21" i="3" a="1"/>
  <c r="AD21" i="3" s="1"/>
  <c r="AH19" i="3" a="1"/>
  <c r="AH19" i="3" s="1"/>
  <c r="AH17" i="3" a="1"/>
  <c r="AH17" i="3" s="1"/>
  <c r="AE61" i="3" a="1"/>
  <c r="AE61" i="3" s="1"/>
  <c r="AH54" i="3" a="1"/>
  <c r="AH54" i="3" s="1"/>
  <c r="AA50" i="3" a="1"/>
  <c r="AA50" i="3" s="1"/>
  <c r="AB32" i="3" a="1"/>
  <c r="AB32" i="3" s="1"/>
  <c r="AG27" i="3" a="1"/>
  <c r="AG27" i="3" s="1"/>
  <c r="AF68" i="3" a="1"/>
  <c r="AF68" i="3" s="1"/>
  <c r="AC59" i="3" a="1"/>
  <c r="AC59" i="3" s="1"/>
  <c r="AG56" i="3" a="1"/>
  <c r="AG56" i="3" s="1"/>
  <c r="AF53" i="3" a="1"/>
  <c r="AF53" i="3" s="1"/>
  <c r="AC50" i="3" a="1"/>
  <c r="AC50" i="3" s="1"/>
  <c r="AE45" i="3" a="1"/>
  <c r="AE45" i="3" s="1"/>
  <c r="AB44" i="3" a="1"/>
  <c r="AB44" i="3" s="1"/>
  <c r="AH40" i="3" a="1"/>
  <c r="AH40" i="3" s="1"/>
  <c r="AG39" i="3" a="1"/>
  <c r="AG39" i="3" s="1"/>
  <c r="AD38" i="3" a="1"/>
  <c r="AD38" i="3" s="1"/>
  <c r="AH34" i="3" a="1"/>
  <c r="AH34" i="3" s="1"/>
  <c r="AC31" i="3" a="1"/>
  <c r="AC31" i="3" s="1"/>
  <c r="AH27" i="3" a="1"/>
  <c r="AH27" i="3" s="1"/>
  <c r="AB24" i="3" a="1"/>
  <c r="AB24" i="3" s="1"/>
  <c r="AD20" i="3" a="1"/>
  <c r="AD20" i="3" s="1"/>
  <c r="AD19" i="3" a="1"/>
  <c r="AD19" i="3" s="1"/>
  <c r="AD18" i="3" a="1"/>
  <c r="AD18" i="3" s="1"/>
  <c r="AD17" i="3" a="1"/>
  <c r="AD17" i="3" s="1"/>
  <c r="AG67" i="3" a="1"/>
  <c r="AG67" i="3" s="1"/>
  <c r="AD48" i="3" a="1"/>
  <c r="AD48" i="3" s="1"/>
  <c r="AG40" i="3" a="1"/>
  <c r="AG40" i="3" s="1"/>
  <c r="AG35" i="3" a="1"/>
  <c r="AG35" i="3" s="1"/>
  <c r="AA26" i="3" a="1"/>
  <c r="AA26" i="3" s="1"/>
  <c r="AG17" i="3" a="1"/>
  <c r="AG17" i="3" s="1"/>
  <c r="AH21" i="3" a="1"/>
  <c r="AH21" i="3" s="1"/>
  <c r="AF49" i="3" a="1"/>
  <c r="AF49" i="3" s="1"/>
  <c r="AD54" i="3" a="1"/>
  <c r="AD54" i="3" s="1"/>
  <c r="AH22" i="3" a="1"/>
  <c r="AH22" i="3" s="1"/>
  <c r="AB18" i="3" a="1"/>
  <c r="AB18" i="3" s="1"/>
  <c r="AC22" i="3" a="1"/>
  <c r="AC22" i="3" s="1"/>
  <c r="AG18" i="3" a="1"/>
  <c r="AG18" i="3" s="1"/>
  <c r="V5" i="3"/>
  <c r="V11" i="3" s="1"/>
  <c r="V12" i="3"/>
  <c r="AC18" i="3" a="1"/>
  <c r="AC18" i="3" s="1"/>
  <c r="AC20" i="3" a="1"/>
  <c r="AC20" i="3" s="1"/>
  <c r="AH30" i="3" a="1"/>
  <c r="AH30" i="3" s="1"/>
  <c r="AA53" i="3" a="1"/>
  <c r="AA53" i="3" s="1"/>
  <c r="AE73" i="3" a="1"/>
  <c r="AE73" i="3" s="1"/>
  <c r="K16" i="3" a="1"/>
  <c r="K16" i="3" s="1"/>
  <c r="J16" i="3" a="1"/>
  <c r="J16" i="3" s="1"/>
  <c r="F16" i="3" a="1"/>
  <c r="F16" i="3" s="1"/>
  <c r="H31" i="3" a="1"/>
  <c r="H31" i="3" s="1"/>
  <c r="H33" i="3" a="1"/>
  <c r="H33" i="3" s="1"/>
  <c r="H17" i="3" a="1"/>
  <c r="H17" i="3" s="1"/>
  <c r="G18" i="3" a="1"/>
  <c r="G18" i="3" s="1"/>
  <c r="K18" i="3" a="1"/>
  <c r="K18" i="3" s="1"/>
  <c r="F19" i="3" a="1"/>
  <c r="F19" i="3" s="1"/>
  <c r="J19" i="3" a="1"/>
  <c r="J19" i="3" s="1"/>
  <c r="I20" i="3" a="1"/>
  <c r="I20" i="3" s="1"/>
  <c r="H21" i="3" a="1"/>
  <c r="H21" i="3" s="1"/>
  <c r="G22" i="3" a="1"/>
  <c r="G22" i="3" s="1"/>
  <c r="K22" i="3" a="1"/>
  <c r="K22" i="3" s="1"/>
  <c r="F23" i="3" a="1"/>
  <c r="F23" i="3" s="1"/>
  <c r="J23" i="3" a="1"/>
  <c r="J23" i="3" s="1"/>
  <c r="I24" i="3" a="1"/>
  <c r="I24" i="3" s="1"/>
  <c r="H25" i="3" a="1"/>
  <c r="H25" i="3" s="1"/>
  <c r="G26" i="3" a="1"/>
  <c r="G26" i="3" s="1"/>
  <c r="F27" i="3" a="1"/>
  <c r="F27" i="3" s="1"/>
  <c r="I28" i="3" a="1"/>
  <c r="I28" i="3" s="1"/>
  <c r="H29" i="3" a="1"/>
  <c r="H29" i="3" s="1"/>
  <c r="H30" i="3" a="1"/>
  <c r="H30" i="3" s="1"/>
  <c r="I34" i="3" a="1"/>
  <c r="I34" i="3" s="1"/>
  <c r="I35" i="3" a="1"/>
  <c r="I35" i="3" s="1"/>
  <c r="I36" i="3" a="1"/>
  <c r="I36" i="3" s="1"/>
  <c r="F37" i="3" a="1"/>
  <c r="F37" i="3" s="1"/>
  <c r="H41" i="3" a="1"/>
  <c r="H41" i="3" s="1"/>
  <c r="I44" i="3" a="1"/>
  <c r="I44" i="3" s="1"/>
  <c r="G46" i="3" a="1"/>
  <c r="G46" i="3" s="1"/>
  <c r="H53" i="3" a="1"/>
  <c r="H53" i="3" s="1"/>
  <c r="F55" i="3" a="1"/>
  <c r="F55" i="3" s="1"/>
  <c r="M56" i="3" a="1"/>
  <c r="M56" i="3" s="1"/>
  <c r="I60" i="3" a="1"/>
  <c r="I60" i="3" s="1"/>
  <c r="G62" i="3" a="1"/>
  <c r="G62" i="3" s="1"/>
  <c r="L65" i="3" a="1"/>
  <c r="L65" i="3" s="1"/>
  <c r="H32" i="3" a="1"/>
  <c r="H32" i="3" s="1"/>
  <c r="I30" i="3" a="1"/>
  <c r="I30" i="3" s="1"/>
  <c r="I31" i="3" a="1"/>
  <c r="I31" i="3" s="1"/>
  <c r="I32" i="3" a="1"/>
  <c r="I32" i="3" s="1"/>
  <c r="I33" i="3" a="1"/>
  <c r="I33" i="3" s="1"/>
  <c r="H39" i="3" a="1"/>
  <c r="H39" i="3" s="1"/>
  <c r="I38" i="3" a="1"/>
  <c r="I38" i="3" s="1"/>
  <c r="I17" i="3" a="1"/>
  <c r="I17" i="3" s="1"/>
  <c r="H18" i="3" a="1"/>
  <c r="H18" i="3" s="1"/>
  <c r="G19" i="3" a="1"/>
  <c r="G19" i="3" s="1"/>
  <c r="K19" i="3" a="1"/>
  <c r="K19" i="3" s="1"/>
  <c r="F20" i="3" a="1"/>
  <c r="F20" i="3" s="1"/>
  <c r="J20" i="3" a="1"/>
  <c r="J20" i="3" s="1"/>
  <c r="I21" i="3" a="1"/>
  <c r="I21" i="3" s="1"/>
  <c r="H22" i="3" a="1"/>
  <c r="H22" i="3" s="1"/>
  <c r="G23" i="3" a="1"/>
  <c r="G23" i="3" s="1"/>
  <c r="K23" i="3" a="1"/>
  <c r="K23" i="3" s="1"/>
  <c r="F24" i="3" a="1"/>
  <c r="F24" i="3" s="1"/>
  <c r="J24" i="3" a="1"/>
  <c r="J24" i="3" s="1"/>
  <c r="I25" i="3" a="1"/>
  <c r="I25" i="3" s="1"/>
  <c r="H26" i="3" a="1"/>
  <c r="H26" i="3" s="1"/>
  <c r="G27" i="3" a="1"/>
  <c r="G27" i="3" s="1"/>
  <c r="F28" i="3" a="1"/>
  <c r="F28" i="3" s="1"/>
  <c r="I29" i="3" a="1"/>
  <c r="I29" i="3" s="1"/>
  <c r="F43" i="3" a="1"/>
  <c r="F43" i="3" s="1"/>
  <c r="I48" i="3" a="1"/>
  <c r="I48" i="3" s="1"/>
  <c r="G50" i="3" a="1"/>
  <c r="G50" i="3" s="1"/>
  <c r="H57" i="3" a="1"/>
  <c r="H57" i="3" s="1"/>
  <c r="F59" i="3" a="1"/>
  <c r="F59" i="3" s="1"/>
  <c r="M60" i="3" a="1"/>
  <c r="M60" i="3" s="1"/>
  <c r="I64" i="3" a="1"/>
  <c r="I64" i="3" s="1"/>
  <c r="H34" i="3" a="1"/>
  <c r="H34" i="3" s="1"/>
  <c r="F39" i="3" a="1"/>
  <c r="F39" i="3" s="1"/>
  <c r="F33" i="3" a="1"/>
  <c r="F33" i="3" s="1"/>
  <c r="F34" i="3" a="1"/>
  <c r="F34" i="3" s="1"/>
  <c r="F35" i="3" a="1"/>
  <c r="F35" i="3" s="1"/>
  <c r="F36" i="3" a="1"/>
  <c r="F36" i="3" s="1"/>
  <c r="H37" i="3" a="1"/>
  <c r="H37" i="3" s="1"/>
  <c r="G40" i="3" a="1"/>
  <c r="G40" i="3" s="1"/>
  <c r="F17" i="3" a="1"/>
  <c r="F17" i="3" s="1"/>
  <c r="J17" i="3" a="1"/>
  <c r="J17" i="3" s="1"/>
  <c r="I18" i="3" a="1"/>
  <c r="I18" i="3" s="1"/>
  <c r="H19" i="3" a="1"/>
  <c r="H19" i="3" s="1"/>
  <c r="G20" i="3" a="1"/>
  <c r="G20" i="3" s="1"/>
  <c r="K20" i="3" a="1"/>
  <c r="K20" i="3" s="1"/>
  <c r="F21" i="3" a="1"/>
  <c r="F21" i="3" s="1"/>
  <c r="J21" i="3" a="1"/>
  <c r="J21" i="3" s="1"/>
  <c r="I22" i="3" a="1"/>
  <c r="I22" i="3" s="1"/>
  <c r="H23" i="3" a="1"/>
  <c r="H23" i="3" s="1"/>
  <c r="G24" i="3" a="1"/>
  <c r="G24" i="3" s="1"/>
  <c r="K24" i="3" a="1"/>
  <c r="K24" i="3" s="1"/>
  <c r="F25" i="3" a="1"/>
  <c r="F25" i="3" s="1"/>
  <c r="J25" i="3" a="1"/>
  <c r="J25" i="3" s="1"/>
  <c r="I26" i="3" a="1"/>
  <c r="I26" i="3" s="1"/>
  <c r="H27" i="3" a="1"/>
  <c r="H27" i="3" s="1"/>
  <c r="G28" i="3" a="1"/>
  <c r="G28" i="3" s="1"/>
  <c r="F29" i="3" a="1"/>
  <c r="F29" i="3" s="1"/>
  <c r="F30" i="3" a="1"/>
  <c r="F30" i="3" s="1"/>
  <c r="F31" i="3" a="1"/>
  <c r="F31" i="3" s="1"/>
  <c r="F32" i="3" a="1"/>
  <c r="F32" i="3" s="1"/>
  <c r="G36" i="3" a="1"/>
  <c r="G36" i="3" s="1"/>
  <c r="H45" i="3" a="1"/>
  <c r="H45" i="3" s="1"/>
  <c r="F47" i="3" a="1"/>
  <c r="F47" i="3" s="1"/>
  <c r="I52" i="3" a="1"/>
  <c r="I52" i="3" s="1"/>
  <c r="G54" i="3" a="1"/>
  <c r="G54" i="3" s="1"/>
  <c r="L57" i="3" a="1"/>
  <c r="L57" i="3" s="1"/>
  <c r="H61" i="3" a="1"/>
  <c r="H61" i="3" s="1"/>
  <c r="F63" i="3" a="1"/>
  <c r="F63" i="3" s="1"/>
  <c r="M64" i="3" a="1"/>
  <c r="M64" i="3" s="1"/>
  <c r="G32" i="3" a="1"/>
  <c r="G32" i="3" s="1"/>
  <c r="G33" i="3" a="1"/>
  <c r="G33" i="3" s="1"/>
  <c r="G34" i="3" a="1"/>
  <c r="G34" i="3" s="1"/>
  <c r="G35" i="3" a="1"/>
  <c r="G35" i="3" s="1"/>
  <c r="G38" i="3" a="1"/>
  <c r="G38" i="3" s="1"/>
  <c r="G65" i="3" a="1"/>
  <c r="G65" i="3" s="1"/>
  <c r="L64" i="3" a="1"/>
  <c r="L64" i="3" s="1"/>
  <c r="H64" i="3" a="1"/>
  <c r="H64" i="3" s="1"/>
  <c r="M63" i="3" a="1"/>
  <c r="M63" i="3" s="1"/>
  <c r="I63" i="3" a="1"/>
  <c r="I63" i="3" s="1"/>
  <c r="F62" i="3" a="1"/>
  <c r="F62" i="3" s="1"/>
  <c r="G61" i="3" a="1"/>
  <c r="G61" i="3" s="1"/>
  <c r="L60" i="3" a="1"/>
  <c r="L60" i="3" s="1"/>
  <c r="H60" i="3" a="1"/>
  <c r="H60" i="3" s="1"/>
  <c r="M59" i="3" a="1"/>
  <c r="M59" i="3" s="1"/>
  <c r="I59" i="3" a="1"/>
  <c r="I59" i="3" s="1"/>
  <c r="F58" i="3" a="1"/>
  <c r="F58" i="3" s="1"/>
  <c r="G57" i="3" a="1"/>
  <c r="G57" i="3" s="1"/>
  <c r="L56" i="3" a="1"/>
  <c r="L56" i="3" s="1"/>
  <c r="H56" i="3" a="1"/>
  <c r="H56" i="3" s="1"/>
  <c r="I55" i="3" a="1"/>
  <c r="I55" i="3" s="1"/>
  <c r="F54" i="3" a="1"/>
  <c r="F54" i="3" s="1"/>
  <c r="G53" i="3" a="1"/>
  <c r="G53" i="3" s="1"/>
  <c r="H52" i="3" a="1"/>
  <c r="H52" i="3" s="1"/>
  <c r="I51" i="3" a="1"/>
  <c r="I51" i="3" s="1"/>
  <c r="F50" i="3" a="1"/>
  <c r="F50" i="3" s="1"/>
  <c r="G49" i="3" a="1"/>
  <c r="G49" i="3" s="1"/>
  <c r="H48" i="3" a="1"/>
  <c r="H48" i="3" s="1"/>
  <c r="I47" i="3" a="1"/>
  <c r="I47" i="3" s="1"/>
  <c r="F46" i="3" a="1"/>
  <c r="F46" i="3" s="1"/>
  <c r="G45" i="3" a="1"/>
  <c r="G45" i="3" s="1"/>
  <c r="H44" i="3" a="1"/>
  <c r="H44" i="3" s="1"/>
  <c r="I43" i="3" a="1"/>
  <c r="I43" i="3" s="1"/>
  <c r="F42" i="3" a="1"/>
  <c r="F42" i="3" s="1"/>
  <c r="G41" i="3" a="1"/>
  <c r="G41" i="3" s="1"/>
  <c r="H40" i="3" a="1"/>
  <c r="H40" i="3" s="1"/>
  <c r="I39" i="3" a="1"/>
  <c r="I39" i="3" s="1"/>
  <c r="F38" i="3" a="1"/>
  <c r="F38" i="3" s="1"/>
  <c r="G37" i="3" a="1"/>
  <c r="G37" i="3" s="1"/>
  <c r="B66" i="3"/>
  <c r="F65" i="3" a="1"/>
  <c r="F65" i="3" s="1"/>
  <c r="G64" i="3" a="1"/>
  <c r="G64" i="3" s="1"/>
  <c r="L63" i="3" a="1"/>
  <c r="L63" i="3" s="1"/>
  <c r="H63" i="3" a="1"/>
  <c r="H63" i="3" s="1"/>
  <c r="M62" i="3" a="1"/>
  <c r="M62" i="3" s="1"/>
  <c r="I62" i="3" a="1"/>
  <c r="I62" i="3" s="1"/>
  <c r="F61" i="3" a="1"/>
  <c r="F61" i="3" s="1"/>
  <c r="G60" i="3" a="1"/>
  <c r="G60" i="3" s="1"/>
  <c r="L59" i="3" a="1"/>
  <c r="L59" i="3" s="1"/>
  <c r="H59" i="3" a="1"/>
  <c r="H59" i="3" s="1"/>
  <c r="M58" i="3" a="1"/>
  <c r="M58" i="3" s="1"/>
  <c r="I58" i="3" a="1"/>
  <c r="I58" i="3" s="1"/>
  <c r="F57" i="3" a="1"/>
  <c r="F57" i="3" s="1"/>
  <c r="G56" i="3" a="1"/>
  <c r="G56" i="3" s="1"/>
  <c r="H55" i="3" a="1"/>
  <c r="H55" i="3" s="1"/>
  <c r="I54" i="3" a="1"/>
  <c r="I54" i="3" s="1"/>
  <c r="F53" i="3" a="1"/>
  <c r="F53" i="3" s="1"/>
  <c r="G52" i="3" a="1"/>
  <c r="G52" i="3" s="1"/>
  <c r="H51" i="3" a="1"/>
  <c r="H51" i="3" s="1"/>
  <c r="I50" i="3" a="1"/>
  <c r="I50" i="3" s="1"/>
  <c r="F49" i="3" a="1"/>
  <c r="F49" i="3" s="1"/>
  <c r="G48" i="3" a="1"/>
  <c r="G48" i="3" s="1"/>
  <c r="H47" i="3" a="1"/>
  <c r="H47" i="3" s="1"/>
  <c r="I46" i="3" a="1"/>
  <c r="I46" i="3" s="1"/>
  <c r="F45" i="3" a="1"/>
  <c r="F45" i="3" s="1"/>
  <c r="G44" i="3" a="1"/>
  <c r="G44" i="3" s="1"/>
  <c r="H43" i="3" a="1"/>
  <c r="H43" i="3" s="1"/>
  <c r="I42" i="3" a="1"/>
  <c r="I42" i="3" s="1"/>
  <c r="M65" i="3" a="1"/>
  <c r="M65" i="3" s="1"/>
  <c r="I65" i="3" a="1"/>
  <c r="I65" i="3" s="1"/>
  <c r="F64" i="3" a="1"/>
  <c r="F64" i="3" s="1"/>
  <c r="G63" i="3" a="1"/>
  <c r="G63" i="3" s="1"/>
  <c r="L62" i="3" a="1"/>
  <c r="L62" i="3" s="1"/>
  <c r="H62" i="3" a="1"/>
  <c r="H62" i="3" s="1"/>
  <c r="M61" i="3" a="1"/>
  <c r="M61" i="3" s="1"/>
  <c r="I61" i="3" a="1"/>
  <c r="I61" i="3" s="1"/>
  <c r="F60" i="3" a="1"/>
  <c r="F60" i="3" s="1"/>
  <c r="G59" i="3" a="1"/>
  <c r="G59" i="3" s="1"/>
  <c r="L58" i="3" a="1"/>
  <c r="L58" i="3" s="1"/>
  <c r="H58" i="3" a="1"/>
  <c r="H58" i="3" s="1"/>
  <c r="M57" i="3" a="1"/>
  <c r="M57" i="3" s="1"/>
  <c r="I57" i="3" a="1"/>
  <c r="I57" i="3" s="1"/>
  <c r="F56" i="3" a="1"/>
  <c r="F56" i="3" s="1"/>
  <c r="G55" i="3" a="1"/>
  <c r="G55" i="3" s="1"/>
  <c r="H54" i="3" a="1"/>
  <c r="H54" i="3" s="1"/>
  <c r="I53" i="3" a="1"/>
  <c r="I53" i="3" s="1"/>
  <c r="F52" i="3" a="1"/>
  <c r="F52" i="3" s="1"/>
  <c r="G51" i="3" a="1"/>
  <c r="G51" i="3" s="1"/>
  <c r="H50" i="3" a="1"/>
  <c r="H50" i="3" s="1"/>
  <c r="I49" i="3" a="1"/>
  <c r="I49" i="3" s="1"/>
  <c r="F48" i="3" a="1"/>
  <c r="F48" i="3" s="1"/>
  <c r="G47" i="3" a="1"/>
  <c r="G47" i="3" s="1"/>
  <c r="H46" i="3" a="1"/>
  <c r="H46" i="3" s="1"/>
  <c r="I45" i="3" a="1"/>
  <c r="I45" i="3" s="1"/>
  <c r="F44" i="3" a="1"/>
  <c r="F44" i="3" s="1"/>
  <c r="G43" i="3" a="1"/>
  <c r="G43" i="3" s="1"/>
  <c r="H42" i="3" a="1"/>
  <c r="H42" i="3" s="1"/>
  <c r="I41" i="3" a="1"/>
  <c r="I41" i="3" s="1"/>
  <c r="F40" i="3" a="1"/>
  <c r="F40" i="3" s="1"/>
  <c r="G39" i="3" a="1"/>
  <c r="G39" i="3" s="1"/>
  <c r="H38" i="3" a="1"/>
  <c r="H38" i="3" s="1"/>
  <c r="I37" i="3" a="1"/>
  <c r="I37" i="3" s="1"/>
  <c r="G17" i="3" a="1"/>
  <c r="G17" i="3" s="1"/>
  <c r="K17" i="3" a="1"/>
  <c r="K17" i="3" s="1"/>
  <c r="F18" i="3" a="1"/>
  <c r="F18" i="3" s="1"/>
  <c r="J18" i="3" a="1"/>
  <c r="J18" i="3" s="1"/>
  <c r="I19" i="3" a="1"/>
  <c r="I19" i="3" s="1"/>
  <c r="H20" i="3" a="1"/>
  <c r="H20" i="3" s="1"/>
  <c r="G21" i="3" a="1"/>
  <c r="G21" i="3" s="1"/>
  <c r="K21" i="3" a="1"/>
  <c r="K21" i="3" s="1"/>
  <c r="F22" i="3" a="1"/>
  <c r="F22" i="3" s="1"/>
  <c r="J22" i="3" a="1"/>
  <c r="J22" i="3" s="1"/>
  <c r="I23" i="3" a="1"/>
  <c r="I23" i="3" s="1"/>
  <c r="H24" i="3" a="1"/>
  <c r="H24" i="3" s="1"/>
  <c r="G25" i="3" a="1"/>
  <c r="G25" i="3" s="1"/>
  <c r="K25" i="3" a="1"/>
  <c r="K25" i="3" s="1"/>
  <c r="F26" i="3" a="1"/>
  <c r="F26" i="3" s="1"/>
  <c r="I27" i="3" a="1"/>
  <c r="I27" i="3" s="1"/>
  <c r="H28" i="3" a="1"/>
  <c r="H28" i="3" s="1"/>
  <c r="G29" i="3" a="1"/>
  <c r="G29" i="3" s="1"/>
  <c r="G30" i="3" a="1"/>
  <c r="G30" i="3" s="1"/>
  <c r="G31" i="3" a="1"/>
  <c r="G31" i="3" s="1"/>
  <c r="H35" i="3" a="1"/>
  <c r="H35" i="3" s="1"/>
  <c r="H36" i="3" a="1"/>
  <c r="H36" i="3" s="1"/>
  <c r="I40" i="3" a="1"/>
  <c r="I40" i="3" s="1"/>
  <c r="G42" i="3" a="1"/>
  <c r="G42" i="3" s="1"/>
  <c r="H49" i="3" a="1"/>
  <c r="H49" i="3" s="1"/>
  <c r="F51" i="3" a="1"/>
  <c r="F51" i="3" s="1"/>
  <c r="I56" i="3" a="1"/>
  <c r="I56" i="3" s="1"/>
  <c r="G58" i="3" a="1"/>
  <c r="G58" i="3" s="1"/>
  <c r="L61" i="3" a="1"/>
  <c r="L61" i="3" s="1"/>
  <c r="H65" i="3" a="1"/>
  <c r="H65" i="3" s="1"/>
  <c r="J15" i="2" a="1"/>
  <c r="J15" i="2" s="1"/>
  <c r="F15" i="2" a="1"/>
  <c r="F15" i="2" s="1"/>
  <c r="I15" i="2" a="1"/>
  <c r="I15" i="2" s="1"/>
  <c r="H15" i="2" a="1"/>
  <c r="H15" i="2" s="1"/>
  <c r="K15" i="2" a="1"/>
  <c r="K15" i="2" s="1"/>
  <c r="G15" i="2" a="1"/>
  <c r="G15" i="2" s="1"/>
  <c r="I19" i="2" a="1"/>
  <c r="I19" i="2" s="1"/>
  <c r="H19" i="2" a="1"/>
  <c r="H19" i="2" s="1"/>
  <c r="K19" i="2" a="1"/>
  <c r="K19" i="2" s="1"/>
  <c r="G19" i="2" a="1"/>
  <c r="G19" i="2" s="1"/>
  <c r="J19" i="2" a="1"/>
  <c r="J19" i="2" s="1"/>
  <c r="F19" i="2" a="1"/>
  <c r="F19" i="2" s="1"/>
  <c r="I40" i="2" a="1"/>
  <c r="I40" i="2" s="1"/>
  <c r="H40" i="2" a="1"/>
  <c r="H40" i="2" s="1"/>
  <c r="G40" i="2" a="1"/>
  <c r="G40" i="2" s="1"/>
  <c r="F40" i="2" a="1"/>
  <c r="F40" i="2" s="1"/>
  <c r="K40" i="2" a="1"/>
  <c r="K40" i="2" s="1"/>
  <c r="J40" i="2" a="1"/>
  <c r="J40" i="2" s="1"/>
  <c r="F23" i="2" a="1"/>
  <c r="F23" i="2" s="1"/>
  <c r="J23" i="2" a="1"/>
  <c r="J23" i="2" s="1"/>
  <c r="D18" i="2"/>
  <c r="D22" i="2"/>
  <c r="D26" i="2"/>
  <c r="D28" i="2"/>
  <c r="D103" i="2"/>
  <c r="D99" i="2"/>
  <c r="D95" i="2"/>
  <c r="D91" i="2"/>
  <c r="D87" i="2"/>
  <c r="D83" i="2"/>
  <c r="D79" i="2"/>
  <c r="D75" i="2"/>
  <c r="D71" i="2"/>
  <c r="D67" i="2"/>
  <c r="D63" i="2"/>
  <c r="D59" i="2"/>
  <c r="D104" i="2"/>
  <c r="D100" i="2"/>
  <c r="D96" i="2"/>
  <c r="D92" i="2"/>
  <c r="D88" i="2"/>
  <c r="D84" i="2"/>
  <c r="D80" i="2"/>
  <c r="D76" i="2"/>
  <c r="D72" i="2"/>
  <c r="D68" i="2"/>
  <c r="D64" i="2"/>
  <c r="D60" i="2"/>
  <c r="D101" i="2"/>
  <c r="D97" i="2"/>
  <c r="D93" i="2"/>
  <c r="D89" i="2"/>
  <c r="D85" i="2"/>
  <c r="D81" i="2"/>
  <c r="D77" i="2"/>
  <c r="D73" i="2"/>
  <c r="D69" i="2"/>
  <c r="D65" i="2"/>
  <c r="D61" i="2"/>
  <c r="D102" i="2"/>
  <c r="D98" i="2"/>
  <c r="D94" i="2"/>
  <c r="D90" i="2"/>
  <c r="D86" i="2"/>
  <c r="D82" i="2"/>
  <c r="D78" i="2"/>
  <c r="D74" i="2"/>
  <c r="D70" i="2"/>
  <c r="D66" i="2"/>
  <c r="D62" i="2"/>
  <c r="D58" i="2"/>
  <c r="D55" i="2"/>
  <c r="D51" i="2"/>
  <c r="D47" i="2"/>
  <c r="D43" i="2"/>
  <c r="D39" i="2"/>
  <c r="D35" i="2"/>
  <c r="D56" i="2"/>
  <c r="D52" i="2"/>
  <c r="D48" i="2"/>
  <c r="D57" i="2"/>
  <c r="D53" i="2"/>
  <c r="D49" i="2"/>
  <c r="D45" i="2"/>
  <c r="D41" i="2"/>
  <c r="D37" i="2"/>
  <c r="D33" i="2"/>
  <c r="D29" i="2"/>
  <c r="D54" i="2"/>
  <c r="D50" i="2"/>
  <c r="D46" i="2"/>
  <c r="D42" i="2"/>
  <c r="D38" i="2"/>
  <c r="G23" i="2" a="1"/>
  <c r="G23" i="2" s="1"/>
  <c r="K23" i="2" a="1"/>
  <c r="K23" i="2" s="1"/>
  <c r="D30" i="2"/>
  <c r="D32" i="2"/>
  <c r="D44" i="2"/>
  <c r="A16" i="2"/>
  <c r="D16" i="2" s="1"/>
  <c r="D17" i="2"/>
  <c r="D21" i="2"/>
  <c r="D25" i="2"/>
  <c r="D34" i="2"/>
  <c r="H23" i="2" a="1"/>
  <c r="H23" i="2" s="1"/>
  <c r="D20" i="2"/>
  <c r="D24" i="2"/>
  <c r="D27" i="2"/>
  <c r="D31" i="2"/>
  <c r="D36" i="2"/>
  <c r="E83" i="1"/>
  <c r="E79" i="1"/>
  <c r="E75" i="1"/>
  <c r="E71" i="1"/>
  <c r="E67" i="1"/>
  <c r="E63" i="1"/>
  <c r="E84" i="1"/>
  <c r="E80" i="1"/>
  <c r="E76" i="1"/>
  <c r="E72" i="1"/>
  <c r="E68" i="1"/>
  <c r="E64" i="1"/>
  <c r="E60" i="1"/>
  <c r="E81" i="1"/>
  <c r="E77" i="1"/>
  <c r="E73" i="1"/>
  <c r="E69" i="1"/>
  <c r="E65" i="1"/>
  <c r="E61" i="1"/>
  <c r="E57" i="1"/>
  <c r="E53" i="1"/>
  <c r="E49" i="1"/>
  <c r="E45" i="1"/>
  <c r="E41" i="1"/>
  <c r="E74" i="1"/>
  <c r="E58" i="1"/>
  <c r="E56" i="1"/>
  <c r="E54" i="1"/>
  <c r="E52" i="1"/>
  <c r="E50" i="1"/>
  <c r="E37" i="1"/>
  <c r="E33" i="1"/>
  <c r="E29" i="1"/>
  <c r="E25" i="1"/>
  <c r="E21" i="1"/>
  <c r="E17" i="1"/>
  <c r="E78" i="1"/>
  <c r="E48" i="1"/>
  <c r="E46" i="1"/>
  <c r="E44" i="1"/>
  <c r="E42" i="1"/>
  <c r="E34" i="1"/>
  <c r="E30" i="1"/>
  <c r="E26" i="1"/>
  <c r="E22" i="1"/>
  <c r="E82" i="1"/>
  <c r="E66" i="1"/>
  <c r="E55" i="1"/>
  <c r="E70" i="1"/>
  <c r="E62" i="1"/>
  <c r="E59" i="1"/>
  <c r="E47" i="1"/>
  <c r="E38" i="1"/>
  <c r="E20" i="1"/>
  <c r="E36" i="1"/>
  <c r="E15" i="1"/>
  <c r="E18" i="1"/>
  <c r="E19" i="1"/>
  <c r="E27" i="1"/>
  <c r="E35" i="1"/>
  <c r="E28" i="1"/>
  <c r="E40" i="1"/>
  <c r="E43" i="1"/>
  <c r="E39" i="1"/>
  <c r="E51" i="1"/>
  <c r="E24" i="1"/>
  <c r="E32" i="1"/>
  <c r="B16" i="1"/>
  <c r="E16" i="1" s="1"/>
  <c r="E23" i="1"/>
  <c r="E31" i="1"/>
  <c r="I6" i="3" l="1" a="1"/>
  <c r="C43" i="3" s="1"/>
  <c r="AF25" i="3" a="1"/>
  <c r="AF25" i="3" s="1"/>
  <c r="AF18" i="3" a="1"/>
  <c r="AF18" i="3" s="1"/>
  <c r="AF21" i="3" a="1"/>
  <c r="AF21" i="3" s="1"/>
  <c r="AF24" i="3" a="1"/>
  <c r="AF24" i="3" s="1"/>
  <c r="AF19" i="3" a="1"/>
  <c r="AF19" i="3" s="1"/>
  <c r="AF20" i="3" a="1"/>
  <c r="AF20" i="3" s="1"/>
  <c r="AF17" i="3" a="1"/>
  <c r="AF17" i="3" s="1"/>
  <c r="G16" i="3" a="1"/>
  <c r="G16" i="3" s="1"/>
  <c r="H16" i="3" a="1"/>
  <c r="H16" i="3" s="1"/>
  <c r="AE22" i="3" a="1"/>
  <c r="AE22" i="3" s="1"/>
  <c r="AE23" i="3" a="1"/>
  <c r="AE23" i="3" s="1"/>
  <c r="AE24" i="3" a="1"/>
  <c r="AE24" i="3" s="1"/>
  <c r="B23" i="2"/>
  <c r="B19" i="2"/>
  <c r="AE20" i="3" a="1"/>
  <c r="AE20" i="3" s="1"/>
  <c r="AE25" i="3" a="1"/>
  <c r="AE25" i="3" s="1"/>
  <c r="AC71" i="3" a="1"/>
  <c r="AC71" i="3" s="1"/>
  <c r="AE21" i="3" a="1"/>
  <c r="AE21" i="3" s="1"/>
  <c r="AC75" i="3" a="1"/>
  <c r="AC75" i="3" s="1"/>
  <c r="AC68" i="3" a="1"/>
  <c r="AC68" i="3" s="1"/>
  <c r="AC72" i="3" a="1"/>
  <c r="AC72" i="3" s="1"/>
  <c r="AC69" i="3" a="1"/>
  <c r="AC69" i="3" s="1"/>
  <c r="AC73" i="3" a="1"/>
  <c r="AC73" i="3" s="1"/>
  <c r="AE17" i="3" a="1"/>
  <c r="AE17" i="3" s="1"/>
  <c r="AE18" i="3" a="1"/>
  <c r="AE18" i="3" s="1"/>
  <c r="AC67" i="3" a="1"/>
  <c r="AC67" i="3" s="1"/>
  <c r="AF16" i="3" a="1"/>
  <c r="AF16" i="3" s="1"/>
  <c r="AB16" i="3" a="1"/>
  <c r="AB16" i="3" s="1"/>
  <c r="AE16" i="3" a="1"/>
  <c r="AE16" i="3" s="1"/>
  <c r="AA16" i="3" a="1"/>
  <c r="AA16" i="3" s="1"/>
  <c r="AH16" i="3" a="1"/>
  <c r="AH16" i="3" s="1"/>
  <c r="AD16" i="3" a="1"/>
  <c r="AD16" i="3" s="1"/>
  <c r="AC16" i="3" a="1"/>
  <c r="AC16" i="3" s="1"/>
  <c r="AG16" i="3" a="1"/>
  <c r="AG16" i="3" s="1"/>
  <c r="AH76" i="3" a="1"/>
  <c r="AH76" i="3" s="1"/>
  <c r="AD76" i="3" a="1"/>
  <c r="AD76" i="3" s="1"/>
  <c r="AG76" i="3" a="1"/>
  <c r="AG76" i="3" s="1"/>
  <c r="AC76" i="3" a="1"/>
  <c r="AC76" i="3" s="1"/>
  <c r="AF76" i="3" a="1"/>
  <c r="AF76" i="3" s="1"/>
  <c r="AE76" i="3" a="1"/>
  <c r="AE76" i="3" s="1"/>
  <c r="AB76" i="3" a="1"/>
  <c r="AB76" i="3" s="1"/>
  <c r="AA76" i="3" a="1"/>
  <c r="AA76" i="3" s="1"/>
  <c r="M66" i="3" a="1"/>
  <c r="M66" i="3" s="1"/>
  <c r="I66" i="3" a="1"/>
  <c r="I66" i="3" s="1"/>
  <c r="L66" i="3" a="1"/>
  <c r="L66" i="3" s="1"/>
  <c r="H66" i="3" a="1"/>
  <c r="H66" i="3" s="1"/>
  <c r="G66" i="3" a="1"/>
  <c r="G66" i="3" s="1"/>
  <c r="F66" i="3" a="1"/>
  <c r="F66" i="3" s="1"/>
  <c r="B40" i="2"/>
  <c r="B15" i="2"/>
  <c r="G34" i="2" a="1"/>
  <c r="G34" i="2" s="1"/>
  <c r="F34" i="2" a="1"/>
  <c r="F34" i="2" s="1"/>
  <c r="K34" i="2" a="1"/>
  <c r="K34" i="2" s="1"/>
  <c r="J34" i="2" a="1"/>
  <c r="J34" i="2" s="1"/>
  <c r="I34" i="2" a="1"/>
  <c r="I34" i="2" s="1"/>
  <c r="H34" i="2" a="1"/>
  <c r="H34" i="2" s="1"/>
  <c r="H26" i="2" a="1"/>
  <c r="H26" i="2" s="1"/>
  <c r="G26" i="2" a="1"/>
  <c r="G26" i="2" s="1"/>
  <c r="K26" i="2" a="1"/>
  <c r="K26" i="2" s="1"/>
  <c r="F26" i="2" a="1"/>
  <c r="F26" i="2" s="1"/>
  <c r="J26" i="2" a="1"/>
  <c r="J26" i="2" s="1"/>
  <c r="I26" i="2" a="1"/>
  <c r="I26" i="2" s="1"/>
  <c r="K37" i="2" a="1"/>
  <c r="K37" i="2" s="1"/>
  <c r="J37" i="2" a="1"/>
  <c r="J37" i="2" s="1"/>
  <c r="I37" i="2" a="1"/>
  <c r="I37" i="2" s="1"/>
  <c r="H37" i="2" a="1"/>
  <c r="H37" i="2" s="1"/>
  <c r="G37" i="2" a="1"/>
  <c r="G37" i="2" s="1"/>
  <c r="F37" i="2" a="1"/>
  <c r="F37" i="2" s="1"/>
  <c r="J56" i="2" a="1"/>
  <c r="J56" i="2" s="1"/>
  <c r="F56" i="2" a="1"/>
  <c r="F56" i="2" s="1"/>
  <c r="I56" i="2" a="1"/>
  <c r="I56" i="2" s="1"/>
  <c r="H56" i="2" a="1"/>
  <c r="H56" i="2" s="1"/>
  <c r="K56" i="2" a="1"/>
  <c r="K56" i="2" s="1"/>
  <c r="G56" i="2" a="1"/>
  <c r="G56" i="2" s="1"/>
  <c r="F62" i="2" a="1"/>
  <c r="F62" i="2" s="1"/>
  <c r="K62" i="2" a="1"/>
  <c r="K62" i="2" s="1"/>
  <c r="J62" i="2" a="1"/>
  <c r="J62" i="2" s="1"/>
  <c r="I62" i="2" a="1"/>
  <c r="I62" i="2" s="1"/>
  <c r="H62" i="2" a="1"/>
  <c r="H62" i="2" s="1"/>
  <c r="G62" i="2" a="1"/>
  <c r="G62" i="2" s="1"/>
  <c r="J100" i="2" a="1"/>
  <c r="J100" i="2" s="1"/>
  <c r="F100" i="2" a="1"/>
  <c r="F100" i="2" s="1"/>
  <c r="I100" i="2" a="1"/>
  <c r="I100" i="2" s="1"/>
  <c r="K100" i="2" a="1"/>
  <c r="K100" i="2" s="1"/>
  <c r="H100" i="2" a="1"/>
  <c r="H100" i="2" s="1"/>
  <c r="G100" i="2" a="1"/>
  <c r="G100" i="2" s="1"/>
  <c r="I83" i="2" a="1"/>
  <c r="I83" i="2" s="1"/>
  <c r="H83" i="2" a="1"/>
  <c r="H83" i="2" s="1"/>
  <c r="K83" i="2" a="1"/>
  <c r="K83" i="2" s="1"/>
  <c r="J83" i="2" a="1"/>
  <c r="J83" i="2" s="1"/>
  <c r="G83" i="2" a="1"/>
  <c r="G83" i="2" s="1"/>
  <c r="F83" i="2" a="1"/>
  <c r="F83" i="2" s="1"/>
  <c r="H22" i="2" a="1"/>
  <c r="H22" i="2" s="1"/>
  <c r="K22" i="2" a="1"/>
  <c r="K22" i="2" s="1"/>
  <c r="G22" i="2" a="1"/>
  <c r="G22" i="2" s="1"/>
  <c r="J22" i="2" a="1"/>
  <c r="J22" i="2" s="1"/>
  <c r="F22" i="2" a="1"/>
  <c r="F22" i="2" s="1"/>
  <c r="I22" i="2" a="1"/>
  <c r="I22" i="2" s="1"/>
  <c r="K36" i="2" a="1"/>
  <c r="K36" i="2" s="1"/>
  <c r="J36" i="2" a="1"/>
  <c r="J36" i="2" s="1"/>
  <c r="I36" i="2" a="1"/>
  <c r="I36" i="2" s="1"/>
  <c r="H36" i="2" a="1"/>
  <c r="H36" i="2" s="1"/>
  <c r="G36" i="2" a="1"/>
  <c r="G36" i="2" s="1"/>
  <c r="F36" i="2" a="1"/>
  <c r="F36" i="2" s="1"/>
  <c r="K21" i="2" a="1"/>
  <c r="K21" i="2" s="1"/>
  <c r="G21" i="2" a="1"/>
  <c r="G21" i="2" s="1"/>
  <c r="J21" i="2" a="1"/>
  <c r="J21" i="2" s="1"/>
  <c r="F21" i="2" a="1"/>
  <c r="F21" i="2" s="1"/>
  <c r="I21" i="2" a="1"/>
  <c r="I21" i="2" s="1"/>
  <c r="H21" i="2" a="1"/>
  <c r="H21" i="2" s="1"/>
  <c r="K38" i="2" a="1"/>
  <c r="K38" i="2" s="1"/>
  <c r="J38" i="2" a="1"/>
  <c r="J38" i="2" s="1"/>
  <c r="I38" i="2" a="1"/>
  <c r="I38" i="2" s="1"/>
  <c r="H38" i="2" a="1"/>
  <c r="H38" i="2" s="1"/>
  <c r="G38" i="2" a="1"/>
  <c r="G38" i="2" s="1"/>
  <c r="F38" i="2" a="1"/>
  <c r="F38" i="2" s="1"/>
  <c r="I41" i="2" a="1"/>
  <c r="I41" i="2" s="1"/>
  <c r="H41" i="2" a="1"/>
  <c r="H41" i="2" s="1"/>
  <c r="G41" i="2" a="1"/>
  <c r="G41" i="2" s="1"/>
  <c r="F41" i="2" a="1"/>
  <c r="F41" i="2" s="1"/>
  <c r="K41" i="2" a="1"/>
  <c r="K41" i="2" s="1"/>
  <c r="J41" i="2" a="1"/>
  <c r="J41" i="2" s="1"/>
  <c r="F35" i="2" a="1"/>
  <c r="F35" i="2" s="1"/>
  <c r="K35" i="2" a="1"/>
  <c r="K35" i="2" s="1"/>
  <c r="J35" i="2" a="1"/>
  <c r="J35" i="2" s="1"/>
  <c r="I35" i="2" a="1"/>
  <c r="I35" i="2" s="1"/>
  <c r="H35" i="2" a="1"/>
  <c r="H35" i="2" s="1"/>
  <c r="G35" i="2" a="1"/>
  <c r="G35" i="2" s="1"/>
  <c r="J66" i="2" a="1"/>
  <c r="J66" i="2" s="1"/>
  <c r="I66" i="2" a="1"/>
  <c r="I66" i="2" s="1"/>
  <c r="H66" i="2" a="1"/>
  <c r="H66" i="2" s="1"/>
  <c r="G66" i="2" a="1"/>
  <c r="G66" i="2" s="1"/>
  <c r="F66" i="2" a="1"/>
  <c r="F66" i="2" s="1"/>
  <c r="K66" i="2" a="1"/>
  <c r="K66" i="2" s="1"/>
  <c r="H98" i="2" a="1"/>
  <c r="H98" i="2" s="1"/>
  <c r="K98" i="2" a="1"/>
  <c r="K98" i="2" s="1"/>
  <c r="G98" i="2" a="1"/>
  <c r="G98" i="2" s="1"/>
  <c r="J98" i="2" a="1"/>
  <c r="J98" i="2" s="1"/>
  <c r="I98" i="2" a="1"/>
  <c r="I98" i="2" s="1"/>
  <c r="F98" i="2" a="1"/>
  <c r="F98" i="2" s="1"/>
  <c r="K85" i="2" a="1"/>
  <c r="K85" i="2" s="1"/>
  <c r="G85" i="2" a="1"/>
  <c r="G85" i="2" s="1"/>
  <c r="J85" i="2" a="1"/>
  <c r="J85" i="2" s="1"/>
  <c r="F85" i="2" a="1"/>
  <c r="F85" i="2" s="1"/>
  <c r="I85" i="2" a="1"/>
  <c r="I85" i="2" s="1"/>
  <c r="H85" i="2" a="1"/>
  <c r="H85" i="2" s="1"/>
  <c r="H72" i="2" a="1"/>
  <c r="H72" i="2" s="1"/>
  <c r="G72" i="2" a="1"/>
  <c r="G72" i="2" s="1"/>
  <c r="F72" i="2" a="1"/>
  <c r="F72" i="2" s="1"/>
  <c r="K72" i="2" a="1"/>
  <c r="K72" i="2" s="1"/>
  <c r="J72" i="2" a="1"/>
  <c r="J72" i="2" s="1"/>
  <c r="I72" i="2" a="1"/>
  <c r="I72" i="2" s="1"/>
  <c r="J104" i="2" a="1"/>
  <c r="J104" i="2" s="1"/>
  <c r="F104" i="2" a="1"/>
  <c r="F104" i="2" s="1"/>
  <c r="I104" i="2" a="1"/>
  <c r="I104" i="2" s="1"/>
  <c r="D105" i="2"/>
  <c r="H104" i="2" a="1"/>
  <c r="H104" i="2" s="1"/>
  <c r="K104" i="2" a="1"/>
  <c r="K104" i="2" s="1"/>
  <c r="G104" i="2" a="1"/>
  <c r="G104" i="2" s="1"/>
  <c r="I87" i="2" a="1"/>
  <c r="I87" i="2" s="1"/>
  <c r="H87" i="2" a="1"/>
  <c r="H87" i="2" s="1"/>
  <c r="G87" i="2" a="1"/>
  <c r="G87" i="2" s="1"/>
  <c r="F87" i="2" a="1"/>
  <c r="F87" i="2" s="1"/>
  <c r="K87" i="2" a="1"/>
  <c r="K87" i="2" s="1"/>
  <c r="J87" i="2" a="1"/>
  <c r="J87" i="2" s="1"/>
  <c r="H18" i="2" a="1"/>
  <c r="H18" i="2" s="1"/>
  <c r="K18" i="2" a="1"/>
  <c r="K18" i="2" s="1"/>
  <c r="G18" i="2" a="1"/>
  <c r="G18" i="2" s="1"/>
  <c r="J18" i="2" a="1"/>
  <c r="J18" i="2" s="1"/>
  <c r="F18" i="2" a="1"/>
  <c r="F18" i="2" s="1"/>
  <c r="I18" i="2" a="1"/>
  <c r="I18" i="2" s="1"/>
  <c r="J96" i="2" a="1"/>
  <c r="J96" i="2" s="1"/>
  <c r="F96" i="2" a="1"/>
  <c r="F96" i="2" s="1"/>
  <c r="I96" i="2" a="1"/>
  <c r="I96" i="2" s="1"/>
  <c r="H96" i="2" a="1"/>
  <c r="H96" i="2" s="1"/>
  <c r="G96" i="2" a="1"/>
  <c r="G96" i="2" s="1"/>
  <c r="K96" i="2" a="1"/>
  <c r="K96" i="2" s="1"/>
  <c r="K25" i="2" a="1"/>
  <c r="K25" i="2" s="1"/>
  <c r="G25" i="2" a="1"/>
  <c r="G25" i="2" s="1"/>
  <c r="J25" i="2" a="1"/>
  <c r="J25" i="2" s="1"/>
  <c r="F25" i="2" a="1"/>
  <c r="F25" i="2" s="1"/>
  <c r="I25" i="2" a="1"/>
  <c r="I25" i="2" s="1"/>
  <c r="H25" i="2" a="1"/>
  <c r="H25" i="2" s="1"/>
  <c r="J31" i="2" a="1"/>
  <c r="J31" i="2" s="1"/>
  <c r="F31" i="2" a="1"/>
  <c r="F31" i="2" s="1"/>
  <c r="I31" i="2" a="1"/>
  <c r="I31" i="2" s="1"/>
  <c r="H31" i="2" a="1"/>
  <c r="H31" i="2" s="1"/>
  <c r="G31" i="2" a="1"/>
  <c r="G31" i="2" s="1"/>
  <c r="K31" i="2" a="1"/>
  <c r="K31" i="2" s="1"/>
  <c r="K17" i="2" a="1"/>
  <c r="K17" i="2" s="1"/>
  <c r="G17" i="2" a="1"/>
  <c r="G17" i="2" s="1"/>
  <c r="J17" i="2" a="1"/>
  <c r="J17" i="2" s="1"/>
  <c r="F17" i="2" a="1"/>
  <c r="F17" i="2" s="1"/>
  <c r="I17" i="2" a="1"/>
  <c r="I17" i="2" s="1"/>
  <c r="H17" i="2" a="1"/>
  <c r="H17" i="2" s="1"/>
  <c r="H42" i="2" a="1"/>
  <c r="H42" i="2" s="1"/>
  <c r="G42" i="2" a="1"/>
  <c r="G42" i="2" s="1"/>
  <c r="F42" i="2" a="1"/>
  <c r="F42" i="2" s="1"/>
  <c r="K42" i="2" a="1"/>
  <c r="K42" i="2" s="1"/>
  <c r="J42" i="2" a="1"/>
  <c r="J42" i="2" s="1"/>
  <c r="I42" i="2" a="1"/>
  <c r="I42" i="2" s="1"/>
  <c r="J45" i="2" a="1"/>
  <c r="J45" i="2" s="1"/>
  <c r="F45" i="2" a="1"/>
  <c r="F45" i="2" s="1"/>
  <c r="I45" i="2" a="1"/>
  <c r="I45" i="2" s="1"/>
  <c r="H45" i="2" a="1"/>
  <c r="H45" i="2" s="1"/>
  <c r="G45" i="2" a="1"/>
  <c r="G45" i="2" s="1"/>
  <c r="K45" i="2" a="1"/>
  <c r="K45" i="2" s="1"/>
  <c r="J39" i="2" a="1"/>
  <c r="J39" i="2" s="1"/>
  <c r="I39" i="2" a="1"/>
  <c r="I39" i="2" s="1"/>
  <c r="H39" i="2" a="1"/>
  <c r="H39" i="2" s="1"/>
  <c r="G39" i="2" a="1"/>
  <c r="G39" i="2" s="1"/>
  <c r="F39" i="2" a="1"/>
  <c r="F39" i="2" s="1"/>
  <c r="K39" i="2" a="1"/>
  <c r="K39" i="2" s="1"/>
  <c r="F70" i="2" a="1"/>
  <c r="F70" i="2" s="1"/>
  <c r="K70" i="2" a="1"/>
  <c r="K70" i="2" s="1"/>
  <c r="J70" i="2" a="1"/>
  <c r="J70" i="2" s="1"/>
  <c r="I70" i="2" a="1"/>
  <c r="I70" i="2" s="1"/>
  <c r="H70" i="2" a="1"/>
  <c r="H70" i="2" s="1"/>
  <c r="G70" i="2" a="1"/>
  <c r="G70" i="2" s="1"/>
  <c r="H102" i="2" a="1"/>
  <c r="H102" i="2" s="1"/>
  <c r="K102" i="2" a="1"/>
  <c r="K102" i="2" s="1"/>
  <c r="G102" i="2" a="1"/>
  <c r="G102" i="2" s="1"/>
  <c r="J102" i="2" a="1"/>
  <c r="J102" i="2" s="1"/>
  <c r="F102" i="2" a="1"/>
  <c r="F102" i="2" s="1"/>
  <c r="I102" i="2" a="1"/>
  <c r="I102" i="2" s="1"/>
  <c r="K89" i="2" a="1"/>
  <c r="K89" i="2" s="1"/>
  <c r="G89" i="2" a="1"/>
  <c r="G89" i="2" s="1"/>
  <c r="J89" i="2" a="1"/>
  <c r="J89" i="2" s="1"/>
  <c r="F89" i="2" a="1"/>
  <c r="F89" i="2" s="1"/>
  <c r="I89" i="2" a="1"/>
  <c r="I89" i="2" s="1"/>
  <c r="H89" i="2" a="1"/>
  <c r="H89" i="2" s="1"/>
  <c r="I76" i="2" a="1"/>
  <c r="I76" i="2" s="1"/>
  <c r="H76" i="2" a="1"/>
  <c r="H76" i="2" s="1"/>
  <c r="G76" i="2" a="1"/>
  <c r="G76" i="2" s="1"/>
  <c r="F76" i="2" a="1"/>
  <c r="F76" i="2" s="1"/>
  <c r="K76" i="2" a="1"/>
  <c r="K76" i="2" s="1"/>
  <c r="J76" i="2" a="1"/>
  <c r="J76" i="2" s="1"/>
  <c r="K59" i="2" a="1"/>
  <c r="K59" i="2" s="1"/>
  <c r="J59" i="2" a="1"/>
  <c r="J59" i="2" s="1"/>
  <c r="I59" i="2" a="1"/>
  <c r="I59" i="2" s="1"/>
  <c r="H59" i="2" a="1"/>
  <c r="H59" i="2" s="1"/>
  <c r="G59" i="2" a="1"/>
  <c r="G59" i="2" s="1"/>
  <c r="F59" i="2" a="1"/>
  <c r="F59" i="2" s="1"/>
  <c r="I91" i="2" a="1"/>
  <c r="I91" i="2" s="1"/>
  <c r="H91" i="2" a="1"/>
  <c r="H91" i="2" s="1"/>
  <c r="K91" i="2" a="1"/>
  <c r="K91" i="2" s="1"/>
  <c r="J91" i="2" a="1"/>
  <c r="J91" i="2" s="1"/>
  <c r="G91" i="2" a="1"/>
  <c r="G91" i="2" s="1"/>
  <c r="F91" i="2" a="1"/>
  <c r="F91" i="2" s="1"/>
  <c r="J33" i="2" a="1"/>
  <c r="J33" i="2" s="1"/>
  <c r="I33" i="2" a="1"/>
  <c r="I33" i="2" s="1"/>
  <c r="H33" i="2" a="1"/>
  <c r="H33" i="2" s="1"/>
  <c r="G33" i="2" a="1"/>
  <c r="G33" i="2" s="1"/>
  <c r="F33" i="2" a="1"/>
  <c r="F33" i="2" s="1"/>
  <c r="K33" i="2" a="1"/>
  <c r="K33" i="2" s="1"/>
  <c r="H94" i="2" a="1"/>
  <c r="H94" i="2" s="1"/>
  <c r="K94" i="2" a="1"/>
  <c r="K94" i="2" s="1"/>
  <c r="G94" i="2" a="1"/>
  <c r="G94" i="2" s="1"/>
  <c r="F94" i="2" a="1"/>
  <c r="F94" i="2" s="1"/>
  <c r="J94" i="2" a="1"/>
  <c r="J94" i="2" s="1"/>
  <c r="I94" i="2" a="1"/>
  <c r="I94" i="2" s="1"/>
  <c r="F27" i="2" a="1"/>
  <c r="F27" i="2" s="1"/>
  <c r="J27" i="2" a="1"/>
  <c r="J27" i="2" s="1"/>
  <c r="I27" i="2" a="1"/>
  <c r="I27" i="2" s="1"/>
  <c r="H27" i="2" a="1"/>
  <c r="H27" i="2" s="1"/>
  <c r="G27" i="2" a="1"/>
  <c r="G27" i="2" s="1"/>
  <c r="K27" i="2" a="1"/>
  <c r="K27" i="2" s="1"/>
  <c r="J16" i="2" a="1"/>
  <c r="J16" i="2" s="1"/>
  <c r="F16" i="2" a="1"/>
  <c r="F16" i="2" s="1"/>
  <c r="I16" i="2" a="1"/>
  <c r="I16" i="2" s="1"/>
  <c r="H16" i="2" a="1"/>
  <c r="H16" i="2" s="1"/>
  <c r="K16" i="2" a="1"/>
  <c r="K16" i="2" s="1"/>
  <c r="G16" i="2" a="1"/>
  <c r="G16" i="2" s="1"/>
  <c r="K46" i="2" a="1"/>
  <c r="K46" i="2" s="1"/>
  <c r="G46" i="2" a="1"/>
  <c r="G46" i="2" s="1"/>
  <c r="J46" i="2" a="1"/>
  <c r="J46" i="2" s="1"/>
  <c r="F46" i="2" a="1"/>
  <c r="F46" i="2" s="1"/>
  <c r="I46" i="2" a="1"/>
  <c r="I46" i="2" s="1"/>
  <c r="H46" i="2" a="1"/>
  <c r="H46" i="2" s="1"/>
  <c r="K49" i="2" a="1"/>
  <c r="K49" i="2" s="1"/>
  <c r="G49" i="2" a="1"/>
  <c r="G49" i="2" s="1"/>
  <c r="J49" i="2" a="1"/>
  <c r="J49" i="2" s="1"/>
  <c r="F49" i="2" a="1"/>
  <c r="F49" i="2" s="1"/>
  <c r="I49" i="2" a="1"/>
  <c r="I49" i="2" s="1"/>
  <c r="H49" i="2" a="1"/>
  <c r="H49" i="2" s="1"/>
  <c r="H43" i="2" a="1"/>
  <c r="H43" i="2" s="1"/>
  <c r="G43" i="2" a="1"/>
  <c r="G43" i="2" s="1"/>
  <c r="F43" i="2" a="1"/>
  <c r="F43" i="2" s="1"/>
  <c r="K43" i="2" a="1"/>
  <c r="K43" i="2" s="1"/>
  <c r="J43" i="2" a="1"/>
  <c r="J43" i="2" s="1"/>
  <c r="I43" i="2" a="1"/>
  <c r="I43" i="2" s="1"/>
  <c r="K74" i="2" a="1"/>
  <c r="K74" i="2" s="1"/>
  <c r="G74" i="2" a="1"/>
  <c r="G74" i="2" s="1"/>
  <c r="J74" i="2" a="1"/>
  <c r="J74" i="2" s="1"/>
  <c r="I74" i="2" a="1"/>
  <c r="I74" i="2" s="1"/>
  <c r="H74" i="2" a="1"/>
  <c r="H74" i="2" s="1"/>
  <c r="F74" i="2" a="1"/>
  <c r="F74" i="2" s="1"/>
  <c r="K61" i="2" a="1"/>
  <c r="K61" i="2" s="1"/>
  <c r="J61" i="2" a="1"/>
  <c r="J61" i="2" s="1"/>
  <c r="I61" i="2" a="1"/>
  <c r="I61" i="2" s="1"/>
  <c r="H61" i="2" a="1"/>
  <c r="H61" i="2" s="1"/>
  <c r="G61" i="2" a="1"/>
  <c r="G61" i="2" s="1"/>
  <c r="F61" i="2" a="1"/>
  <c r="F61" i="2" s="1"/>
  <c r="K93" i="2" a="1"/>
  <c r="K93" i="2" s="1"/>
  <c r="G93" i="2" a="1"/>
  <c r="G93" i="2" s="1"/>
  <c r="J93" i="2" a="1"/>
  <c r="J93" i="2" s="1"/>
  <c r="F93" i="2" a="1"/>
  <c r="F93" i="2" s="1"/>
  <c r="I93" i="2" a="1"/>
  <c r="I93" i="2" s="1"/>
  <c r="H93" i="2" a="1"/>
  <c r="H93" i="2" s="1"/>
  <c r="I80" i="2" a="1"/>
  <c r="I80" i="2" s="1"/>
  <c r="K80" i="2" a="1"/>
  <c r="K80" i="2" s="1"/>
  <c r="J80" i="2" a="1"/>
  <c r="J80" i="2" s="1"/>
  <c r="H80" i="2" a="1"/>
  <c r="H80" i="2" s="1"/>
  <c r="G80" i="2" a="1"/>
  <c r="G80" i="2" s="1"/>
  <c r="F80" i="2" a="1"/>
  <c r="F80" i="2" s="1"/>
  <c r="G63" i="2" a="1"/>
  <c r="G63" i="2" s="1"/>
  <c r="F63" i="2" a="1"/>
  <c r="F63" i="2" s="1"/>
  <c r="K63" i="2" a="1"/>
  <c r="K63" i="2" s="1"/>
  <c r="J63" i="2" a="1"/>
  <c r="J63" i="2" s="1"/>
  <c r="I63" i="2" a="1"/>
  <c r="I63" i="2" s="1"/>
  <c r="H63" i="2" a="1"/>
  <c r="H63" i="2" s="1"/>
  <c r="I95" i="2" a="1"/>
  <c r="I95" i="2" s="1"/>
  <c r="H95" i="2" a="1"/>
  <c r="H95" i="2" s="1"/>
  <c r="K95" i="2" a="1"/>
  <c r="K95" i="2" s="1"/>
  <c r="J95" i="2" a="1"/>
  <c r="J95" i="2" s="1"/>
  <c r="G95" i="2" a="1"/>
  <c r="G95" i="2" s="1"/>
  <c r="F95" i="2" a="1"/>
  <c r="F95" i="2" s="1"/>
  <c r="H64" i="2" a="1"/>
  <c r="H64" i="2" s="1"/>
  <c r="G64" i="2" a="1"/>
  <c r="G64" i="2" s="1"/>
  <c r="F64" i="2" a="1"/>
  <c r="F64" i="2" s="1"/>
  <c r="K64" i="2" a="1"/>
  <c r="K64" i="2" s="1"/>
  <c r="J64" i="2" a="1"/>
  <c r="J64" i="2" s="1"/>
  <c r="I64" i="2" a="1"/>
  <c r="I64" i="2" s="1"/>
  <c r="K68" i="2" a="1"/>
  <c r="K68" i="2" s="1"/>
  <c r="J68" i="2" a="1"/>
  <c r="J68" i="2" s="1"/>
  <c r="I68" i="2" a="1"/>
  <c r="I68" i="2" s="1"/>
  <c r="H68" i="2" a="1"/>
  <c r="H68" i="2" s="1"/>
  <c r="G68" i="2" a="1"/>
  <c r="G68" i="2" s="1"/>
  <c r="F68" i="2" a="1"/>
  <c r="F68" i="2" s="1"/>
  <c r="J24" i="2" a="1"/>
  <c r="J24" i="2" s="1"/>
  <c r="F24" i="2" a="1"/>
  <c r="F24" i="2" s="1"/>
  <c r="I24" i="2" a="1"/>
  <c r="I24" i="2" s="1"/>
  <c r="H24" i="2" a="1"/>
  <c r="H24" i="2" s="1"/>
  <c r="K24" i="2" a="1"/>
  <c r="K24" i="2" s="1"/>
  <c r="G24" i="2" a="1"/>
  <c r="G24" i="2" s="1"/>
  <c r="I44" i="2" a="1"/>
  <c r="I44" i="2" s="1"/>
  <c r="H44" i="2" a="1"/>
  <c r="H44" i="2" s="1"/>
  <c r="G44" i="2" a="1"/>
  <c r="G44" i="2" s="1"/>
  <c r="F44" i="2" a="1"/>
  <c r="F44" i="2" s="1"/>
  <c r="K44" i="2" a="1"/>
  <c r="K44" i="2" s="1"/>
  <c r="J44" i="2" a="1"/>
  <c r="J44" i="2" s="1"/>
  <c r="H50" i="2" a="1"/>
  <c r="H50" i="2" s="1"/>
  <c r="K50" i="2" a="1"/>
  <c r="K50" i="2" s="1"/>
  <c r="G50" i="2" a="1"/>
  <c r="G50" i="2" s="1"/>
  <c r="J50" i="2" a="1"/>
  <c r="J50" i="2" s="1"/>
  <c r="F50" i="2" a="1"/>
  <c r="F50" i="2" s="1"/>
  <c r="I50" i="2" a="1"/>
  <c r="I50" i="2" s="1"/>
  <c r="K53" i="2" a="1"/>
  <c r="K53" i="2" s="1"/>
  <c r="G53" i="2" a="1"/>
  <c r="G53" i="2" s="1"/>
  <c r="J53" i="2" a="1"/>
  <c r="J53" i="2" s="1"/>
  <c r="F53" i="2" a="1"/>
  <c r="F53" i="2" s="1"/>
  <c r="I53" i="2" a="1"/>
  <c r="I53" i="2" s="1"/>
  <c r="H53" i="2" a="1"/>
  <c r="H53" i="2" s="1"/>
  <c r="I47" i="2" a="1"/>
  <c r="I47" i="2" s="1"/>
  <c r="H47" i="2" a="1"/>
  <c r="H47" i="2" s="1"/>
  <c r="K47" i="2" a="1"/>
  <c r="K47" i="2" s="1"/>
  <c r="G47" i="2" a="1"/>
  <c r="G47" i="2" s="1"/>
  <c r="F47" i="2" a="1"/>
  <c r="F47" i="2" s="1"/>
  <c r="J47" i="2" a="1"/>
  <c r="J47" i="2" s="1"/>
  <c r="K78" i="2" a="1"/>
  <c r="K78" i="2" s="1"/>
  <c r="G78" i="2" a="1"/>
  <c r="G78" i="2" s="1"/>
  <c r="J78" i="2" a="1"/>
  <c r="J78" i="2" s="1"/>
  <c r="I78" i="2" a="1"/>
  <c r="I78" i="2" s="1"/>
  <c r="H78" i="2" a="1"/>
  <c r="H78" i="2" s="1"/>
  <c r="F78" i="2" a="1"/>
  <c r="F78" i="2" s="1"/>
  <c r="I65" i="2" a="1"/>
  <c r="I65" i="2" s="1"/>
  <c r="H65" i="2" a="1"/>
  <c r="H65" i="2" s="1"/>
  <c r="G65" i="2" a="1"/>
  <c r="G65" i="2" s="1"/>
  <c r="F65" i="2" a="1"/>
  <c r="F65" i="2" s="1"/>
  <c r="K65" i="2" a="1"/>
  <c r="K65" i="2" s="1"/>
  <c r="J65" i="2" a="1"/>
  <c r="J65" i="2" s="1"/>
  <c r="K97" i="2" a="1"/>
  <c r="K97" i="2" s="1"/>
  <c r="G97" i="2" a="1"/>
  <c r="G97" i="2" s="1"/>
  <c r="J97" i="2" a="1"/>
  <c r="J97" i="2" s="1"/>
  <c r="F97" i="2" a="1"/>
  <c r="F97" i="2" s="1"/>
  <c r="I97" i="2" a="1"/>
  <c r="I97" i="2" s="1"/>
  <c r="H97" i="2" a="1"/>
  <c r="H97" i="2" s="1"/>
  <c r="J84" i="2" a="1"/>
  <c r="J84" i="2" s="1"/>
  <c r="F84" i="2" a="1"/>
  <c r="F84" i="2" s="1"/>
  <c r="I84" i="2" a="1"/>
  <c r="I84" i="2" s="1"/>
  <c r="K84" i="2" a="1"/>
  <c r="K84" i="2" s="1"/>
  <c r="H84" i="2" a="1"/>
  <c r="H84" i="2" s="1"/>
  <c r="G84" i="2" a="1"/>
  <c r="G84" i="2" s="1"/>
  <c r="K67" i="2" a="1"/>
  <c r="K67" i="2" s="1"/>
  <c r="J67" i="2" a="1"/>
  <c r="J67" i="2" s="1"/>
  <c r="I67" i="2" a="1"/>
  <c r="I67" i="2" s="1"/>
  <c r="H67" i="2" a="1"/>
  <c r="H67" i="2" s="1"/>
  <c r="G67" i="2" a="1"/>
  <c r="G67" i="2" s="1"/>
  <c r="F67" i="2" a="1"/>
  <c r="F67" i="2" s="1"/>
  <c r="I99" i="2" a="1"/>
  <c r="I99" i="2" s="1"/>
  <c r="H99" i="2" a="1"/>
  <c r="H99" i="2" s="1"/>
  <c r="K99" i="2" a="1"/>
  <c r="K99" i="2" s="1"/>
  <c r="J99" i="2" a="1"/>
  <c r="J99" i="2" s="1"/>
  <c r="G99" i="2" a="1"/>
  <c r="G99" i="2" s="1"/>
  <c r="F99" i="2" a="1"/>
  <c r="F99" i="2" s="1"/>
  <c r="J52" i="2" a="1"/>
  <c r="J52" i="2" s="1"/>
  <c r="F52" i="2" a="1"/>
  <c r="F52" i="2" s="1"/>
  <c r="I52" i="2" a="1"/>
  <c r="I52" i="2" s="1"/>
  <c r="H52" i="2" a="1"/>
  <c r="H52" i="2" s="1"/>
  <c r="K52" i="2" a="1"/>
  <c r="K52" i="2" s="1"/>
  <c r="G52" i="2" a="1"/>
  <c r="G52" i="2" s="1"/>
  <c r="H90" i="2" a="1"/>
  <c r="H90" i="2" s="1"/>
  <c r="K90" i="2" a="1"/>
  <c r="K90" i="2" s="1"/>
  <c r="G90" i="2" a="1"/>
  <c r="G90" i="2" s="1"/>
  <c r="J90" i="2" a="1"/>
  <c r="J90" i="2" s="1"/>
  <c r="I90" i="2" a="1"/>
  <c r="I90" i="2" s="1"/>
  <c r="F90" i="2" a="1"/>
  <c r="F90" i="2" s="1"/>
  <c r="J77" i="2" a="1"/>
  <c r="J77" i="2" s="1"/>
  <c r="F77" i="2" a="1"/>
  <c r="F77" i="2" s="1"/>
  <c r="K77" i="2" a="1"/>
  <c r="K77" i="2" s="1"/>
  <c r="I77" i="2" a="1"/>
  <c r="I77" i="2" s="1"/>
  <c r="H77" i="2" a="1"/>
  <c r="H77" i="2" s="1"/>
  <c r="G77" i="2" a="1"/>
  <c r="G77" i="2" s="1"/>
  <c r="H79" i="2" a="1"/>
  <c r="H79" i="2" s="1"/>
  <c r="I79" i="2" a="1"/>
  <c r="I79" i="2" s="1"/>
  <c r="G79" i="2" a="1"/>
  <c r="G79" i="2" s="1"/>
  <c r="F79" i="2" a="1"/>
  <c r="F79" i="2" s="1"/>
  <c r="K79" i="2" a="1"/>
  <c r="K79" i="2" s="1"/>
  <c r="J79" i="2" a="1"/>
  <c r="J79" i="2" s="1"/>
  <c r="J81" i="2" a="1"/>
  <c r="J81" i="2" s="1"/>
  <c r="F81" i="2" a="1"/>
  <c r="F81" i="2" s="1"/>
  <c r="K81" i="2" a="1"/>
  <c r="K81" i="2" s="1"/>
  <c r="I81" i="2" a="1"/>
  <c r="I81" i="2" s="1"/>
  <c r="H81" i="2" a="1"/>
  <c r="H81" i="2" s="1"/>
  <c r="G81" i="2" a="1"/>
  <c r="G81" i="2" s="1"/>
  <c r="J20" i="2" a="1"/>
  <c r="J20" i="2" s="1"/>
  <c r="F20" i="2" a="1"/>
  <c r="F20" i="2" s="1"/>
  <c r="I20" i="2" a="1"/>
  <c r="I20" i="2" s="1"/>
  <c r="H20" i="2" a="1"/>
  <c r="H20" i="2" s="1"/>
  <c r="K20" i="2" a="1"/>
  <c r="K20" i="2" s="1"/>
  <c r="G20" i="2" a="1"/>
  <c r="G20" i="2" s="1"/>
  <c r="G32" i="2" a="1"/>
  <c r="G32" i="2" s="1"/>
  <c r="K32" i="2" a="1"/>
  <c r="K32" i="2" s="1"/>
  <c r="F32" i="2" a="1"/>
  <c r="F32" i="2" s="1"/>
  <c r="J32" i="2" a="1"/>
  <c r="J32" i="2" s="1"/>
  <c r="I32" i="2" a="1"/>
  <c r="I32" i="2" s="1"/>
  <c r="H32" i="2" a="1"/>
  <c r="H32" i="2" s="1"/>
  <c r="H54" i="2" a="1"/>
  <c r="H54" i="2" s="1"/>
  <c r="K54" i="2" a="1"/>
  <c r="K54" i="2" s="1"/>
  <c r="G54" i="2" a="1"/>
  <c r="G54" i="2" s="1"/>
  <c r="J54" i="2" a="1"/>
  <c r="J54" i="2" s="1"/>
  <c r="F54" i="2" a="1"/>
  <c r="F54" i="2" s="1"/>
  <c r="I54" i="2" a="1"/>
  <c r="I54" i="2" s="1"/>
  <c r="G57" i="2" a="1"/>
  <c r="G57" i="2" s="1"/>
  <c r="K57" i="2" a="1"/>
  <c r="K57" i="2" s="1"/>
  <c r="J57" i="2" a="1"/>
  <c r="J57" i="2" s="1"/>
  <c r="F57" i="2" a="1"/>
  <c r="F57" i="2" s="1"/>
  <c r="I57" i="2" a="1"/>
  <c r="I57" i="2" s="1"/>
  <c r="H57" i="2" a="1"/>
  <c r="H57" i="2" s="1"/>
  <c r="I51" i="2" a="1"/>
  <c r="I51" i="2" s="1"/>
  <c r="H51" i="2" a="1"/>
  <c r="H51" i="2" s="1"/>
  <c r="K51" i="2" a="1"/>
  <c r="K51" i="2" s="1"/>
  <c r="G51" i="2" a="1"/>
  <c r="G51" i="2" s="1"/>
  <c r="F51" i="2" a="1"/>
  <c r="F51" i="2" s="1"/>
  <c r="J51" i="2" a="1"/>
  <c r="J51" i="2" s="1"/>
  <c r="H82" i="2" a="1"/>
  <c r="H82" i="2" s="1"/>
  <c r="K82" i="2" a="1"/>
  <c r="K82" i="2" s="1"/>
  <c r="G82" i="2" a="1"/>
  <c r="G82" i="2" s="1"/>
  <c r="J82" i="2" a="1"/>
  <c r="J82" i="2" s="1"/>
  <c r="I82" i="2" a="1"/>
  <c r="I82" i="2" s="1"/>
  <c r="F82" i="2" a="1"/>
  <c r="F82" i="2" s="1"/>
  <c r="K69" i="2" a="1"/>
  <c r="K69" i="2" s="1"/>
  <c r="J69" i="2" a="1"/>
  <c r="J69" i="2" s="1"/>
  <c r="I69" i="2" a="1"/>
  <c r="I69" i="2" s="1"/>
  <c r="H69" i="2" a="1"/>
  <c r="H69" i="2" s="1"/>
  <c r="G69" i="2" a="1"/>
  <c r="G69" i="2" s="1"/>
  <c r="F69" i="2" a="1"/>
  <c r="F69" i="2" s="1"/>
  <c r="K101" i="2" a="1"/>
  <c r="K101" i="2" s="1"/>
  <c r="G101" i="2" a="1"/>
  <c r="G101" i="2" s="1"/>
  <c r="J101" i="2" a="1"/>
  <c r="J101" i="2" s="1"/>
  <c r="F101" i="2" a="1"/>
  <c r="F101" i="2" s="1"/>
  <c r="I101" i="2" a="1"/>
  <c r="I101" i="2" s="1"/>
  <c r="H101" i="2" a="1"/>
  <c r="H101" i="2" s="1"/>
  <c r="J88" i="2" a="1"/>
  <c r="J88" i="2" s="1"/>
  <c r="F88" i="2" a="1"/>
  <c r="F88" i="2" s="1"/>
  <c r="I88" i="2" a="1"/>
  <c r="I88" i="2" s="1"/>
  <c r="K88" i="2" a="1"/>
  <c r="K88" i="2" s="1"/>
  <c r="H88" i="2" a="1"/>
  <c r="H88" i="2" s="1"/>
  <c r="G88" i="2" a="1"/>
  <c r="G88" i="2" s="1"/>
  <c r="G71" i="2" a="1"/>
  <c r="G71" i="2" s="1"/>
  <c r="F71" i="2" a="1"/>
  <c r="F71" i="2" s="1"/>
  <c r="K71" i="2" a="1"/>
  <c r="K71" i="2" s="1"/>
  <c r="J71" i="2" a="1"/>
  <c r="J71" i="2" s="1"/>
  <c r="I71" i="2" a="1"/>
  <c r="I71" i="2" s="1"/>
  <c r="H71" i="2" a="1"/>
  <c r="H71" i="2" s="1"/>
  <c r="I103" i="2" a="1"/>
  <c r="I103" i="2" s="1"/>
  <c r="H103" i="2" a="1"/>
  <c r="H103" i="2" s="1"/>
  <c r="K103" i="2" a="1"/>
  <c r="K103" i="2" s="1"/>
  <c r="G103" i="2" a="1"/>
  <c r="G103" i="2" s="1"/>
  <c r="J103" i="2" a="1"/>
  <c r="J103" i="2" s="1"/>
  <c r="F103" i="2" a="1"/>
  <c r="F103" i="2" s="1"/>
  <c r="F58" i="2" a="1"/>
  <c r="F58" i="2" s="1"/>
  <c r="K58" i="2" a="1"/>
  <c r="K58" i="2" s="1"/>
  <c r="J58" i="2" a="1"/>
  <c r="J58" i="2" s="1"/>
  <c r="I58" i="2" a="1"/>
  <c r="I58" i="2" s="1"/>
  <c r="H58" i="2" a="1"/>
  <c r="H58" i="2" s="1"/>
  <c r="G58" i="2" a="1"/>
  <c r="G58" i="2" s="1"/>
  <c r="H30" i="2" a="1"/>
  <c r="H30" i="2" s="1"/>
  <c r="G30" i="2" a="1"/>
  <c r="G30" i="2" s="1"/>
  <c r="K30" i="2" a="1"/>
  <c r="K30" i="2" s="1"/>
  <c r="F30" i="2" a="1"/>
  <c r="F30" i="2" s="1"/>
  <c r="J30" i="2" a="1"/>
  <c r="J30" i="2" s="1"/>
  <c r="I30" i="2" a="1"/>
  <c r="I30" i="2" s="1"/>
  <c r="F29" i="2" a="1"/>
  <c r="F29" i="2" s="1"/>
  <c r="J29" i="2" a="1"/>
  <c r="J29" i="2" s="1"/>
  <c r="I29" i="2" a="1"/>
  <c r="I29" i="2" s="1"/>
  <c r="H29" i="2" a="1"/>
  <c r="H29" i="2" s="1"/>
  <c r="G29" i="2" a="1"/>
  <c r="G29" i="2" s="1"/>
  <c r="K29" i="2" a="1"/>
  <c r="K29" i="2" s="1"/>
  <c r="J48" i="2" a="1"/>
  <c r="J48" i="2" s="1"/>
  <c r="F48" i="2" a="1"/>
  <c r="F48" i="2" s="1"/>
  <c r="I48" i="2" a="1"/>
  <c r="I48" i="2" s="1"/>
  <c r="H48" i="2" a="1"/>
  <c r="H48" i="2" s="1"/>
  <c r="K48" i="2" a="1"/>
  <c r="K48" i="2" s="1"/>
  <c r="G48" i="2" a="1"/>
  <c r="G48" i="2" s="1"/>
  <c r="I55" i="2" a="1"/>
  <c r="I55" i="2" s="1"/>
  <c r="H55" i="2" a="1"/>
  <c r="H55" i="2" s="1"/>
  <c r="K55" i="2" a="1"/>
  <c r="K55" i="2" s="1"/>
  <c r="G55" i="2" a="1"/>
  <c r="G55" i="2" s="1"/>
  <c r="J55" i="2" a="1"/>
  <c r="J55" i="2" s="1"/>
  <c r="F55" i="2" a="1"/>
  <c r="F55" i="2" s="1"/>
  <c r="H86" i="2" a="1"/>
  <c r="H86" i="2" s="1"/>
  <c r="K86" i="2" a="1"/>
  <c r="K86" i="2" s="1"/>
  <c r="G86" i="2" a="1"/>
  <c r="G86" i="2" s="1"/>
  <c r="J86" i="2" a="1"/>
  <c r="J86" i="2" s="1"/>
  <c r="I86" i="2" a="1"/>
  <c r="I86" i="2" s="1"/>
  <c r="F86" i="2" a="1"/>
  <c r="F86" i="2" s="1"/>
  <c r="I73" i="2" a="1"/>
  <c r="I73" i="2" s="1"/>
  <c r="H73" i="2" a="1"/>
  <c r="H73" i="2" s="1"/>
  <c r="G73" i="2" a="1"/>
  <c r="G73" i="2" s="1"/>
  <c r="F73" i="2" a="1"/>
  <c r="F73" i="2" s="1"/>
  <c r="K73" i="2" a="1"/>
  <c r="K73" i="2" s="1"/>
  <c r="J73" i="2" a="1"/>
  <c r="J73" i="2" s="1"/>
  <c r="K60" i="2" a="1"/>
  <c r="K60" i="2" s="1"/>
  <c r="J60" i="2" a="1"/>
  <c r="J60" i="2" s="1"/>
  <c r="I60" i="2" a="1"/>
  <c r="I60" i="2" s="1"/>
  <c r="H60" i="2" a="1"/>
  <c r="H60" i="2" s="1"/>
  <c r="G60" i="2" a="1"/>
  <c r="G60" i="2" s="1"/>
  <c r="F60" i="2" a="1"/>
  <c r="F60" i="2" s="1"/>
  <c r="J92" i="2" a="1"/>
  <c r="J92" i="2" s="1"/>
  <c r="F92" i="2" a="1"/>
  <c r="F92" i="2" s="1"/>
  <c r="I92" i="2" a="1"/>
  <c r="I92" i="2" s="1"/>
  <c r="K92" i="2" a="1"/>
  <c r="K92" i="2" s="1"/>
  <c r="H92" i="2" a="1"/>
  <c r="H92" i="2" s="1"/>
  <c r="G92" i="2" a="1"/>
  <c r="G92" i="2" s="1"/>
  <c r="H75" i="2" a="1"/>
  <c r="H75" i="2" s="1"/>
  <c r="K75" i="2" a="1"/>
  <c r="K75" i="2" s="1"/>
  <c r="J75" i="2" a="1"/>
  <c r="J75" i="2" s="1"/>
  <c r="I75" i="2" a="1"/>
  <c r="I75" i="2" s="1"/>
  <c r="G75" i="2" a="1"/>
  <c r="G75" i="2" s="1"/>
  <c r="F75" i="2" a="1"/>
  <c r="F75" i="2" s="1"/>
  <c r="H28" i="2" a="1"/>
  <c r="H28" i="2" s="1"/>
  <c r="G28" i="2" a="1"/>
  <c r="G28" i="2" s="1"/>
  <c r="K28" i="2" a="1"/>
  <c r="K28" i="2" s="1"/>
  <c r="F28" i="2" a="1"/>
  <c r="F28" i="2" s="1"/>
  <c r="J28" i="2" a="1"/>
  <c r="J28" i="2" s="1"/>
  <c r="I28" i="2" a="1"/>
  <c r="I28" i="2" s="1"/>
  <c r="J39" i="1" a="1"/>
  <c r="J39" i="1" s="1"/>
  <c r="L39" i="1" a="1"/>
  <c r="L39" i="1" s="1"/>
  <c r="H39" i="1" a="1"/>
  <c r="H39" i="1" s="1"/>
  <c r="G39" i="1" a="1"/>
  <c r="G39" i="1" s="1"/>
  <c r="I39" i="1" a="1"/>
  <c r="I39" i="1" s="1"/>
  <c r="K39" i="1" a="1"/>
  <c r="K39" i="1" s="1"/>
  <c r="J47" i="1" a="1"/>
  <c r="J47" i="1" s="1"/>
  <c r="I47" i="1" a="1"/>
  <c r="I47" i="1" s="1"/>
  <c r="H47" i="1" a="1"/>
  <c r="H47" i="1" s="1"/>
  <c r="L47" i="1" a="1"/>
  <c r="L47" i="1" s="1"/>
  <c r="K47" i="1" a="1"/>
  <c r="K47" i="1" s="1"/>
  <c r="G47" i="1" a="1"/>
  <c r="G47" i="1" s="1"/>
  <c r="K26" i="1" a="1"/>
  <c r="K26" i="1" s="1"/>
  <c r="G26" i="1" a="1"/>
  <c r="G26" i="1" s="1"/>
  <c r="I26" i="1" a="1"/>
  <c r="I26" i="1" s="1"/>
  <c r="J26" i="1" a="1"/>
  <c r="J26" i="1" s="1"/>
  <c r="H26" i="1" a="1"/>
  <c r="H26" i="1" s="1"/>
  <c r="L26" i="1" a="1"/>
  <c r="L26" i="1" s="1"/>
  <c r="J17" i="1" a="1"/>
  <c r="J17" i="1" s="1"/>
  <c r="L17" i="1" a="1"/>
  <c r="L17" i="1" s="1"/>
  <c r="H17" i="1" a="1"/>
  <c r="H17" i="1" s="1"/>
  <c r="K17" i="1" a="1"/>
  <c r="K17" i="1" s="1"/>
  <c r="I17" i="1" a="1"/>
  <c r="I17" i="1" s="1"/>
  <c r="G17" i="1" a="1"/>
  <c r="G17" i="1" s="1"/>
  <c r="K54" i="1" a="1"/>
  <c r="K54" i="1" s="1"/>
  <c r="J54" i="1" a="1"/>
  <c r="J54" i="1" s="1"/>
  <c r="I54" i="1" a="1"/>
  <c r="I54" i="1" s="1"/>
  <c r="H54" i="1" a="1"/>
  <c r="H54" i="1" s="1"/>
  <c r="G54" i="1" a="1"/>
  <c r="G54" i="1" s="1"/>
  <c r="L54" i="1" a="1"/>
  <c r="L54" i="1" s="1"/>
  <c r="J57" i="1" a="1"/>
  <c r="J57" i="1" s="1"/>
  <c r="H57" i="1" a="1"/>
  <c r="H57" i="1" s="1"/>
  <c r="L57" i="1" a="1"/>
  <c r="L57" i="1" s="1"/>
  <c r="G57" i="1" a="1"/>
  <c r="G57" i="1" s="1"/>
  <c r="I57" i="1" a="1"/>
  <c r="I57" i="1" s="1"/>
  <c r="K57" i="1" a="1"/>
  <c r="K57" i="1" s="1"/>
  <c r="K64" i="1" a="1"/>
  <c r="K64" i="1" s="1"/>
  <c r="G64" i="1" a="1"/>
  <c r="G64" i="1" s="1"/>
  <c r="J64" i="1" a="1"/>
  <c r="J64" i="1" s="1"/>
  <c r="I64" i="1" a="1"/>
  <c r="I64" i="1" s="1"/>
  <c r="L64" i="1" a="1"/>
  <c r="L64" i="1" s="1"/>
  <c r="H64" i="1" a="1"/>
  <c r="H64" i="1" s="1"/>
  <c r="J71" i="1" a="1"/>
  <c r="J71" i="1" s="1"/>
  <c r="I71" i="1" a="1"/>
  <c r="I71" i="1" s="1"/>
  <c r="L71" i="1" a="1"/>
  <c r="L71" i="1" s="1"/>
  <c r="H71" i="1" a="1"/>
  <c r="H71" i="1" s="1"/>
  <c r="K71" i="1" a="1"/>
  <c r="K71" i="1" s="1"/>
  <c r="G71" i="1" a="1"/>
  <c r="G71" i="1" s="1"/>
  <c r="I60" i="1" a="1"/>
  <c r="I60" i="1" s="1"/>
  <c r="K60" i="1" a="1"/>
  <c r="K60" i="1" s="1"/>
  <c r="J60" i="1" a="1"/>
  <c r="J60" i="1" s="1"/>
  <c r="H60" i="1" a="1"/>
  <c r="H60" i="1" s="1"/>
  <c r="G60" i="1" a="1"/>
  <c r="G60" i="1" s="1"/>
  <c r="L60" i="1" a="1"/>
  <c r="L60" i="1" s="1"/>
  <c r="L27" i="1" a="1"/>
  <c r="L27" i="1" s="1"/>
  <c r="H27" i="1" a="1"/>
  <c r="H27" i="1" s="1"/>
  <c r="J27" i="1" a="1"/>
  <c r="J27" i="1" s="1"/>
  <c r="I27" i="1" a="1"/>
  <c r="I27" i="1" s="1"/>
  <c r="G27" i="1" a="1"/>
  <c r="G27" i="1" s="1"/>
  <c r="K27" i="1" a="1"/>
  <c r="K27" i="1" s="1"/>
  <c r="L59" i="1" a="1"/>
  <c r="L59" i="1" s="1"/>
  <c r="H59" i="1" a="1"/>
  <c r="H59" i="1" s="1"/>
  <c r="J59" i="1" a="1"/>
  <c r="J59" i="1" s="1"/>
  <c r="I59" i="1" a="1"/>
  <c r="I59" i="1" s="1"/>
  <c r="K59" i="1" a="1"/>
  <c r="K59" i="1" s="1"/>
  <c r="G59" i="1" a="1"/>
  <c r="G59" i="1" s="1"/>
  <c r="K30" i="1" a="1"/>
  <c r="K30" i="1" s="1"/>
  <c r="G30" i="1" a="1"/>
  <c r="G30" i="1" s="1"/>
  <c r="I30" i="1" a="1"/>
  <c r="I30" i="1" s="1"/>
  <c r="L30" i="1" a="1"/>
  <c r="L30" i="1" s="1"/>
  <c r="J30" i="1" a="1"/>
  <c r="J30" i="1" s="1"/>
  <c r="H30" i="1" a="1"/>
  <c r="H30" i="1" s="1"/>
  <c r="J21" i="1" a="1"/>
  <c r="J21" i="1" s="1"/>
  <c r="L21" i="1" a="1"/>
  <c r="L21" i="1" s="1"/>
  <c r="H21" i="1" a="1"/>
  <c r="H21" i="1" s="1"/>
  <c r="K21" i="1" a="1"/>
  <c r="K21" i="1" s="1"/>
  <c r="I21" i="1" a="1"/>
  <c r="I21" i="1" s="1"/>
  <c r="G21" i="1" a="1"/>
  <c r="G21" i="1" s="1"/>
  <c r="J61" i="1" a="1"/>
  <c r="J61" i="1" s="1"/>
  <c r="L61" i="1" a="1"/>
  <c r="L61" i="1" s="1"/>
  <c r="K61" i="1" a="1"/>
  <c r="K61" i="1" s="1"/>
  <c r="I61" i="1" a="1"/>
  <c r="I61" i="1" s="1"/>
  <c r="H61" i="1" a="1"/>
  <c r="H61" i="1" s="1"/>
  <c r="G61" i="1" a="1"/>
  <c r="G61" i="1" s="1"/>
  <c r="K68" i="1" a="1"/>
  <c r="K68" i="1" s="1"/>
  <c r="G68" i="1" a="1"/>
  <c r="G68" i="1" s="1"/>
  <c r="J68" i="1" a="1"/>
  <c r="J68" i="1" s="1"/>
  <c r="I68" i="1" a="1"/>
  <c r="I68" i="1" s="1"/>
  <c r="L68" i="1" a="1"/>
  <c r="L68" i="1" s="1"/>
  <c r="H68" i="1" a="1"/>
  <c r="H68" i="1" s="1"/>
  <c r="J75" i="1" a="1"/>
  <c r="J75" i="1" s="1"/>
  <c r="I75" i="1" a="1"/>
  <c r="I75" i="1" s="1"/>
  <c r="L75" i="1" a="1"/>
  <c r="L75" i="1" s="1"/>
  <c r="H75" i="1" a="1"/>
  <c r="H75" i="1" s="1"/>
  <c r="K75" i="1" a="1"/>
  <c r="K75" i="1" s="1"/>
  <c r="G75" i="1" a="1"/>
  <c r="G75" i="1" s="1"/>
  <c r="L31" i="1" a="1"/>
  <c r="L31" i="1" s="1"/>
  <c r="H31" i="1" a="1"/>
  <c r="H31" i="1" s="1"/>
  <c r="J31" i="1" a="1"/>
  <c r="J31" i="1" s="1"/>
  <c r="G31" i="1" a="1"/>
  <c r="G31" i="1" s="1"/>
  <c r="K31" i="1" a="1"/>
  <c r="K31" i="1" s="1"/>
  <c r="I31" i="1" a="1"/>
  <c r="I31" i="1" s="1"/>
  <c r="L19" i="1" a="1"/>
  <c r="L19" i="1" s="1"/>
  <c r="H19" i="1" a="1"/>
  <c r="H19" i="1" s="1"/>
  <c r="J19" i="1" a="1"/>
  <c r="J19" i="1" s="1"/>
  <c r="I19" i="1" a="1"/>
  <c r="I19" i="1" s="1"/>
  <c r="G19" i="1" a="1"/>
  <c r="G19" i="1" s="1"/>
  <c r="K19" i="1" a="1"/>
  <c r="K19" i="1" s="1"/>
  <c r="K62" i="1" a="1"/>
  <c r="K62" i="1" s="1"/>
  <c r="G62" i="1" a="1"/>
  <c r="G62" i="1" s="1"/>
  <c r="L62" i="1" a="1"/>
  <c r="L62" i="1" s="1"/>
  <c r="J62" i="1" a="1"/>
  <c r="J62" i="1" s="1"/>
  <c r="I62" i="1" a="1"/>
  <c r="I62" i="1" s="1"/>
  <c r="H62" i="1" a="1"/>
  <c r="H62" i="1" s="1"/>
  <c r="K34" i="1" a="1"/>
  <c r="K34" i="1" s="1"/>
  <c r="G34" i="1" a="1"/>
  <c r="G34" i="1" s="1"/>
  <c r="I34" i="1" a="1"/>
  <c r="I34" i="1" s="1"/>
  <c r="J34" i="1" a="1"/>
  <c r="J34" i="1" s="1"/>
  <c r="H34" i="1" a="1"/>
  <c r="H34" i="1" s="1"/>
  <c r="L34" i="1" a="1"/>
  <c r="L34" i="1" s="1"/>
  <c r="J25" i="1" a="1"/>
  <c r="J25" i="1" s="1"/>
  <c r="L25" i="1" a="1"/>
  <c r="L25" i="1" s="1"/>
  <c r="H25" i="1" a="1"/>
  <c r="H25" i="1" s="1"/>
  <c r="G25" i="1" a="1"/>
  <c r="G25" i="1" s="1"/>
  <c r="I25" i="1" a="1"/>
  <c r="I25" i="1" s="1"/>
  <c r="K25" i="1" a="1"/>
  <c r="K25" i="1" s="1"/>
  <c r="K58" i="1" a="1"/>
  <c r="K58" i="1" s="1"/>
  <c r="G58" i="1" a="1"/>
  <c r="G58" i="1" s="1"/>
  <c r="L58" i="1" a="1"/>
  <c r="L58" i="1" s="1"/>
  <c r="J58" i="1" a="1"/>
  <c r="J58" i="1" s="1"/>
  <c r="I58" i="1" a="1"/>
  <c r="I58" i="1" s="1"/>
  <c r="H58" i="1" a="1"/>
  <c r="H58" i="1" s="1"/>
  <c r="L65" i="1" a="1"/>
  <c r="L65" i="1" s="1"/>
  <c r="H65" i="1" a="1"/>
  <c r="H65" i="1" s="1"/>
  <c r="K65" i="1" a="1"/>
  <c r="K65" i="1" s="1"/>
  <c r="G65" i="1" a="1"/>
  <c r="G65" i="1" s="1"/>
  <c r="J65" i="1" a="1"/>
  <c r="J65" i="1" s="1"/>
  <c r="I65" i="1" a="1"/>
  <c r="I65" i="1" s="1"/>
  <c r="K72" i="1" a="1"/>
  <c r="K72" i="1" s="1"/>
  <c r="G72" i="1" a="1"/>
  <c r="G72" i="1" s="1"/>
  <c r="J72" i="1" a="1"/>
  <c r="J72" i="1" s="1"/>
  <c r="I72" i="1" a="1"/>
  <c r="I72" i="1" s="1"/>
  <c r="L72" i="1" a="1"/>
  <c r="L72" i="1" s="1"/>
  <c r="H72" i="1" a="1"/>
  <c r="H72" i="1" s="1"/>
  <c r="J79" i="1" a="1"/>
  <c r="J79" i="1" s="1"/>
  <c r="I79" i="1" a="1"/>
  <c r="I79" i="1" s="1"/>
  <c r="L79" i="1" a="1"/>
  <c r="L79" i="1" s="1"/>
  <c r="H79" i="1" a="1"/>
  <c r="H79" i="1" s="1"/>
  <c r="K79" i="1" a="1"/>
  <c r="K79" i="1" s="1"/>
  <c r="G79" i="1" a="1"/>
  <c r="G79" i="1" s="1"/>
  <c r="J67" i="1" a="1"/>
  <c r="J67" i="1" s="1"/>
  <c r="I67" i="1" a="1"/>
  <c r="I67" i="1" s="1"/>
  <c r="L67" i="1" a="1"/>
  <c r="L67" i="1" s="1"/>
  <c r="H67" i="1" a="1"/>
  <c r="H67" i="1" s="1"/>
  <c r="G67" i="1" a="1"/>
  <c r="G67" i="1" s="1"/>
  <c r="K67" i="1" a="1"/>
  <c r="K67" i="1" s="1"/>
  <c r="K56" i="1" a="1"/>
  <c r="K56" i="1" s="1"/>
  <c r="J56" i="1" a="1"/>
  <c r="J56" i="1" s="1"/>
  <c r="I56" i="1" a="1"/>
  <c r="I56" i="1" s="1"/>
  <c r="L56" i="1" a="1"/>
  <c r="L56" i="1" s="1"/>
  <c r="H56" i="1" a="1"/>
  <c r="H56" i="1" s="1"/>
  <c r="G56" i="1" a="1"/>
  <c r="G56" i="1" s="1"/>
  <c r="L23" i="1" a="1"/>
  <c r="L23" i="1" s="1"/>
  <c r="H23" i="1" a="1"/>
  <c r="H23" i="1" s="1"/>
  <c r="J23" i="1" a="1"/>
  <c r="J23" i="1" s="1"/>
  <c r="K23" i="1" a="1"/>
  <c r="K23" i="1" s="1"/>
  <c r="G23" i="1" a="1"/>
  <c r="G23" i="1" s="1"/>
  <c r="I23" i="1" a="1"/>
  <c r="I23" i="1" s="1"/>
  <c r="J43" i="1" a="1"/>
  <c r="J43" i="1" s="1"/>
  <c r="I43" i="1" a="1"/>
  <c r="I43" i="1" s="1"/>
  <c r="H43" i="1" a="1"/>
  <c r="H43" i="1" s="1"/>
  <c r="G43" i="1" a="1"/>
  <c r="G43" i="1" s="1"/>
  <c r="L43" i="1" a="1"/>
  <c r="L43" i="1" s="1"/>
  <c r="K43" i="1" a="1"/>
  <c r="K43" i="1" s="1"/>
  <c r="K18" i="1" a="1"/>
  <c r="K18" i="1" s="1"/>
  <c r="G18" i="1" a="1"/>
  <c r="G18" i="1" s="1"/>
  <c r="I18" i="1" a="1"/>
  <c r="I18" i="1" s="1"/>
  <c r="J18" i="1" a="1"/>
  <c r="J18" i="1" s="1"/>
  <c r="H18" i="1" a="1"/>
  <c r="H18" i="1" s="1"/>
  <c r="L18" i="1" a="1"/>
  <c r="L18" i="1" s="1"/>
  <c r="I70" i="1" a="1"/>
  <c r="I70" i="1" s="1"/>
  <c r="L70" i="1" a="1"/>
  <c r="L70" i="1" s="1"/>
  <c r="H70" i="1" a="1"/>
  <c r="H70" i="1" s="1"/>
  <c r="K70" i="1" a="1"/>
  <c r="K70" i="1" s="1"/>
  <c r="G70" i="1" a="1"/>
  <c r="G70" i="1" s="1"/>
  <c r="J70" i="1" a="1"/>
  <c r="J70" i="1" s="1"/>
  <c r="H42" i="1" a="1"/>
  <c r="H42" i="1" s="1"/>
  <c r="L42" i="1" a="1"/>
  <c r="L42" i="1" s="1"/>
  <c r="G42" i="1" a="1"/>
  <c r="G42" i="1" s="1"/>
  <c r="K42" i="1" a="1"/>
  <c r="K42" i="1" s="1"/>
  <c r="I42" i="1" a="1"/>
  <c r="I42" i="1" s="1"/>
  <c r="J42" i="1" a="1"/>
  <c r="J42" i="1" s="1"/>
  <c r="J29" i="1" a="1"/>
  <c r="J29" i="1" s="1"/>
  <c r="L29" i="1" a="1"/>
  <c r="L29" i="1" s="1"/>
  <c r="H29" i="1" a="1"/>
  <c r="H29" i="1" s="1"/>
  <c r="K29" i="1" a="1"/>
  <c r="K29" i="1" s="1"/>
  <c r="I29" i="1" a="1"/>
  <c r="I29" i="1" s="1"/>
  <c r="G29" i="1" a="1"/>
  <c r="G29" i="1" s="1"/>
  <c r="I74" i="1" a="1"/>
  <c r="I74" i="1" s="1"/>
  <c r="L74" i="1" a="1"/>
  <c r="L74" i="1" s="1"/>
  <c r="H74" i="1" a="1"/>
  <c r="H74" i="1" s="1"/>
  <c r="K74" i="1" a="1"/>
  <c r="K74" i="1" s="1"/>
  <c r="G74" i="1" a="1"/>
  <c r="G74" i="1" s="1"/>
  <c r="J74" i="1" a="1"/>
  <c r="J74" i="1" s="1"/>
  <c r="L69" i="1" a="1"/>
  <c r="L69" i="1" s="1"/>
  <c r="H69" i="1" a="1"/>
  <c r="H69" i="1" s="1"/>
  <c r="K69" i="1" a="1"/>
  <c r="K69" i="1" s="1"/>
  <c r="G69" i="1" a="1"/>
  <c r="G69" i="1" s="1"/>
  <c r="J69" i="1" a="1"/>
  <c r="J69" i="1" s="1"/>
  <c r="I69" i="1" a="1"/>
  <c r="I69" i="1" s="1"/>
  <c r="K76" i="1" a="1"/>
  <c r="K76" i="1" s="1"/>
  <c r="G76" i="1" a="1"/>
  <c r="G76" i="1" s="1"/>
  <c r="J76" i="1" a="1"/>
  <c r="J76" i="1" s="1"/>
  <c r="I76" i="1" a="1"/>
  <c r="I76" i="1" s="1"/>
  <c r="H76" i="1" a="1"/>
  <c r="H76" i="1" s="1"/>
  <c r="L76" i="1" a="1"/>
  <c r="L76" i="1" s="1"/>
  <c r="J83" i="1" a="1"/>
  <c r="J83" i="1" s="1"/>
  <c r="I83" i="1" a="1"/>
  <c r="I83" i="1" s="1"/>
  <c r="L83" i="1" a="1"/>
  <c r="L83" i="1" s="1"/>
  <c r="H83" i="1" a="1"/>
  <c r="H83" i="1" s="1"/>
  <c r="G83" i="1" a="1"/>
  <c r="G83" i="1" s="1"/>
  <c r="K83" i="1" a="1"/>
  <c r="K83" i="1" s="1"/>
  <c r="K80" i="1" a="1"/>
  <c r="K80" i="1" s="1"/>
  <c r="G80" i="1" a="1"/>
  <c r="G80" i="1" s="1"/>
  <c r="J80" i="1" a="1"/>
  <c r="J80" i="1" s="1"/>
  <c r="I80" i="1" a="1"/>
  <c r="I80" i="1" s="1"/>
  <c r="L80" i="1" a="1"/>
  <c r="L80" i="1" s="1"/>
  <c r="H80" i="1" a="1"/>
  <c r="H80" i="1" s="1"/>
  <c r="I28" i="1" a="1"/>
  <c r="I28" i="1" s="1"/>
  <c r="K28" i="1" a="1"/>
  <c r="K28" i="1" s="1"/>
  <c r="G28" i="1" a="1"/>
  <c r="G28" i="1" s="1"/>
  <c r="J28" i="1" a="1"/>
  <c r="J28" i="1" s="1"/>
  <c r="H28" i="1" a="1"/>
  <c r="H28" i="1" s="1"/>
  <c r="L28" i="1" a="1"/>
  <c r="L28" i="1" s="1"/>
  <c r="K22" i="1" a="1"/>
  <c r="K22" i="1" s="1"/>
  <c r="G22" i="1" a="1"/>
  <c r="G22" i="1" s="1"/>
  <c r="I22" i="1" a="1"/>
  <c r="I22" i="1" s="1"/>
  <c r="L22" i="1" a="1"/>
  <c r="L22" i="1" s="1"/>
  <c r="J22" i="1" a="1"/>
  <c r="J22" i="1" s="1"/>
  <c r="H22" i="1" a="1"/>
  <c r="H22" i="1" s="1"/>
  <c r="G52" i="1" a="1"/>
  <c r="G52" i="1" s="1"/>
  <c r="K52" i="1" a="1"/>
  <c r="K52" i="1" s="1"/>
  <c r="J52" i="1" a="1"/>
  <c r="J52" i="1" s="1"/>
  <c r="I52" i="1" a="1"/>
  <c r="I52" i="1" s="1"/>
  <c r="H52" i="1" a="1"/>
  <c r="H52" i="1" s="1"/>
  <c r="L52" i="1" a="1"/>
  <c r="L52" i="1" s="1"/>
  <c r="L35" i="1" a="1"/>
  <c r="L35" i="1" s="1"/>
  <c r="H35" i="1" a="1"/>
  <c r="H35" i="1" s="1"/>
  <c r="J35" i="1" a="1"/>
  <c r="J35" i="1" s="1"/>
  <c r="I35" i="1" a="1"/>
  <c r="I35" i="1" s="1"/>
  <c r="G35" i="1" a="1"/>
  <c r="G35" i="1" s="1"/>
  <c r="K35" i="1" a="1"/>
  <c r="K35" i="1" s="1"/>
  <c r="I16" i="1" a="1"/>
  <c r="I16" i="1" s="1"/>
  <c r="K16" i="1" a="1"/>
  <c r="K16" i="1" s="1"/>
  <c r="G16" i="1" a="1"/>
  <c r="G16" i="1" s="1"/>
  <c r="J16" i="1" a="1"/>
  <c r="J16" i="1" s="1"/>
  <c r="H16" i="1" a="1"/>
  <c r="H16" i="1" s="1"/>
  <c r="L16" i="1" a="1"/>
  <c r="L16" i="1" s="1"/>
  <c r="K15" i="1" a="1"/>
  <c r="K15" i="1" s="1"/>
  <c r="H15" i="1" a="1"/>
  <c r="H15" i="1" s="1"/>
  <c r="I15" i="1" a="1"/>
  <c r="I15" i="1" s="1"/>
  <c r="L15" i="1" a="1"/>
  <c r="L15" i="1" s="1"/>
  <c r="G15" i="1" a="1"/>
  <c r="G15" i="1" s="1"/>
  <c r="J15" i="1" a="1"/>
  <c r="J15" i="1" s="1"/>
  <c r="H44" i="1" a="1"/>
  <c r="H44" i="1" s="1"/>
  <c r="L44" i="1" a="1"/>
  <c r="L44" i="1" s="1"/>
  <c r="G44" i="1" a="1"/>
  <c r="G44" i="1" s="1"/>
  <c r="K44" i="1" a="1"/>
  <c r="K44" i="1" s="1"/>
  <c r="I44" i="1" a="1"/>
  <c r="I44" i="1" s="1"/>
  <c r="J44" i="1" a="1"/>
  <c r="J44" i="1" s="1"/>
  <c r="L73" i="1" a="1"/>
  <c r="L73" i="1" s="1"/>
  <c r="H73" i="1" a="1"/>
  <c r="H73" i="1" s="1"/>
  <c r="K73" i="1" a="1"/>
  <c r="K73" i="1" s="1"/>
  <c r="G73" i="1" a="1"/>
  <c r="G73" i="1" s="1"/>
  <c r="J73" i="1" a="1"/>
  <c r="J73" i="1" s="1"/>
  <c r="I73" i="1" a="1"/>
  <c r="I73" i="1" s="1"/>
  <c r="I32" i="1" a="1"/>
  <c r="I32" i="1" s="1"/>
  <c r="K32" i="1" a="1"/>
  <c r="K32" i="1" s="1"/>
  <c r="G32" i="1" a="1"/>
  <c r="G32" i="1" s="1"/>
  <c r="L32" i="1" a="1"/>
  <c r="L32" i="1" s="1"/>
  <c r="H32" i="1" a="1"/>
  <c r="H32" i="1" s="1"/>
  <c r="J32" i="1" a="1"/>
  <c r="J32" i="1" s="1"/>
  <c r="I36" i="1" a="1"/>
  <c r="I36" i="1" s="1"/>
  <c r="K36" i="1" a="1"/>
  <c r="K36" i="1" s="1"/>
  <c r="G36" i="1" a="1"/>
  <c r="G36" i="1" s="1"/>
  <c r="L36" i="1" a="1"/>
  <c r="L36" i="1" s="1"/>
  <c r="J36" i="1" a="1"/>
  <c r="J36" i="1" s="1"/>
  <c r="H36" i="1" a="1"/>
  <c r="H36" i="1" s="1"/>
  <c r="I66" i="1" a="1"/>
  <c r="I66" i="1" s="1"/>
  <c r="L66" i="1" a="1"/>
  <c r="L66" i="1" s="1"/>
  <c r="H66" i="1" a="1"/>
  <c r="H66" i="1" s="1"/>
  <c r="K66" i="1" a="1"/>
  <c r="K66" i="1" s="1"/>
  <c r="G66" i="1" a="1"/>
  <c r="G66" i="1" s="1"/>
  <c r="J66" i="1" a="1"/>
  <c r="J66" i="1" s="1"/>
  <c r="H46" i="1" a="1"/>
  <c r="H46" i="1" s="1"/>
  <c r="L46" i="1" a="1"/>
  <c r="L46" i="1" s="1"/>
  <c r="G46" i="1" a="1"/>
  <c r="G46" i="1" s="1"/>
  <c r="K46" i="1" a="1"/>
  <c r="K46" i="1" s="1"/>
  <c r="J46" i="1" a="1"/>
  <c r="J46" i="1" s="1"/>
  <c r="I46" i="1" a="1"/>
  <c r="I46" i="1" s="1"/>
  <c r="K37" i="1" a="1"/>
  <c r="K37" i="1" s="1"/>
  <c r="J37" i="1" a="1"/>
  <c r="J37" i="1" s="1"/>
  <c r="H37" i="1" a="1"/>
  <c r="H37" i="1" s="1"/>
  <c r="L37" i="1" a="1"/>
  <c r="L37" i="1" s="1"/>
  <c r="I37" i="1" a="1"/>
  <c r="I37" i="1" s="1"/>
  <c r="G37" i="1" a="1"/>
  <c r="G37" i="1" s="1"/>
  <c r="J45" i="1" a="1"/>
  <c r="J45" i="1" s="1"/>
  <c r="I45" i="1" a="1"/>
  <c r="I45" i="1" s="1"/>
  <c r="H45" i="1" a="1"/>
  <c r="H45" i="1" s="1"/>
  <c r="G45" i="1" a="1"/>
  <c r="G45" i="1" s="1"/>
  <c r="L45" i="1" a="1"/>
  <c r="L45" i="1" s="1"/>
  <c r="K45" i="1" a="1"/>
  <c r="K45" i="1" s="1"/>
  <c r="L77" i="1" a="1"/>
  <c r="L77" i="1" s="1"/>
  <c r="H77" i="1" a="1"/>
  <c r="H77" i="1" s="1"/>
  <c r="K77" i="1" a="1"/>
  <c r="K77" i="1" s="1"/>
  <c r="G77" i="1" a="1"/>
  <c r="G77" i="1" s="1"/>
  <c r="J77" i="1" a="1"/>
  <c r="J77" i="1" s="1"/>
  <c r="I77" i="1" a="1"/>
  <c r="I77" i="1" s="1"/>
  <c r="K84" i="1" a="1"/>
  <c r="K84" i="1" s="1"/>
  <c r="G84" i="1" a="1"/>
  <c r="G84" i="1" s="1"/>
  <c r="J84" i="1" a="1"/>
  <c r="J84" i="1" s="1"/>
  <c r="E85" i="1"/>
  <c r="I84" i="1" a="1"/>
  <c r="I84" i="1" s="1"/>
  <c r="L84" i="1" a="1"/>
  <c r="L84" i="1" s="1"/>
  <c r="H84" i="1" a="1"/>
  <c r="H84" i="1" s="1"/>
  <c r="I51" i="1" a="1"/>
  <c r="I51" i="1" s="1"/>
  <c r="H51" i="1" a="1"/>
  <c r="H51" i="1" s="1"/>
  <c r="L51" i="1" a="1"/>
  <c r="L51" i="1" s="1"/>
  <c r="G51" i="1" a="1"/>
  <c r="G51" i="1" s="1"/>
  <c r="K51" i="1" a="1"/>
  <c r="K51" i="1" s="1"/>
  <c r="J51" i="1" a="1"/>
  <c r="J51" i="1" s="1"/>
  <c r="H38" i="1" a="1"/>
  <c r="H38" i="1" s="1"/>
  <c r="L38" i="1" a="1"/>
  <c r="L38" i="1" s="1"/>
  <c r="G38" i="1" a="1"/>
  <c r="G38" i="1" s="1"/>
  <c r="J38" i="1" a="1"/>
  <c r="J38" i="1" s="1"/>
  <c r="K38" i="1" a="1"/>
  <c r="K38" i="1" s="1"/>
  <c r="I38" i="1" a="1"/>
  <c r="I38" i="1" s="1"/>
  <c r="I78" i="1" a="1"/>
  <c r="I78" i="1" s="1"/>
  <c r="L78" i="1" a="1"/>
  <c r="L78" i="1" s="1"/>
  <c r="H78" i="1" a="1"/>
  <c r="H78" i="1" s="1"/>
  <c r="K78" i="1" a="1"/>
  <c r="K78" i="1" s="1"/>
  <c r="G78" i="1" a="1"/>
  <c r="G78" i="1" s="1"/>
  <c r="J78" i="1" a="1"/>
  <c r="J78" i="1" s="1"/>
  <c r="I53" i="1" a="1"/>
  <c r="I53" i="1" s="1"/>
  <c r="H53" i="1" a="1"/>
  <c r="H53" i="1" s="1"/>
  <c r="L53" i="1" a="1"/>
  <c r="L53" i="1" s="1"/>
  <c r="G53" i="1" a="1"/>
  <c r="G53" i="1" s="1"/>
  <c r="J53" i="1" a="1"/>
  <c r="J53" i="1" s="1"/>
  <c r="K53" i="1" a="1"/>
  <c r="K53" i="1" s="1"/>
  <c r="H40" i="1" a="1"/>
  <c r="H40" i="1" s="1"/>
  <c r="L40" i="1" a="1"/>
  <c r="L40" i="1" s="1"/>
  <c r="G40" i="1" a="1"/>
  <c r="G40" i="1" s="1"/>
  <c r="J40" i="1" a="1"/>
  <c r="J40" i="1" s="1"/>
  <c r="I40" i="1" a="1"/>
  <c r="I40" i="1" s="1"/>
  <c r="K40" i="1" a="1"/>
  <c r="K40" i="1" s="1"/>
  <c r="I55" i="1" a="1"/>
  <c r="I55" i="1" s="1"/>
  <c r="H55" i="1" a="1"/>
  <c r="H55" i="1" s="1"/>
  <c r="L55" i="1" a="1"/>
  <c r="L55" i="1" s="1"/>
  <c r="G55" i="1" a="1"/>
  <c r="G55" i="1" s="1"/>
  <c r="K55" i="1" a="1"/>
  <c r="K55" i="1" s="1"/>
  <c r="J55" i="1" a="1"/>
  <c r="J55" i="1" s="1"/>
  <c r="J33" i="1" a="1"/>
  <c r="J33" i="1" s="1"/>
  <c r="L33" i="1" a="1"/>
  <c r="L33" i="1" s="1"/>
  <c r="H33" i="1" a="1"/>
  <c r="H33" i="1" s="1"/>
  <c r="G33" i="1" a="1"/>
  <c r="G33" i="1" s="1"/>
  <c r="I33" i="1" a="1"/>
  <c r="I33" i="1" s="1"/>
  <c r="K33" i="1" a="1"/>
  <c r="K33" i="1" s="1"/>
  <c r="J41" i="1" a="1"/>
  <c r="J41" i="1" s="1"/>
  <c r="I41" i="1" a="1"/>
  <c r="I41" i="1" s="1"/>
  <c r="L41" i="1" a="1"/>
  <c r="L41" i="1" s="1"/>
  <c r="K41" i="1" a="1"/>
  <c r="K41" i="1" s="1"/>
  <c r="H41" i="1" a="1"/>
  <c r="H41" i="1" s="1"/>
  <c r="G41" i="1" a="1"/>
  <c r="G41" i="1" s="1"/>
  <c r="I24" i="1" a="1"/>
  <c r="I24" i="1" s="1"/>
  <c r="K24" i="1" a="1"/>
  <c r="K24" i="1" s="1"/>
  <c r="G24" i="1" a="1"/>
  <c r="G24" i="1" s="1"/>
  <c r="H24" i="1" a="1"/>
  <c r="H24" i="1" s="1"/>
  <c r="L24" i="1" a="1"/>
  <c r="L24" i="1" s="1"/>
  <c r="J24" i="1" a="1"/>
  <c r="J24" i="1" s="1"/>
  <c r="I20" i="1" a="1"/>
  <c r="I20" i="1" s="1"/>
  <c r="K20" i="1" a="1"/>
  <c r="K20" i="1" s="1"/>
  <c r="G20" i="1" a="1"/>
  <c r="G20" i="1" s="1"/>
  <c r="J20" i="1" a="1"/>
  <c r="J20" i="1" s="1"/>
  <c r="H20" i="1" a="1"/>
  <c r="H20" i="1" s="1"/>
  <c r="L20" i="1" a="1"/>
  <c r="L20" i="1" s="1"/>
  <c r="I82" i="1" a="1"/>
  <c r="I82" i="1" s="1"/>
  <c r="L82" i="1" a="1"/>
  <c r="L82" i="1" s="1"/>
  <c r="H82" i="1" a="1"/>
  <c r="H82" i="1" s="1"/>
  <c r="K82" i="1" a="1"/>
  <c r="K82" i="1" s="1"/>
  <c r="G82" i="1" a="1"/>
  <c r="G82" i="1" s="1"/>
  <c r="J82" i="1" a="1"/>
  <c r="J82" i="1" s="1"/>
  <c r="L48" i="1" a="1"/>
  <c r="L48" i="1" s="1"/>
  <c r="G48" i="1" a="1"/>
  <c r="G48" i="1" s="1"/>
  <c r="K48" i="1" a="1"/>
  <c r="K48" i="1" s="1"/>
  <c r="J48" i="1" a="1"/>
  <c r="J48" i="1" s="1"/>
  <c r="I48" i="1" a="1"/>
  <c r="I48" i="1" s="1"/>
  <c r="H48" i="1" a="1"/>
  <c r="H48" i="1" s="1"/>
  <c r="L50" i="1" a="1"/>
  <c r="L50" i="1" s="1"/>
  <c r="G50" i="1" a="1"/>
  <c r="G50" i="1" s="1"/>
  <c r="K50" i="1" a="1"/>
  <c r="K50" i="1" s="1"/>
  <c r="J50" i="1" a="1"/>
  <c r="J50" i="1" s="1"/>
  <c r="H50" i="1" a="1"/>
  <c r="H50" i="1" s="1"/>
  <c r="I50" i="1" a="1"/>
  <c r="I50" i="1" s="1"/>
  <c r="I49" i="1" a="1"/>
  <c r="I49" i="1" s="1"/>
  <c r="H49" i="1" a="1"/>
  <c r="H49" i="1" s="1"/>
  <c r="L49" i="1" a="1"/>
  <c r="L49" i="1" s="1"/>
  <c r="K49" i="1" a="1"/>
  <c r="K49" i="1" s="1"/>
  <c r="G49" i="1" a="1"/>
  <c r="G49" i="1" s="1"/>
  <c r="J49" i="1" a="1"/>
  <c r="J49" i="1" s="1"/>
  <c r="L81" i="1" a="1"/>
  <c r="L81" i="1" s="1"/>
  <c r="H81" i="1" a="1"/>
  <c r="H81" i="1" s="1"/>
  <c r="K81" i="1" a="1"/>
  <c r="K81" i="1" s="1"/>
  <c r="G81" i="1" a="1"/>
  <c r="G81" i="1" s="1"/>
  <c r="J81" i="1" a="1"/>
  <c r="J81" i="1" s="1"/>
  <c r="I81" i="1" a="1"/>
  <c r="I81" i="1" s="1"/>
  <c r="J63" i="1" a="1"/>
  <c r="J63" i="1" s="1"/>
  <c r="I63" i="1" a="1"/>
  <c r="I63" i="1" s="1"/>
  <c r="L63" i="1" a="1"/>
  <c r="L63" i="1" s="1"/>
  <c r="H63" i="1" a="1"/>
  <c r="H63" i="1" s="1"/>
  <c r="K63" i="1" a="1"/>
  <c r="K63" i="1" s="1"/>
  <c r="G63" i="1" a="1"/>
  <c r="G63" i="1" s="1"/>
  <c r="M33" i="5"/>
  <c r="M43" i="5"/>
  <c r="M36" i="5"/>
  <c r="M32" i="5"/>
  <c r="M44" i="5"/>
  <c r="M29" i="5"/>
  <c r="M40" i="5"/>
  <c r="L28" i="5"/>
  <c r="L44" i="5"/>
  <c r="L31" i="5"/>
  <c r="L43" i="5"/>
  <c r="L39" i="5"/>
  <c r="L29" i="5"/>
  <c r="L45" i="5"/>
  <c r="L35" i="5"/>
  <c r="L47" i="5"/>
  <c r="L41" i="5"/>
  <c r="L46" i="5"/>
  <c r="L38" i="5"/>
  <c r="L36" i="5"/>
  <c r="L32" i="5"/>
  <c r="M27" i="5"/>
  <c r="M26" i="5"/>
  <c r="M35" i="5"/>
  <c r="M41" i="5"/>
  <c r="L40" i="5"/>
  <c r="L30" i="5"/>
  <c r="L37" i="5"/>
  <c r="M28" i="5"/>
  <c r="M47" i="5"/>
  <c r="S6" i="5"/>
  <c r="L33" i="5"/>
  <c r="M46" i="5"/>
  <c r="M39" i="5"/>
  <c r="L27" i="5"/>
  <c r="L26" i="5"/>
  <c r="M34" i="5"/>
  <c r="M38" i="5"/>
  <c r="M45" i="5"/>
  <c r="M42" i="5"/>
  <c r="L34" i="5"/>
  <c r="M31" i="5"/>
  <c r="M30" i="5"/>
  <c r="M37" i="5"/>
  <c r="L42" i="5"/>
  <c r="M48" i="5"/>
  <c r="L48" i="5"/>
  <c r="M36" i="3" l="1" a="1"/>
  <c r="M36" i="3" s="1"/>
  <c r="K49" i="3" a="1"/>
  <c r="K49" i="3" s="1"/>
  <c r="M55" i="3" a="1"/>
  <c r="M55" i="3" s="1"/>
  <c r="L26" i="3" a="1"/>
  <c r="L26" i="3" s="1"/>
  <c r="K33" i="3" a="1"/>
  <c r="K33" i="3" s="1"/>
  <c r="J66" i="3" a="1"/>
  <c r="J66" i="3" s="1"/>
  <c r="D42" i="3"/>
  <c r="K65" i="3" a="1"/>
  <c r="K65" i="3" s="1"/>
  <c r="D47" i="3"/>
  <c r="J42" i="3" a="1"/>
  <c r="J42" i="3" s="1"/>
  <c r="L54" i="3" a="1"/>
  <c r="L54" i="3" s="1"/>
  <c r="D54" i="3"/>
  <c r="J43" i="3" a="1"/>
  <c r="J43" i="3" s="1"/>
  <c r="C48" i="3"/>
  <c r="K31" i="3" a="1"/>
  <c r="K31" i="3" s="1"/>
  <c r="C44" i="3"/>
  <c r="K35" i="3" a="1"/>
  <c r="K35" i="3" s="1"/>
  <c r="D65" i="3"/>
  <c r="M29" i="3" a="1"/>
  <c r="M29" i="3" s="1"/>
  <c r="C52" i="3"/>
  <c r="L36" i="3" a="1"/>
  <c r="L36" i="3" s="1"/>
  <c r="K27" i="3" a="1"/>
  <c r="K27" i="3" s="1"/>
  <c r="J62" i="3" a="1"/>
  <c r="J62" i="3" s="1"/>
  <c r="J47" i="3" a="1"/>
  <c r="J47" i="3" s="1"/>
  <c r="D58" i="3"/>
  <c r="D45" i="3"/>
  <c r="L53" i="3" a="1"/>
  <c r="L53" i="3" s="1"/>
  <c r="D48" i="3"/>
  <c r="J50" i="3" a="1"/>
  <c r="J50" i="3" s="1"/>
  <c r="K36" i="3" a="1"/>
  <c r="K36" i="3" s="1"/>
  <c r="L45" i="3" a="1"/>
  <c r="L45" i="3" s="1"/>
  <c r="M26" i="3" a="1"/>
  <c r="M26" i="3" s="1"/>
  <c r="C49" i="3"/>
  <c r="M38" i="3" a="1"/>
  <c r="M38" i="3" s="1"/>
  <c r="C45" i="3"/>
  <c r="L41" i="3" a="1"/>
  <c r="L41" i="3" s="1"/>
  <c r="M41" i="3" a="1"/>
  <c r="M41" i="3" s="1"/>
  <c r="K40" i="3" a="1"/>
  <c r="K40" i="3" s="1"/>
  <c r="C42" i="3"/>
  <c r="K48" i="3" a="1"/>
  <c r="K48" i="3" s="1"/>
  <c r="J54" i="3" a="1"/>
  <c r="J54" i="3" s="1"/>
  <c r="K30" i="3" a="1"/>
  <c r="K30" i="3" s="1"/>
  <c r="K64" i="3" a="1"/>
  <c r="K64" i="3" s="1"/>
  <c r="K29" i="3" a="1"/>
  <c r="K29" i="3" s="1"/>
  <c r="K66" i="3" a="1"/>
  <c r="K66" i="3" s="1"/>
  <c r="D62" i="3"/>
  <c r="M24" i="3" a="1"/>
  <c r="M24" i="3" s="1"/>
  <c r="D38" i="3"/>
  <c r="J58" i="3" a="1"/>
  <c r="J58" i="3" s="1"/>
  <c r="C40" i="3"/>
  <c r="M27" i="3" a="1"/>
  <c r="M27" i="3" s="1"/>
  <c r="M18" i="3" a="1"/>
  <c r="M18" i="3" s="1"/>
  <c r="C38" i="3"/>
  <c r="J36" i="3" a="1"/>
  <c r="J36" i="3" s="1"/>
  <c r="D28" i="3"/>
  <c r="K42" i="3" a="1"/>
  <c r="K42" i="3" s="1"/>
  <c r="M43" i="3" a="1"/>
  <c r="M43" i="3" s="1"/>
  <c r="K26" i="3" a="1"/>
  <c r="K26" i="3" s="1"/>
  <c r="C54" i="3"/>
  <c r="K38" i="3" a="1"/>
  <c r="K38" i="3" s="1"/>
  <c r="D20" i="3"/>
  <c r="L38" i="3" a="1"/>
  <c r="L38" i="3" s="1"/>
  <c r="M35" i="3" a="1"/>
  <c r="M35" i="3" s="1"/>
  <c r="D23" i="3"/>
  <c r="J37" i="3" a="1"/>
  <c r="J37" i="3" s="1"/>
  <c r="L28" i="3" a="1"/>
  <c r="L28" i="3" s="1"/>
  <c r="M19" i="3" a="1"/>
  <c r="M19" i="3" s="1"/>
  <c r="J41" i="3" a="1"/>
  <c r="J41" i="3" s="1"/>
  <c r="C39" i="3"/>
  <c r="M28" i="3" a="1"/>
  <c r="M28" i="3" s="1"/>
  <c r="D41" i="3"/>
  <c r="C59" i="3"/>
  <c r="M31" i="3" a="1"/>
  <c r="M31" i="3" s="1"/>
  <c r="C55" i="3"/>
  <c r="I6" i="3"/>
  <c r="J28" i="3" s="1" a="1"/>
  <c r="J28" i="3" s="1"/>
  <c r="M52" i="3" a="1"/>
  <c r="M52" i="3" s="1"/>
  <c r="L29" i="3" a="1"/>
  <c r="L29" i="3" s="1"/>
  <c r="J59" i="3" a="1"/>
  <c r="J59" i="3" s="1"/>
  <c r="D59" i="3"/>
  <c r="C53" i="3"/>
  <c r="K50" i="3" a="1"/>
  <c r="K50" i="3" s="1"/>
  <c r="L35" i="3" a="1"/>
  <c r="L35" i="3" s="1"/>
  <c r="M30" i="3" a="1"/>
  <c r="M30" i="3" s="1"/>
  <c r="L30" i="3" a="1"/>
  <c r="L30" i="3" s="1"/>
  <c r="D52" i="3"/>
  <c r="M20" i="3" a="1"/>
  <c r="M20" i="3" s="1"/>
  <c r="C56" i="3"/>
  <c r="D21" i="3"/>
  <c r="J63" i="3" a="1"/>
  <c r="J63" i="3" s="1"/>
  <c r="D51" i="3"/>
  <c r="K53" i="3" a="1"/>
  <c r="K53" i="3" s="1"/>
  <c r="K61" i="3" a="1"/>
  <c r="K61" i="3" s="1"/>
  <c r="D16" i="3"/>
  <c r="D60" i="3"/>
  <c r="L32" i="3" a="1"/>
  <c r="L32" i="3" s="1"/>
  <c r="K28" i="3" a="1"/>
  <c r="K28" i="3" s="1"/>
  <c r="M48" i="3" a="1"/>
  <c r="M48" i="3" s="1"/>
  <c r="C62" i="3"/>
  <c r="J51" i="3" a="1"/>
  <c r="J51" i="3" s="1"/>
  <c r="D66" i="3"/>
  <c r="D46" i="3"/>
  <c r="J44" i="3" a="1"/>
  <c r="J44" i="3" s="1"/>
  <c r="D22" i="3"/>
  <c r="L34" i="3" a="1"/>
  <c r="L34" i="3" s="1"/>
  <c r="D61" i="3"/>
  <c r="J55" i="3" a="1"/>
  <c r="J55" i="3" s="1"/>
  <c r="D34" i="3"/>
  <c r="C47" i="3"/>
  <c r="D19" i="3"/>
  <c r="K57" i="3" a="1"/>
  <c r="K57" i="3" s="1"/>
  <c r="L52" i="3" a="1"/>
  <c r="L52" i="3" s="1"/>
  <c r="K54" i="3" a="1"/>
  <c r="K54" i="3" s="1"/>
  <c r="D33" i="3"/>
  <c r="L40" i="3" a="1"/>
  <c r="L40" i="3" s="1"/>
  <c r="K58" i="3" a="1"/>
  <c r="K58" i="3" s="1"/>
  <c r="K46" i="3" a="1"/>
  <c r="K46" i="3" s="1"/>
  <c r="C63" i="3"/>
  <c r="C60" i="3"/>
  <c r="L39" i="3" a="1"/>
  <c r="L39" i="3" s="1"/>
  <c r="C37" i="3"/>
  <c r="J52" i="3" a="1"/>
  <c r="J52" i="3" s="1"/>
  <c r="D29" i="3"/>
  <c r="M37" i="3" a="1"/>
  <c r="M37" i="3" s="1"/>
  <c r="C64" i="3"/>
  <c r="J39" i="3" a="1"/>
  <c r="J39" i="3" s="1"/>
  <c r="D49" i="3"/>
  <c r="D18" i="3"/>
  <c r="M44" i="3" a="1"/>
  <c r="M44" i="3" s="1"/>
  <c r="L49" i="3" a="1"/>
  <c r="L49" i="3" s="1"/>
  <c r="K39" i="3" a="1"/>
  <c r="K39" i="3" s="1"/>
  <c r="D50" i="3"/>
  <c r="D35" i="3"/>
  <c r="M33" i="3" a="1"/>
  <c r="M33" i="3" s="1"/>
  <c r="M25" i="3" a="1"/>
  <c r="M25" i="3" s="1"/>
  <c r="C65" i="3"/>
  <c r="C61" i="3"/>
  <c r="K43" i="3" a="1"/>
  <c r="K43" i="3" s="1"/>
  <c r="D36" i="3"/>
  <c r="J60" i="3" a="1"/>
  <c r="J60" i="3" s="1"/>
  <c r="M51" i="3" a="1"/>
  <c r="M51" i="3" s="1"/>
  <c r="M45" i="3" a="1"/>
  <c r="M45" i="3" s="1"/>
  <c r="C58" i="3"/>
  <c r="K41" i="3" a="1"/>
  <c r="K41" i="3" s="1"/>
  <c r="C66" i="3"/>
  <c r="D26" i="3"/>
  <c r="M17" i="3" a="1"/>
  <c r="M17" i="3" s="1"/>
  <c r="D40" i="3"/>
  <c r="M53" i="3" a="1"/>
  <c r="M53" i="3" s="1"/>
  <c r="L46" i="3" a="1"/>
  <c r="L46" i="3" s="1"/>
  <c r="K55" i="3" a="1"/>
  <c r="K55" i="3" s="1"/>
  <c r="C57" i="3"/>
  <c r="J40" i="3" a="1"/>
  <c r="J40" i="3" s="1"/>
  <c r="C46" i="3"/>
  <c r="M32" i="3" a="1"/>
  <c r="M32" i="3" s="1"/>
  <c r="L42" i="3" a="1"/>
  <c r="L42" i="3" s="1"/>
  <c r="C51" i="3"/>
  <c r="K59" i="3" a="1"/>
  <c r="K59" i="3" s="1"/>
  <c r="D53" i="3"/>
  <c r="K52" i="3" a="1"/>
  <c r="K52" i="3" s="1"/>
  <c r="K34" i="3" a="1"/>
  <c r="K34" i="3" s="1"/>
  <c r="J45" i="3" a="1"/>
  <c r="J45" i="3" s="1"/>
  <c r="D32" i="3"/>
  <c r="K45" i="3" a="1"/>
  <c r="K45" i="3" s="1"/>
  <c r="L44" i="3" a="1"/>
  <c r="L44" i="3" s="1"/>
  <c r="K47" i="3" a="1"/>
  <c r="K47" i="3" s="1"/>
  <c r="D55" i="3"/>
  <c r="C50" i="3"/>
  <c r="K44" i="3" a="1"/>
  <c r="K44" i="3" s="1"/>
  <c r="D25" i="3"/>
  <c r="M54" i="3" a="1"/>
  <c r="M54" i="3" s="1"/>
  <c r="K63" i="3" a="1"/>
  <c r="K63" i="3" s="1"/>
  <c r="M46" i="3" a="1"/>
  <c r="M46" i="3" s="1"/>
  <c r="J48" i="3" a="1"/>
  <c r="J48" i="3" s="1"/>
  <c r="D63" i="3"/>
  <c r="D43" i="3"/>
  <c r="L50" i="3" a="1"/>
  <c r="L50" i="3" s="1"/>
  <c r="D64" i="3"/>
  <c r="L43" i="3" a="1"/>
  <c r="L43" i="3" s="1"/>
  <c r="J65" i="3" a="1"/>
  <c r="J65" i="3" s="1"/>
  <c r="K60" i="3" a="1"/>
  <c r="K60" i="3" s="1"/>
  <c r="M40" i="3" a="1"/>
  <c r="M40" i="3" s="1"/>
  <c r="J53" i="3" a="1"/>
  <c r="J53" i="3" s="1"/>
  <c r="L33" i="3" a="1"/>
  <c r="L33" i="3" s="1"/>
  <c r="D37" i="3"/>
  <c r="D39" i="3"/>
  <c r="J49" i="3" a="1"/>
  <c r="J49" i="3" s="1"/>
  <c r="D30" i="3"/>
  <c r="K51" i="3" a="1"/>
  <c r="K51" i="3" s="1"/>
  <c r="D17" i="3"/>
  <c r="L47" i="3" a="1"/>
  <c r="L47" i="3" s="1"/>
  <c r="L48" i="3" a="1"/>
  <c r="L48" i="3" s="1"/>
  <c r="J56" i="3" a="1"/>
  <c r="J56" i="3" s="1"/>
  <c r="C36" i="3"/>
  <c r="D44" i="3"/>
  <c r="M42" i="3" a="1"/>
  <c r="M42" i="3" s="1"/>
  <c r="D57" i="3"/>
  <c r="L51" i="3" a="1"/>
  <c r="L51" i="3" s="1"/>
  <c r="L27" i="3" a="1"/>
  <c r="L27" i="3" s="1"/>
  <c r="J38" i="3" a="1"/>
  <c r="J38" i="3" s="1"/>
  <c r="K62" i="3" a="1"/>
  <c r="K62" i="3" s="1"/>
  <c r="J61" i="3" a="1"/>
  <c r="J61" i="3" s="1"/>
  <c r="M23" i="3" a="1"/>
  <c r="M23" i="3" s="1"/>
  <c r="C41" i="3"/>
  <c r="M47" i="3" a="1"/>
  <c r="M47" i="3" s="1"/>
  <c r="K56" i="3" a="1"/>
  <c r="K56" i="3" s="1"/>
  <c r="M49" i="3" a="1"/>
  <c r="M49" i="3" s="1"/>
  <c r="D24" i="3"/>
  <c r="D31" i="3"/>
  <c r="L31" i="3" a="1"/>
  <c r="L31" i="3" s="1"/>
  <c r="L55" i="3" a="1"/>
  <c r="L55" i="3" s="1"/>
  <c r="M22" i="3" a="1"/>
  <c r="M22" i="3" s="1"/>
  <c r="J64" i="3" a="1"/>
  <c r="J64" i="3" s="1"/>
  <c r="D56" i="3"/>
  <c r="D27" i="3"/>
  <c r="M50" i="3" a="1"/>
  <c r="M50" i="3" s="1"/>
  <c r="J57" i="3" a="1"/>
  <c r="J57" i="3" s="1"/>
  <c r="K37" i="3" a="1"/>
  <c r="K37" i="3" s="1"/>
  <c r="M16" i="3" a="1"/>
  <c r="M16" i="3" s="1"/>
  <c r="J46" i="3" a="1"/>
  <c r="J46" i="3" s="1"/>
  <c r="M21" i="3" a="1"/>
  <c r="M21" i="3" s="1"/>
  <c r="M39" i="3" a="1"/>
  <c r="M39" i="3" s="1"/>
  <c r="K32" i="3" a="1"/>
  <c r="K32" i="3" s="1"/>
  <c r="M34" i="3" a="1"/>
  <c r="M34" i="3" s="1"/>
  <c r="L37" i="3" a="1"/>
  <c r="L37" i="3" s="1"/>
  <c r="C33" i="3"/>
  <c r="L16" i="3" a="1"/>
  <c r="L16" i="3" s="1"/>
  <c r="J34" i="3" a="1"/>
  <c r="J34" i="3" s="1"/>
  <c r="C35" i="3"/>
  <c r="J30" i="3" a="1"/>
  <c r="J30" i="3" s="1"/>
  <c r="C29" i="3"/>
  <c r="J32" i="3" a="1"/>
  <c r="J32" i="3" s="1"/>
  <c r="L20" i="3" a="1"/>
  <c r="L20" i="3" s="1"/>
  <c r="B104" i="2"/>
  <c r="B95" i="2"/>
  <c r="B100" i="2"/>
  <c r="B66" i="2"/>
  <c r="C15" i="1"/>
  <c r="C53" i="1"/>
  <c r="C67" i="1"/>
  <c r="C68" i="1"/>
  <c r="C59" i="1"/>
  <c r="C23" i="1"/>
  <c r="C64" i="1"/>
  <c r="C47" i="1"/>
  <c r="B92" i="2"/>
  <c r="B86" i="2"/>
  <c r="B103" i="2"/>
  <c r="B90" i="2"/>
  <c r="B52" i="2"/>
  <c r="B99" i="2"/>
  <c r="B65" i="2"/>
  <c r="B68" i="2"/>
  <c r="B63" i="2"/>
  <c r="B27" i="2"/>
  <c r="B59" i="2"/>
  <c r="B76" i="2"/>
  <c r="B87" i="2"/>
  <c r="B72" i="2"/>
  <c r="B71" i="2"/>
  <c r="B88" i="2"/>
  <c r="B82" i="2"/>
  <c r="B32" i="2"/>
  <c r="B84" i="2"/>
  <c r="B102" i="2"/>
  <c r="B85" i="2"/>
  <c r="B28" i="2"/>
  <c r="B75" i="2"/>
  <c r="B74" i="2"/>
  <c r="B83" i="2"/>
  <c r="B56" i="2"/>
  <c r="B34" i="2"/>
  <c r="B55" i="2"/>
  <c r="B20" i="2"/>
  <c r="B24" i="2"/>
  <c r="B80" i="2"/>
  <c r="B46" i="2"/>
  <c r="B16" i="2"/>
  <c r="B89" i="2"/>
  <c r="B25" i="2"/>
  <c r="B96" i="2"/>
  <c r="B35" i="2"/>
  <c r="B62" i="2"/>
  <c r="B26" i="2"/>
  <c r="B54" i="2"/>
  <c r="B77" i="2"/>
  <c r="B78" i="2"/>
  <c r="B50" i="2"/>
  <c r="B64" i="2"/>
  <c r="B94" i="2"/>
  <c r="B41" i="2"/>
  <c r="B21" i="2"/>
  <c r="B36" i="2"/>
  <c r="B29" i="2"/>
  <c r="B51" i="2"/>
  <c r="B67" i="2"/>
  <c r="B47" i="2"/>
  <c r="B93" i="2"/>
  <c r="B61" i="2"/>
  <c r="B49" i="2"/>
  <c r="B91" i="2"/>
  <c r="B45" i="2"/>
  <c r="B43" i="2"/>
  <c r="B33" i="2"/>
  <c r="B18" i="2"/>
  <c r="B98" i="2"/>
  <c r="B60" i="2"/>
  <c r="B73" i="2"/>
  <c r="B48" i="2"/>
  <c r="B101" i="2"/>
  <c r="B69" i="2"/>
  <c r="B57" i="2"/>
  <c r="B97" i="2"/>
  <c r="B53" i="2"/>
  <c r="B44" i="2"/>
  <c r="B17" i="2"/>
  <c r="B31" i="2"/>
  <c r="B22" i="2"/>
  <c r="B30" i="2"/>
  <c r="B58" i="2"/>
  <c r="B81" i="2"/>
  <c r="B79" i="2"/>
  <c r="B70" i="2"/>
  <c r="B39" i="2"/>
  <c r="B42" i="2"/>
  <c r="B38" i="2"/>
  <c r="B37" i="2"/>
  <c r="K105" i="2" a="1"/>
  <c r="K105" i="2" s="1"/>
  <c r="G105" i="2" a="1"/>
  <c r="G105" i="2" s="1"/>
  <c r="J105" i="2" a="1"/>
  <c r="J105" i="2" s="1"/>
  <c r="F105" i="2" a="1"/>
  <c r="F105" i="2" s="1"/>
  <c r="I105" i="2" a="1"/>
  <c r="I105" i="2" s="1"/>
  <c r="H105" i="2" a="1"/>
  <c r="H105" i="2" s="1"/>
  <c r="C81" i="1"/>
  <c r="C77" i="1"/>
  <c r="C31" i="1"/>
  <c r="C33" i="1"/>
  <c r="C51" i="1"/>
  <c r="C32" i="1"/>
  <c r="C44" i="1"/>
  <c r="C16" i="1"/>
  <c r="C22" i="1"/>
  <c r="C28" i="1"/>
  <c r="C29" i="1"/>
  <c r="C70" i="1"/>
  <c r="C25" i="1"/>
  <c r="C34" i="1"/>
  <c r="C21" i="1"/>
  <c r="C30" i="1"/>
  <c r="C39" i="1"/>
  <c r="C42" i="1"/>
  <c r="C24" i="1"/>
  <c r="C72" i="1"/>
  <c r="C49" i="1"/>
  <c r="C48" i="1"/>
  <c r="C20" i="1"/>
  <c r="C55" i="1"/>
  <c r="C45" i="1"/>
  <c r="C46" i="1"/>
  <c r="C73" i="1"/>
  <c r="C52" i="1"/>
  <c r="C75" i="1"/>
  <c r="C71" i="1"/>
  <c r="C74" i="1"/>
  <c r="C50" i="1"/>
  <c r="C84" i="1"/>
  <c r="C36" i="1"/>
  <c r="C58" i="1"/>
  <c r="C57" i="1"/>
  <c r="C54" i="1"/>
  <c r="C56" i="1"/>
  <c r="C17" i="1"/>
  <c r="C76" i="1"/>
  <c r="C82" i="1"/>
  <c r="C40" i="1"/>
  <c r="C78" i="1"/>
  <c r="L85" i="1" a="1"/>
  <c r="L85" i="1" s="1"/>
  <c r="H85" i="1" a="1"/>
  <c r="H85" i="1" s="1"/>
  <c r="K85" i="1" a="1"/>
  <c r="K85" i="1" s="1"/>
  <c r="G85" i="1" a="1"/>
  <c r="G85" i="1" s="1"/>
  <c r="J85" i="1" a="1"/>
  <c r="J85" i="1" s="1"/>
  <c r="I85" i="1" a="1"/>
  <c r="I85" i="1" s="1"/>
  <c r="C35" i="1"/>
  <c r="C80" i="1"/>
  <c r="C83" i="1"/>
  <c r="C69" i="1"/>
  <c r="C43" i="1"/>
  <c r="C79" i="1"/>
  <c r="C65" i="1"/>
  <c r="C19" i="1"/>
  <c r="C61" i="1"/>
  <c r="C27" i="1"/>
  <c r="C26" i="1"/>
  <c r="C63" i="1"/>
  <c r="C41" i="1"/>
  <c r="C38" i="1"/>
  <c r="C37" i="1"/>
  <c r="C66" i="1"/>
  <c r="C18" i="1"/>
  <c r="C62" i="1"/>
  <c r="C60" i="1"/>
  <c r="N26" i="5"/>
  <c r="N27" i="5"/>
  <c r="N28" i="5"/>
  <c r="N32" i="5"/>
  <c r="N43" i="5"/>
  <c r="N40" i="5"/>
  <c r="N47" i="5"/>
  <c r="N45" i="5"/>
  <c r="N38" i="5"/>
  <c r="N35" i="5"/>
  <c r="N36" i="5"/>
  <c r="N41" i="5"/>
  <c r="N44" i="5"/>
  <c r="N29" i="5"/>
  <c r="N31" i="5"/>
  <c r="N34" i="5"/>
  <c r="N42" i="5"/>
  <c r="N37" i="5"/>
  <c r="N30" i="5"/>
  <c r="N39" i="5"/>
  <c r="N46" i="5"/>
  <c r="N33" i="5"/>
  <c r="N48" i="5"/>
  <c r="N49" i="5"/>
  <c r="M49" i="5"/>
  <c r="L49" i="5"/>
  <c r="C30" i="3" l="1"/>
  <c r="J27" i="3" a="1"/>
  <c r="J27" i="3" s="1"/>
  <c r="C25" i="3"/>
  <c r="C32" i="3"/>
  <c r="C19" i="3"/>
  <c r="C26" i="3"/>
  <c r="C20" i="3"/>
  <c r="J31" i="3" a="1"/>
  <c r="J31" i="3" s="1"/>
  <c r="L25" i="3" a="1"/>
  <c r="L25" i="3" s="1"/>
  <c r="J29" i="3" a="1"/>
  <c r="J29" i="3" s="1"/>
  <c r="L24" i="3" a="1"/>
  <c r="L24" i="3" s="1"/>
  <c r="C31" i="3"/>
  <c r="L21" i="3" a="1"/>
  <c r="L21" i="3" s="1"/>
  <c r="J33" i="3" a="1"/>
  <c r="J33" i="3" s="1"/>
  <c r="J26" i="3" a="1"/>
  <c r="J26" i="3" s="1"/>
  <c r="C28" i="3"/>
  <c r="C24" i="3"/>
  <c r="C18" i="3"/>
  <c r="C27" i="3"/>
  <c r="C17" i="3"/>
  <c r="L17" i="3" a="1"/>
  <c r="L17" i="3" s="1"/>
  <c r="C22" i="3"/>
  <c r="L19" i="3" a="1"/>
  <c r="L19" i="3" s="1"/>
  <c r="C16" i="3"/>
  <c r="J35" i="3" a="1"/>
  <c r="J35" i="3" s="1"/>
  <c r="L23" i="3" a="1"/>
  <c r="L23" i="3" s="1"/>
  <c r="L18" i="3" a="1"/>
  <c r="L18" i="3" s="1"/>
  <c r="L22" i="3" a="1"/>
  <c r="L22" i="3" s="1"/>
  <c r="C23" i="3"/>
  <c r="C21" i="3"/>
  <c r="C34" i="3"/>
  <c r="B105" i="2"/>
  <c r="C85" i="1"/>
  <c r="L50" i="5"/>
  <c r="N50" i="5"/>
  <c r="M50" i="5"/>
  <c r="N51" i="5" l="1"/>
  <c r="M51" i="5"/>
  <c r="L51" i="5"/>
  <c r="N52" i="5" l="1"/>
  <c r="M52" i="5"/>
  <c r="L52" i="5"/>
  <c r="N53" i="5" l="1"/>
  <c r="M53" i="5"/>
  <c r="L53" i="5"/>
  <c r="N54" i="5" l="1"/>
  <c r="M54" i="5"/>
  <c r="L54" i="5"/>
  <c r="N55" i="5" l="1"/>
  <c r="M55" i="5"/>
  <c r="L55" i="5"/>
  <c r="N56" i="5" l="1"/>
  <c r="M56" i="5"/>
  <c r="L56" i="5"/>
  <c r="N57" i="5" l="1"/>
  <c r="M57" i="5"/>
  <c r="L57" i="5"/>
  <c r="N58" i="5" l="1"/>
  <c r="L58" i="5"/>
  <c r="M58" i="5"/>
  <c r="N59" i="5" l="1"/>
  <c r="M59" i="5"/>
  <c r="L59" i="5"/>
  <c r="N60" i="5" l="1"/>
  <c r="M60" i="5"/>
  <c r="L60" i="5"/>
  <c r="N61" i="5" l="1"/>
  <c r="M61" i="5"/>
  <c r="L61" i="5"/>
  <c r="N62" i="5" l="1"/>
  <c r="M62" i="5"/>
  <c r="L62" i="5"/>
  <c r="N63" i="5" l="1"/>
  <c r="M63" i="5"/>
  <c r="L63" i="5"/>
  <c r="N64" i="5" l="1"/>
  <c r="M64" i="5"/>
  <c r="L64" i="5"/>
  <c r="N65" i="5" l="1"/>
  <c r="M65" i="5"/>
  <c r="L65" i="5"/>
  <c r="N66" i="5" l="1"/>
  <c r="M66" i="5"/>
  <c r="L66" i="5"/>
  <c r="N67" i="5" l="1"/>
  <c r="M67" i="5"/>
  <c r="L67" i="5"/>
  <c r="N68" i="5" l="1"/>
  <c r="M68" i="5"/>
  <c r="L68" i="5"/>
  <c r="N69" i="5" l="1"/>
  <c r="M69" i="5"/>
  <c r="L69" i="5"/>
  <c r="N70" i="5" l="1"/>
  <c r="M70" i="5"/>
  <c r="L70" i="5"/>
  <c r="N71" i="5" l="1"/>
  <c r="M71" i="5"/>
  <c r="L71" i="5"/>
  <c r="N72" i="5" l="1"/>
  <c r="M72" i="5"/>
  <c r="L72" i="5"/>
  <c r="N73" i="5" l="1"/>
  <c r="M73" i="5"/>
  <c r="L73" i="5"/>
  <c r="N74" i="5" l="1"/>
  <c r="L74" i="5"/>
  <c r="M74" i="5"/>
  <c r="N75" i="5" l="1"/>
  <c r="M75" i="5"/>
  <c r="L75" i="5"/>
  <c r="N76" i="5" l="1"/>
  <c r="M76" i="5"/>
  <c r="L76" i="5"/>
  <c r="N77" i="5" l="1"/>
  <c r="M77" i="5"/>
  <c r="L77" i="5"/>
  <c r="N78" i="5" l="1"/>
  <c r="M78" i="5"/>
  <c r="L78" i="5"/>
  <c r="N79" i="5" l="1"/>
  <c r="M79" i="5"/>
  <c r="L79" i="5"/>
  <c r="N80" i="5" l="1"/>
  <c r="M80" i="5"/>
  <c r="L80" i="5"/>
  <c r="N81" i="5" l="1"/>
  <c r="M81" i="5"/>
  <c r="L81" i="5"/>
  <c r="N82" i="5" l="1"/>
  <c r="M82" i="5"/>
  <c r="L82" i="5"/>
  <c r="N83" i="5" l="1"/>
  <c r="M83" i="5"/>
  <c r="L83" i="5"/>
  <c r="N84" i="5" l="1"/>
  <c r="M84" i="5"/>
  <c r="L84" i="5"/>
  <c r="N85" i="5" l="1"/>
  <c r="M85" i="5"/>
  <c r="L85" i="5"/>
  <c r="N86" i="5" l="1"/>
  <c r="M86" i="5"/>
  <c r="L86" i="5"/>
  <c r="N87" i="5" l="1"/>
  <c r="M87" i="5"/>
  <c r="L87" i="5"/>
  <c r="N88" i="5" l="1"/>
  <c r="M88" i="5"/>
  <c r="L88" i="5"/>
  <c r="N89" i="5" l="1"/>
  <c r="M89" i="5"/>
  <c r="L89" i="5"/>
  <c r="M90" i="5" l="1"/>
  <c r="L90" i="5"/>
  <c r="N90" i="5"/>
  <c r="N91" i="5" l="1"/>
  <c r="M91" i="5"/>
  <c r="L91" i="5"/>
  <c r="N92" i="5" l="1"/>
  <c r="M92" i="5"/>
  <c r="L92" i="5"/>
  <c r="N93" i="5" l="1"/>
  <c r="M93" i="5"/>
  <c r="L93" i="5"/>
  <c r="N94" i="5" l="1"/>
  <c r="M94" i="5"/>
  <c r="L94" i="5"/>
  <c r="N95" i="5" l="1"/>
  <c r="M95" i="5"/>
  <c r="L95" i="5"/>
  <c r="N96" i="5" l="1"/>
  <c r="M96" i="5"/>
  <c r="L96" i="5"/>
  <c r="N97" i="5" l="1"/>
  <c r="M97" i="5"/>
  <c r="L97" i="5"/>
  <c r="N98" i="5" l="1"/>
  <c r="L98" i="5"/>
  <c r="M98" i="5"/>
  <c r="N99" i="5" l="1"/>
  <c r="M99" i="5"/>
  <c r="L99" i="5"/>
  <c r="N100" i="5" l="1"/>
  <c r="M100" i="5"/>
  <c r="L100" i="5"/>
  <c r="N101" i="5" l="1"/>
  <c r="M101" i="5"/>
  <c r="L101" i="5"/>
  <c r="N102" i="5" l="1"/>
  <c r="M102" i="5"/>
  <c r="L102" i="5"/>
  <c r="N103" i="5" l="1"/>
  <c r="M103" i="5"/>
  <c r="L103" i="5"/>
  <c r="N104" i="5" l="1"/>
  <c r="M104" i="5"/>
  <c r="L104" i="5"/>
  <c r="N105" i="5" l="1"/>
  <c r="M105" i="5"/>
  <c r="L105" i="5"/>
  <c r="L106" i="5" l="1"/>
  <c r="N106" i="5"/>
  <c r="M106" i="5"/>
  <c r="N107" i="5" l="1"/>
  <c r="M107" i="5"/>
  <c r="L107" i="5"/>
  <c r="N108" i="5" l="1"/>
  <c r="M108" i="5"/>
  <c r="L108" i="5"/>
  <c r="N109" i="5" l="1"/>
  <c r="M109" i="5"/>
  <c r="L109" i="5"/>
  <c r="N110" i="5" l="1"/>
  <c r="M110" i="5"/>
  <c r="L110" i="5"/>
  <c r="N111" i="5" l="1"/>
  <c r="M111" i="5"/>
  <c r="L111" i="5"/>
  <c r="N112" i="5" l="1"/>
  <c r="M112" i="5"/>
  <c r="L112" i="5"/>
  <c r="N113" i="5" l="1"/>
  <c r="M113" i="5"/>
  <c r="L113" i="5"/>
  <c r="M114" i="5" l="1"/>
  <c r="N114" i="5"/>
  <c r="L114" i="5"/>
  <c r="N115" i="5" l="1"/>
  <c r="M115" i="5"/>
  <c r="L115" i="5"/>
  <c r="N116" i="5" l="1"/>
  <c r="M116" i="5"/>
  <c r="L116" i="5"/>
  <c r="N117" i="5" l="1"/>
  <c r="M117" i="5"/>
  <c r="L117" i="5"/>
  <c r="N118" i="5" l="1"/>
  <c r="M118" i="5"/>
  <c r="L118" i="5"/>
  <c r="N119" i="5" l="1"/>
  <c r="M119" i="5"/>
  <c r="L119" i="5"/>
  <c r="N120" i="5" l="1"/>
  <c r="M120" i="5"/>
  <c r="L120" i="5"/>
  <c r="N121" i="5" l="1"/>
  <c r="M121" i="5"/>
  <c r="L12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ayoun</author>
  </authors>
  <commentList>
    <comment ref="B14" authorId="0" shapeId="0" xr:uid="{1B4E0939-A39C-4A43-9B1A-DF1680039D80}">
      <text>
        <r>
          <rPr>
            <sz val="9"/>
            <color indexed="81"/>
            <rFont val="Tahoma"/>
            <family val="2"/>
          </rPr>
          <t>Each row corresponds to a value of x, to be plotted on the graph.</t>
        </r>
      </text>
    </comment>
    <comment ref="C14" authorId="0" shapeId="0" xr:uid="{33899BD4-8D7F-4E7B-B6F6-6A3E53CF05FB}">
      <text>
        <r>
          <rPr>
            <sz val="9"/>
            <color indexed="81"/>
            <rFont val="Tahoma"/>
            <family val="2"/>
          </rPr>
          <t>The formula for the cubic spline for this value of x is already written here. Note how it uses the terms from the other columns to build the function.</t>
        </r>
      </text>
    </comment>
    <comment ref="E14" authorId="0" shapeId="0" xr:uid="{0DF58904-8BBF-4CF9-AF20-E7FBBD531ACE}">
      <text>
        <r>
          <rPr>
            <sz val="9"/>
            <color indexed="81"/>
            <rFont val="Tahoma"/>
            <family val="2"/>
          </rPr>
          <t>The index of the current spline, using the current x with the MATCH function over the given points.
(The -1 is so that the first spline has i = 0)</t>
        </r>
      </text>
    </comment>
    <comment ref="G14" authorId="0" shapeId="0" xr:uid="{6C38F56B-AF58-4038-9980-B1C0331CAEB8}">
      <text>
        <r>
          <rPr>
            <sz val="9"/>
            <color indexed="81"/>
            <rFont val="Tahoma"/>
            <family val="2"/>
          </rPr>
          <t xml:space="preserve">These columns use the current value of i with the INDEX function to know which term to pull down from the chart above. </t>
        </r>
      </text>
    </comment>
    <comment ref="E85" authorId="0" shapeId="0" xr:uid="{6C1EBE8F-9473-4D4C-9F39-C8A65969696B}">
      <text>
        <r>
          <rPr>
            <sz val="9"/>
            <color indexed="81"/>
            <rFont val="Tahoma"/>
            <family val="2"/>
          </rPr>
          <t>This is set manually so that it doesn't roll over past the last index.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ayoun</author>
  </authors>
  <commentList>
    <comment ref="V2" authorId="0" shapeId="0" xr:uid="{9E08CA22-C945-49EE-A3A9-D926F67A6B82}">
      <text>
        <r>
          <rPr>
            <sz val="9"/>
            <color indexed="81"/>
            <rFont val="Tahoma"/>
            <family val="2"/>
          </rPr>
          <t>Note that the anchor points in these two problems are the same, but the closed spline must "wrap around" at the end and repeat the first two anchor points, to make a full set of ∆² terms for each spline.</t>
        </r>
      </text>
    </comment>
    <comment ref="AD5" authorId="0" shapeId="0" xr:uid="{6DB023AD-CDD4-4FDA-B834-29FCF30140B1}">
      <text>
        <r>
          <rPr>
            <sz val="11"/>
            <color theme="1"/>
            <rFont val="Calibri"/>
            <family val="2"/>
            <scheme val="minor"/>
          </rPr>
          <t>The values of x''_0 and y''_0 are set to automatically copy x''_n and y''_n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ayoun</author>
  </authors>
  <commentList>
    <comment ref="H5" authorId="0" shapeId="0" xr:uid="{A79C798B-BEC6-4DDC-80CB-3D592BCA0C70}">
      <text>
        <r>
          <rPr>
            <b/>
            <sz val="9"/>
            <color indexed="81"/>
            <rFont val="Tahoma"/>
            <charset val="1"/>
          </rPr>
          <t>ayoun:</t>
        </r>
        <r>
          <rPr>
            <sz val="9"/>
            <color indexed="81"/>
            <rFont val="Tahoma"/>
            <charset val="1"/>
          </rPr>
          <t xml:space="preserve">
The number of data points given.</t>
        </r>
      </text>
    </comment>
    <comment ref="S6" authorId="0" shapeId="0" xr:uid="{40F7B2A0-C03E-41A2-A2D3-F05782B42D10}">
      <text>
        <r>
          <rPr>
            <b/>
            <sz val="9"/>
            <color indexed="81"/>
            <rFont val="Tahoma"/>
            <family val="2"/>
          </rPr>
          <t>ayoun:</t>
        </r>
        <r>
          <rPr>
            <sz val="9"/>
            <color indexed="81"/>
            <rFont val="Tahoma"/>
            <family val="2"/>
          </rPr>
          <t xml:space="preserve">
This is set to automatically compute the value of a based on cell S4.</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<sst xmlns="http://schemas.openxmlformats.org/spreadsheetml/2006/main" count="176" uniqueCount="94">
  <si>
    <t>Natural Cubic Spline</t>
  </si>
  <si>
    <t>i</t>
  </si>
  <si>
    <t>x</t>
  </si>
  <si>
    <t>y</t>
  </si>
  <si>
    <t>Clamped Cubic Spline</t>
  </si>
  <si>
    <t>Parametric Splines</t>
  </si>
  <si>
    <t>Natural</t>
  </si>
  <si>
    <t>Closed</t>
  </si>
  <si>
    <t>t</t>
  </si>
  <si>
    <t>Bézier Curves</t>
  </si>
  <si>
    <t>Control points</t>
  </si>
  <si>
    <t>Anchor points</t>
  </si>
  <si>
    <t>Forward</t>
  </si>
  <si>
    <t>Backward</t>
  </si>
  <si>
    <t>Best-fit curves</t>
  </si>
  <si>
    <t>Linear</t>
  </si>
  <si>
    <t>Quadratic</t>
  </si>
  <si>
    <t>Power</t>
  </si>
  <si>
    <t>City</t>
  </si>
  <si>
    <t>Rank</t>
  </si>
  <si>
    <t>Pop (millions)</t>
  </si>
  <si>
    <t>ln(a)</t>
  </si>
  <si>
    <t>New York</t>
  </si>
  <si>
    <t>n</t>
  </si>
  <si>
    <t>p</t>
  </si>
  <si>
    <t>Los Angeles</t>
  </si>
  <si>
    <t>a</t>
  </si>
  <si>
    <t>Chicago</t>
  </si>
  <si>
    <t>Houston</t>
  </si>
  <si>
    <t>XᵀX</t>
  </si>
  <si>
    <t>Phoenix</t>
  </si>
  <si>
    <t>Philadelphia</t>
  </si>
  <si>
    <t>San Antonio</t>
  </si>
  <si>
    <t>San Diego</t>
  </si>
  <si>
    <t>Dallas</t>
  </si>
  <si>
    <t>XᵀX inverse</t>
  </si>
  <si>
    <t>San Jose</t>
  </si>
  <si>
    <t>Austin</t>
  </si>
  <si>
    <t>Jacksonville</t>
  </si>
  <si>
    <t>San Francisco</t>
  </si>
  <si>
    <t>Columbus</t>
  </si>
  <si>
    <t>Xᵀy</t>
  </si>
  <si>
    <t>Fort Worth</t>
  </si>
  <si>
    <t>Indianapolis</t>
  </si>
  <si>
    <t>Charlotte</t>
  </si>
  <si>
    <t>Seattle</t>
  </si>
  <si>
    <t>Denver</t>
  </si>
  <si>
    <t>linear</t>
  </si>
  <si>
    <t>quadratic</t>
  </si>
  <si>
    <t>power</t>
  </si>
  <si>
    <r>
      <t>x</t>
    </r>
    <r>
      <rPr>
        <b/>
        <vertAlign val="subscript"/>
        <sz val="11"/>
        <color theme="3"/>
        <rFont val="Calibri"/>
        <family val="2"/>
        <scheme val="minor"/>
      </rPr>
      <t>i</t>
    </r>
  </si>
  <si>
    <r>
      <t>y</t>
    </r>
    <r>
      <rPr>
        <b/>
        <vertAlign val="subscript"/>
        <sz val="11"/>
        <color theme="3"/>
        <rFont val="Calibri"/>
        <family val="2"/>
        <scheme val="minor"/>
      </rPr>
      <t>i</t>
    </r>
  </si>
  <si>
    <r>
      <t>m</t>
    </r>
    <r>
      <rPr>
        <b/>
        <vertAlign val="subscript"/>
        <sz val="11"/>
        <color theme="3"/>
        <rFont val="Calibri"/>
        <family val="2"/>
        <scheme val="minor"/>
      </rPr>
      <t>i</t>
    </r>
  </si>
  <si>
    <r>
      <t>y</t>
    </r>
    <r>
      <rPr>
        <b/>
        <vertAlign val="subscript"/>
        <sz val="11"/>
        <color theme="3"/>
        <rFont val="Calibri"/>
        <family val="2"/>
        <scheme val="minor"/>
      </rPr>
      <t>i</t>
    </r>
    <r>
      <rPr>
        <b/>
        <sz val="11"/>
        <color theme="3"/>
        <rFont val="Calibri"/>
        <family val="2"/>
        <scheme val="minor"/>
      </rPr>
      <t>''</t>
    </r>
  </si>
  <si>
    <r>
      <t>y</t>
    </r>
    <r>
      <rPr>
        <b/>
        <vertAlign val="subscript"/>
        <sz val="11"/>
        <color theme="3"/>
        <rFont val="Calibri"/>
        <family val="2"/>
        <scheme val="minor"/>
      </rPr>
      <t>i+1</t>
    </r>
    <r>
      <rPr>
        <b/>
        <sz val="11"/>
        <color theme="3"/>
        <rFont val="Calibri"/>
        <family val="2"/>
        <scheme val="minor"/>
      </rPr>
      <t>''</t>
    </r>
  </si>
  <si>
    <r>
      <t>∆x</t>
    </r>
    <r>
      <rPr>
        <b/>
        <vertAlign val="subscript"/>
        <sz val="11"/>
        <color theme="3"/>
        <rFont val="Calibri"/>
        <family val="2"/>
        <scheme val="minor"/>
      </rPr>
      <t>i</t>
    </r>
  </si>
  <si>
    <r>
      <t>∆y</t>
    </r>
    <r>
      <rPr>
        <b/>
        <vertAlign val="subscript"/>
        <sz val="11"/>
        <color theme="3"/>
        <rFont val="Calibri"/>
        <family val="2"/>
        <scheme val="minor"/>
      </rPr>
      <t>i</t>
    </r>
  </si>
  <si>
    <r>
      <t>∆m</t>
    </r>
    <r>
      <rPr>
        <b/>
        <vertAlign val="subscript"/>
        <sz val="11"/>
        <color theme="3"/>
        <rFont val="Calibri"/>
        <family val="2"/>
        <scheme val="minor"/>
      </rPr>
      <t>i</t>
    </r>
  </si>
  <si>
    <r>
      <t>y</t>
    </r>
    <r>
      <rPr>
        <b/>
        <vertAlign val="subscript"/>
        <sz val="11"/>
        <color theme="3"/>
        <rFont val="Calibri"/>
        <family val="2"/>
        <scheme val="minor"/>
      </rPr>
      <t>i</t>
    </r>
    <r>
      <rPr>
        <b/>
        <sz val="11"/>
        <color theme="3"/>
        <rFont val="Calibri"/>
        <family val="2"/>
        <scheme val="minor"/>
      </rPr>
      <t>'</t>
    </r>
  </si>
  <si>
    <r>
      <t>∆²x</t>
    </r>
    <r>
      <rPr>
        <b/>
        <vertAlign val="subscript"/>
        <sz val="11"/>
        <color theme="3"/>
        <rFont val="Calibri"/>
        <family val="2"/>
        <scheme val="minor"/>
      </rPr>
      <t>i</t>
    </r>
  </si>
  <si>
    <r>
      <t>∆²y</t>
    </r>
    <r>
      <rPr>
        <b/>
        <vertAlign val="subscript"/>
        <sz val="11"/>
        <color theme="3"/>
        <rFont val="Calibri"/>
        <family val="2"/>
        <scheme val="minor"/>
      </rPr>
      <t>i</t>
    </r>
  </si>
  <si>
    <r>
      <t>x</t>
    </r>
    <r>
      <rPr>
        <b/>
        <vertAlign val="subscript"/>
        <sz val="11"/>
        <color theme="3"/>
        <rFont val="Calibri"/>
        <family val="2"/>
        <scheme val="minor"/>
      </rPr>
      <t>i</t>
    </r>
    <r>
      <rPr>
        <b/>
        <sz val="11"/>
        <color theme="3"/>
        <rFont val="Calibri"/>
        <family val="2"/>
        <scheme val="minor"/>
      </rPr>
      <t>''</t>
    </r>
  </si>
  <si>
    <r>
      <t>x</t>
    </r>
    <r>
      <rPr>
        <b/>
        <vertAlign val="subscript"/>
        <sz val="11"/>
        <color theme="3"/>
        <rFont val="Calibri"/>
        <family val="2"/>
        <scheme val="minor"/>
      </rPr>
      <t>i+1</t>
    </r>
    <r>
      <rPr>
        <b/>
        <sz val="11"/>
        <color theme="3"/>
        <rFont val="Calibri"/>
        <family val="2"/>
        <scheme val="minor"/>
      </rPr>
      <t>''</t>
    </r>
  </si>
  <si>
    <r>
      <t>u</t>
    </r>
    <r>
      <rPr>
        <b/>
        <vertAlign val="subscript"/>
        <sz val="11"/>
        <color theme="3"/>
        <rFont val="Calibri"/>
        <family val="2"/>
        <scheme val="minor"/>
      </rPr>
      <t>i</t>
    </r>
  </si>
  <si>
    <r>
      <t>v</t>
    </r>
    <r>
      <rPr>
        <b/>
        <vertAlign val="subscript"/>
        <sz val="11"/>
        <color theme="3"/>
        <rFont val="Calibri"/>
        <family val="2"/>
        <scheme val="minor"/>
      </rPr>
      <t>i</t>
    </r>
  </si>
  <si>
    <r>
      <t>x</t>
    </r>
    <r>
      <rPr>
        <b/>
        <vertAlign val="subscript"/>
        <sz val="11"/>
        <color theme="3"/>
        <rFont val="Calibri"/>
        <family val="2"/>
        <scheme val="minor"/>
      </rPr>
      <t>i+1</t>
    </r>
  </si>
  <si>
    <r>
      <t>v</t>
    </r>
    <r>
      <rPr>
        <b/>
        <vertAlign val="subscript"/>
        <sz val="11"/>
        <color theme="3"/>
        <rFont val="Calibri"/>
        <family val="2"/>
        <scheme val="minor"/>
      </rPr>
      <t>i+1</t>
    </r>
  </si>
  <si>
    <r>
      <t>x</t>
    </r>
    <r>
      <rPr>
        <b/>
        <vertAlign val="subscript"/>
        <sz val="11"/>
        <color theme="3"/>
        <rFont val="Calibri"/>
        <family val="2"/>
        <scheme val="minor"/>
      </rPr>
      <t>i</t>
    </r>
    <r>
      <rPr>
        <b/>
        <vertAlign val="superscript"/>
        <sz val="11"/>
        <color theme="3"/>
        <rFont val="Calibri"/>
        <family val="2"/>
        <scheme val="minor"/>
      </rPr>
      <t>2</t>
    </r>
  </si>
  <si>
    <r>
      <t>x</t>
    </r>
    <r>
      <rPr>
        <b/>
        <vertAlign val="subscript"/>
        <sz val="11"/>
        <color theme="3"/>
        <rFont val="Calibri"/>
        <family val="2"/>
        <scheme val="minor"/>
      </rPr>
      <t>i</t>
    </r>
    <r>
      <rPr>
        <b/>
        <vertAlign val="superscript"/>
        <sz val="11"/>
        <color theme="3"/>
        <rFont val="Calibri"/>
        <family val="2"/>
        <scheme val="minor"/>
      </rPr>
      <t>3</t>
    </r>
  </si>
  <si>
    <r>
      <t>x</t>
    </r>
    <r>
      <rPr>
        <b/>
        <vertAlign val="subscript"/>
        <sz val="11"/>
        <color theme="3"/>
        <rFont val="Calibri"/>
        <family val="2"/>
        <scheme val="minor"/>
      </rPr>
      <t>i</t>
    </r>
    <r>
      <rPr>
        <b/>
        <vertAlign val="superscript"/>
        <sz val="11"/>
        <color theme="3"/>
        <rFont val="Calibri"/>
        <family val="2"/>
        <scheme val="minor"/>
      </rPr>
      <t>4</t>
    </r>
  </si>
  <si>
    <r>
      <t>x</t>
    </r>
    <r>
      <rPr>
        <b/>
        <vertAlign val="subscript"/>
        <sz val="11"/>
        <color theme="3"/>
        <rFont val="Calibri"/>
        <family val="2"/>
        <scheme val="minor"/>
      </rPr>
      <t>i</t>
    </r>
    <r>
      <rPr>
        <b/>
        <sz val="11"/>
        <color theme="3"/>
        <rFont val="Calibri"/>
        <family val="2"/>
        <scheme val="minor"/>
      </rPr>
      <t>y</t>
    </r>
    <r>
      <rPr>
        <b/>
        <vertAlign val="subscript"/>
        <sz val="11"/>
        <color theme="3"/>
        <rFont val="Calibri"/>
        <family val="2"/>
        <scheme val="minor"/>
      </rPr>
      <t>i</t>
    </r>
  </si>
  <si>
    <r>
      <t>x</t>
    </r>
    <r>
      <rPr>
        <b/>
        <vertAlign val="subscript"/>
        <sz val="11"/>
        <color theme="3"/>
        <rFont val="Calibri"/>
        <family val="2"/>
        <scheme val="minor"/>
      </rPr>
      <t>i</t>
    </r>
    <r>
      <rPr>
        <b/>
        <vertAlign val="superscript"/>
        <sz val="11"/>
        <color theme="3"/>
        <rFont val="Calibri"/>
        <family val="2"/>
        <scheme val="minor"/>
      </rPr>
      <t>2</t>
    </r>
    <r>
      <rPr>
        <b/>
        <sz val="11"/>
        <color theme="3"/>
        <rFont val="Calibri"/>
        <family val="2"/>
        <scheme val="minor"/>
      </rPr>
      <t>y</t>
    </r>
    <r>
      <rPr>
        <b/>
        <vertAlign val="subscript"/>
        <sz val="11"/>
        <color theme="3"/>
        <rFont val="Calibri"/>
        <family val="2"/>
        <scheme val="minor"/>
      </rPr>
      <t>i</t>
    </r>
  </si>
  <si>
    <r>
      <t>ln(x</t>
    </r>
    <r>
      <rPr>
        <b/>
        <vertAlign val="subscript"/>
        <sz val="11"/>
        <color theme="3"/>
        <rFont val="Calibri"/>
        <family val="2"/>
        <scheme val="minor"/>
      </rPr>
      <t>i</t>
    </r>
    <r>
      <rPr>
        <b/>
        <sz val="11"/>
        <color theme="3"/>
        <rFont val="Calibri"/>
        <family val="2"/>
        <scheme val="minor"/>
      </rPr>
      <t>)</t>
    </r>
  </si>
  <si>
    <r>
      <t>ln(x</t>
    </r>
    <r>
      <rPr>
        <b/>
        <vertAlign val="subscript"/>
        <sz val="11"/>
        <color theme="3"/>
        <rFont val="Calibri"/>
        <family val="2"/>
        <scheme val="minor"/>
      </rPr>
      <t>i</t>
    </r>
    <r>
      <rPr>
        <b/>
        <sz val="11"/>
        <color theme="3"/>
        <rFont val="Calibri"/>
        <family val="2"/>
        <scheme val="minor"/>
      </rPr>
      <t>)</t>
    </r>
    <r>
      <rPr>
        <b/>
        <vertAlign val="superscript"/>
        <sz val="11"/>
        <color theme="3"/>
        <rFont val="Calibri"/>
        <family val="2"/>
        <scheme val="minor"/>
      </rPr>
      <t>2</t>
    </r>
  </si>
  <si>
    <r>
      <t>ln(y</t>
    </r>
    <r>
      <rPr>
        <b/>
        <vertAlign val="subscript"/>
        <sz val="11"/>
        <color theme="3"/>
        <rFont val="Calibri"/>
        <family val="2"/>
        <scheme val="minor"/>
      </rPr>
      <t>i</t>
    </r>
    <r>
      <rPr>
        <b/>
        <sz val="11"/>
        <color theme="3"/>
        <rFont val="Calibri"/>
        <family val="2"/>
        <scheme val="minor"/>
      </rPr>
      <t>)</t>
    </r>
  </si>
  <si>
    <r>
      <t>ln(x</t>
    </r>
    <r>
      <rPr>
        <b/>
        <vertAlign val="subscript"/>
        <sz val="11"/>
        <color theme="3"/>
        <rFont val="Calibri"/>
        <family val="2"/>
        <scheme val="minor"/>
      </rPr>
      <t>i</t>
    </r>
    <r>
      <rPr>
        <b/>
        <sz val="11"/>
        <color theme="3"/>
        <rFont val="Calibri"/>
        <family val="2"/>
        <scheme val="minor"/>
      </rPr>
      <t>) ln(y</t>
    </r>
    <r>
      <rPr>
        <b/>
        <vertAlign val="subscript"/>
        <sz val="11"/>
        <color theme="3"/>
        <rFont val="Calibri"/>
        <family val="2"/>
        <scheme val="minor"/>
      </rPr>
      <t>i</t>
    </r>
    <r>
      <rPr>
        <b/>
        <sz val="11"/>
        <color theme="3"/>
        <rFont val="Calibri"/>
        <family val="2"/>
        <scheme val="minor"/>
      </rPr>
      <t>)</t>
    </r>
  </si>
  <si>
    <t>Summations</t>
  </si>
  <si>
    <r>
      <t>a</t>
    </r>
    <r>
      <rPr>
        <b/>
        <vertAlign val="subscript"/>
        <sz val="11"/>
        <color theme="3"/>
        <rFont val="Calibri"/>
        <family val="2"/>
        <scheme val="minor"/>
      </rPr>
      <t>0</t>
    </r>
  </si>
  <si>
    <r>
      <t>a</t>
    </r>
    <r>
      <rPr>
        <b/>
        <vertAlign val="subscript"/>
        <sz val="11"/>
        <color theme="3"/>
        <rFont val="Calibri"/>
        <family val="2"/>
        <scheme val="minor"/>
      </rPr>
      <t>1</t>
    </r>
  </si>
  <si>
    <r>
      <t>a</t>
    </r>
    <r>
      <rPr>
        <b/>
        <vertAlign val="subscript"/>
        <sz val="11"/>
        <color theme="3"/>
        <rFont val="Calibri"/>
        <family val="2"/>
        <scheme val="minor"/>
      </rPr>
      <t>2</t>
    </r>
  </si>
  <si>
    <r>
      <t>y = a</t>
    </r>
    <r>
      <rPr>
        <b/>
        <vertAlign val="subscript"/>
        <sz val="11"/>
        <color theme="3"/>
        <rFont val="Calibri"/>
        <family val="2"/>
        <scheme val="minor"/>
      </rPr>
      <t>0</t>
    </r>
    <r>
      <rPr>
        <b/>
        <sz val="11"/>
        <color theme="3"/>
        <rFont val="Calibri"/>
        <family val="2"/>
        <scheme val="minor"/>
      </rPr>
      <t xml:space="preserve"> + a</t>
    </r>
    <r>
      <rPr>
        <b/>
        <vertAlign val="subscript"/>
        <sz val="11"/>
        <color theme="3"/>
        <rFont val="Calibri"/>
        <family val="2"/>
        <scheme val="minor"/>
      </rPr>
      <t>1</t>
    </r>
    <r>
      <rPr>
        <b/>
        <sz val="11"/>
        <color theme="3"/>
        <rFont val="Calibri"/>
        <family val="2"/>
        <scheme val="minor"/>
      </rPr>
      <t xml:space="preserve"> x</t>
    </r>
  </si>
  <si>
    <r>
      <t>y = a</t>
    </r>
    <r>
      <rPr>
        <b/>
        <vertAlign val="subscript"/>
        <sz val="11"/>
        <color theme="3"/>
        <rFont val="Calibri"/>
        <family val="2"/>
        <scheme val="minor"/>
      </rPr>
      <t>0</t>
    </r>
    <r>
      <rPr>
        <b/>
        <sz val="11"/>
        <color theme="3"/>
        <rFont val="Calibri"/>
        <family val="2"/>
        <scheme val="minor"/>
      </rPr>
      <t xml:space="preserve"> + a</t>
    </r>
    <r>
      <rPr>
        <b/>
        <vertAlign val="subscript"/>
        <sz val="11"/>
        <color theme="3"/>
        <rFont val="Calibri"/>
        <family val="2"/>
        <scheme val="minor"/>
      </rPr>
      <t>1</t>
    </r>
    <r>
      <rPr>
        <b/>
        <sz val="11"/>
        <color theme="3"/>
        <rFont val="Calibri"/>
        <family val="2"/>
        <scheme val="minor"/>
      </rPr>
      <t xml:space="preserve"> x + a</t>
    </r>
    <r>
      <rPr>
        <b/>
        <vertAlign val="subscript"/>
        <sz val="11"/>
        <color theme="3"/>
        <rFont val="Calibri"/>
        <family val="2"/>
        <scheme val="minor"/>
      </rPr>
      <t>2</t>
    </r>
    <r>
      <rPr>
        <b/>
        <sz val="11"/>
        <color theme="3"/>
        <rFont val="Calibri"/>
        <family val="2"/>
        <scheme val="minor"/>
      </rPr>
      <t xml:space="preserve"> x</t>
    </r>
    <r>
      <rPr>
        <b/>
        <vertAlign val="superscript"/>
        <sz val="11"/>
        <color theme="3"/>
        <rFont val="Calibri"/>
        <family val="2"/>
        <scheme val="minor"/>
      </rPr>
      <t>2</t>
    </r>
  </si>
  <si>
    <r>
      <t>y = a x</t>
    </r>
    <r>
      <rPr>
        <b/>
        <vertAlign val="superscript"/>
        <sz val="11"/>
        <color theme="3"/>
        <rFont val="Calibri"/>
        <family val="2"/>
        <scheme val="minor"/>
      </rPr>
      <t>p</t>
    </r>
  </si>
  <si>
    <r>
      <t>m</t>
    </r>
    <r>
      <rPr>
        <b/>
        <vertAlign val="subscript"/>
        <sz val="11"/>
        <color theme="3"/>
        <rFont val="Calibri"/>
        <family val="2"/>
        <scheme val="minor"/>
      </rPr>
      <t>i</t>
    </r>
    <r>
      <rPr>
        <b/>
        <sz val="11"/>
        <color theme="3"/>
        <rFont val="Calibri"/>
        <family val="2"/>
        <scheme val="minor"/>
      </rPr>
      <t>/∆x</t>
    </r>
    <r>
      <rPr>
        <b/>
        <vertAlign val="subscript"/>
        <sz val="11"/>
        <color theme="3"/>
        <rFont val="Calibri"/>
        <family val="2"/>
        <scheme val="minor"/>
      </rPr>
      <t>i</t>
    </r>
  </si>
  <si>
    <r>
      <t>S</t>
    </r>
    <r>
      <rPr>
        <b/>
        <vertAlign val="subscript"/>
        <sz val="11"/>
        <color theme="3"/>
        <rFont val="Calibri"/>
        <family val="2"/>
        <scheme val="minor"/>
      </rPr>
      <t>0</t>
    </r>
    <r>
      <rPr>
        <b/>
        <sz val="11"/>
        <color theme="3"/>
        <rFont val="Calibri"/>
        <family val="2"/>
        <scheme val="minor"/>
      </rPr>
      <t>(x)</t>
    </r>
  </si>
  <si>
    <r>
      <t>S</t>
    </r>
    <r>
      <rPr>
        <b/>
        <vertAlign val="subscript"/>
        <sz val="11"/>
        <color theme="3"/>
        <rFont val="Calibri"/>
        <family val="2"/>
        <scheme val="minor"/>
      </rPr>
      <t>1</t>
    </r>
    <r>
      <rPr>
        <b/>
        <sz val="11"/>
        <color theme="3"/>
        <rFont val="Calibri"/>
        <family val="2"/>
        <scheme val="minor"/>
      </rPr>
      <t>(x)</t>
    </r>
  </si>
  <si>
    <r>
      <t>S</t>
    </r>
    <r>
      <rPr>
        <b/>
        <vertAlign val="subscript"/>
        <sz val="11"/>
        <color theme="3"/>
        <rFont val="Calibri"/>
        <family val="2"/>
        <scheme val="minor"/>
      </rPr>
      <t>2</t>
    </r>
    <r>
      <rPr>
        <b/>
        <sz val="11"/>
        <color theme="3"/>
        <rFont val="Calibri"/>
        <family val="2"/>
        <scheme val="minor"/>
      </rPr>
      <t>(x)</t>
    </r>
  </si>
  <si>
    <r>
      <t>S</t>
    </r>
    <r>
      <rPr>
        <b/>
        <vertAlign val="subscript"/>
        <sz val="11"/>
        <color theme="3"/>
        <rFont val="Calibri"/>
        <family val="2"/>
        <scheme val="minor"/>
      </rPr>
      <t>3</t>
    </r>
    <r>
      <rPr>
        <b/>
        <sz val="11"/>
        <color theme="3"/>
        <rFont val="Calibri"/>
        <family val="2"/>
        <scheme val="minor"/>
      </rPr>
      <t>(x)</t>
    </r>
  </si>
  <si>
    <r>
      <t>y</t>
    </r>
    <r>
      <rPr>
        <b/>
        <vertAlign val="subscript"/>
        <sz val="11"/>
        <color theme="3"/>
        <rFont val="Calibri"/>
        <family val="2"/>
        <scheme val="minor"/>
      </rPr>
      <t>i+1</t>
    </r>
    <r>
      <rPr>
        <b/>
        <sz val="11"/>
        <color theme="3"/>
        <rFont val="Calibri"/>
        <family val="2"/>
        <scheme val="minor"/>
      </rPr>
      <t>'</t>
    </r>
  </si>
  <si>
    <t>Oklahoma City</t>
  </si>
  <si>
    <t>matrix</t>
  </si>
  <si>
    <t>inverse</t>
  </si>
  <si>
    <t>rhs</t>
  </si>
  <si>
    <t>inv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</si>
</sst>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5"/>
      <color theme="3"/>
      <name val="Calibri"/>
      <family val="2"/>
      <scheme val="minor"/>
    </font>
    <font>
      <sz val="9"/>
      <color indexed="81"/>
      <name val="Tahoma"/>
      <family val="2"/>
    </font>
    <font>
      <b/>
      <vertAlign val="subscript"/>
      <sz val="11"/>
      <color theme="3"/>
      <name val="Calibri"/>
      <family val="2"/>
      <scheme val="minor"/>
    </font>
    <font>
      <sz val="9"/>
      <color indexed="81"/>
      <name val="Tahoma"/>
      <charset val="1"/>
    </font>
    <font>
      <b/>
      <sz val="9"/>
      <color indexed="81"/>
      <name val="Tahoma"/>
      <charset val="1"/>
    </font>
    <font>
      <b/>
      <vertAlign val="superscript"/>
      <sz val="11"/>
      <color theme="3"/>
      <name val="Calibri"/>
      <family val="2"/>
      <scheme val="minor"/>
    </font>
    <font>
      <b/>
      <sz val="9"/>
      <color indexed="81"/>
      <name val="Tahoma"/>
      <family val="2"/>
    </font>
  </fonts>
  <fills count="10">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theme="0" tint="-0.149998474074526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ck">
        <color theme="4"/>
      </top>
      <bottom style="thick">
        <color theme="4" tint="0.499984740745262"/>
      </bottom>
      <diagonal/>
    </border>
    <border>
      <left/>
      <right/>
      <top style="thick">
        <color theme="4" tint="0.499984740745262"/>
      </top>
      <bottom style="medium">
        <color theme="4" tint="0.39997558519241921"/>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medium">
        <color theme="4" tint="0.39997558519241921"/>
      </top>
      <bottom/>
      <diagonal/>
    </border>
    <border>
      <left/>
      <right/>
      <top/>
      <bottom style="medium">
        <color theme="4" tint="0.39994506668294322"/>
      </bottom>
      <diagonal/>
    </border>
    <border>
      <left/>
      <right/>
      <top style="medium">
        <color theme="4" tint="0.39994506668294322"/>
      </top>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3" applyNumberFormat="0" applyFill="0" applyAlignment="0" applyProtection="0"/>
    <xf numFmtId="0" fontId="3" fillId="0" borderId="0" applyNumberFormat="0" applyFill="0" applyBorder="0" applyAlignment="0" applyProtection="0"/>
  </cellStyleXfs>
  <cellXfs count="50">
    <xf numFmtId="0" fontId="0" fillId="0" borderId="0" xfId="0"/>
    <xf numFmtId="0" fontId="3" fillId="0" borderId="3" xfId="3" applyAlignment="1">
      <alignment horizontal="center"/>
    </xf>
    <xf numFmtId="0" fontId="0" fillId="2" borderId="0" xfId="0" applyFill="1"/>
    <xf numFmtId="0" fontId="0" fillId="3" borderId="0" xfId="0" applyFill="1"/>
    <xf numFmtId="0" fontId="3" fillId="0" borderId="0" xfId="4"/>
    <xf numFmtId="0" fontId="2" fillId="0" borderId="2" xfId="2"/>
    <xf numFmtId="0" fontId="3" fillId="0" borderId="0" xfId="4" applyNumberFormat="1"/>
    <xf numFmtId="0" fontId="0" fillId="2" borderId="6" xfId="0" applyFill="1" applyBorder="1"/>
    <xf numFmtId="0" fontId="3" fillId="0" borderId="0" xfId="3" applyNumberFormat="1" applyBorder="1" applyAlignment="1">
      <alignment horizontal="center"/>
    </xf>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3" fillId="0" borderId="0" xfId="3" applyNumberFormat="1" applyBorder="1" applyAlignment="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16" xfId="0" applyFill="1" applyBorder="1"/>
    <xf numFmtId="0" fontId="3" fillId="0" borderId="0" xfId="4" applyAlignment="1">
      <alignment horizontal="right"/>
    </xf>
    <xf numFmtId="0" fontId="3" fillId="0" borderId="0" xfId="3" applyBorder="1" applyAlignment="1">
      <alignment horizontal="right"/>
    </xf>
    <xf numFmtId="0" fontId="0" fillId="3" borderId="17" xfId="0" applyFill="1" applyBorder="1"/>
    <xf numFmtId="0" fontId="0" fillId="0" borderId="17" xfId="0" applyBorder="1"/>
    <xf numFmtId="0" fontId="0" fillId="3" borderId="18" xfId="0" applyFill="1" applyBorder="1"/>
    <xf numFmtId="0" fontId="0" fillId="0" borderId="18" xfId="0" applyBorder="1"/>
    <xf numFmtId="0" fontId="0" fillId="4" borderId="18" xfId="0" applyFill="1" applyBorder="1"/>
    <xf numFmtId="0" fontId="0" fillId="5" borderId="0" xfId="0" applyFill="1"/>
    <xf numFmtId="0" fontId="0" fillId="4" borderId="0" xfId="0" applyFill="1"/>
    <xf numFmtId="0" fontId="3" fillId="0" borderId="17" xfId="0" applyFont="1" applyBorder="1" applyAlignment="1">
      <alignment horizontal="center" vertical="center"/>
    </xf>
    <xf numFmtId="0" fontId="3" fillId="0" borderId="0" xfId="0" applyFont="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1" fillId="0" borderId="1" xfId="1" applyFill="1" applyAlignment="1">
      <alignment horizontal="center"/>
    </xf>
    <xf numFmtId="0" fontId="4" fillId="0" borderId="1" xfId="1" applyFont="1" applyFill="1" applyAlignment="1">
      <alignment horizontal="center"/>
    </xf>
    <xf numFmtId="0" fontId="2" fillId="0" borderId="4" xfId="2" applyFill="1" applyBorder="1" applyAlignment="1">
      <alignment horizontal="center"/>
    </xf>
    <xf numFmtId="0" fontId="2" fillId="0" borderId="2" xfId="2" applyFill="1" applyAlignment="1">
      <alignment horizontal="center"/>
    </xf>
    <xf numFmtId="0" fontId="3" fillId="0" borderId="3" xfId="3" applyAlignment="1">
      <alignment horizontal="center"/>
    </xf>
    <xf numFmtId="0" fontId="2" fillId="0" borderId="2" xfId="2" applyAlignment="1">
      <alignment horizontal="center"/>
    </xf>
    <xf numFmtId="0" fontId="2" fillId="0" borderId="0" xfId="2" applyBorder="1" applyAlignment="1">
      <alignment horizontal="center"/>
    </xf>
    <xf numFmtId="0" fontId="2" fillId="0" borderId="2" xfId="2" applyNumberFormat="1" applyAlignment="1">
      <alignment horizontal="center"/>
    </xf>
    <xf numFmtId="0" fontId="3" fillId="0" borderId="5" xfId="3" applyNumberFormat="1" applyBorder="1" applyAlignment="1">
      <alignment horizontal="center"/>
    </xf>
    <xf numFmtId="0" fontId="3" fillId="0" borderId="0" xfId="3" applyNumberFormat="1" applyBorder="1" applyAlignment="1">
      <alignment horizontal="center"/>
    </xf>
    <xf numFmtId="0" fontId="3" fillId="0" borderId="6" xfId="3" applyNumberFormat="1" applyBorder="1" applyAlignment="1">
      <alignment horizontal="center"/>
    </xf>
    <xf numFmtId="0" fontId="3" fillId="0" borderId="3" xfId="3" applyNumberFormat="1" applyAlignment="1">
      <alignment horizontal="center"/>
    </xf>
    <xf numFmtId="0" fontId="3" fillId="0" borderId="0" xfId="3" applyFill="1" applyBorder="1" applyAlignment="1">
      <alignment horizontal="center"/>
    </xf>
    <xf numFmtId="0" fontId="0" fillId="6" borderId="0" xfId="0" applyFill="1"/>
    <xf numFmtId="0" fontId="0" fillId="7" borderId="0" xfId="0" applyFill="1"/>
    <xf numFmtId="0" fontId="0" fillId="8" borderId="0" xfId="0" applyFill="1"/>
    <xf numFmtId="0" fontId="0" fillId="9" borderId="0" xfId="0" applyFill="1"/>
  </cellXfs>
  <cellStyles count="5">
    <cellStyle name="Heading 1" xfId="1" builtinId="16"/>
    <cellStyle name="Heading 2" xfId="2" builtinId="17"/>
    <cellStyle name="Heading 3" xfId="3" builtinId="18"/>
    <cellStyle name="Heading 4" xfId="4" builtinId="1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Splines</c:v>
          </c:tx>
          <c:spPr>
            <a:ln w="19050" cap="rnd">
              <a:solidFill>
                <a:schemeClr val="accent1"/>
              </a:solidFill>
              <a:round/>
            </a:ln>
            <a:effectLst/>
          </c:spPr>
          <c:marker>
            <c:symbol val="none"/>
          </c:marker>
          <c:xVal>
            <c:numRef>
              <c:f>'Problem 1'!$B$15:$B$85</c:f>
              <c:numCache>
                <c:formatCode>General</c:formatCode>
                <c:ptCount val="71"/>
                <c:pt idx="0">
                  <c:v>1</c:v>
                </c:pt>
                <c:pt idx="1">
                  <c:v>1.1000000000000001</c:v>
                </c:pt>
                <c:pt idx="2">
                  <c:v>1.2</c:v>
                </c:pt>
                <c:pt idx="3">
                  <c:v>1.3</c:v>
                </c:pt>
                <c:pt idx="4">
                  <c:v>1.4</c:v>
                </c:pt>
                <c:pt idx="5">
                  <c:v>1.5</c:v>
                </c:pt>
                <c:pt idx="6">
                  <c:v>1.6</c:v>
                </c:pt>
                <c:pt idx="7">
                  <c:v>1.7000000000000002</c:v>
                </c:pt>
                <c:pt idx="8">
                  <c:v>1.8</c:v>
                </c:pt>
                <c:pt idx="9">
                  <c:v>1.9</c:v>
                </c:pt>
                <c:pt idx="10">
                  <c:v>2</c:v>
                </c:pt>
                <c:pt idx="11">
                  <c:v>2.1</c:v>
                </c:pt>
                <c:pt idx="12">
                  <c:v>2.2000000000000002</c:v>
                </c:pt>
                <c:pt idx="13">
                  <c:v>2.2999999999999998</c:v>
                </c:pt>
                <c:pt idx="14">
                  <c:v>2.4000000000000004</c:v>
                </c:pt>
                <c:pt idx="15">
                  <c:v>2.5</c:v>
                </c:pt>
                <c:pt idx="16">
                  <c:v>2.6</c:v>
                </c:pt>
                <c:pt idx="17">
                  <c:v>2.7</c:v>
                </c:pt>
                <c:pt idx="18">
                  <c:v>2.8</c:v>
                </c:pt>
                <c:pt idx="19">
                  <c:v>2.9000000000000004</c:v>
                </c:pt>
                <c:pt idx="20">
                  <c:v>3</c:v>
                </c:pt>
                <c:pt idx="21">
                  <c:v>3.1</c:v>
                </c:pt>
                <c:pt idx="22">
                  <c:v>3.2</c:v>
                </c:pt>
                <c:pt idx="23">
                  <c:v>3.3000000000000003</c:v>
                </c:pt>
                <c:pt idx="24">
                  <c:v>3.4000000000000004</c:v>
                </c:pt>
                <c:pt idx="25">
                  <c:v>3.5</c:v>
                </c:pt>
                <c:pt idx="26">
                  <c:v>3.6</c:v>
                </c:pt>
                <c:pt idx="27">
                  <c:v>3.7</c:v>
                </c:pt>
                <c:pt idx="28">
                  <c:v>3.8000000000000003</c:v>
                </c:pt>
                <c:pt idx="29">
                  <c:v>3.9000000000000004</c:v>
                </c:pt>
                <c:pt idx="30">
                  <c:v>4</c:v>
                </c:pt>
                <c:pt idx="31">
                  <c:v>4.0999999999999996</c:v>
                </c:pt>
                <c:pt idx="32">
                  <c:v>4.2</c:v>
                </c:pt>
                <c:pt idx="33">
                  <c:v>4.3000000000000007</c:v>
                </c:pt>
                <c:pt idx="34">
                  <c:v>4.4000000000000004</c:v>
                </c:pt>
                <c:pt idx="35">
                  <c:v>4.5</c:v>
                </c:pt>
                <c:pt idx="36">
                  <c:v>4.5999999999999996</c:v>
                </c:pt>
                <c:pt idx="37">
                  <c:v>4.7</c:v>
                </c:pt>
                <c:pt idx="38">
                  <c:v>4.8000000000000007</c:v>
                </c:pt>
                <c:pt idx="39">
                  <c:v>4.9000000000000004</c:v>
                </c:pt>
                <c:pt idx="40">
                  <c:v>5</c:v>
                </c:pt>
                <c:pt idx="41">
                  <c:v>5.1000000000000005</c:v>
                </c:pt>
                <c:pt idx="42">
                  <c:v>5.2</c:v>
                </c:pt>
                <c:pt idx="43">
                  <c:v>5.3</c:v>
                </c:pt>
                <c:pt idx="44">
                  <c:v>5.4</c:v>
                </c:pt>
                <c:pt idx="45">
                  <c:v>5.5</c:v>
                </c:pt>
                <c:pt idx="46">
                  <c:v>5.6000000000000005</c:v>
                </c:pt>
                <c:pt idx="47">
                  <c:v>5.7</c:v>
                </c:pt>
                <c:pt idx="48">
                  <c:v>5.8000000000000007</c:v>
                </c:pt>
                <c:pt idx="49">
                  <c:v>5.9</c:v>
                </c:pt>
                <c:pt idx="50">
                  <c:v>6</c:v>
                </c:pt>
                <c:pt idx="51">
                  <c:v>6.1000000000000005</c:v>
                </c:pt>
                <c:pt idx="52">
                  <c:v>6.2</c:v>
                </c:pt>
                <c:pt idx="53">
                  <c:v>6.3000000000000007</c:v>
                </c:pt>
                <c:pt idx="54">
                  <c:v>6.4</c:v>
                </c:pt>
                <c:pt idx="55">
                  <c:v>6.5</c:v>
                </c:pt>
                <c:pt idx="56">
                  <c:v>6.6000000000000005</c:v>
                </c:pt>
                <c:pt idx="57">
                  <c:v>6.7</c:v>
                </c:pt>
                <c:pt idx="58">
                  <c:v>6.8000000000000007</c:v>
                </c:pt>
                <c:pt idx="59">
                  <c:v>6.9</c:v>
                </c:pt>
                <c:pt idx="60">
                  <c:v>7</c:v>
                </c:pt>
                <c:pt idx="61">
                  <c:v>7.1000000000000005</c:v>
                </c:pt>
                <c:pt idx="62">
                  <c:v>7.2</c:v>
                </c:pt>
                <c:pt idx="63">
                  <c:v>7.3000000000000007</c:v>
                </c:pt>
                <c:pt idx="64">
                  <c:v>7.4</c:v>
                </c:pt>
                <c:pt idx="65">
                  <c:v>7.5</c:v>
                </c:pt>
                <c:pt idx="66">
                  <c:v>7.6000000000000005</c:v>
                </c:pt>
                <c:pt idx="67">
                  <c:v>7.7</c:v>
                </c:pt>
                <c:pt idx="68">
                  <c:v>7.8000000000000007</c:v>
                </c:pt>
                <c:pt idx="69">
                  <c:v>7.9</c:v>
                </c:pt>
                <c:pt idx="70">
                  <c:v>8</c:v>
                </c:pt>
              </c:numCache>
            </c:numRef>
          </c:xVal>
          <c:yVal>
            <c:numRef>
              <c:f>'Problem 1'!$C$15:$C$85</c:f>
              <c:numCache>
                <c:formatCode>General</c:formatCode>
                <c:ptCount val="71"/>
                <c:pt idx="0">
                  <c:v>0</c:v>
                </c:pt>
                <c:pt idx="1">
                  <c:v>8.7064000000000086E-2</c:v>
                </c:pt>
                <c:pt idx="2">
                  <c:v>0.17491199999999996</c:v>
                </c:pt>
                <c:pt idx="3">
                  <c:v>0.26432800000000006</c:v>
                </c:pt>
                <c:pt idx="4">
                  <c:v>0.35609599999999991</c:v>
                </c:pt>
                <c:pt idx="5">
                  <c:v>0.45100000000000001</c:v>
                </c:pt>
                <c:pt idx="6">
                  <c:v>0.54982400000000009</c:v>
                </c:pt>
                <c:pt idx="7">
                  <c:v>0.65335200000000015</c:v>
                </c:pt>
                <c:pt idx="8">
                  <c:v>0.76236800000000005</c:v>
                </c:pt>
                <c:pt idx="9">
                  <c:v>0.87765599999999988</c:v>
                </c:pt>
                <c:pt idx="10">
                  <c:v>1</c:v>
                </c:pt>
                <c:pt idx="11">
                  <c:v>1.1297920000000001</c:v>
                </c:pt>
                <c:pt idx="12">
                  <c:v>1.2658560000000003</c:v>
                </c:pt>
                <c:pt idx="13">
                  <c:v>1.4066239999999999</c:v>
                </c:pt>
                <c:pt idx="14">
                  <c:v>1.5505280000000006</c:v>
                </c:pt>
                <c:pt idx="15">
                  <c:v>1.696</c:v>
                </c:pt>
                <c:pt idx="16">
                  <c:v>1.8414720000000002</c:v>
                </c:pt>
                <c:pt idx="17">
                  <c:v>1.9853760000000003</c:v>
                </c:pt>
                <c:pt idx="18">
                  <c:v>2.126144</c:v>
                </c:pt>
                <c:pt idx="19">
                  <c:v>2.2622080000000007</c:v>
                </c:pt>
                <c:pt idx="20">
                  <c:v>2.3919999999999999</c:v>
                </c:pt>
                <c:pt idx="21">
                  <c:v>2.5139520000000002</c:v>
                </c:pt>
                <c:pt idx="22">
                  <c:v>2.6264960000000004</c:v>
                </c:pt>
                <c:pt idx="23">
                  <c:v>2.7280640000000003</c:v>
                </c:pt>
                <c:pt idx="24">
                  <c:v>2.8170880000000005</c:v>
                </c:pt>
                <c:pt idx="25">
                  <c:v>2.8919999999999999</c:v>
                </c:pt>
                <c:pt idx="26">
                  <c:v>2.9512320000000001</c:v>
                </c:pt>
                <c:pt idx="27">
                  <c:v>2.9932159999999999</c:v>
                </c:pt>
                <c:pt idx="28">
                  <c:v>3.016384</c:v>
                </c:pt>
                <c:pt idx="29">
                  <c:v>3.0191680000000001</c:v>
                </c:pt>
                <c:pt idx="30">
                  <c:v>3</c:v>
                </c:pt>
                <c:pt idx="31">
                  <c:v>2.958056</c:v>
                </c:pt>
                <c:pt idx="32">
                  <c:v>2.8954879999999998</c:v>
                </c:pt>
                <c:pt idx="33">
                  <c:v>2.8151919999999993</c:v>
                </c:pt>
                <c:pt idx="34">
                  <c:v>2.7200639999999998</c:v>
                </c:pt>
                <c:pt idx="35">
                  <c:v>2.613</c:v>
                </c:pt>
                <c:pt idx="36">
                  <c:v>2.4968960000000004</c:v>
                </c:pt>
                <c:pt idx="37">
                  <c:v>2.3746479999999996</c:v>
                </c:pt>
                <c:pt idx="38">
                  <c:v>2.2491519999999992</c:v>
                </c:pt>
                <c:pt idx="39">
                  <c:v>2.1233039999999996</c:v>
                </c:pt>
                <c:pt idx="40">
                  <c:v>2</c:v>
                </c:pt>
                <c:pt idx="41">
                  <c:v>1.8816231111111104</c:v>
                </c:pt>
                <c:pt idx="42">
                  <c:v>1.7685048888888886</c:v>
                </c:pt>
                <c:pt idx="43">
                  <c:v>1.6604640000000002</c:v>
                </c:pt>
                <c:pt idx="44">
                  <c:v>1.5573191111111109</c:v>
                </c:pt>
                <c:pt idx="45">
                  <c:v>1.4588888888888889</c:v>
                </c:pt>
                <c:pt idx="46">
                  <c:v>1.3649919999999995</c:v>
                </c:pt>
                <c:pt idx="47">
                  <c:v>1.275447111111111</c:v>
                </c:pt>
                <c:pt idx="48">
                  <c:v>1.1900728888888885</c:v>
                </c:pt>
                <c:pt idx="49">
                  <c:v>1.1086879999999999</c:v>
                </c:pt>
                <c:pt idx="50">
                  <c:v>1.0311111111111113</c:v>
                </c:pt>
                <c:pt idx="51">
                  <c:v>0.95716088888888851</c:v>
                </c:pt>
                <c:pt idx="52">
                  <c:v>0.88665599999999989</c:v>
                </c:pt>
                <c:pt idx="53">
                  <c:v>0.81941511111111054</c:v>
                </c:pt>
                <c:pt idx="54">
                  <c:v>0.75525688888888864</c:v>
                </c:pt>
                <c:pt idx="55">
                  <c:v>0.69399999999999995</c:v>
                </c:pt>
                <c:pt idx="56">
                  <c:v>0.63546311111111087</c:v>
                </c:pt>
                <c:pt idx="57">
                  <c:v>0.57946488888888892</c:v>
                </c:pt>
                <c:pt idx="58">
                  <c:v>0.52582399999999963</c:v>
                </c:pt>
                <c:pt idx="59">
                  <c:v>0.47435911111111101</c:v>
                </c:pt>
                <c:pt idx="60">
                  <c:v>0.42488888888888898</c:v>
                </c:pt>
                <c:pt idx="61">
                  <c:v>0.37723199999999968</c:v>
                </c:pt>
                <c:pt idx="62">
                  <c:v>0.33120711111111101</c:v>
                </c:pt>
                <c:pt idx="63">
                  <c:v>0.28663288888888871</c:v>
                </c:pt>
                <c:pt idx="64">
                  <c:v>0.24332799999999996</c:v>
                </c:pt>
                <c:pt idx="65">
                  <c:v>0.20111111111111124</c:v>
                </c:pt>
                <c:pt idx="66">
                  <c:v>0.15980088888888874</c:v>
                </c:pt>
                <c:pt idx="67">
                  <c:v>0.119216</c:v>
                </c:pt>
                <c:pt idx="68">
                  <c:v>7.9175111111110835E-2</c:v>
                </c:pt>
                <c:pt idx="69">
                  <c:v>3.9496888888888748E-2</c:v>
                </c:pt>
                <c:pt idx="70">
                  <c:v>0</c:v>
                </c:pt>
              </c:numCache>
            </c:numRef>
          </c:yVal>
          <c:smooth val="0"/>
          <c:extLst>
            <c:ext xmlns:c16="http://schemas.microsoft.com/office/drawing/2014/chart" uri="{C3380CC4-5D6E-409C-BE32-E72D297353CC}">
              <c16:uniqueId val="{00000000-E670-4C75-B4E2-087927C79722}"/>
            </c:ext>
          </c:extLst>
        </c:ser>
        <c:ser>
          <c:idx val="1"/>
          <c:order val="1"/>
          <c:tx>
            <c:v>Anchor Points</c:v>
          </c:tx>
          <c:spPr>
            <a:ln w="19050" cap="rnd">
              <a:noFill/>
              <a:round/>
            </a:ln>
            <a:effectLst/>
          </c:spPr>
          <c:marker>
            <c:symbol val="circle"/>
            <c:size val="5"/>
            <c:spPr>
              <a:solidFill>
                <a:schemeClr val="accent2"/>
              </a:solidFill>
              <a:ln w="9525">
                <a:solidFill>
                  <a:schemeClr val="accent2"/>
                </a:solidFill>
              </a:ln>
              <a:effectLst/>
            </c:spPr>
          </c:marker>
          <c:xVal>
            <c:numRef>
              <c:f>'Problem 1'!$B$4:$B$8</c:f>
              <c:numCache>
                <c:formatCode>General</c:formatCode>
                <c:ptCount val="5"/>
                <c:pt idx="0">
                  <c:v>1</c:v>
                </c:pt>
                <c:pt idx="1">
                  <c:v>2</c:v>
                </c:pt>
                <c:pt idx="2">
                  <c:v>4</c:v>
                </c:pt>
                <c:pt idx="3">
                  <c:v>5</c:v>
                </c:pt>
                <c:pt idx="4">
                  <c:v>8</c:v>
                </c:pt>
              </c:numCache>
            </c:numRef>
          </c:xVal>
          <c:yVal>
            <c:numRef>
              <c:f>'Problem 1'!$C$4:$C$8</c:f>
              <c:numCache>
                <c:formatCode>General</c:formatCode>
                <c:ptCount val="5"/>
                <c:pt idx="0">
                  <c:v>0</c:v>
                </c:pt>
                <c:pt idx="1">
                  <c:v>1</c:v>
                </c:pt>
                <c:pt idx="2">
                  <c:v>3</c:v>
                </c:pt>
                <c:pt idx="3">
                  <c:v>2</c:v>
                </c:pt>
                <c:pt idx="4">
                  <c:v>0</c:v>
                </c:pt>
              </c:numCache>
            </c:numRef>
          </c:yVal>
          <c:smooth val="0"/>
          <c:extLst>
            <c:ext xmlns:c16="http://schemas.microsoft.com/office/drawing/2014/chart" uri="{C3380CC4-5D6E-409C-BE32-E72D297353CC}">
              <c16:uniqueId val="{00000001-E670-4C75-B4E2-087927C79722}"/>
            </c:ext>
          </c:extLst>
        </c:ser>
        <c:dLbls>
          <c:showLegendKey val="0"/>
          <c:showVal val="0"/>
          <c:showCatName val="0"/>
          <c:showSerName val="0"/>
          <c:showPercent val="0"/>
          <c:showBubbleSize val="0"/>
        </c:dLbls>
        <c:axId val="83306375"/>
        <c:axId val="794792935"/>
      </c:scatterChart>
      <c:valAx>
        <c:axId val="83306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792935"/>
        <c:crosses val="autoZero"/>
        <c:crossBetween val="midCat"/>
      </c:valAx>
      <c:valAx>
        <c:axId val="794792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063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Splines</c:v>
          </c:tx>
          <c:spPr>
            <a:ln w="19050" cap="rnd">
              <a:solidFill>
                <a:schemeClr val="accent1"/>
              </a:solidFill>
              <a:round/>
            </a:ln>
            <a:effectLst/>
          </c:spPr>
          <c:marker>
            <c:symbol val="none"/>
          </c:marker>
          <c:xVal>
            <c:numRef>
              <c:f>'Problem 2'!$A$15:$A$105</c:f>
              <c:numCache>
                <c:formatCode>General</c:formatCode>
                <c:ptCount val="91"/>
                <c:pt idx="0">
                  <c:v>0</c:v>
                </c:pt>
                <c:pt idx="1">
                  <c:v>0.1</c:v>
                </c:pt>
                <c:pt idx="2">
                  <c:v>0.2</c:v>
                </c:pt>
                <c:pt idx="3">
                  <c:v>0.30000000000000004</c:v>
                </c:pt>
                <c:pt idx="4">
                  <c:v>0.4</c:v>
                </c:pt>
                <c:pt idx="5">
                  <c:v>0.5</c:v>
                </c:pt>
                <c:pt idx="6">
                  <c:v>0.60000000000000009</c:v>
                </c:pt>
                <c:pt idx="7">
                  <c:v>0.70000000000000007</c:v>
                </c:pt>
                <c:pt idx="8">
                  <c:v>0.8</c:v>
                </c:pt>
                <c:pt idx="9">
                  <c:v>0.9</c:v>
                </c:pt>
                <c:pt idx="10">
                  <c:v>1</c:v>
                </c:pt>
                <c:pt idx="11">
                  <c:v>1.1000000000000001</c:v>
                </c:pt>
                <c:pt idx="12">
                  <c:v>1.2000000000000002</c:v>
                </c:pt>
                <c:pt idx="13">
                  <c:v>1.3</c:v>
                </c:pt>
                <c:pt idx="14">
                  <c:v>1.4000000000000001</c:v>
                </c:pt>
                <c:pt idx="15">
                  <c:v>1.5</c:v>
                </c:pt>
                <c:pt idx="16">
                  <c:v>1.6</c:v>
                </c:pt>
                <c:pt idx="17">
                  <c:v>1.7000000000000002</c:v>
                </c:pt>
                <c:pt idx="18">
                  <c:v>1.8</c:v>
                </c:pt>
                <c:pt idx="19">
                  <c:v>1.9000000000000001</c:v>
                </c:pt>
                <c:pt idx="20">
                  <c:v>2</c:v>
                </c:pt>
                <c:pt idx="21">
                  <c:v>2.1</c:v>
                </c:pt>
                <c:pt idx="22">
                  <c:v>2.2000000000000002</c:v>
                </c:pt>
                <c:pt idx="23">
                  <c:v>2.3000000000000003</c:v>
                </c:pt>
                <c:pt idx="24">
                  <c:v>2.4000000000000004</c:v>
                </c:pt>
                <c:pt idx="25">
                  <c:v>2.5</c:v>
                </c:pt>
                <c:pt idx="26">
                  <c:v>2.6</c:v>
                </c:pt>
                <c:pt idx="27">
                  <c:v>2.7</c:v>
                </c:pt>
                <c:pt idx="28">
                  <c:v>2.8000000000000003</c:v>
                </c:pt>
                <c:pt idx="29">
                  <c:v>2.9000000000000004</c:v>
                </c:pt>
                <c:pt idx="30">
                  <c:v>3</c:v>
                </c:pt>
                <c:pt idx="31">
                  <c:v>3.1</c:v>
                </c:pt>
                <c:pt idx="32">
                  <c:v>3.2</c:v>
                </c:pt>
                <c:pt idx="33">
                  <c:v>3.3000000000000003</c:v>
                </c:pt>
                <c:pt idx="34">
                  <c:v>3.4000000000000004</c:v>
                </c:pt>
                <c:pt idx="35">
                  <c:v>3.5</c:v>
                </c:pt>
                <c:pt idx="36">
                  <c:v>3.6</c:v>
                </c:pt>
                <c:pt idx="37">
                  <c:v>3.7</c:v>
                </c:pt>
                <c:pt idx="38">
                  <c:v>3.8000000000000003</c:v>
                </c:pt>
                <c:pt idx="39">
                  <c:v>3.9000000000000004</c:v>
                </c:pt>
                <c:pt idx="40">
                  <c:v>4</c:v>
                </c:pt>
                <c:pt idx="41">
                  <c:v>4.1000000000000005</c:v>
                </c:pt>
                <c:pt idx="42">
                  <c:v>4.2</c:v>
                </c:pt>
                <c:pt idx="43">
                  <c:v>4.3</c:v>
                </c:pt>
                <c:pt idx="44">
                  <c:v>4.4000000000000004</c:v>
                </c:pt>
                <c:pt idx="45">
                  <c:v>4.5</c:v>
                </c:pt>
                <c:pt idx="46">
                  <c:v>4.6000000000000005</c:v>
                </c:pt>
                <c:pt idx="47">
                  <c:v>4.7</c:v>
                </c:pt>
                <c:pt idx="48">
                  <c:v>4.8000000000000007</c:v>
                </c:pt>
                <c:pt idx="49">
                  <c:v>4.9000000000000004</c:v>
                </c:pt>
                <c:pt idx="50">
                  <c:v>5</c:v>
                </c:pt>
                <c:pt idx="51">
                  <c:v>5.1000000000000005</c:v>
                </c:pt>
                <c:pt idx="52">
                  <c:v>5.2</c:v>
                </c:pt>
                <c:pt idx="53">
                  <c:v>5.3000000000000007</c:v>
                </c:pt>
                <c:pt idx="54">
                  <c:v>5.4</c:v>
                </c:pt>
                <c:pt idx="55">
                  <c:v>5.5</c:v>
                </c:pt>
                <c:pt idx="56">
                  <c:v>5.6000000000000005</c:v>
                </c:pt>
                <c:pt idx="57">
                  <c:v>5.7</c:v>
                </c:pt>
                <c:pt idx="58">
                  <c:v>5.8000000000000007</c:v>
                </c:pt>
                <c:pt idx="59">
                  <c:v>5.9</c:v>
                </c:pt>
                <c:pt idx="60">
                  <c:v>6</c:v>
                </c:pt>
                <c:pt idx="61">
                  <c:v>6.1000000000000005</c:v>
                </c:pt>
                <c:pt idx="62">
                  <c:v>6.2</c:v>
                </c:pt>
                <c:pt idx="63">
                  <c:v>6.3000000000000007</c:v>
                </c:pt>
                <c:pt idx="64">
                  <c:v>6.4</c:v>
                </c:pt>
                <c:pt idx="65">
                  <c:v>6.5</c:v>
                </c:pt>
                <c:pt idx="66">
                  <c:v>6.6000000000000005</c:v>
                </c:pt>
                <c:pt idx="67">
                  <c:v>6.7</c:v>
                </c:pt>
                <c:pt idx="68">
                  <c:v>6.8000000000000007</c:v>
                </c:pt>
                <c:pt idx="69">
                  <c:v>6.9</c:v>
                </c:pt>
                <c:pt idx="70">
                  <c:v>7</c:v>
                </c:pt>
                <c:pt idx="71">
                  <c:v>7.1000000000000005</c:v>
                </c:pt>
                <c:pt idx="72">
                  <c:v>7.2</c:v>
                </c:pt>
                <c:pt idx="73">
                  <c:v>7.3000000000000007</c:v>
                </c:pt>
                <c:pt idx="74">
                  <c:v>7.4</c:v>
                </c:pt>
                <c:pt idx="75">
                  <c:v>7.5</c:v>
                </c:pt>
                <c:pt idx="76">
                  <c:v>7.6000000000000005</c:v>
                </c:pt>
                <c:pt idx="77">
                  <c:v>7.7</c:v>
                </c:pt>
                <c:pt idx="78">
                  <c:v>7.8000000000000007</c:v>
                </c:pt>
                <c:pt idx="79">
                  <c:v>7.9</c:v>
                </c:pt>
                <c:pt idx="80">
                  <c:v>8</c:v>
                </c:pt>
                <c:pt idx="81">
                  <c:v>8.1</c:v>
                </c:pt>
                <c:pt idx="82">
                  <c:v>8.2000000000000011</c:v>
                </c:pt>
                <c:pt idx="83">
                  <c:v>8.3000000000000007</c:v>
                </c:pt>
                <c:pt idx="84">
                  <c:v>8.4</c:v>
                </c:pt>
                <c:pt idx="85">
                  <c:v>8.5</c:v>
                </c:pt>
                <c:pt idx="86">
                  <c:v>8.6</c:v>
                </c:pt>
                <c:pt idx="87">
                  <c:v>8.7000000000000011</c:v>
                </c:pt>
                <c:pt idx="88">
                  <c:v>8.8000000000000007</c:v>
                </c:pt>
                <c:pt idx="89">
                  <c:v>8.9</c:v>
                </c:pt>
                <c:pt idx="90">
                  <c:v>9</c:v>
                </c:pt>
              </c:numCache>
            </c:numRef>
          </c:xVal>
          <c:yVal>
            <c:numRef>
              <c:f>'Problem 2'!$B$15:$B$105</c:f>
              <c:numCache>
                <c:formatCode>General</c:formatCode>
                <c:ptCount val="91"/>
                <c:pt idx="0">
                  <c:v>0</c:v>
                </c:pt>
                <c:pt idx="1">
                  <c:v>8.9794444444444455E-2</c:v>
                </c:pt>
                <c:pt idx="2">
                  <c:v>0.1608</c:v>
                </c:pt>
                <c:pt idx="3">
                  <c:v>0.21545</c:v>
                </c:pt>
                <c:pt idx="4">
                  <c:v>0.25617777777777778</c:v>
                </c:pt>
                <c:pt idx="5">
                  <c:v>0.28541666666666665</c:v>
                </c:pt>
                <c:pt idx="6">
                  <c:v>0.30559999999999998</c:v>
                </c:pt>
                <c:pt idx="7">
                  <c:v>0.31916111111111106</c:v>
                </c:pt>
                <c:pt idx="8">
                  <c:v>0.32853333333333329</c:v>
                </c:pt>
                <c:pt idx="9">
                  <c:v>0.33614999999999989</c:v>
                </c:pt>
                <c:pt idx="10">
                  <c:v>0.34444444444444433</c:v>
                </c:pt>
                <c:pt idx="11">
                  <c:v>0.35584999999999989</c:v>
                </c:pt>
                <c:pt idx="12">
                  <c:v>0.37279999999999991</c:v>
                </c:pt>
                <c:pt idx="13">
                  <c:v>0.39772777777777768</c:v>
                </c:pt>
                <c:pt idx="14">
                  <c:v>0.43306666666666666</c:v>
                </c:pt>
                <c:pt idx="15">
                  <c:v>0.48124999999999984</c:v>
                </c:pt>
                <c:pt idx="16">
                  <c:v>0.54471111111111115</c:v>
                </c:pt>
                <c:pt idx="17">
                  <c:v>0.62588333333333335</c:v>
                </c:pt>
                <c:pt idx="18">
                  <c:v>0.72719999999999996</c:v>
                </c:pt>
                <c:pt idx="19">
                  <c:v>0.8510944444444446</c:v>
                </c:pt>
                <c:pt idx="20">
                  <c:v>1</c:v>
                </c:pt>
                <c:pt idx="21">
                  <c:v>1.1749500000000002</c:v>
                </c:pt>
                <c:pt idx="22">
                  <c:v>1.3713777777777783</c:v>
                </c:pt>
                <c:pt idx="23">
                  <c:v>1.5833166666666674</c:v>
                </c:pt>
                <c:pt idx="24">
                  <c:v>1.8048000000000008</c:v>
                </c:pt>
                <c:pt idx="25">
                  <c:v>2.0298611111111109</c:v>
                </c:pt>
                <c:pt idx="26">
                  <c:v>2.2525333333333335</c:v>
                </c:pt>
                <c:pt idx="27">
                  <c:v>2.4668500000000004</c:v>
                </c:pt>
                <c:pt idx="28">
                  <c:v>2.666844444444445</c:v>
                </c:pt>
                <c:pt idx="29">
                  <c:v>2.8465500000000006</c:v>
                </c:pt>
                <c:pt idx="30">
                  <c:v>3</c:v>
                </c:pt>
                <c:pt idx="31">
                  <c:v>3.1225569444444448</c:v>
                </c:pt>
                <c:pt idx="32">
                  <c:v>3.2149000000000001</c:v>
                </c:pt>
                <c:pt idx="33">
                  <c:v>3.2790374999999998</c:v>
                </c:pt>
                <c:pt idx="34">
                  <c:v>3.3169777777777778</c:v>
                </c:pt>
                <c:pt idx="35">
                  <c:v>3.330729166666667</c:v>
                </c:pt>
                <c:pt idx="36">
                  <c:v>3.3223000000000003</c:v>
                </c:pt>
                <c:pt idx="37">
                  <c:v>3.2936986111111111</c:v>
                </c:pt>
                <c:pt idx="38">
                  <c:v>3.2469333333333328</c:v>
                </c:pt>
                <c:pt idx="39">
                  <c:v>3.1840124999999997</c:v>
                </c:pt>
                <c:pt idx="40">
                  <c:v>3.1069444444444443</c:v>
                </c:pt>
                <c:pt idx="41">
                  <c:v>3.0177374999999995</c:v>
                </c:pt>
                <c:pt idx="42">
                  <c:v>2.9184000000000001</c:v>
                </c:pt>
                <c:pt idx="43">
                  <c:v>2.8109402777777781</c:v>
                </c:pt>
                <c:pt idx="44">
                  <c:v>2.6973666666666665</c:v>
                </c:pt>
                <c:pt idx="45">
                  <c:v>2.5796874999999999</c:v>
                </c:pt>
                <c:pt idx="46">
                  <c:v>2.4599111111111105</c:v>
                </c:pt>
                <c:pt idx="47">
                  <c:v>2.3400458333333329</c:v>
                </c:pt>
                <c:pt idx="48">
                  <c:v>2.2220999999999993</c:v>
                </c:pt>
                <c:pt idx="49">
                  <c:v>2.1080819444444439</c:v>
                </c:pt>
                <c:pt idx="50">
                  <c:v>2</c:v>
                </c:pt>
                <c:pt idx="51">
                  <c:v>1.8994624999999994</c:v>
                </c:pt>
                <c:pt idx="52">
                  <c:v>1.8064777777777776</c:v>
                </c:pt>
                <c:pt idx="53">
                  <c:v>1.7206541666666662</c:v>
                </c:pt>
                <c:pt idx="54">
                  <c:v>1.6415999999999997</c:v>
                </c:pt>
                <c:pt idx="55">
                  <c:v>1.5689236111111111</c:v>
                </c:pt>
                <c:pt idx="56">
                  <c:v>1.5022333333333329</c:v>
                </c:pt>
                <c:pt idx="57">
                  <c:v>1.4411375</c:v>
                </c:pt>
                <c:pt idx="58">
                  <c:v>1.3852444444444441</c:v>
                </c:pt>
                <c:pt idx="59">
                  <c:v>1.3341624999999997</c:v>
                </c:pt>
                <c:pt idx="60">
                  <c:v>1.2874999999999999</c:v>
                </c:pt>
                <c:pt idx="61">
                  <c:v>1.2448652777777776</c:v>
                </c:pt>
                <c:pt idx="62">
                  <c:v>1.2058666666666666</c:v>
                </c:pt>
                <c:pt idx="63">
                  <c:v>1.1701124999999997</c:v>
                </c:pt>
                <c:pt idx="64">
                  <c:v>1.137211111111111</c:v>
                </c:pt>
                <c:pt idx="65">
                  <c:v>1.1067708333333333</c:v>
                </c:pt>
                <c:pt idx="66">
                  <c:v>1.0783999999999998</c:v>
                </c:pt>
                <c:pt idx="67">
                  <c:v>1.0517069444444442</c:v>
                </c:pt>
                <c:pt idx="68">
                  <c:v>1.0262999999999998</c:v>
                </c:pt>
                <c:pt idx="69">
                  <c:v>1.0017874999999998</c:v>
                </c:pt>
                <c:pt idx="70">
                  <c:v>0.97777777777777763</c:v>
                </c:pt>
                <c:pt idx="71">
                  <c:v>0.95387916666666639</c:v>
                </c:pt>
                <c:pt idx="72">
                  <c:v>0.92969999999999986</c:v>
                </c:pt>
                <c:pt idx="73">
                  <c:v>0.9048486111111107</c:v>
                </c:pt>
                <c:pt idx="74">
                  <c:v>0.87893333333333312</c:v>
                </c:pt>
                <c:pt idx="75">
                  <c:v>0.85156249999999989</c:v>
                </c:pt>
                <c:pt idx="76">
                  <c:v>0.8223444444444441</c:v>
                </c:pt>
                <c:pt idx="77">
                  <c:v>0.79088749999999974</c:v>
                </c:pt>
                <c:pt idx="78">
                  <c:v>0.75679999999999958</c:v>
                </c:pt>
                <c:pt idx="79">
                  <c:v>0.7196902777777775</c:v>
                </c:pt>
                <c:pt idx="80">
                  <c:v>0.67916666666666647</c:v>
                </c:pt>
                <c:pt idx="81">
                  <c:v>0.63483750000000005</c:v>
                </c:pt>
                <c:pt idx="82">
                  <c:v>0.58631111111111045</c:v>
                </c:pt>
                <c:pt idx="83">
                  <c:v>0.53319583333333287</c:v>
                </c:pt>
                <c:pt idx="84">
                  <c:v>0.47509999999999974</c:v>
                </c:pt>
                <c:pt idx="85">
                  <c:v>0.41163194444444434</c:v>
                </c:pt>
                <c:pt idx="86">
                  <c:v>0.34240000000000015</c:v>
                </c:pt>
                <c:pt idx="87">
                  <c:v>0.2670124999999991</c:v>
                </c:pt>
                <c:pt idx="88">
                  <c:v>0.18507777777777712</c:v>
                </c:pt>
                <c:pt idx="89">
                  <c:v>9.6204166666666313E-2</c:v>
                </c:pt>
                <c:pt idx="90">
                  <c:v>0</c:v>
                </c:pt>
              </c:numCache>
            </c:numRef>
          </c:yVal>
          <c:smooth val="0"/>
          <c:extLst>
            <c:ext xmlns:c16="http://schemas.microsoft.com/office/drawing/2014/chart" uri="{C3380CC4-5D6E-409C-BE32-E72D297353CC}">
              <c16:uniqueId val="{00000000-7684-4441-803C-9A2C467FC692}"/>
            </c:ext>
          </c:extLst>
        </c:ser>
        <c:ser>
          <c:idx val="1"/>
          <c:order val="1"/>
          <c:tx>
            <c:v>Anchor Points</c:v>
          </c:tx>
          <c:spPr>
            <a:ln w="19050" cap="rnd">
              <a:noFill/>
              <a:round/>
            </a:ln>
            <a:effectLst/>
          </c:spPr>
          <c:marker>
            <c:symbol val="circle"/>
            <c:size val="5"/>
            <c:spPr>
              <a:solidFill>
                <a:schemeClr val="accent2"/>
              </a:solidFill>
              <a:ln w="9525">
                <a:solidFill>
                  <a:schemeClr val="accent2"/>
                </a:solidFill>
              </a:ln>
              <a:effectLst/>
            </c:spPr>
          </c:marker>
          <c:xVal>
            <c:numRef>
              <c:f>'Problem 2'!$B$4:$B$8</c:f>
              <c:numCache>
                <c:formatCode>General</c:formatCode>
                <c:ptCount val="5"/>
                <c:pt idx="0">
                  <c:v>0</c:v>
                </c:pt>
                <c:pt idx="1">
                  <c:v>2</c:v>
                </c:pt>
                <c:pt idx="2">
                  <c:v>3</c:v>
                </c:pt>
                <c:pt idx="3">
                  <c:v>5</c:v>
                </c:pt>
                <c:pt idx="4">
                  <c:v>9</c:v>
                </c:pt>
              </c:numCache>
            </c:numRef>
          </c:xVal>
          <c:yVal>
            <c:numRef>
              <c:f>'Problem 2'!$C$4:$C$8</c:f>
              <c:numCache>
                <c:formatCode>General</c:formatCode>
                <c:ptCount val="5"/>
                <c:pt idx="0">
                  <c:v>0</c:v>
                </c:pt>
                <c:pt idx="1">
                  <c:v>1</c:v>
                </c:pt>
                <c:pt idx="2">
                  <c:v>3</c:v>
                </c:pt>
                <c:pt idx="3">
                  <c:v>2</c:v>
                </c:pt>
                <c:pt idx="4">
                  <c:v>0</c:v>
                </c:pt>
              </c:numCache>
            </c:numRef>
          </c:yVal>
          <c:smooth val="0"/>
          <c:extLst>
            <c:ext xmlns:c16="http://schemas.microsoft.com/office/drawing/2014/chart" uri="{C3380CC4-5D6E-409C-BE32-E72D297353CC}">
              <c16:uniqueId val="{00000001-7684-4441-803C-9A2C467FC692}"/>
            </c:ext>
          </c:extLst>
        </c:ser>
        <c:dLbls>
          <c:showLegendKey val="0"/>
          <c:showVal val="0"/>
          <c:showCatName val="0"/>
          <c:showSerName val="0"/>
          <c:showPercent val="0"/>
          <c:showBubbleSize val="0"/>
        </c:dLbls>
        <c:axId val="83306375"/>
        <c:axId val="794792935"/>
      </c:scatterChart>
      <c:valAx>
        <c:axId val="83306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792935"/>
        <c:crosses val="autoZero"/>
        <c:crossBetween val="midCat"/>
      </c:valAx>
      <c:valAx>
        <c:axId val="794792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063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Splines</c:v>
          </c:tx>
          <c:spPr>
            <a:ln w="19050" cap="rnd">
              <a:solidFill>
                <a:schemeClr val="accent1"/>
              </a:solidFill>
              <a:round/>
            </a:ln>
            <a:effectLst/>
          </c:spPr>
          <c:marker>
            <c:symbol val="none"/>
          </c:marker>
          <c:xVal>
            <c:numRef>
              <c:f>'Problem 3'!$C$16:$C$66</c:f>
              <c:numCache>
                <c:formatCode>General</c:formatCode>
                <c:ptCount val="51"/>
                <c:pt idx="0">
                  <c:v>0</c:v>
                </c:pt>
                <c:pt idx="1">
                  <c:v>3.5152631578947366E-2</c:v>
                </c:pt>
                <c:pt idx="2">
                  <c:v>7.4235406698564571E-2</c:v>
                </c:pt>
                <c:pt idx="3">
                  <c:v>0.12117846889952152</c:v>
                </c:pt>
                <c:pt idx="4">
                  <c:v>0.17991196172248805</c:v>
                </c:pt>
                <c:pt idx="5">
                  <c:v>0.25436602870813396</c:v>
                </c:pt>
                <c:pt idx="6">
                  <c:v>0.3484708133971291</c:v>
                </c:pt>
                <c:pt idx="7">
                  <c:v>0.46615645933014344</c:v>
                </c:pt>
                <c:pt idx="8">
                  <c:v>0.61135311004784687</c:v>
                </c:pt>
                <c:pt idx="9">
                  <c:v>0.78799090909090919</c:v>
                </c:pt>
                <c:pt idx="10">
                  <c:v>1</c:v>
                </c:pt>
                <c:pt idx="11">
                  <c:v>1.2492803827751198</c:v>
                </c:pt>
                <c:pt idx="12">
                  <c:v>1.5296114832535883</c:v>
                </c:pt>
                <c:pt idx="13">
                  <c:v>1.8327425837320577</c:v>
                </c:pt>
                <c:pt idx="14">
                  <c:v>2.1504229665071768</c:v>
                </c:pt>
                <c:pt idx="15">
                  <c:v>2.4744019138755982</c:v>
                </c:pt>
                <c:pt idx="16">
                  <c:v>2.7964287081339716</c:v>
                </c:pt>
                <c:pt idx="17">
                  <c:v>3.1082526315789472</c:v>
                </c:pt>
                <c:pt idx="18">
                  <c:v>3.4016229665071771</c:v>
                </c:pt>
                <c:pt idx="19">
                  <c:v>3.668288995215311</c:v>
                </c:pt>
                <c:pt idx="20">
                  <c:v>3.9</c:v>
                </c:pt>
                <c:pt idx="21">
                  <c:v>4.0906258373205739</c:v>
                </c:pt>
                <c:pt idx="22">
                  <c:v>4.2425186602870815</c:v>
                </c:pt>
                <c:pt idx="23">
                  <c:v>4.3601511961722483</c:v>
                </c:pt>
                <c:pt idx="24">
                  <c:v>4.4479961722488035</c:v>
                </c:pt>
                <c:pt idx="25">
                  <c:v>4.5105263157894733</c:v>
                </c:pt>
                <c:pt idx="26">
                  <c:v>4.5522143540669857</c:v>
                </c:pt>
                <c:pt idx="27">
                  <c:v>4.5775330143540662</c:v>
                </c:pt>
                <c:pt idx="28">
                  <c:v>4.5909550239234438</c:v>
                </c:pt>
                <c:pt idx="29">
                  <c:v>4.5969531100478465</c:v>
                </c:pt>
                <c:pt idx="30">
                  <c:v>4.5999999999999996</c:v>
                </c:pt>
                <c:pt idx="31">
                  <c:v>4.6033162679425832</c:v>
                </c:pt>
                <c:pt idx="32">
                  <c:v>4.6051138755980858</c:v>
                </c:pt>
                <c:pt idx="33">
                  <c:v>4.6023526315789471</c:v>
                </c:pt>
                <c:pt idx="34">
                  <c:v>4.5919923444976067</c:v>
                </c:pt>
                <c:pt idx="35">
                  <c:v>4.5709928229665078</c:v>
                </c:pt>
                <c:pt idx="36">
                  <c:v>4.5363138755980863</c:v>
                </c:pt>
                <c:pt idx="37">
                  <c:v>4.4849153110047846</c:v>
                </c:pt>
                <c:pt idx="38">
                  <c:v>4.4137569377990431</c:v>
                </c:pt>
                <c:pt idx="39">
                  <c:v>4.3197985645933015</c:v>
                </c:pt>
                <c:pt idx="40">
                  <c:v>4.2</c:v>
                </c:pt>
                <c:pt idx="41">
                  <c:v>4.052309090909092</c:v>
                </c:pt>
                <c:pt idx="42">
                  <c:v>3.8786258373205742</c:v>
                </c:pt>
                <c:pt idx="43">
                  <c:v>3.6818382775119627</c:v>
                </c:pt>
                <c:pt idx="44">
                  <c:v>3.4648344497607648</c:v>
                </c:pt>
                <c:pt idx="45">
                  <c:v>3.2305023923444978</c:v>
                </c:pt>
                <c:pt idx="46">
                  <c:v>2.9817301435406707</c:v>
                </c:pt>
                <c:pt idx="47">
                  <c:v>2.7214057416267941</c:v>
                </c:pt>
                <c:pt idx="48">
                  <c:v>2.4524172248803833</c:v>
                </c:pt>
                <c:pt idx="49">
                  <c:v>2.1776526315789462</c:v>
                </c:pt>
                <c:pt idx="50">
                  <c:v>1.9</c:v>
                </c:pt>
              </c:numCache>
            </c:numRef>
          </c:xVal>
          <c:yVal>
            <c:numRef>
              <c:f>'Problem 3'!$D$16:$D$66</c:f>
              <c:numCache>
                <c:formatCode>General</c:formatCode>
                <c:ptCount val="51"/>
                <c:pt idx="0">
                  <c:v>0</c:v>
                </c:pt>
                <c:pt idx="1">
                  <c:v>-5.2300000000000013E-2</c:v>
                </c:pt>
                <c:pt idx="2">
                  <c:v>-0.10203636363636365</c:v>
                </c:pt>
                <c:pt idx="3">
                  <c:v>-0.14664545454545455</c:v>
                </c:pt>
                <c:pt idx="4">
                  <c:v>-0.18356363636363637</c:v>
                </c:pt>
                <c:pt idx="5">
                  <c:v>-0.21022727272727271</c:v>
                </c:pt>
                <c:pt idx="6">
                  <c:v>-0.22407272727272731</c:v>
                </c:pt>
                <c:pt idx="7">
                  <c:v>-0.22253636363636364</c:v>
                </c:pt>
                <c:pt idx="8">
                  <c:v>-0.20305454545454546</c:v>
                </c:pt>
                <c:pt idx="9">
                  <c:v>-0.16306363636363636</c:v>
                </c:pt>
                <c:pt idx="10">
                  <c:v>-0.1</c:v>
                </c:pt>
                <c:pt idx="11">
                  <c:v>-1.1663636363636279E-2</c:v>
                </c:pt>
                <c:pt idx="12">
                  <c:v>0.10269090909090911</c:v>
                </c:pt>
                <c:pt idx="13">
                  <c:v>0.24344545454545469</c:v>
                </c:pt>
                <c:pt idx="14">
                  <c:v>0.41098181818181806</c:v>
                </c:pt>
                <c:pt idx="15">
                  <c:v>0.60568181818181821</c:v>
                </c:pt>
                <c:pt idx="16">
                  <c:v>0.82792727272727284</c:v>
                </c:pt>
                <c:pt idx="17">
                  <c:v>1.0780999999999998</c:v>
                </c:pt>
                <c:pt idx="18">
                  <c:v>1.3565818181818183</c:v>
                </c:pt>
                <c:pt idx="19">
                  <c:v>1.6637545454545453</c:v>
                </c:pt>
                <c:pt idx="20">
                  <c:v>2</c:v>
                </c:pt>
                <c:pt idx="21">
                  <c:v>2.3646545454545458</c:v>
                </c:pt>
                <c:pt idx="22">
                  <c:v>2.7528727272727278</c:v>
                </c:pt>
                <c:pt idx="23">
                  <c:v>3.1587636363636356</c:v>
                </c:pt>
                <c:pt idx="24">
                  <c:v>3.5764363636363634</c:v>
                </c:pt>
                <c:pt idx="25">
                  <c:v>4</c:v>
                </c:pt>
                <c:pt idx="26">
                  <c:v>4.423563636363637</c:v>
                </c:pt>
                <c:pt idx="27">
                  <c:v>4.841236363636364</c:v>
                </c:pt>
                <c:pt idx="28">
                  <c:v>5.2471272727272718</c:v>
                </c:pt>
                <c:pt idx="29">
                  <c:v>5.6353454545454547</c:v>
                </c:pt>
                <c:pt idx="30">
                  <c:v>6</c:v>
                </c:pt>
                <c:pt idx="31">
                  <c:v>6.3362454545454545</c:v>
                </c:pt>
                <c:pt idx="32">
                  <c:v>6.6434181818181823</c:v>
                </c:pt>
                <c:pt idx="33">
                  <c:v>6.9218999999999999</c:v>
                </c:pt>
                <c:pt idx="34">
                  <c:v>7.1720727272727274</c:v>
                </c:pt>
                <c:pt idx="35">
                  <c:v>7.394318181818182</c:v>
                </c:pt>
                <c:pt idx="36">
                  <c:v>7.5890181818181812</c:v>
                </c:pt>
                <c:pt idx="37">
                  <c:v>7.7565545454545459</c:v>
                </c:pt>
                <c:pt idx="38">
                  <c:v>7.8973090909090908</c:v>
                </c:pt>
                <c:pt idx="39">
                  <c:v>8.011663636363636</c:v>
                </c:pt>
                <c:pt idx="40">
                  <c:v>8.1</c:v>
                </c:pt>
                <c:pt idx="41">
                  <c:v>8.1630636363636366</c:v>
                </c:pt>
                <c:pt idx="42">
                  <c:v>8.2030545454545454</c:v>
                </c:pt>
                <c:pt idx="43">
                  <c:v>8.2225363636363635</c:v>
                </c:pt>
                <c:pt idx="44">
                  <c:v>8.224072727272727</c:v>
                </c:pt>
                <c:pt idx="45">
                  <c:v>8.2102272727272734</c:v>
                </c:pt>
                <c:pt idx="46">
                  <c:v>8.183563636363635</c:v>
                </c:pt>
                <c:pt idx="47">
                  <c:v>8.1466454545454532</c:v>
                </c:pt>
                <c:pt idx="48">
                  <c:v>8.1020363636363637</c:v>
                </c:pt>
                <c:pt idx="49">
                  <c:v>8.0522999999999989</c:v>
                </c:pt>
                <c:pt idx="50">
                  <c:v>8</c:v>
                </c:pt>
              </c:numCache>
            </c:numRef>
          </c:yVal>
          <c:smooth val="0"/>
          <c:extLst>
            <c:ext xmlns:c16="http://schemas.microsoft.com/office/drawing/2014/chart" uri="{C3380CC4-5D6E-409C-BE32-E72D297353CC}">
              <c16:uniqueId val="{00000000-52C0-4D61-A324-233A5F570EBD}"/>
            </c:ext>
          </c:extLst>
        </c:ser>
        <c:ser>
          <c:idx val="1"/>
          <c:order val="1"/>
          <c:tx>
            <c:v>Anchor Points</c:v>
          </c:tx>
          <c:spPr>
            <a:ln w="19050" cap="rnd">
              <a:noFill/>
              <a:round/>
            </a:ln>
            <a:effectLst/>
          </c:spPr>
          <c:marker>
            <c:symbol val="circle"/>
            <c:size val="5"/>
            <c:spPr>
              <a:solidFill>
                <a:schemeClr val="accent2"/>
              </a:solidFill>
              <a:ln w="9525">
                <a:solidFill>
                  <a:schemeClr val="accent2"/>
                </a:solidFill>
              </a:ln>
              <a:effectLst/>
            </c:spPr>
          </c:marker>
          <c:xVal>
            <c:numRef>
              <c:f>'Problem 3'!$B$5:$B$10</c:f>
              <c:numCache>
                <c:formatCode>General</c:formatCode>
                <c:ptCount val="6"/>
                <c:pt idx="0">
                  <c:v>0</c:v>
                </c:pt>
                <c:pt idx="1">
                  <c:v>1</c:v>
                </c:pt>
                <c:pt idx="2">
                  <c:v>3.9</c:v>
                </c:pt>
                <c:pt idx="3">
                  <c:v>4.5999999999999996</c:v>
                </c:pt>
                <c:pt idx="4">
                  <c:v>4.2</c:v>
                </c:pt>
                <c:pt idx="5">
                  <c:v>1.9</c:v>
                </c:pt>
              </c:numCache>
            </c:numRef>
          </c:xVal>
          <c:yVal>
            <c:numRef>
              <c:f>'Problem 3'!$C$5:$C$10</c:f>
              <c:numCache>
                <c:formatCode>General</c:formatCode>
                <c:ptCount val="6"/>
                <c:pt idx="0">
                  <c:v>0</c:v>
                </c:pt>
                <c:pt idx="1">
                  <c:v>-0.1</c:v>
                </c:pt>
                <c:pt idx="2">
                  <c:v>2</c:v>
                </c:pt>
                <c:pt idx="3">
                  <c:v>6</c:v>
                </c:pt>
                <c:pt idx="4">
                  <c:v>8.1</c:v>
                </c:pt>
                <c:pt idx="5">
                  <c:v>8</c:v>
                </c:pt>
              </c:numCache>
            </c:numRef>
          </c:yVal>
          <c:smooth val="0"/>
          <c:extLst>
            <c:ext xmlns:c16="http://schemas.microsoft.com/office/drawing/2014/chart" uri="{C3380CC4-5D6E-409C-BE32-E72D297353CC}">
              <c16:uniqueId val="{00000002-52C0-4D61-A324-233A5F570EBD}"/>
            </c:ext>
          </c:extLst>
        </c:ser>
        <c:dLbls>
          <c:showLegendKey val="0"/>
          <c:showVal val="0"/>
          <c:showCatName val="0"/>
          <c:showSerName val="0"/>
          <c:showPercent val="0"/>
          <c:showBubbleSize val="0"/>
        </c:dLbls>
        <c:axId val="611609680"/>
        <c:axId val="611612240"/>
      </c:scatterChart>
      <c:valAx>
        <c:axId val="611609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612240"/>
        <c:crosses val="autoZero"/>
        <c:crossBetween val="midCat"/>
      </c:valAx>
      <c:valAx>
        <c:axId val="611612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6096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Splines</c:v>
          </c:tx>
          <c:spPr>
            <a:ln w="19050" cap="rnd">
              <a:solidFill>
                <a:schemeClr val="accent1"/>
              </a:solidFill>
              <a:round/>
            </a:ln>
            <a:effectLst/>
          </c:spPr>
          <c:marker>
            <c:symbol val="none"/>
          </c:marker>
          <c:xVal>
            <c:numRef>
              <c:f>'Problem 3'!$X$16:$X$76</c:f>
              <c:numCache>
                <c:formatCode>General</c:formatCode>
                <c:ptCount val="61"/>
                <c:pt idx="0">
                  <c:v>0</c:v>
                </c:pt>
                <c:pt idx="1">
                  <c:v>-4.8679999999999973E-2</c:v>
                </c:pt>
                <c:pt idx="2">
                  <c:v>-6.3039999999999929E-2</c:v>
                </c:pt>
                <c:pt idx="3">
                  <c:v>-4.3559999999999932E-2</c:v>
                </c:pt>
                <c:pt idx="4">
                  <c:v>9.2800000000001215E-3</c:v>
                </c:pt>
                <c:pt idx="5">
                  <c:v>9.5000000000000084E-2</c:v>
                </c:pt>
                <c:pt idx="6">
                  <c:v>0.21312000000000003</c:v>
                </c:pt>
                <c:pt idx="7">
                  <c:v>0.36315999999999998</c:v>
                </c:pt>
                <c:pt idx="8">
                  <c:v>0.54464000000000012</c:v>
                </c:pt>
                <c:pt idx="9">
                  <c:v>0.75708000000000009</c:v>
                </c:pt>
                <c:pt idx="10">
                  <c:v>1</c:v>
                </c:pt>
                <c:pt idx="11">
                  <c:v>1.2718200000000002</c:v>
                </c:pt>
                <c:pt idx="12">
                  <c:v>1.56656</c:v>
                </c:pt>
                <c:pt idx="13">
                  <c:v>1.8771400000000003</c:v>
                </c:pt>
                <c:pt idx="14">
                  <c:v>2.1964799999999998</c:v>
                </c:pt>
                <c:pt idx="15">
                  <c:v>2.5175000000000001</c:v>
                </c:pt>
                <c:pt idx="16">
                  <c:v>2.8331200000000005</c:v>
                </c:pt>
                <c:pt idx="17">
                  <c:v>3.13626</c:v>
                </c:pt>
                <c:pt idx="18">
                  <c:v>3.4198399999999998</c:v>
                </c:pt>
                <c:pt idx="19">
                  <c:v>3.6767799999999999</c:v>
                </c:pt>
                <c:pt idx="20">
                  <c:v>3.9</c:v>
                </c:pt>
                <c:pt idx="21">
                  <c:v>4.0842999999999998</c:v>
                </c:pt>
                <c:pt idx="22">
                  <c:v>4.2320000000000002</c:v>
                </c:pt>
                <c:pt idx="23">
                  <c:v>4.3472999999999997</c:v>
                </c:pt>
                <c:pt idx="24">
                  <c:v>4.4344000000000001</c:v>
                </c:pt>
                <c:pt idx="25">
                  <c:v>4.4974999999999996</c:v>
                </c:pt>
                <c:pt idx="26">
                  <c:v>4.5407999999999999</c:v>
                </c:pt>
                <c:pt idx="27">
                  <c:v>4.5684999999999993</c:v>
                </c:pt>
                <c:pt idx="28">
                  <c:v>4.5847999999999995</c:v>
                </c:pt>
                <c:pt idx="29">
                  <c:v>4.5938999999999997</c:v>
                </c:pt>
                <c:pt idx="30">
                  <c:v>4.5999999999999996</c:v>
                </c:pt>
                <c:pt idx="31">
                  <c:v>4.6060799999999995</c:v>
                </c:pt>
                <c:pt idx="32">
                  <c:v>4.6102399999999992</c:v>
                </c:pt>
                <c:pt idx="33">
                  <c:v>4.6093599999999997</c:v>
                </c:pt>
                <c:pt idx="34">
                  <c:v>4.6003199999999991</c:v>
                </c:pt>
                <c:pt idx="35">
                  <c:v>4.58</c:v>
                </c:pt>
                <c:pt idx="36">
                  <c:v>4.54528</c:v>
                </c:pt>
                <c:pt idx="37">
                  <c:v>4.4930400000000006</c:v>
                </c:pt>
                <c:pt idx="38">
                  <c:v>4.4201600000000001</c:v>
                </c:pt>
                <c:pt idx="39">
                  <c:v>4.3235200000000003</c:v>
                </c:pt>
                <c:pt idx="40">
                  <c:v>4.2</c:v>
                </c:pt>
                <c:pt idx="41">
                  <c:v>4.0475800000000008</c:v>
                </c:pt>
                <c:pt idx="42">
                  <c:v>3.8686400000000001</c:v>
                </c:pt>
                <c:pt idx="43">
                  <c:v>3.6666600000000007</c:v>
                </c:pt>
                <c:pt idx="44">
                  <c:v>3.4451199999999993</c:v>
                </c:pt>
                <c:pt idx="45">
                  <c:v>3.2075</c:v>
                </c:pt>
                <c:pt idx="46">
                  <c:v>2.9572800000000008</c:v>
                </c:pt>
                <c:pt idx="47">
                  <c:v>2.69794</c:v>
                </c:pt>
                <c:pt idx="48">
                  <c:v>2.4329600000000005</c:v>
                </c:pt>
                <c:pt idx="49">
                  <c:v>2.1658199999999987</c:v>
                </c:pt>
                <c:pt idx="50">
                  <c:v>1.9</c:v>
                </c:pt>
                <c:pt idx="51">
                  <c:v>1.6389000000000009</c:v>
                </c:pt>
                <c:pt idx="52">
                  <c:v>1.3855999999999995</c:v>
                </c:pt>
                <c:pt idx="53">
                  <c:v>1.1431000000000002</c:v>
                </c:pt>
                <c:pt idx="54">
                  <c:v>0.9143999999999991</c:v>
                </c:pt>
                <c:pt idx="55">
                  <c:v>0.7024999999999999</c:v>
                </c:pt>
                <c:pt idx="56">
                  <c:v>0.51040000000000063</c:v>
                </c:pt>
                <c:pt idx="57">
                  <c:v>0.34109999999999963</c:v>
                </c:pt>
                <c:pt idx="58">
                  <c:v>0.19760000000000022</c:v>
                </c:pt>
                <c:pt idx="59">
                  <c:v>8.2899999999999627E-2</c:v>
                </c:pt>
                <c:pt idx="60">
                  <c:v>0</c:v>
                </c:pt>
              </c:numCache>
            </c:numRef>
          </c:xVal>
          <c:yVal>
            <c:numRef>
              <c:f>'Problem 3'!$Y$16:$Y$76</c:f>
              <c:numCache>
                <c:formatCode>General</c:formatCode>
                <c:ptCount val="61"/>
                <c:pt idx="0">
                  <c:v>0</c:v>
                </c:pt>
                <c:pt idx="1">
                  <c:v>-0.44685999999999992</c:v>
                </c:pt>
                <c:pt idx="2">
                  <c:v>-0.74768000000000001</c:v>
                </c:pt>
                <c:pt idx="3">
                  <c:v>-0.92081999999999986</c:v>
                </c:pt>
                <c:pt idx="4">
                  <c:v>-0.98464000000000007</c:v>
                </c:pt>
                <c:pt idx="5">
                  <c:v>-0.95749999999999991</c:v>
                </c:pt>
                <c:pt idx="6">
                  <c:v>-0.85775999999999986</c:v>
                </c:pt>
                <c:pt idx="7">
                  <c:v>-0.70377999999999996</c:v>
                </c:pt>
                <c:pt idx="8">
                  <c:v>-0.51391999999999993</c:v>
                </c:pt>
                <c:pt idx="9">
                  <c:v>-0.30653999999999998</c:v>
                </c:pt>
                <c:pt idx="10">
                  <c:v>-0.1</c:v>
                </c:pt>
                <c:pt idx="11">
                  <c:v>9.1460000000000166E-2</c:v>
                </c:pt>
                <c:pt idx="12">
                  <c:v>0.27007999999999999</c:v>
                </c:pt>
                <c:pt idx="13">
                  <c:v>0.44222000000000017</c:v>
                </c:pt>
                <c:pt idx="14">
                  <c:v>0.6142399999999999</c:v>
                </c:pt>
                <c:pt idx="15">
                  <c:v>0.79250000000000009</c:v>
                </c:pt>
                <c:pt idx="16">
                  <c:v>0.98336000000000012</c:v>
                </c:pt>
                <c:pt idx="17">
                  <c:v>1.1931799999999999</c:v>
                </c:pt>
                <c:pt idx="18">
                  <c:v>1.42832</c:v>
                </c:pt>
                <c:pt idx="19">
                  <c:v>1.6951399999999999</c:v>
                </c:pt>
                <c:pt idx="20">
                  <c:v>2</c:v>
                </c:pt>
                <c:pt idx="21">
                  <c:v>2.3467200000000004</c:v>
                </c:pt>
                <c:pt idx="22">
                  <c:v>2.7289600000000007</c:v>
                </c:pt>
                <c:pt idx="23">
                  <c:v>3.1378399999999993</c:v>
                </c:pt>
                <c:pt idx="24">
                  <c:v>3.5644799999999996</c:v>
                </c:pt>
                <c:pt idx="25">
                  <c:v>4</c:v>
                </c:pt>
                <c:pt idx="26">
                  <c:v>4.4355200000000004</c:v>
                </c:pt>
                <c:pt idx="27">
                  <c:v>4.8621600000000011</c:v>
                </c:pt>
                <c:pt idx="28">
                  <c:v>5.2710399999999993</c:v>
                </c:pt>
                <c:pt idx="29">
                  <c:v>5.6532799999999996</c:v>
                </c:pt>
                <c:pt idx="30">
                  <c:v>6</c:v>
                </c:pt>
                <c:pt idx="31">
                  <c:v>6.3048599999999997</c:v>
                </c:pt>
                <c:pt idx="32">
                  <c:v>6.5716799999999997</c:v>
                </c:pt>
                <c:pt idx="33">
                  <c:v>6.8068200000000001</c:v>
                </c:pt>
                <c:pt idx="34">
                  <c:v>7.0166399999999998</c:v>
                </c:pt>
                <c:pt idx="35">
                  <c:v>7.2074999999999996</c:v>
                </c:pt>
                <c:pt idx="36">
                  <c:v>7.3857599999999994</c:v>
                </c:pt>
                <c:pt idx="37">
                  <c:v>7.5577800000000002</c:v>
                </c:pt>
                <c:pt idx="38">
                  <c:v>7.7299199999999999</c:v>
                </c:pt>
                <c:pt idx="39">
                  <c:v>7.9085399999999995</c:v>
                </c:pt>
                <c:pt idx="40">
                  <c:v>8.1</c:v>
                </c:pt>
                <c:pt idx="41">
                  <c:v>8.3065399999999983</c:v>
                </c:pt>
                <c:pt idx="42">
                  <c:v>8.5139200000000006</c:v>
                </c:pt>
                <c:pt idx="43">
                  <c:v>8.7037800000000001</c:v>
                </c:pt>
                <c:pt idx="44">
                  <c:v>8.8577600000000007</c:v>
                </c:pt>
                <c:pt idx="45">
                  <c:v>8.9575000000000014</c:v>
                </c:pt>
                <c:pt idx="46">
                  <c:v>8.9846399999999988</c:v>
                </c:pt>
                <c:pt idx="47">
                  <c:v>8.9208199999999991</c:v>
                </c:pt>
                <c:pt idx="48">
                  <c:v>8.7476800000000008</c:v>
                </c:pt>
                <c:pt idx="49">
                  <c:v>8.4468599999999991</c:v>
                </c:pt>
                <c:pt idx="50">
                  <c:v>8</c:v>
                </c:pt>
                <c:pt idx="51">
                  <c:v>7.3972800000000021</c:v>
                </c:pt>
                <c:pt idx="52">
                  <c:v>6.6630399999999987</c:v>
                </c:pt>
                <c:pt idx="53">
                  <c:v>5.830160000000002</c:v>
                </c:pt>
                <c:pt idx="54">
                  <c:v>4.9315199999999972</c:v>
                </c:pt>
                <c:pt idx="55">
                  <c:v>4</c:v>
                </c:pt>
                <c:pt idx="56">
                  <c:v>3.0684800000000036</c:v>
                </c:pt>
                <c:pt idx="57">
                  <c:v>2.1698399999999984</c:v>
                </c:pt>
                <c:pt idx="58">
                  <c:v>1.3369600000000017</c:v>
                </c:pt>
                <c:pt idx="59">
                  <c:v>0.6027199999999977</c:v>
                </c:pt>
                <c:pt idx="60">
                  <c:v>0</c:v>
                </c:pt>
              </c:numCache>
            </c:numRef>
          </c:yVal>
          <c:smooth val="0"/>
          <c:extLst>
            <c:ext xmlns:c16="http://schemas.microsoft.com/office/drawing/2014/chart" uri="{C3380CC4-5D6E-409C-BE32-E72D297353CC}">
              <c16:uniqueId val="{00000000-9F91-47D3-92A8-001A5BFA1129}"/>
            </c:ext>
          </c:extLst>
        </c:ser>
        <c:ser>
          <c:idx val="1"/>
          <c:order val="1"/>
          <c:tx>
            <c:v>Anchor Points</c:v>
          </c:tx>
          <c:spPr>
            <a:ln w="19050" cap="rnd">
              <a:noFill/>
              <a:round/>
            </a:ln>
            <a:effectLst/>
          </c:spPr>
          <c:marker>
            <c:symbol val="circle"/>
            <c:size val="5"/>
            <c:spPr>
              <a:solidFill>
                <a:schemeClr val="accent2"/>
              </a:solidFill>
              <a:ln w="9525">
                <a:solidFill>
                  <a:schemeClr val="accent2"/>
                </a:solidFill>
              </a:ln>
              <a:effectLst/>
            </c:spPr>
          </c:marker>
          <c:xVal>
            <c:numRef>
              <c:f>'Problem 3'!$B$5:$B$10</c:f>
              <c:numCache>
                <c:formatCode>General</c:formatCode>
                <c:ptCount val="6"/>
                <c:pt idx="0">
                  <c:v>0</c:v>
                </c:pt>
                <c:pt idx="1">
                  <c:v>1</c:v>
                </c:pt>
                <c:pt idx="2">
                  <c:v>3.9</c:v>
                </c:pt>
                <c:pt idx="3">
                  <c:v>4.5999999999999996</c:v>
                </c:pt>
                <c:pt idx="4">
                  <c:v>4.2</c:v>
                </c:pt>
                <c:pt idx="5">
                  <c:v>1.9</c:v>
                </c:pt>
              </c:numCache>
            </c:numRef>
          </c:xVal>
          <c:yVal>
            <c:numRef>
              <c:f>'Problem 3'!$C$5:$C$10</c:f>
              <c:numCache>
                <c:formatCode>General</c:formatCode>
                <c:ptCount val="6"/>
                <c:pt idx="0">
                  <c:v>0</c:v>
                </c:pt>
                <c:pt idx="1">
                  <c:v>-0.1</c:v>
                </c:pt>
                <c:pt idx="2">
                  <c:v>2</c:v>
                </c:pt>
                <c:pt idx="3">
                  <c:v>6</c:v>
                </c:pt>
                <c:pt idx="4">
                  <c:v>8.1</c:v>
                </c:pt>
                <c:pt idx="5">
                  <c:v>8</c:v>
                </c:pt>
              </c:numCache>
            </c:numRef>
          </c:yVal>
          <c:smooth val="0"/>
          <c:extLst>
            <c:ext xmlns:c16="http://schemas.microsoft.com/office/drawing/2014/chart" uri="{C3380CC4-5D6E-409C-BE32-E72D297353CC}">
              <c16:uniqueId val="{00000001-9F91-47D3-92A8-001A5BFA1129}"/>
            </c:ext>
          </c:extLst>
        </c:ser>
        <c:dLbls>
          <c:showLegendKey val="0"/>
          <c:showVal val="0"/>
          <c:showCatName val="0"/>
          <c:showSerName val="0"/>
          <c:showPercent val="0"/>
          <c:showBubbleSize val="0"/>
        </c:dLbls>
        <c:axId val="611609680"/>
        <c:axId val="611612240"/>
      </c:scatterChart>
      <c:valAx>
        <c:axId val="611609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612240"/>
        <c:crosses val="autoZero"/>
        <c:crossBetween val="midCat"/>
      </c:valAx>
      <c:valAx>
        <c:axId val="611612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6096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Akzidenz Grotesk lowercase 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Bézier Curves</c:v>
          </c:tx>
          <c:spPr>
            <a:ln w="19050" cap="rnd">
              <a:solidFill>
                <a:schemeClr val="accent1"/>
              </a:solidFill>
              <a:round/>
            </a:ln>
            <a:effectLst/>
          </c:spPr>
          <c:marker>
            <c:symbol val="none"/>
          </c:marker>
          <c:xVal>
            <c:numRef>
              <c:f>'Problem 4'!$C$27:$C$197</c:f>
              <c:numCache>
                <c:formatCode>General</c:formatCode>
                <c:ptCount val="171"/>
                <c:pt idx="0">
                  <c:v>455</c:v>
                </c:pt>
                <c:pt idx="1">
                  <c:v>452.78800000000001</c:v>
                </c:pt>
                <c:pt idx="2">
                  <c:v>446.78400000000005</c:v>
                </c:pt>
                <c:pt idx="3">
                  <c:v>437.93599999999998</c:v>
                </c:pt>
                <c:pt idx="4">
                  <c:v>427.19200000000006</c:v>
                </c:pt>
                <c:pt idx="5">
                  <c:v>415.5</c:v>
                </c:pt>
                <c:pt idx="6">
                  <c:v>403.80800000000005</c:v>
                </c:pt>
                <c:pt idx="7">
                  <c:v>393.06400000000002</c:v>
                </c:pt>
                <c:pt idx="8">
                  <c:v>384.21600000000007</c:v>
                </c:pt>
                <c:pt idx="9">
                  <c:v>378.21199999999999</c:v>
                </c:pt>
                <c:pt idx="10">
                  <c:v>376</c:v>
                </c:pt>
                <c:pt idx="11">
                  <c:v>376</c:v>
                </c:pt>
                <c:pt idx="12">
                  <c:v>376.00000000000006</c:v>
                </c:pt>
                <c:pt idx="13">
                  <c:v>376</c:v>
                </c:pt>
                <c:pt idx="14">
                  <c:v>376</c:v>
                </c:pt>
                <c:pt idx="15">
                  <c:v>376</c:v>
                </c:pt>
                <c:pt idx="16">
                  <c:v>376</c:v>
                </c:pt>
                <c:pt idx="17">
                  <c:v>376</c:v>
                </c:pt>
                <c:pt idx="18">
                  <c:v>376.00000000000006</c:v>
                </c:pt>
                <c:pt idx="19">
                  <c:v>376</c:v>
                </c:pt>
                <c:pt idx="20">
                  <c:v>376</c:v>
                </c:pt>
                <c:pt idx="21">
                  <c:v>376.072</c:v>
                </c:pt>
                <c:pt idx="22">
                  <c:v>376.096</c:v>
                </c:pt>
                <c:pt idx="23">
                  <c:v>375.78400000000005</c:v>
                </c:pt>
                <c:pt idx="24">
                  <c:v>374.84799999999996</c:v>
                </c:pt>
                <c:pt idx="25">
                  <c:v>373</c:v>
                </c:pt>
                <c:pt idx="26">
                  <c:v>369.952</c:v>
                </c:pt>
                <c:pt idx="27">
                  <c:v>365.41599999999994</c:v>
                </c:pt>
                <c:pt idx="28">
                  <c:v>359.10399999999998</c:v>
                </c:pt>
                <c:pt idx="29">
                  <c:v>350.72800000000007</c:v>
                </c:pt>
                <c:pt idx="30">
                  <c:v>340</c:v>
                </c:pt>
                <c:pt idx="31">
                  <c:v>336.09500000000008</c:v>
                </c:pt>
                <c:pt idx="32">
                  <c:v>331.56</c:v>
                </c:pt>
                <c:pt idx="33">
                  <c:v>326.36500000000001</c:v>
                </c:pt>
                <c:pt idx="34">
                  <c:v>320.48</c:v>
                </c:pt>
                <c:pt idx="35">
                  <c:v>313.875</c:v>
                </c:pt>
                <c:pt idx="36">
                  <c:v>306.51999999999992</c:v>
                </c:pt>
                <c:pt idx="37">
                  <c:v>298.38500000000005</c:v>
                </c:pt>
                <c:pt idx="38">
                  <c:v>289.44000000000005</c:v>
                </c:pt>
                <c:pt idx="39">
                  <c:v>279.65500000000003</c:v>
                </c:pt>
                <c:pt idx="40">
                  <c:v>269</c:v>
                </c:pt>
                <c:pt idx="41">
                  <c:v>258.70600000000007</c:v>
                </c:pt>
                <c:pt idx="42">
                  <c:v>248.80799999999996</c:v>
                </c:pt>
                <c:pt idx="43">
                  <c:v>239.28200000000001</c:v>
                </c:pt>
                <c:pt idx="44">
                  <c:v>230.10400000000001</c:v>
                </c:pt>
                <c:pt idx="45">
                  <c:v>221.25</c:v>
                </c:pt>
                <c:pt idx="46">
                  <c:v>212.69600000000003</c:v>
                </c:pt>
                <c:pt idx="47">
                  <c:v>204.41800000000003</c:v>
                </c:pt>
                <c:pt idx="48">
                  <c:v>196.392</c:v>
                </c:pt>
                <c:pt idx="49">
                  <c:v>188.59399999999999</c:v>
                </c:pt>
                <c:pt idx="50">
                  <c:v>181</c:v>
                </c:pt>
                <c:pt idx="51">
                  <c:v>178.97400000000002</c:v>
                </c:pt>
                <c:pt idx="52">
                  <c:v>176.55199999999999</c:v>
                </c:pt>
                <c:pt idx="53">
                  <c:v>173.81800000000004</c:v>
                </c:pt>
                <c:pt idx="54">
                  <c:v>170.85599999999999</c:v>
                </c:pt>
                <c:pt idx="55">
                  <c:v>167.75</c:v>
                </c:pt>
                <c:pt idx="56">
                  <c:v>164.584</c:v>
                </c:pt>
                <c:pt idx="57">
                  <c:v>161.44200000000001</c:v>
                </c:pt>
                <c:pt idx="58">
                  <c:v>158.40800000000002</c:v>
                </c:pt>
                <c:pt idx="59">
                  <c:v>155.56599999999997</c:v>
                </c:pt>
                <c:pt idx="60">
                  <c:v>153</c:v>
                </c:pt>
                <c:pt idx="61">
                  <c:v>150.56100000000004</c:v>
                </c:pt>
                <c:pt idx="62">
                  <c:v>148.608</c:v>
                </c:pt>
                <c:pt idx="63">
                  <c:v>147.08700000000002</c:v>
                </c:pt>
                <c:pt idx="64">
                  <c:v>145.94399999999999</c:v>
                </c:pt>
                <c:pt idx="65">
                  <c:v>145.125</c:v>
                </c:pt>
                <c:pt idx="66">
                  <c:v>144.57599999999999</c:v>
                </c:pt>
                <c:pt idx="67">
                  <c:v>144.24300000000002</c:v>
                </c:pt>
                <c:pt idx="68">
                  <c:v>144.072</c:v>
                </c:pt>
                <c:pt idx="69">
                  <c:v>144.00899999999999</c:v>
                </c:pt>
                <c:pt idx="70">
                  <c:v>144</c:v>
                </c:pt>
                <c:pt idx="71">
                  <c:v>144</c:v>
                </c:pt>
                <c:pt idx="72">
                  <c:v>144</c:v>
                </c:pt>
                <c:pt idx="73">
                  <c:v>144</c:v>
                </c:pt>
                <c:pt idx="74">
                  <c:v>144</c:v>
                </c:pt>
                <c:pt idx="75">
                  <c:v>144</c:v>
                </c:pt>
                <c:pt idx="76">
                  <c:v>144</c:v>
                </c:pt>
                <c:pt idx="77">
                  <c:v>144</c:v>
                </c:pt>
                <c:pt idx="78">
                  <c:v>144</c:v>
                </c:pt>
                <c:pt idx="79">
                  <c:v>144</c:v>
                </c:pt>
                <c:pt idx="80">
                  <c:v>144</c:v>
                </c:pt>
                <c:pt idx="81">
                  <c:v>141.76000000000002</c:v>
                </c:pt>
                <c:pt idx="82">
                  <c:v>135.68000000000004</c:v>
                </c:pt>
                <c:pt idx="83">
                  <c:v>126.71999999999991</c:v>
                </c:pt>
                <c:pt idx="84">
                  <c:v>115.83999999999997</c:v>
                </c:pt>
                <c:pt idx="85">
                  <c:v>104</c:v>
                </c:pt>
                <c:pt idx="86">
                  <c:v>92.160000000000039</c:v>
                </c:pt>
                <c:pt idx="87">
                  <c:v>81.280000000000058</c:v>
                </c:pt>
                <c:pt idx="88">
                  <c:v>72.319999999999951</c:v>
                </c:pt>
                <c:pt idx="89">
                  <c:v>66.239999999999981</c:v>
                </c:pt>
                <c:pt idx="90">
                  <c:v>64</c:v>
                </c:pt>
                <c:pt idx="91">
                  <c:v>64</c:v>
                </c:pt>
                <c:pt idx="92">
                  <c:v>64</c:v>
                </c:pt>
                <c:pt idx="93">
                  <c:v>63.999999999999993</c:v>
                </c:pt>
                <c:pt idx="94">
                  <c:v>64</c:v>
                </c:pt>
                <c:pt idx="95">
                  <c:v>64</c:v>
                </c:pt>
                <c:pt idx="96">
                  <c:v>64</c:v>
                </c:pt>
                <c:pt idx="97">
                  <c:v>63.999999999999993</c:v>
                </c:pt>
                <c:pt idx="98">
                  <c:v>64</c:v>
                </c:pt>
                <c:pt idx="99">
                  <c:v>64</c:v>
                </c:pt>
                <c:pt idx="100">
                  <c:v>64</c:v>
                </c:pt>
                <c:pt idx="101">
                  <c:v>66.239999999999981</c:v>
                </c:pt>
                <c:pt idx="102">
                  <c:v>72.319999999999951</c:v>
                </c:pt>
                <c:pt idx="103">
                  <c:v>81.280000000000058</c:v>
                </c:pt>
                <c:pt idx="104">
                  <c:v>92.160000000000039</c:v>
                </c:pt>
                <c:pt idx="105">
                  <c:v>104</c:v>
                </c:pt>
                <c:pt idx="106">
                  <c:v>115.83999999999997</c:v>
                </c:pt>
                <c:pt idx="107">
                  <c:v>126.71999999999991</c:v>
                </c:pt>
                <c:pt idx="108">
                  <c:v>135.68000000000004</c:v>
                </c:pt>
                <c:pt idx="109">
                  <c:v>141.76000000000002</c:v>
                </c:pt>
                <c:pt idx="110">
                  <c:v>144</c:v>
                </c:pt>
                <c:pt idx="111">
                  <c:v>144</c:v>
                </c:pt>
                <c:pt idx="112">
                  <c:v>144</c:v>
                </c:pt>
                <c:pt idx="113">
                  <c:v>144</c:v>
                </c:pt>
                <c:pt idx="114">
                  <c:v>144</c:v>
                </c:pt>
                <c:pt idx="115">
                  <c:v>144</c:v>
                </c:pt>
                <c:pt idx="116">
                  <c:v>144</c:v>
                </c:pt>
                <c:pt idx="117">
                  <c:v>144</c:v>
                </c:pt>
                <c:pt idx="118">
                  <c:v>144</c:v>
                </c:pt>
                <c:pt idx="119">
                  <c:v>144</c:v>
                </c:pt>
                <c:pt idx="120">
                  <c:v>144</c:v>
                </c:pt>
                <c:pt idx="121">
                  <c:v>146.995</c:v>
                </c:pt>
                <c:pt idx="122">
                  <c:v>149.95999999999998</c:v>
                </c:pt>
                <c:pt idx="123">
                  <c:v>152.86500000000001</c:v>
                </c:pt>
                <c:pt idx="124">
                  <c:v>155.68</c:v>
                </c:pt>
                <c:pt idx="125">
                  <c:v>158.375</c:v>
                </c:pt>
                <c:pt idx="126">
                  <c:v>160.91999999999999</c:v>
                </c:pt>
                <c:pt idx="127">
                  <c:v>163.28499999999997</c:v>
                </c:pt>
                <c:pt idx="128">
                  <c:v>165.44000000000005</c:v>
                </c:pt>
                <c:pt idx="129">
                  <c:v>167.35500000000002</c:v>
                </c:pt>
                <c:pt idx="130">
                  <c:v>169</c:v>
                </c:pt>
                <c:pt idx="131">
                  <c:v>174.81999999999996</c:v>
                </c:pt>
                <c:pt idx="132">
                  <c:v>182.07999999999996</c:v>
                </c:pt>
                <c:pt idx="133">
                  <c:v>190.78000000000006</c:v>
                </c:pt>
                <c:pt idx="134">
                  <c:v>200.92000000000002</c:v>
                </c:pt>
                <c:pt idx="135">
                  <c:v>212.5</c:v>
                </c:pt>
                <c:pt idx="136">
                  <c:v>225.51999999999998</c:v>
                </c:pt>
                <c:pt idx="137">
                  <c:v>239.97999999999985</c:v>
                </c:pt>
                <c:pt idx="138">
                  <c:v>255.88000000000014</c:v>
                </c:pt>
                <c:pt idx="139">
                  <c:v>273.22000000000008</c:v>
                </c:pt>
                <c:pt idx="140">
                  <c:v>292</c:v>
                </c:pt>
                <c:pt idx="141">
                  <c:v>299.721</c:v>
                </c:pt>
                <c:pt idx="142">
                  <c:v>309.96799999999985</c:v>
                </c:pt>
                <c:pt idx="143">
                  <c:v>322.26700000000005</c:v>
                </c:pt>
                <c:pt idx="144">
                  <c:v>336.14400000000006</c:v>
                </c:pt>
                <c:pt idx="145">
                  <c:v>351.125</c:v>
                </c:pt>
                <c:pt idx="146">
                  <c:v>366.73599999999999</c:v>
                </c:pt>
                <c:pt idx="147">
                  <c:v>382.50299999999982</c:v>
                </c:pt>
                <c:pt idx="148">
                  <c:v>397.95200000000011</c:v>
                </c:pt>
                <c:pt idx="149">
                  <c:v>412.60900000000004</c:v>
                </c:pt>
                <c:pt idx="150">
                  <c:v>426</c:v>
                </c:pt>
                <c:pt idx="151">
                  <c:v>434.34499999999991</c:v>
                </c:pt>
                <c:pt idx="152">
                  <c:v>440.92</c:v>
                </c:pt>
                <c:pt idx="153">
                  <c:v>445.935</c:v>
                </c:pt>
                <c:pt idx="154">
                  <c:v>449.60000000000008</c:v>
                </c:pt>
                <c:pt idx="155">
                  <c:v>452.125</c:v>
                </c:pt>
                <c:pt idx="156">
                  <c:v>453.72</c:v>
                </c:pt>
                <c:pt idx="157">
                  <c:v>454.59499999999997</c:v>
                </c:pt>
                <c:pt idx="158">
                  <c:v>454.96</c:v>
                </c:pt>
                <c:pt idx="159">
                  <c:v>455.02500000000003</c:v>
                </c:pt>
                <c:pt idx="160">
                  <c:v>455</c:v>
                </c:pt>
                <c:pt idx="161">
                  <c:v>455</c:v>
                </c:pt>
                <c:pt idx="162">
                  <c:v>455</c:v>
                </c:pt>
                <c:pt idx="163">
                  <c:v>455</c:v>
                </c:pt>
                <c:pt idx="164">
                  <c:v>455</c:v>
                </c:pt>
                <c:pt idx="165">
                  <c:v>455</c:v>
                </c:pt>
                <c:pt idx="166">
                  <c:v>455</c:v>
                </c:pt>
                <c:pt idx="167">
                  <c:v>455</c:v>
                </c:pt>
                <c:pt idx="168">
                  <c:v>455</c:v>
                </c:pt>
                <c:pt idx="169">
                  <c:v>455</c:v>
                </c:pt>
                <c:pt idx="170">
                  <c:v>455</c:v>
                </c:pt>
              </c:numCache>
            </c:numRef>
          </c:xVal>
          <c:yVal>
            <c:numRef>
              <c:f>'Problem 4'!$D$27:$D$197</c:f>
              <c:numCache>
                <c:formatCode>General</c:formatCode>
                <c:ptCount val="171"/>
                <c:pt idx="0">
                  <c:v>0</c:v>
                </c:pt>
                <c:pt idx="1">
                  <c:v>0</c:v>
                </c:pt>
                <c:pt idx="2">
                  <c:v>0</c:v>
                </c:pt>
                <c:pt idx="3">
                  <c:v>0</c:v>
                </c:pt>
                <c:pt idx="4">
                  <c:v>0</c:v>
                </c:pt>
                <c:pt idx="5">
                  <c:v>0</c:v>
                </c:pt>
                <c:pt idx="6">
                  <c:v>0</c:v>
                </c:pt>
                <c:pt idx="7">
                  <c:v>0</c:v>
                </c:pt>
                <c:pt idx="8">
                  <c:v>0</c:v>
                </c:pt>
                <c:pt idx="9">
                  <c:v>0</c:v>
                </c:pt>
                <c:pt idx="10">
                  <c:v>0</c:v>
                </c:pt>
                <c:pt idx="11">
                  <c:v>8.4000000000000146</c:v>
                </c:pt>
                <c:pt idx="12">
                  <c:v>31.199999999999985</c:v>
                </c:pt>
                <c:pt idx="13">
                  <c:v>64.800000000000011</c:v>
                </c:pt>
                <c:pt idx="14">
                  <c:v>105.59999999999997</c:v>
                </c:pt>
                <c:pt idx="15">
                  <c:v>150</c:v>
                </c:pt>
                <c:pt idx="16">
                  <c:v>194.40000000000003</c:v>
                </c:pt>
                <c:pt idx="17">
                  <c:v>235.2</c:v>
                </c:pt>
                <c:pt idx="18">
                  <c:v>268.8</c:v>
                </c:pt>
                <c:pt idx="19">
                  <c:v>291.59999999999997</c:v>
                </c:pt>
                <c:pt idx="20">
                  <c:v>300</c:v>
                </c:pt>
                <c:pt idx="21">
                  <c:v>305.11199999999997</c:v>
                </c:pt>
                <c:pt idx="22">
                  <c:v>311.85599999999999</c:v>
                </c:pt>
                <c:pt idx="23">
                  <c:v>319.94399999999996</c:v>
                </c:pt>
                <c:pt idx="24">
                  <c:v>329.08799999999997</c:v>
                </c:pt>
                <c:pt idx="25">
                  <c:v>339</c:v>
                </c:pt>
                <c:pt idx="26">
                  <c:v>349.39200000000005</c:v>
                </c:pt>
                <c:pt idx="27">
                  <c:v>359.97600000000006</c:v>
                </c:pt>
                <c:pt idx="28">
                  <c:v>370.464</c:v>
                </c:pt>
                <c:pt idx="29">
                  <c:v>380.56799999999998</c:v>
                </c:pt>
                <c:pt idx="30">
                  <c:v>390</c:v>
                </c:pt>
                <c:pt idx="31">
                  <c:v>392.77500000000003</c:v>
                </c:pt>
                <c:pt idx="32">
                  <c:v>395.64000000000004</c:v>
                </c:pt>
                <c:pt idx="33">
                  <c:v>398.50500000000005</c:v>
                </c:pt>
                <c:pt idx="34">
                  <c:v>401.28</c:v>
                </c:pt>
                <c:pt idx="35">
                  <c:v>403.875</c:v>
                </c:pt>
                <c:pt idx="36">
                  <c:v>406.19999999999993</c:v>
                </c:pt>
                <c:pt idx="37">
                  <c:v>408.16500000000008</c:v>
                </c:pt>
                <c:pt idx="38">
                  <c:v>409.67999999999995</c:v>
                </c:pt>
                <c:pt idx="39">
                  <c:v>410.65499999999997</c:v>
                </c:pt>
                <c:pt idx="40">
                  <c:v>411</c:v>
                </c:pt>
                <c:pt idx="41">
                  <c:v>410.66799999999995</c:v>
                </c:pt>
                <c:pt idx="42">
                  <c:v>409.66399999999999</c:v>
                </c:pt>
                <c:pt idx="43">
                  <c:v>407.97600000000006</c:v>
                </c:pt>
                <c:pt idx="44">
                  <c:v>405.59199999999998</c:v>
                </c:pt>
                <c:pt idx="45">
                  <c:v>402.5</c:v>
                </c:pt>
                <c:pt idx="46">
                  <c:v>398.68800000000005</c:v>
                </c:pt>
                <c:pt idx="47">
                  <c:v>394.14400000000006</c:v>
                </c:pt>
                <c:pt idx="48">
                  <c:v>388.85599999999999</c:v>
                </c:pt>
                <c:pt idx="49">
                  <c:v>382.81200000000001</c:v>
                </c:pt>
                <c:pt idx="50">
                  <c:v>376</c:v>
                </c:pt>
                <c:pt idx="51">
                  <c:v>373.93200000000007</c:v>
                </c:pt>
                <c:pt idx="52">
                  <c:v>371.33600000000001</c:v>
                </c:pt>
                <c:pt idx="53">
                  <c:v>368.22400000000005</c:v>
                </c:pt>
                <c:pt idx="54">
                  <c:v>364.60800000000006</c:v>
                </c:pt>
                <c:pt idx="55">
                  <c:v>360.5</c:v>
                </c:pt>
                <c:pt idx="56">
                  <c:v>355.91200000000003</c:v>
                </c:pt>
                <c:pt idx="57">
                  <c:v>350.85599999999999</c:v>
                </c:pt>
                <c:pt idx="58">
                  <c:v>345.34399999999994</c:v>
                </c:pt>
                <c:pt idx="59">
                  <c:v>339.38799999999998</c:v>
                </c:pt>
                <c:pt idx="60">
                  <c:v>333</c:v>
                </c:pt>
                <c:pt idx="61">
                  <c:v>326.45499999999998</c:v>
                </c:pt>
                <c:pt idx="62">
                  <c:v>320.00000000000006</c:v>
                </c:pt>
                <c:pt idx="63">
                  <c:v>313.60500000000002</c:v>
                </c:pt>
                <c:pt idx="64">
                  <c:v>307.24</c:v>
                </c:pt>
                <c:pt idx="65">
                  <c:v>300.875</c:v>
                </c:pt>
                <c:pt idx="66">
                  <c:v>294.48</c:v>
                </c:pt>
                <c:pt idx="67">
                  <c:v>288.02499999999998</c:v>
                </c:pt>
                <c:pt idx="68">
                  <c:v>281.47999999999996</c:v>
                </c:pt>
                <c:pt idx="69">
                  <c:v>274.815</c:v>
                </c:pt>
                <c:pt idx="70">
                  <c:v>268</c:v>
                </c:pt>
                <c:pt idx="71">
                  <c:v>260.49600000000004</c:v>
                </c:pt>
                <c:pt idx="72">
                  <c:v>240.12799999999996</c:v>
                </c:pt>
                <c:pt idx="73">
                  <c:v>210.11200000000008</c:v>
                </c:pt>
                <c:pt idx="74">
                  <c:v>173.66399999999987</c:v>
                </c:pt>
                <c:pt idx="75">
                  <c:v>134</c:v>
                </c:pt>
                <c:pt idx="76">
                  <c:v>94.336000000000126</c:v>
                </c:pt>
                <c:pt idx="77">
                  <c:v>57.887999999999948</c:v>
                </c:pt>
                <c:pt idx="78">
                  <c:v>27.872000000000043</c:v>
                </c:pt>
                <c:pt idx="79">
                  <c:v>7.5039999999999489</c:v>
                </c:pt>
                <c:pt idx="80">
                  <c:v>0</c:v>
                </c:pt>
                <c:pt idx="81">
                  <c:v>0</c:v>
                </c:pt>
                <c:pt idx="82">
                  <c:v>0</c:v>
                </c:pt>
                <c:pt idx="83">
                  <c:v>0</c:v>
                </c:pt>
                <c:pt idx="84">
                  <c:v>0</c:v>
                </c:pt>
                <c:pt idx="85">
                  <c:v>0</c:v>
                </c:pt>
                <c:pt idx="86">
                  <c:v>0</c:v>
                </c:pt>
                <c:pt idx="87">
                  <c:v>0</c:v>
                </c:pt>
                <c:pt idx="88">
                  <c:v>0</c:v>
                </c:pt>
                <c:pt idx="89">
                  <c:v>0</c:v>
                </c:pt>
                <c:pt idx="90">
                  <c:v>0</c:v>
                </c:pt>
                <c:pt idx="91">
                  <c:v>13.18799999999991</c:v>
                </c:pt>
                <c:pt idx="92">
                  <c:v>48.983999999999675</c:v>
                </c:pt>
                <c:pt idx="93">
                  <c:v>101.73600000000042</c:v>
                </c:pt>
                <c:pt idx="94">
                  <c:v>165.79200000000023</c:v>
                </c:pt>
                <c:pt idx="95">
                  <c:v>235.5</c:v>
                </c:pt>
                <c:pt idx="96">
                  <c:v>305.2079999999998</c:v>
                </c:pt>
                <c:pt idx="97">
                  <c:v>369.26399999999956</c:v>
                </c:pt>
                <c:pt idx="98">
                  <c:v>422.0160000000003</c:v>
                </c:pt>
                <c:pt idx="99">
                  <c:v>457.81200000000007</c:v>
                </c:pt>
                <c:pt idx="100">
                  <c:v>471</c:v>
                </c:pt>
                <c:pt idx="101">
                  <c:v>471</c:v>
                </c:pt>
                <c:pt idx="102">
                  <c:v>471</c:v>
                </c:pt>
                <c:pt idx="103">
                  <c:v>471</c:v>
                </c:pt>
                <c:pt idx="104">
                  <c:v>471</c:v>
                </c:pt>
                <c:pt idx="105">
                  <c:v>471</c:v>
                </c:pt>
                <c:pt idx="106">
                  <c:v>471</c:v>
                </c:pt>
                <c:pt idx="107">
                  <c:v>471</c:v>
                </c:pt>
                <c:pt idx="108">
                  <c:v>471</c:v>
                </c:pt>
                <c:pt idx="109">
                  <c:v>471</c:v>
                </c:pt>
                <c:pt idx="110">
                  <c:v>471</c:v>
                </c:pt>
                <c:pt idx="111">
                  <c:v>469.06799999999998</c:v>
                </c:pt>
                <c:pt idx="112">
                  <c:v>463.82400000000001</c:v>
                </c:pt>
                <c:pt idx="113">
                  <c:v>456.09599999999989</c:v>
                </c:pt>
                <c:pt idx="114">
                  <c:v>446.71199999999999</c:v>
                </c:pt>
                <c:pt idx="115">
                  <c:v>436.5</c:v>
                </c:pt>
                <c:pt idx="116">
                  <c:v>426.28800000000001</c:v>
                </c:pt>
                <c:pt idx="117">
                  <c:v>416.904</c:v>
                </c:pt>
                <c:pt idx="118">
                  <c:v>409.17599999999999</c:v>
                </c:pt>
                <c:pt idx="119">
                  <c:v>403.93200000000002</c:v>
                </c:pt>
                <c:pt idx="120">
                  <c:v>402</c:v>
                </c:pt>
                <c:pt idx="121">
                  <c:v>406.91999999999996</c:v>
                </c:pt>
                <c:pt idx="122">
                  <c:v>411.47999999999996</c:v>
                </c:pt>
                <c:pt idx="123">
                  <c:v>415.68</c:v>
                </c:pt>
                <c:pt idx="124">
                  <c:v>419.52</c:v>
                </c:pt>
                <c:pt idx="125">
                  <c:v>423</c:v>
                </c:pt>
                <c:pt idx="126">
                  <c:v>426.12</c:v>
                </c:pt>
                <c:pt idx="127">
                  <c:v>428.88</c:v>
                </c:pt>
                <c:pt idx="128">
                  <c:v>431.28</c:v>
                </c:pt>
                <c:pt idx="129">
                  <c:v>433.32000000000005</c:v>
                </c:pt>
                <c:pt idx="130">
                  <c:v>435</c:v>
                </c:pt>
                <c:pt idx="131">
                  <c:v>440.80199999999996</c:v>
                </c:pt>
                <c:pt idx="132">
                  <c:v>447.21599999999995</c:v>
                </c:pt>
                <c:pt idx="133">
                  <c:v>453.95399999999995</c:v>
                </c:pt>
                <c:pt idx="134">
                  <c:v>460.72800000000007</c:v>
                </c:pt>
                <c:pt idx="135">
                  <c:v>467.25</c:v>
                </c:pt>
                <c:pt idx="136">
                  <c:v>473.23200000000003</c:v>
                </c:pt>
                <c:pt idx="137">
                  <c:v>478.38599999999991</c:v>
                </c:pt>
                <c:pt idx="138">
                  <c:v>482.42400000000009</c:v>
                </c:pt>
                <c:pt idx="139">
                  <c:v>485.05799999999999</c:v>
                </c:pt>
                <c:pt idx="140">
                  <c:v>486</c:v>
                </c:pt>
                <c:pt idx="141">
                  <c:v>485.77300000000002</c:v>
                </c:pt>
                <c:pt idx="142">
                  <c:v>484.90400000000005</c:v>
                </c:pt>
                <c:pt idx="143">
                  <c:v>483.11099999999999</c:v>
                </c:pt>
                <c:pt idx="144">
                  <c:v>480.11200000000002</c:v>
                </c:pt>
                <c:pt idx="145">
                  <c:v>475.625</c:v>
                </c:pt>
                <c:pt idx="146">
                  <c:v>469.36800000000005</c:v>
                </c:pt>
                <c:pt idx="147">
                  <c:v>461.05899999999997</c:v>
                </c:pt>
                <c:pt idx="148">
                  <c:v>450.41599999999994</c:v>
                </c:pt>
                <c:pt idx="149">
                  <c:v>437.15699999999993</c:v>
                </c:pt>
                <c:pt idx="150">
                  <c:v>421</c:v>
                </c:pt>
                <c:pt idx="151">
                  <c:v>408.0080000000001</c:v>
                </c:pt>
                <c:pt idx="152">
                  <c:v>394.82400000000013</c:v>
                </c:pt>
                <c:pt idx="153">
                  <c:v>381.43599999999981</c:v>
                </c:pt>
                <c:pt idx="154">
                  <c:v>367.83200000000005</c:v>
                </c:pt>
                <c:pt idx="155">
                  <c:v>354</c:v>
                </c:pt>
                <c:pt idx="156">
                  <c:v>339.92800000000005</c:v>
                </c:pt>
                <c:pt idx="157">
                  <c:v>325.6040000000001</c:v>
                </c:pt>
                <c:pt idx="158">
                  <c:v>311.01599999999985</c:v>
                </c:pt>
                <c:pt idx="159">
                  <c:v>296.15199999999993</c:v>
                </c:pt>
                <c:pt idx="160">
                  <c:v>281</c:v>
                </c:pt>
                <c:pt idx="161">
                  <c:v>273.13199999999978</c:v>
                </c:pt>
                <c:pt idx="162">
                  <c:v>251.77600000000018</c:v>
                </c:pt>
                <c:pt idx="163">
                  <c:v>220.30399999999972</c:v>
                </c:pt>
                <c:pt idx="164">
                  <c:v>182.08800000000056</c:v>
                </c:pt>
                <c:pt idx="165">
                  <c:v>140.5</c:v>
                </c:pt>
                <c:pt idx="166">
                  <c:v>98.911999999999438</c:v>
                </c:pt>
                <c:pt idx="167">
                  <c:v>60.696000000000247</c:v>
                </c:pt>
                <c:pt idx="168">
                  <c:v>29.223999999999808</c:v>
                </c:pt>
                <c:pt idx="169">
                  <c:v>7.8680000000002153</c:v>
                </c:pt>
                <c:pt idx="170">
                  <c:v>0</c:v>
                </c:pt>
              </c:numCache>
            </c:numRef>
          </c:yVal>
          <c:smooth val="0"/>
          <c:extLst>
            <c:ext xmlns:c16="http://schemas.microsoft.com/office/drawing/2014/chart" uri="{C3380CC4-5D6E-409C-BE32-E72D297353CC}">
              <c16:uniqueId val="{00000000-F83B-421B-812C-D590765EF4E9}"/>
            </c:ext>
          </c:extLst>
        </c:ser>
        <c:ser>
          <c:idx val="1"/>
          <c:order val="1"/>
          <c:tx>
            <c:v>Anchor Points</c:v>
          </c:tx>
          <c:spPr>
            <a:ln w="19050" cap="rnd">
              <a:noFill/>
              <a:round/>
            </a:ln>
            <a:effectLst/>
          </c:spPr>
          <c:marker>
            <c:symbol val="circle"/>
            <c:size val="5"/>
            <c:spPr>
              <a:solidFill>
                <a:schemeClr val="accent2"/>
              </a:solidFill>
              <a:ln w="9525">
                <a:solidFill>
                  <a:schemeClr val="accent2"/>
                </a:solidFill>
              </a:ln>
              <a:effectLst/>
            </c:spPr>
          </c:marker>
          <c:xVal>
            <c:numRef>
              <c:f>'Problem 4'!$B$6:$B$23</c:f>
              <c:numCache>
                <c:formatCode>General</c:formatCode>
                <c:ptCount val="18"/>
                <c:pt idx="0">
                  <c:v>455</c:v>
                </c:pt>
                <c:pt idx="1">
                  <c:v>376</c:v>
                </c:pt>
                <c:pt idx="2">
                  <c:v>376</c:v>
                </c:pt>
                <c:pt idx="3">
                  <c:v>340</c:v>
                </c:pt>
                <c:pt idx="4">
                  <c:v>269</c:v>
                </c:pt>
                <c:pt idx="5">
                  <c:v>181</c:v>
                </c:pt>
                <c:pt idx="6">
                  <c:v>153</c:v>
                </c:pt>
                <c:pt idx="7">
                  <c:v>144</c:v>
                </c:pt>
                <c:pt idx="8">
                  <c:v>144</c:v>
                </c:pt>
                <c:pt idx="9">
                  <c:v>64</c:v>
                </c:pt>
                <c:pt idx="10">
                  <c:v>64</c:v>
                </c:pt>
                <c:pt idx="11">
                  <c:v>144</c:v>
                </c:pt>
                <c:pt idx="12">
                  <c:v>144</c:v>
                </c:pt>
                <c:pt idx="13">
                  <c:v>169</c:v>
                </c:pt>
                <c:pt idx="14">
                  <c:v>292</c:v>
                </c:pt>
                <c:pt idx="15">
                  <c:v>426</c:v>
                </c:pt>
                <c:pt idx="16">
                  <c:v>455</c:v>
                </c:pt>
                <c:pt idx="17">
                  <c:v>455</c:v>
                </c:pt>
              </c:numCache>
            </c:numRef>
          </c:xVal>
          <c:yVal>
            <c:numRef>
              <c:f>'Problem 4'!$C$6:$C$23</c:f>
              <c:numCache>
                <c:formatCode>General</c:formatCode>
                <c:ptCount val="18"/>
                <c:pt idx="0">
                  <c:v>0</c:v>
                </c:pt>
                <c:pt idx="1">
                  <c:v>0</c:v>
                </c:pt>
                <c:pt idx="2">
                  <c:v>300</c:v>
                </c:pt>
                <c:pt idx="3">
                  <c:v>390</c:v>
                </c:pt>
                <c:pt idx="4">
                  <c:v>411</c:v>
                </c:pt>
                <c:pt idx="5">
                  <c:v>376</c:v>
                </c:pt>
                <c:pt idx="6">
                  <c:v>333</c:v>
                </c:pt>
                <c:pt idx="7">
                  <c:v>268</c:v>
                </c:pt>
                <c:pt idx="8">
                  <c:v>0</c:v>
                </c:pt>
                <c:pt idx="9">
                  <c:v>0</c:v>
                </c:pt>
                <c:pt idx="10">
                  <c:v>471</c:v>
                </c:pt>
                <c:pt idx="11">
                  <c:v>471</c:v>
                </c:pt>
                <c:pt idx="12">
                  <c:v>402</c:v>
                </c:pt>
                <c:pt idx="13">
                  <c:v>435</c:v>
                </c:pt>
                <c:pt idx="14">
                  <c:v>486</c:v>
                </c:pt>
                <c:pt idx="15">
                  <c:v>421</c:v>
                </c:pt>
                <c:pt idx="16">
                  <c:v>281</c:v>
                </c:pt>
                <c:pt idx="17">
                  <c:v>0</c:v>
                </c:pt>
              </c:numCache>
            </c:numRef>
          </c:yVal>
          <c:smooth val="0"/>
          <c:extLst>
            <c:ext xmlns:c16="http://schemas.microsoft.com/office/drawing/2014/chart" uri="{C3380CC4-5D6E-409C-BE32-E72D297353CC}">
              <c16:uniqueId val="{00000002-F83B-421B-812C-D590765EF4E9}"/>
            </c:ext>
          </c:extLst>
        </c:ser>
        <c:dLbls>
          <c:showLegendKey val="0"/>
          <c:showVal val="0"/>
          <c:showCatName val="0"/>
          <c:showSerName val="0"/>
          <c:showPercent val="0"/>
          <c:showBubbleSize val="0"/>
        </c:dLbls>
        <c:axId val="700507064"/>
        <c:axId val="700508664"/>
      </c:scatterChart>
      <c:valAx>
        <c:axId val="700507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508664"/>
        <c:crosses val="autoZero"/>
        <c:crossBetween val="midCat"/>
      </c:valAx>
      <c:valAx>
        <c:axId val="700508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507064"/>
        <c:crosses val="autoZero"/>
        <c:crossBetween val="midCat"/>
        <c:majorUnit val="5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Population of the Largest U.S. Cities</a:t>
            </a:r>
            <a:endParaRPr lang="en-US" sz="1400" b="0" i="0" u="none" strike="noStrike" baseline="0">
              <a:effectLst/>
            </a:endParaRPr>
          </a:p>
        </c:rich>
      </c:tx>
      <c:overlay val="0"/>
      <c:spPr>
        <a:noFill/>
        <a:ln>
          <a:noFill/>
        </a:ln>
        <a:effectLst/>
      </c:spPr>
    </c:title>
    <c:autoTitleDeleted val="0"/>
    <c:plotArea>
      <c:layout/>
      <c:scatterChart>
        <c:scatterStyle val="smoothMarker"/>
        <c:varyColors val="0"/>
        <c:ser>
          <c:idx val="3"/>
          <c:order val="0"/>
          <c:tx>
            <c:v>Data</c:v>
          </c:tx>
          <c:spPr>
            <a:ln w="19050" cap="rnd">
              <a:noFill/>
              <a:round/>
            </a:ln>
            <a:effectLst/>
          </c:spPr>
          <c:marker>
            <c:symbol val="circle"/>
            <c:size val="5"/>
            <c:spPr>
              <a:solidFill>
                <a:schemeClr val="accent4"/>
              </a:solidFill>
              <a:ln w="9525">
                <a:solidFill>
                  <a:schemeClr val="accent4"/>
                </a:solidFill>
              </a:ln>
              <a:effectLst/>
            </c:spPr>
          </c:marker>
          <c:dLbls>
            <c:dLbl>
              <c:idx val="0"/>
              <c:tx>
                <c:rich>
                  <a:bodyPr/>
                  <a:lstStyle/>
                  <a:p>
                    <a:fld id="{BE7A5197-0319-47EB-8454-D8CA9F9C10D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BEF-4EDF-B7A4-16948EA52EF9}"/>
                </c:ext>
              </c:extLst>
            </c:dLbl>
            <c:dLbl>
              <c:idx val="1"/>
              <c:tx>
                <c:rich>
                  <a:bodyPr/>
                  <a:lstStyle/>
                  <a:p>
                    <a:fld id="{A6809409-9E4A-4AB8-AA31-E2982540639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BEF-4EDF-B7A4-16948EA52EF9}"/>
                </c:ext>
              </c:extLst>
            </c:dLbl>
            <c:dLbl>
              <c:idx val="2"/>
              <c:tx>
                <c:rich>
                  <a:bodyPr/>
                  <a:lstStyle/>
                  <a:p>
                    <a:fld id="{6E574461-36AE-46BE-88D0-5EB851825B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BEF-4EDF-B7A4-16948EA52EF9}"/>
                </c:ext>
              </c:extLst>
            </c:dLbl>
            <c:dLbl>
              <c:idx val="3"/>
              <c:tx>
                <c:rich>
                  <a:bodyPr/>
                  <a:lstStyle/>
                  <a:p>
                    <a:fld id="{EA9DF63D-289E-464A-80BA-79DE3D29EAB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BEF-4EDF-B7A4-16948EA52EF9}"/>
                </c:ext>
              </c:extLst>
            </c:dLbl>
            <c:dLbl>
              <c:idx val="4"/>
              <c:tx>
                <c:rich>
                  <a:bodyPr/>
                  <a:lstStyle/>
                  <a:p>
                    <a:fld id="{1E968315-4A21-4CD9-AF05-DB9E1933B40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BEF-4EDF-B7A4-16948EA52EF9}"/>
                </c:ext>
              </c:extLst>
            </c:dLbl>
            <c:dLbl>
              <c:idx val="5"/>
              <c:tx>
                <c:rich>
                  <a:bodyPr/>
                  <a:lstStyle/>
                  <a:p>
                    <a:fld id="{20274E69-1202-4907-A11E-D9665C3E4E7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BEF-4EDF-B7A4-16948EA52EF9}"/>
                </c:ext>
              </c:extLst>
            </c:dLbl>
            <c:dLbl>
              <c:idx val="6"/>
              <c:tx>
                <c:rich>
                  <a:bodyPr/>
                  <a:lstStyle/>
                  <a:p>
                    <a:fld id="{43E6D488-BC46-4F85-B9FE-801D2BE8710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BEF-4EDF-B7A4-16948EA52EF9}"/>
                </c:ext>
              </c:extLst>
            </c:dLbl>
            <c:dLbl>
              <c:idx val="7"/>
              <c:tx>
                <c:rich>
                  <a:bodyPr/>
                  <a:lstStyle/>
                  <a:p>
                    <a:fld id="{D6B6664C-6240-4B77-91F0-C7910C95801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BEF-4EDF-B7A4-16948EA52EF9}"/>
                </c:ext>
              </c:extLst>
            </c:dLbl>
            <c:dLbl>
              <c:idx val="8"/>
              <c:tx>
                <c:rich>
                  <a:bodyPr/>
                  <a:lstStyle/>
                  <a:p>
                    <a:fld id="{A0D25C27-5EE5-457F-BC81-523B744C715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BEF-4EDF-B7A4-16948EA52EF9}"/>
                </c:ext>
              </c:extLst>
            </c:dLbl>
            <c:dLbl>
              <c:idx val="9"/>
              <c:tx>
                <c:rich>
                  <a:bodyPr/>
                  <a:lstStyle/>
                  <a:p>
                    <a:fld id="{3B51BC02-C772-44C1-AF45-F20F99292B8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BEF-4EDF-B7A4-16948EA52EF9}"/>
                </c:ext>
              </c:extLst>
            </c:dLbl>
            <c:dLbl>
              <c:idx val="10"/>
              <c:tx>
                <c:rich>
                  <a:bodyPr/>
                  <a:lstStyle/>
                  <a:p>
                    <a:fld id="{329E211F-08CA-4394-81F4-963C6FA9609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BEF-4EDF-B7A4-16948EA52EF9}"/>
                </c:ext>
              </c:extLst>
            </c:dLbl>
            <c:dLbl>
              <c:idx val="11"/>
              <c:tx>
                <c:rich>
                  <a:bodyPr/>
                  <a:lstStyle/>
                  <a:p>
                    <a:fld id="{28425E3F-B421-497F-9836-3332EFEA258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BEF-4EDF-B7A4-16948EA52EF9}"/>
                </c:ext>
              </c:extLst>
            </c:dLbl>
            <c:dLbl>
              <c:idx val="12"/>
              <c:tx>
                <c:rich>
                  <a:bodyPr/>
                  <a:lstStyle/>
                  <a:p>
                    <a:fld id="{E905EAED-1806-4F6C-BD77-5803D2BAB7B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BEF-4EDF-B7A4-16948EA52EF9}"/>
                </c:ext>
              </c:extLst>
            </c:dLbl>
            <c:dLbl>
              <c:idx val="13"/>
              <c:tx>
                <c:rich>
                  <a:bodyPr/>
                  <a:lstStyle/>
                  <a:p>
                    <a:fld id="{93080C09-FEE2-44D0-9AC1-DA2A6711770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BEF-4EDF-B7A4-16948EA52EF9}"/>
                </c:ext>
              </c:extLst>
            </c:dLbl>
            <c:dLbl>
              <c:idx val="14"/>
              <c:tx>
                <c:rich>
                  <a:bodyPr/>
                  <a:lstStyle/>
                  <a:p>
                    <a:fld id="{142E7898-4553-4ABF-B5F7-37AB29F0AE8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BEF-4EDF-B7A4-16948EA52EF9}"/>
                </c:ext>
              </c:extLst>
            </c:dLbl>
            <c:dLbl>
              <c:idx val="15"/>
              <c:tx>
                <c:rich>
                  <a:bodyPr/>
                  <a:lstStyle/>
                  <a:p>
                    <a:fld id="{AA24FF72-CF62-4BAE-829D-B31EB8B1F1C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BEF-4EDF-B7A4-16948EA52EF9}"/>
                </c:ext>
              </c:extLst>
            </c:dLbl>
            <c:dLbl>
              <c:idx val="16"/>
              <c:tx>
                <c:rich>
                  <a:bodyPr/>
                  <a:lstStyle/>
                  <a:p>
                    <a:fld id="{5B6CD29E-B645-4E0A-BEA5-A82B5ACB4FB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BEF-4EDF-B7A4-16948EA52EF9}"/>
                </c:ext>
              </c:extLst>
            </c:dLbl>
            <c:dLbl>
              <c:idx val="17"/>
              <c:tx>
                <c:rich>
                  <a:bodyPr/>
                  <a:lstStyle/>
                  <a:p>
                    <a:fld id="{6A89AB05-54A0-4B43-A826-800DEF86625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BEF-4EDF-B7A4-16948EA52EF9}"/>
                </c:ext>
              </c:extLst>
            </c:dLbl>
            <c:dLbl>
              <c:idx val="18"/>
              <c:tx>
                <c:rich>
                  <a:bodyPr/>
                  <a:lstStyle/>
                  <a:p>
                    <a:fld id="{ECD7753A-5CE2-459A-9D0B-C2228AECBC4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BEF-4EDF-B7A4-16948EA52EF9}"/>
                </c:ext>
              </c:extLst>
            </c:dLbl>
            <c:dLbl>
              <c:idx val="19"/>
              <c:tx>
                <c:rich>
                  <a:bodyPr/>
                  <a:lstStyle/>
                  <a:p>
                    <a:fld id="{0B6F413E-767C-4385-834F-A22739F0DAC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BEF-4EDF-B7A4-16948EA52EF9}"/>
                </c:ext>
              </c:extLst>
            </c:dLbl>
            <c:spPr>
              <a:noFill/>
              <a:ln>
                <a:noFill/>
              </a:ln>
              <a:effectLst/>
            </c:spPr>
            <c:txPr>
              <a:bodyPr rot="-3600000" spcFirstLastPara="1" vertOverflow="ellipsis" vert="horz" wrap="square" lIns="36576"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xVal>
            <c:numRef>
              <c:f>'Problem 5'!$B$5:$B$24</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'Problem 5'!$C$5:$C$24</c:f>
              <c:numCache>
                <c:formatCode>General</c:formatCode>
                <c:ptCount val="20"/>
                <c:pt idx="0">
                  <c:v>8.3358969999999992</c:v>
                </c:pt>
                <c:pt idx="1">
                  <c:v>3.822238</c:v>
                </c:pt>
                <c:pt idx="2">
                  <c:v>2.6650390000000002</c:v>
                </c:pt>
                <c:pt idx="3">
                  <c:v>2.3028780000000002</c:v>
                </c:pt>
                <c:pt idx="4">
                  <c:v>1.644409</c:v>
                </c:pt>
                <c:pt idx="5">
                  <c:v>1.567258</c:v>
                </c:pt>
                <c:pt idx="6">
                  <c:v>1.472909</c:v>
                </c:pt>
                <c:pt idx="7">
                  <c:v>1.381162</c:v>
                </c:pt>
                <c:pt idx="8">
                  <c:v>1.299544</c:v>
                </c:pt>
                <c:pt idx="9">
                  <c:v>0.97444699999999995</c:v>
                </c:pt>
                <c:pt idx="10">
                  <c:v>0.97131900000000004</c:v>
                </c:pt>
                <c:pt idx="11">
                  <c:v>0.97123300000000001</c:v>
                </c:pt>
                <c:pt idx="12">
                  <c:v>0.95670900000000003</c:v>
                </c:pt>
                <c:pt idx="13">
                  <c:v>0.90797099999999997</c:v>
                </c:pt>
                <c:pt idx="14">
                  <c:v>0.89771999999999996</c:v>
                </c:pt>
                <c:pt idx="15">
                  <c:v>0.88062099999999999</c:v>
                </c:pt>
                <c:pt idx="16">
                  <c:v>0.80843699999999996</c:v>
                </c:pt>
                <c:pt idx="17">
                  <c:v>0.74925600000000003</c:v>
                </c:pt>
                <c:pt idx="18">
                  <c:v>0.713252</c:v>
                </c:pt>
                <c:pt idx="19">
                  <c:v>0.69479999999999997</c:v>
                </c:pt>
              </c:numCache>
            </c:numRef>
          </c:yVal>
          <c:smooth val="1"/>
          <c:extLst>
            <c:ext xmlns:c15="http://schemas.microsoft.com/office/drawing/2012/chart" uri="{02D57815-91ED-43cb-92C2-25804820EDAC}">
              <c15:datalabelsRange>
                <c15:f>'Problem 5'!$A$5:$A$24</c15:f>
                <c15:dlblRangeCache>
                  <c:ptCount val="20"/>
                  <c:pt idx="0">
                    <c:v>New York</c:v>
                  </c:pt>
                  <c:pt idx="1">
                    <c:v>Los Angeles</c:v>
                  </c:pt>
                  <c:pt idx="2">
                    <c:v>Chicago</c:v>
                  </c:pt>
                  <c:pt idx="3">
                    <c:v>Houston</c:v>
                  </c:pt>
                  <c:pt idx="4">
                    <c:v>Phoenix</c:v>
                  </c:pt>
                  <c:pt idx="5">
                    <c:v>Philadelphia</c:v>
                  </c:pt>
                  <c:pt idx="6">
                    <c:v>San Antonio</c:v>
                  </c:pt>
                  <c:pt idx="7">
                    <c:v>San Diego</c:v>
                  </c:pt>
                  <c:pt idx="8">
                    <c:v>Dallas</c:v>
                  </c:pt>
                  <c:pt idx="9">
                    <c:v>Austin</c:v>
                  </c:pt>
                  <c:pt idx="10">
                    <c:v>Jacksonville</c:v>
                  </c:pt>
                  <c:pt idx="11">
                    <c:v>San Jose</c:v>
                  </c:pt>
                  <c:pt idx="12">
                    <c:v>Fort Worth</c:v>
                  </c:pt>
                  <c:pt idx="13">
                    <c:v>Columbus</c:v>
                  </c:pt>
                  <c:pt idx="14">
                    <c:v>Charlotte</c:v>
                  </c:pt>
                  <c:pt idx="15">
                    <c:v>Indianapolis</c:v>
                  </c:pt>
                  <c:pt idx="16">
                    <c:v>San Francisco</c:v>
                  </c:pt>
                  <c:pt idx="17">
                    <c:v>Seattle</c:v>
                  </c:pt>
                  <c:pt idx="18">
                    <c:v>Denver</c:v>
                  </c:pt>
                  <c:pt idx="19">
                    <c:v>Oklahoma City</c:v>
                  </c:pt>
                </c15:dlblRangeCache>
              </c15:datalabelsRange>
            </c:ext>
            <c:ext xmlns:c16="http://schemas.microsoft.com/office/drawing/2014/chart" uri="{C3380CC4-5D6E-409C-BE32-E72D297353CC}">
              <c16:uniqueId val="{00000004-8BEF-4EDF-B7A4-16948EA52EF9}"/>
            </c:ext>
          </c:extLst>
        </c:ser>
        <c:ser>
          <c:idx val="0"/>
          <c:order val="1"/>
          <c:tx>
            <c:strRef>
              <c:f>'Problem 5'!$L$25</c:f>
              <c:strCache>
                <c:ptCount val="1"/>
                <c:pt idx="0">
                  <c:v>linear</c:v>
                </c:pt>
              </c:strCache>
            </c:strRef>
          </c:tx>
          <c:spPr>
            <a:ln w="19050" cap="rnd">
              <a:solidFill>
                <a:schemeClr val="accent1"/>
              </a:solidFill>
              <a:round/>
            </a:ln>
            <a:effectLst/>
          </c:spPr>
          <c:marker>
            <c:symbol val="none"/>
          </c:marker>
          <c:xVal>
            <c:numRef>
              <c:f>'Problem 5'!$K$26:$K$121</c:f>
              <c:numCache>
                <c:formatCode>General</c:formatCode>
                <c:ptCount val="96"/>
                <c:pt idx="0">
                  <c:v>1</c:v>
                </c:pt>
                <c:pt idx="1">
                  <c:v>1.2</c:v>
                </c:pt>
                <c:pt idx="2">
                  <c:v>1.4</c:v>
                </c:pt>
                <c:pt idx="3">
                  <c:v>1.6</c:v>
                </c:pt>
                <c:pt idx="4">
                  <c:v>1.8</c:v>
                </c:pt>
                <c:pt idx="5">
                  <c:v>2</c:v>
                </c:pt>
                <c:pt idx="6">
                  <c:v>2.2000000000000002</c:v>
                </c:pt>
                <c:pt idx="7">
                  <c:v>2.4</c:v>
                </c:pt>
                <c:pt idx="8">
                  <c:v>2.6</c:v>
                </c:pt>
                <c:pt idx="9">
                  <c:v>2.8</c:v>
                </c:pt>
                <c:pt idx="10">
                  <c:v>3</c:v>
                </c:pt>
                <c:pt idx="11">
                  <c:v>3.2</c:v>
                </c:pt>
                <c:pt idx="12">
                  <c:v>3.4</c:v>
                </c:pt>
                <c:pt idx="13">
                  <c:v>3.6</c:v>
                </c:pt>
                <c:pt idx="14">
                  <c:v>3.8</c:v>
                </c:pt>
                <c:pt idx="15">
                  <c:v>4</c:v>
                </c:pt>
                <c:pt idx="16">
                  <c:v>4.2</c:v>
                </c:pt>
                <c:pt idx="17">
                  <c:v>4.4000000000000004</c:v>
                </c:pt>
                <c:pt idx="18">
                  <c:v>4.5999999999999996</c:v>
                </c:pt>
                <c:pt idx="19">
                  <c:v>4.8</c:v>
                </c:pt>
                <c:pt idx="20">
                  <c:v>5</c:v>
                </c:pt>
                <c:pt idx="21">
                  <c:v>5.2</c:v>
                </c:pt>
                <c:pt idx="22">
                  <c:v>5.4</c:v>
                </c:pt>
                <c:pt idx="23">
                  <c:v>5.6</c:v>
                </c:pt>
                <c:pt idx="24">
                  <c:v>5.8</c:v>
                </c:pt>
                <c:pt idx="25">
                  <c:v>6</c:v>
                </c:pt>
                <c:pt idx="26">
                  <c:v>6.2</c:v>
                </c:pt>
                <c:pt idx="27">
                  <c:v>6.4</c:v>
                </c:pt>
                <c:pt idx="28">
                  <c:v>6.6</c:v>
                </c:pt>
                <c:pt idx="29">
                  <c:v>6.8</c:v>
                </c:pt>
                <c:pt idx="30">
                  <c:v>7</c:v>
                </c:pt>
                <c:pt idx="31">
                  <c:v>7.2</c:v>
                </c:pt>
                <c:pt idx="32">
                  <c:v>7.4</c:v>
                </c:pt>
                <c:pt idx="33">
                  <c:v>7.6</c:v>
                </c:pt>
                <c:pt idx="34">
                  <c:v>7.8</c:v>
                </c:pt>
                <c:pt idx="35">
                  <c:v>8</c:v>
                </c:pt>
                <c:pt idx="36">
                  <c:v>8.1999999999999993</c:v>
                </c:pt>
                <c:pt idx="37">
                  <c:v>8.4</c:v>
                </c:pt>
                <c:pt idx="38">
                  <c:v>8.6</c:v>
                </c:pt>
                <c:pt idx="39">
                  <c:v>8.8000000000000007</c:v>
                </c:pt>
                <c:pt idx="40">
                  <c:v>9</c:v>
                </c:pt>
                <c:pt idx="41">
                  <c:v>9.1999999999999993</c:v>
                </c:pt>
                <c:pt idx="42">
                  <c:v>9.4</c:v>
                </c:pt>
                <c:pt idx="43">
                  <c:v>9.6</c:v>
                </c:pt>
                <c:pt idx="44">
                  <c:v>9.8000000000000007</c:v>
                </c:pt>
                <c:pt idx="45">
                  <c:v>10</c:v>
                </c:pt>
                <c:pt idx="46">
                  <c:v>10.199999999999999</c:v>
                </c:pt>
                <c:pt idx="47">
                  <c:v>10.4</c:v>
                </c:pt>
                <c:pt idx="48">
                  <c:v>10.6</c:v>
                </c:pt>
                <c:pt idx="49">
                  <c:v>10.8</c:v>
                </c:pt>
                <c:pt idx="50">
                  <c:v>11</c:v>
                </c:pt>
                <c:pt idx="51">
                  <c:v>11.2</c:v>
                </c:pt>
                <c:pt idx="52">
                  <c:v>11.4</c:v>
                </c:pt>
                <c:pt idx="53">
                  <c:v>11.6</c:v>
                </c:pt>
                <c:pt idx="54">
                  <c:v>11.8</c:v>
                </c:pt>
                <c:pt idx="55">
                  <c:v>12</c:v>
                </c:pt>
                <c:pt idx="56">
                  <c:v>12.2</c:v>
                </c:pt>
                <c:pt idx="57">
                  <c:v>12.4</c:v>
                </c:pt>
                <c:pt idx="58">
                  <c:v>12.6</c:v>
                </c:pt>
                <c:pt idx="59">
                  <c:v>12.8</c:v>
                </c:pt>
                <c:pt idx="60">
                  <c:v>13</c:v>
                </c:pt>
                <c:pt idx="61">
                  <c:v>13.2</c:v>
                </c:pt>
                <c:pt idx="62">
                  <c:v>13.4</c:v>
                </c:pt>
                <c:pt idx="63">
                  <c:v>13.6</c:v>
                </c:pt>
                <c:pt idx="64">
                  <c:v>13.8</c:v>
                </c:pt>
                <c:pt idx="65">
                  <c:v>14</c:v>
                </c:pt>
                <c:pt idx="66">
                  <c:v>14.2</c:v>
                </c:pt>
                <c:pt idx="67">
                  <c:v>14.4</c:v>
                </c:pt>
                <c:pt idx="68">
                  <c:v>14.6</c:v>
                </c:pt>
                <c:pt idx="69">
                  <c:v>14.8</c:v>
                </c:pt>
                <c:pt idx="70">
                  <c:v>15</c:v>
                </c:pt>
                <c:pt idx="71">
                  <c:v>15.2</c:v>
                </c:pt>
                <c:pt idx="72">
                  <c:v>15.4</c:v>
                </c:pt>
                <c:pt idx="73">
                  <c:v>15.6</c:v>
                </c:pt>
                <c:pt idx="74">
                  <c:v>15.8</c:v>
                </c:pt>
                <c:pt idx="75">
                  <c:v>16</c:v>
                </c:pt>
                <c:pt idx="76">
                  <c:v>16.2</c:v>
                </c:pt>
                <c:pt idx="77">
                  <c:v>16.399999999999999</c:v>
                </c:pt>
                <c:pt idx="78">
                  <c:v>16.600000000000001</c:v>
                </c:pt>
                <c:pt idx="79">
                  <c:v>16.8</c:v>
                </c:pt>
                <c:pt idx="80">
                  <c:v>17</c:v>
                </c:pt>
                <c:pt idx="81">
                  <c:v>17.2</c:v>
                </c:pt>
                <c:pt idx="82">
                  <c:v>17.399999999999999</c:v>
                </c:pt>
                <c:pt idx="83">
                  <c:v>17.600000000000001</c:v>
                </c:pt>
                <c:pt idx="84">
                  <c:v>17.8</c:v>
                </c:pt>
                <c:pt idx="85">
                  <c:v>18</c:v>
                </c:pt>
                <c:pt idx="86">
                  <c:v>18.2</c:v>
                </c:pt>
                <c:pt idx="87">
                  <c:v>18.399999999999999</c:v>
                </c:pt>
                <c:pt idx="88">
                  <c:v>18.600000000000001</c:v>
                </c:pt>
                <c:pt idx="89">
                  <c:v>18.8</c:v>
                </c:pt>
                <c:pt idx="90">
                  <c:v>19</c:v>
                </c:pt>
                <c:pt idx="91">
                  <c:v>19.2</c:v>
                </c:pt>
                <c:pt idx="92">
                  <c:v>19.399999999999999</c:v>
                </c:pt>
                <c:pt idx="93">
                  <c:v>19.600000000000001</c:v>
                </c:pt>
                <c:pt idx="94">
                  <c:v>19.8</c:v>
                </c:pt>
                <c:pt idx="95">
                  <c:v>20</c:v>
                </c:pt>
              </c:numCache>
            </c:numRef>
          </c:xVal>
          <c:yVal>
            <c:numRef>
              <c:f>'Problem 5'!$L$26:$L$121</c:f>
              <c:numCache>
                <c:formatCode>General</c:formatCode>
                <c:ptCount val="96"/>
                <c:pt idx="0">
                  <c:v>3.6129298428571452</c:v>
                </c:pt>
                <c:pt idx="1">
                  <c:v>3.5726756345864685</c:v>
                </c:pt>
                <c:pt idx="2">
                  <c:v>3.5324214263157918</c:v>
                </c:pt>
                <c:pt idx="3">
                  <c:v>3.4921672180451147</c:v>
                </c:pt>
                <c:pt idx="4">
                  <c:v>3.4519130097744379</c:v>
                </c:pt>
                <c:pt idx="5">
                  <c:v>3.4116588015037612</c:v>
                </c:pt>
                <c:pt idx="6">
                  <c:v>3.3714045932330845</c:v>
                </c:pt>
                <c:pt idx="7">
                  <c:v>3.3311503849624078</c:v>
                </c:pt>
                <c:pt idx="8">
                  <c:v>3.2908961766917311</c:v>
                </c:pt>
                <c:pt idx="9">
                  <c:v>3.2506419684210544</c:v>
                </c:pt>
                <c:pt idx="10">
                  <c:v>3.2103877601503776</c:v>
                </c:pt>
                <c:pt idx="11">
                  <c:v>3.1701335518797009</c:v>
                </c:pt>
                <c:pt idx="12">
                  <c:v>3.1298793436090242</c:v>
                </c:pt>
                <c:pt idx="13">
                  <c:v>3.0896251353383475</c:v>
                </c:pt>
                <c:pt idx="14">
                  <c:v>3.0493709270676708</c:v>
                </c:pt>
                <c:pt idx="15">
                  <c:v>3.009116718796994</c:v>
                </c:pt>
                <c:pt idx="16">
                  <c:v>2.9688625105263169</c:v>
                </c:pt>
                <c:pt idx="17">
                  <c:v>2.9286083022556402</c:v>
                </c:pt>
                <c:pt idx="18">
                  <c:v>2.8883540939849635</c:v>
                </c:pt>
                <c:pt idx="19">
                  <c:v>2.8480998857142867</c:v>
                </c:pt>
                <c:pt idx="20">
                  <c:v>2.80784567744361</c:v>
                </c:pt>
                <c:pt idx="21">
                  <c:v>2.7675914691729333</c:v>
                </c:pt>
                <c:pt idx="22">
                  <c:v>2.7273372609022566</c:v>
                </c:pt>
                <c:pt idx="23">
                  <c:v>2.6870830526315799</c:v>
                </c:pt>
                <c:pt idx="24">
                  <c:v>2.6468288443609032</c:v>
                </c:pt>
                <c:pt idx="25">
                  <c:v>2.6065746360902264</c:v>
                </c:pt>
                <c:pt idx="26">
                  <c:v>2.5663204278195497</c:v>
                </c:pt>
                <c:pt idx="27">
                  <c:v>2.5260662195488726</c:v>
                </c:pt>
                <c:pt idx="28">
                  <c:v>2.4858120112781963</c:v>
                </c:pt>
                <c:pt idx="29">
                  <c:v>2.4455578030075191</c:v>
                </c:pt>
                <c:pt idx="30">
                  <c:v>2.4053035947368429</c:v>
                </c:pt>
                <c:pt idx="31">
                  <c:v>2.3650493864661657</c:v>
                </c:pt>
                <c:pt idx="32">
                  <c:v>2.324795178195489</c:v>
                </c:pt>
                <c:pt idx="33">
                  <c:v>2.2845409699248123</c:v>
                </c:pt>
                <c:pt idx="34">
                  <c:v>2.2442867616541355</c:v>
                </c:pt>
                <c:pt idx="35">
                  <c:v>2.2040325533834588</c:v>
                </c:pt>
                <c:pt idx="36">
                  <c:v>2.1637783451127821</c:v>
                </c:pt>
                <c:pt idx="37">
                  <c:v>2.1235241368421054</c:v>
                </c:pt>
                <c:pt idx="38">
                  <c:v>2.0832699285714287</c:v>
                </c:pt>
                <c:pt idx="39">
                  <c:v>2.043015720300752</c:v>
                </c:pt>
                <c:pt idx="40">
                  <c:v>2.0027615120300748</c:v>
                </c:pt>
                <c:pt idx="41">
                  <c:v>1.9625073037593985</c:v>
                </c:pt>
                <c:pt idx="42">
                  <c:v>1.9222530954887216</c:v>
                </c:pt>
                <c:pt idx="43">
                  <c:v>1.8819988872180449</c:v>
                </c:pt>
                <c:pt idx="44">
                  <c:v>1.8417446789473679</c:v>
                </c:pt>
                <c:pt idx="45">
                  <c:v>1.8014904706766912</c:v>
                </c:pt>
                <c:pt idx="46">
                  <c:v>1.7612362624060145</c:v>
                </c:pt>
                <c:pt idx="47">
                  <c:v>1.7209820541353378</c:v>
                </c:pt>
                <c:pt idx="48">
                  <c:v>1.6807278458646611</c:v>
                </c:pt>
                <c:pt idx="49">
                  <c:v>1.6404736375939843</c:v>
                </c:pt>
                <c:pt idx="50">
                  <c:v>1.6002194293233076</c:v>
                </c:pt>
                <c:pt idx="51">
                  <c:v>1.5599652210526309</c:v>
                </c:pt>
                <c:pt idx="52">
                  <c:v>1.5197110127819542</c:v>
                </c:pt>
                <c:pt idx="53">
                  <c:v>1.4794568045112775</c:v>
                </c:pt>
                <c:pt idx="54">
                  <c:v>1.4392025962406003</c:v>
                </c:pt>
                <c:pt idx="55">
                  <c:v>1.398948387969924</c:v>
                </c:pt>
                <c:pt idx="56">
                  <c:v>1.3586941796992473</c:v>
                </c:pt>
                <c:pt idx="57">
                  <c:v>1.3184399714285702</c:v>
                </c:pt>
                <c:pt idx="58">
                  <c:v>1.2781857631578935</c:v>
                </c:pt>
                <c:pt idx="59">
                  <c:v>1.2379315548872167</c:v>
                </c:pt>
                <c:pt idx="60">
                  <c:v>1.19767734661654</c:v>
                </c:pt>
                <c:pt idx="61">
                  <c:v>1.1574231383458633</c:v>
                </c:pt>
                <c:pt idx="62">
                  <c:v>1.1171689300751866</c:v>
                </c:pt>
                <c:pt idx="63">
                  <c:v>1.0769147218045099</c:v>
                </c:pt>
                <c:pt idx="64">
                  <c:v>1.0366605135338332</c:v>
                </c:pt>
                <c:pt idx="65">
                  <c:v>0.99640630526315643</c:v>
                </c:pt>
                <c:pt idx="66">
                  <c:v>0.95615209699247972</c:v>
                </c:pt>
                <c:pt idx="67">
                  <c:v>0.91589788872180256</c:v>
                </c:pt>
                <c:pt idx="68">
                  <c:v>0.87564368045112628</c:v>
                </c:pt>
                <c:pt idx="69">
                  <c:v>0.83538947218044912</c:v>
                </c:pt>
                <c:pt idx="70">
                  <c:v>0.79513526390977241</c:v>
                </c:pt>
                <c:pt idx="71">
                  <c:v>0.75488105563909613</c:v>
                </c:pt>
                <c:pt idx="72">
                  <c:v>0.71462684736841897</c:v>
                </c:pt>
                <c:pt idx="73">
                  <c:v>0.67437263909774225</c:v>
                </c:pt>
                <c:pt idx="74">
                  <c:v>0.63411843082706554</c:v>
                </c:pt>
                <c:pt idx="75">
                  <c:v>0.59386422255638882</c:v>
                </c:pt>
                <c:pt idx="76">
                  <c:v>0.5536100142857121</c:v>
                </c:pt>
                <c:pt idx="77">
                  <c:v>0.51335580601503539</c:v>
                </c:pt>
                <c:pt idx="78">
                  <c:v>0.47310159774435823</c:v>
                </c:pt>
                <c:pt idx="79">
                  <c:v>0.43284738947368151</c:v>
                </c:pt>
                <c:pt idx="80">
                  <c:v>0.39259318120300524</c:v>
                </c:pt>
                <c:pt idx="81">
                  <c:v>0.35233897293232852</c:v>
                </c:pt>
                <c:pt idx="82">
                  <c:v>0.3120847646616518</c:v>
                </c:pt>
                <c:pt idx="83">
                  <c:v>0.27183055639097464</c:v>
                </c:pt>
                <c:pt idx="84">
                  <c:v>0.23157634812029793</c:v>
                </c:pt>
                <c:pt idx="85">
                  <c:v>0.19132213984962121</c:v>
                </c:pt>
                <c:pt idx="86">
                  <c:v>0.15106793157894449</c:v>
                </c:pt>
                <c:pt idx="87">
                  <c:v>0.11081372330826822</c:v>
                </c:pt>
                <c:pt idx="88">
                  <c:v>7.0559515037590614E-2</c:v>
                </c:pt>
                <c:pt idx="89">
                  <c:v>3.0305306766914342E-2</c:v>
                </c:pt>
                <c:pt idx="90">
                  <c:v>-9.9489015037623751E-3</c:v>
                </c:pt>
                <c:pt idx="91">
                  <c:v>-5.0203109774439092E-2</c:v>
                </c:pt>
                <c:pt idx="92">
                  <c:v>-9.0457318045115809E-2</c:v>
                </c:pt>
                <c:pt idx="93">
                  <c:v>-0.13071152631579297</c:v>
                </c:pt>
                <c:pt idx="94">
                  <c:v>-0.17096573458646969</c:v>
                </c:pt>
                <c:pt idx="95">
                  <c:v>-0.2112199428571464</c:v>
                </c:pt>
              </c:numCache>
            </c:numRef>
          </c:yVal>
          <c:smooth val="1"/>
          <c:extLst>
            <c:ext xmlns:c16="http://schemas.microsoft.com/office/drawing/2014/chart" uri="{C3380CC4-5D6E-409C-BE32-E72D297353CC}">
              <c16:uniqueId val="{00000000-8BEF-4EDF-B7A4-16948EA52EF9}"/>
            </c:ext>
          </c:extLst>
        </c:ser>
        <c:ser>
          <c:idx val="1"/>
          <c:order val="2"/>
          <c:tx>
            <c:strRef>
              <c:f>'Problem 5'!$M$25</c:f>
              <c:strCache>
                <c:ptCount val="1"/>
                <c:pt idx="0">
                  <c:v>quadratic</c:v>
                </c:pt>
              </c:strCache>
            </c:strRef>
          </c:tx>
          <c:spPr>
            <a:ln w="19050" cap="rnd">
              <a:solidFill>
                <a:schemeClr val="accent2"/>
              </a:solidFill>
              <a:round/>
            </a:ln>
            <a:effectLst/>
          </c:spPr>
          <c:marker>
            <c:symbol val="none"/>
          </c:marker>
          <c:xVal>
            <c:numRef>
              <c:f>'Problem 5'!$K$26:$K$121</c:f>
              <c:numCache>
                <c:formatCode>General</c:formatCode>
                <c:ptCount val="96"/>
                <c:pt idx="0">
                  <c:v>1</c:v>
                </c:pt>
                <c:pt idx="1">
                  <c:v>1.2</c:v>
                </c:pt>
                <c:pt idx="2">
                  <c:v>1.4</c:v>
                </c:pt>
                <c:pt idx="3">
                  <c:v>1.6</c:v>
                </c:pt>
                <c:pt idx="4">
                  <c:v>1.8</c:v>
                </c:pt>
                <c:pt idx="5">
                  <c:v>2</c:v>
                </c:pt>
                <c:pt idx="6">
                  <c:v>2.2000000000000002</c:v>
                </c:pt>
                <c:pt idx="7">
                  <c:v>2.4</c:v>
                </c:pt>
                <c:pt idx="8">
                  <c:v>2.6</c:v>
                </c:pt>
                <c:pt idx="9">
                  <c:v>2.8</c:v>
                </c:pt>
                <c:pt idx="10">
                  <c:v>3</c:v>
                </c:pt>
                <c:pt idx="11">
                  <c:v>3.2</c:v>
                </c:pt>
                <c:pt idx="12">
                  <c:v>3.4</c:v>
                </c:pt>
                <c:pt idx="13">
                  <c:v>3.6</c:v>
                </c:pt>
                <c:pt idx="14">
                  <c:v>3.8</c:v>
                </c:pt>
                <c:pt idx="15">
                  <c:v>4</c:v>
                </c:pt>
                <c:pt idx="16">
                  <c:v>4.2</c:v>
                </c:pt>
                <c:pt idx="17">
                  <c:v>4.4000000000000004</c:v>
                </c:pt>
                <c:pt idx="18">
                  <c:v>4.5999999999999996</c:v>
                </c:pt>
                <c:pt idx="19">
                  <c:v>4.8</c:v>
                </c:pt>
                <c:pt idx="20">
                  <c:v>5</c:v>
                </c:pt>
                <c:pt idx="21">
                  <c:v>5.2</c:v>
                </c:pt>
                <c:pt idx="22">
                  <c:v>5.4</c:v>
                </c:pt>
                <c:pt idx="23">
                  <c:v>5.6</c:v>
                </c:pt>
                <c:pt idx="24">
                  <c:v>5.8</c:v>
                </c:pt>
                <c:pt idx="25">
                  <c:v>6</c:v>
                </c:pt>
                <c:pt idx="26">
                  <c:v>6.2</c:v>
                </c:pt>
                <c:pt idx="27">
                  <c:v>6.4</c:v>
                </c:pt>
                <c:pt idx="28">
                  <c:v>6.6</c:v>
                </c:pt>
                <c:pt idx="29">
                  <c:v>6.8</c:v>
                </c:pt>
                <c:pt idx="30">
                  <c:v>7</c:v>
                </c:pt>
                <c:pt idx="31">
                  <c:v>7.2</c:v>
                </c:pt>
                <c:pt idx="32">
                  <c:v>7.4</c:v>
                </c:pt>
                <c:pt idx="33">
                  <c:v>7.6</c:v>
                </c:pt>
                <c:pt idx="34">
                  <c:v>7.8</c:v>
                </c:pt>
                <c:pt idx="35">
                  <c:v>8</c:v>
                </c:pt>
                <c:pt idx="36">
                  <c:v>8.1999999999999993</c:v>
                </c:pt>
                <c:pt idx="37">
                  <c:v>8.4</c:v>
                </c:pt>
                <c:pt idx="38">
                  <c:v>8.6</c:v>
                </c:pt>
                <c:pt idx="39">
                  <c:v>8.8000000000000007</c:v>
                </c:pt>
                <c:pt idx="40">
                  <c:v>9</c:v>
                </c:pt>
                <c:pt idx="41">
                  <c:v>9.1999999999999993</c:v>
                </c:pt>
                <c:pt idx="42">
                  <c:v>9.4</c:v>
                </c:pt>
                <c:pt idx="43">
                  <c:v>9.6</c:v>
                </c:pt>
                <c:pt idx="44">
                  <c:v>9.8000000000000007</c:v>
                </c:pt>
                <c:pt idx="45">
                  <c:v>10</c:v>
                </c:pt>
                <c:pt idx="46">
                  <c:v>10.199999999999999</c:v>
                </c:pt>
                <c:pt idx="47">
                  <c:v>10.4</c:v>
                </c:pt>
                <c:pt idx="48">
                  <c:v>10.6</c:v>
                </c:pt>
                <c:pt idx="49">
                  <c:v>10.8</c:v>
                </c:pt>
                <c:pt idx="50">
                  <c:v>11</c:v>
                </c:pt>
                <c:pt idx="51">
                  <c:v>11.2</c:v>
                </c:pt>
                <c:pt idx="52">
                  <c:v>11.4</c:v>
                </c:pt>
                <c:pt idx="53">
                  <c:v>11.6</c:v>
                </c:pt>
                <c:pt idx="54">
                  <c:v>11.8</c:v>
                </c:pt>
                <c:pt idx="55">
                  <c:v>12</c:v>
                </c:pt>
                <c:pt idx="56">
                  <c:v>12.2</c:v>
                </c:pt>
                <c:pt idx="57">
                  <c:v>12.4</c:v>
                </c:pt>
                <c:pt idx="58">
                  <c:v>12.6</c:v>
                </c:pt>
                <c:pt idx="59">
                  <c:v>12.8</c:v>
                </c:pt>
                <c:pt idx="60">
                  <c:v>13</c:v>
                </c:pt>
                <c:pt idx="61">
                  <c:v>13.2</c:v>
                </c:pt>
                <c:pt idx="62">
                  <c:v>13.4</c:v>
                </c:pt>
                <c:pt idx="63">
                  <c:v>13.6</c:v>
                </c:pt>
                <c:pt idx="64">
                  <c:v>13.8</c:v>
                </c:pt>
                <c:pt idx="65">
                  <c:v>14</c:v>
                </c:pt>
                <c:pt idx="66">
                  <c:v>14.2</c:v>
                </c:pt>
                <c:pt idx="67">
                  <c:v>14.4</c:v>
                </c:pt>
                <c:pt idx="68">
                  <c:v>14.6</c:v>
                </c:pt>
                <c:pt idx="69">
                  <c:v>14.8</c:v>
                </c:pt>
                <c:pt idx="70">
                  <c:v>15</c:v>
                </c:pt>
                <c:pt idx="71">
                  <c:v>15.2</c:v>
                </c:pt>
                <c:pt idx="72">
                  <c:v>15.4</c:v>
                </c:pt>
                <c:pt idx="73">
                  <c:v>15.6</c:v>
                </c:pt>
                <c:pt idx="74">
                  <c:v>15.8</c:v>
                </c:pt>
                <c:pt idx="75">
                  <c:v>16</c:v>
                </c:pt>
                <c:pt idx="76">
                  <c:v>16.2</c:v>
                </c:pt>
                <c:pt idx="77">
                  <c:v>16.399999999999999</c:v>
                </c:pt>
                <c:pt idx="78">
                  <c:v>16.600000000000001</c:v>
                </c:pt>
                <c:pt idx="79">
                  <c:v>16.8</c:v>
                </c:pt>
                <c:pt idx="80">
                  <c:v>17</c:v>
                </c:pt>
                <c:pt idx="81">
                  <c:v>17.2</c:v>
                </c:pt>
                <c:pt idx="82">
                  <c:v>17.399999999999999</c:v>
                </c:pt>
                <c:pt idx="83">
                  <c:v>17.600000000000001</c:v>
                </c:pt>
                <c:pt idx="84">
                  <c:v>17.8</c:v>
                </c:pt>
                <c:pt idx="85">
                  <c:v>18</c:v>
                </c:pt>
                <c:pt idx="86">
                  <c:v>18.2</c:v>
                </c:pt>
                <c:pt idx="87">
                  <c:v>18.399999999999999</c:v>
                </c:pt>
                <c:pt idx="88">
                  <c:v>18.600000000000001</c:v>
                </c:pt>
                <c:pt idx="89">
                  <c:v>18.8</c:v>
                </c:pt>
                <c:pt idx="90">
                  <c:v>19</c:v>
                </c:pt>
                <c:pt idx="91">
                  <c:v>19.2</c:v>
                </c:pt>
                <c:pt idx="92">
                  <c:v>19.399999999999999</c:v>
                </c:pt>
                <c:pt idx="93">
                  <c:v>19.600000000000001</c:v>
                </c:pt>
                <c:pt idx="94">
                  <c:v>19.8</c:v>
                </c:pt>
                <c:pt idx="95">
                  <c:v>20</c:v>
                </c:pt>
              </c:numCache>
            </c:numRef>
          </c:xVal>
          <c:yVal>
            <c:numRef>
              <c:f>'Problem 5'!$M$26:$M$121</c:f>
              <c:numCache>
                <c:formatCode>General</c:formatCode>
                <c:ptCount val="96"/>
                <c:pt idx="0">
                  <c:v>5.2714340409090914</c:v>
                </c:pt>
                <c:pt idx="1">
                  <c:v>5.1217767486967434</c:v>
                </c:pt>
                <c:pt idx="2">
                  <c:v>4.9744471816746429</c:v>
                </c:pt>
                <c:pt idx="3">
                  <c:v>4.8294453398427919</c:v>
                </c:pt>
                <c:pt idx="4">
                  <c:v>4.6867712232011876</c:v>
                </c:pt>
                <c:pt idx="5">
                  <c:v>4.5464248317498326</c:v>
                </c:pt>
                <c:pt idx="6">
                  <c:v>4.4084061654887261</c:v>
                </c:pt>
                <c:pt idx="7">
                  <c:v>4.2727152244178681</c:v>
                </c:pt>
                <c:pt idx="8">
                  <c:v>4.1393520085372577</c:v>
                </c:pt>
                <c:pt idx="9">
                  <c:v>4.0083165178468967</c:v>
                </c:pt>
                <c:pt idx="10">
                  <c:v>3.8796087523467828</c:v>
                </c:pt>
                <c:pt idx="11">
                  <c:v>3.7532287120369179</c:v>
                </c:pt>
                <c:pt idx="12">
                  <c:v>3.6291763969173014</c:v>
                </c:pt>
                <c:pt idx="13">
                  <c:v>3.5074518069879326</c:v>
                </c:pt>
                <c:pt idx="14">
                  <c:v>3.3880549422488131</c:v>
                </c:pt>
                <c:pt idx="15">
                  <c:v>3.2709858026999412</c:v>
                </c:pt>
                <c:pt idx="16">
                  <c:v>3.1562443883413178</c:v>
                </c:pt>
                <c:pt idx="17">
                  <c:v>3.0438306991729429</c:v>
                </c:pt>
                <c:pt idx="18">
                  <c:v>2.933744735194816</c:v>
                </c:pt>
                <c:pt idx="19">
                  <c:v>2.8259864964069381</c:v>
                </c:pt>
                <c:pt idx="20">
                  <c:v>2.7205559828093078</c:v>
                </c:pt>
                <c:pt idx="21">
                  <c:v>2.6174531944019259</c:v>
                </c:pt>
                <c:pt idx="22">
                  <c:v>2.5166781311847926</c:v>
                </c:pt>
                <c:pt idx="23">
                  <c:v>2.4182307931579077</c:v>
                </c:pt>
                <c:pt idx="24">
                  <c:v>2.3221111803212717</c:v>
                </c:pt>
                <c:pt idx="25">
                  <c:v>2.2283192926748829</c:v>
                </c:pt>
                <c:pt idx="26">
                  <c:v>2.1368551302187422</c:v>
                </c:pt>
                <c:pt idx="27">
                  <c:v>2.0477186929528512</c:v>
                </c:pt>
                <c:pt idx="28">
                  <c:v>1.9609099808772079</c:v>
                </c:pt>
                <c:pt idx="29">
                  <c:v>1.8764289939918133</c:v>
                </c:pt>
                <c:pt idx="30">
                  <c:v>1.794275732296666</c:v>
                </c:pt>
                <c:pt idx="31">
                  <c:v>1.7144501957917673</c:v>
                </c:pt>
                <c:pt idx="32">
                  <c:v>1.6369523844771177</c:v>
                </c:pt>
                <c:pt idx="33">
                  <c:v>1.5617822983527163</c:v>
                </c:pt>
                <c:pt idx="34">
                  <c:v>1.4889399374185632</c:v>
                </c:pt>
                <c:pt idx="35">
                  <c:v>1.4184253016746577</c:v>
                </c:pt>
                <c:pt idx="36">
                  <c:v>1.3502383911210012</c:v>
                </c:pt>
                <c:pt idx="37">
                  <c:v>1.2843792057575927</c:v>
                </c:pt>
                <c:pt idx="38">
                  <c:v>1.2208477455844329</c:v>
                </c:pt>
                <c:pt idx="39">
                  <c:v>1.1596440106015211</c:v>
                </c:pt>
                <c:pt idx="40">
                  <c:v>1.1007680008088578</c:v>
                </c:pt>
                <c:pt idx="41">
                  <c:v>1.0442197162064426</c:v>
                </c:pt>
                <c:pt idx="42">
                  <c:v>0.9899991567942763</c:v>
                </c:pt>
                <c:pt idx="43">
                  <c:v>0.9381063225723576</c:v>
                </c:pt>
                <c:pt idx="44">
                  <c:v>0.88854121354068782</c:v>
                </c:pt>
                <c:pt idx="45">
                  <c:v>0.84130382969926609</c:v>
                </c:pt>
                <c:pt idx="46">
                  <c:v>0.79639417104809374</c:v>
                </c:pt>
                <c:pt idx="47">
                  <c:v>0.75381223758716676</c:v>
                </c:pt>
                <c:pt idx="48">
                  <c:v>0.71355802931649093</c:v>
                </c:pt>
                <c:pt idx="49">
                  <c:v>0.6756315462360627</c:v>
                </c:pt>
                <c:pt idx="50">
                  <c:v>0.6400327883458834</c:v>
                </c:pt>
                <c:pt idx="51">
                  <c:v>0.60676175564595081</c:v>
                </c:pt>
                <c:pt idx="52">
                  <c:v>0.57581844813626759</c:v>
                </c:pt>
                <c:pt idx="53">
                  <c:v>0.54720286581683375</c:v>
                </c:pt>
                <c:pt idx="54">
                  <c:v>0.52091500868764484</c:v>
                </c:pt>
                <c:pt idx="55">
                  <c:v>0.49695487674870797</c:v>
                </c:pt>
                <c:pt idx="56">
                  <c:v>0.47532247000001782</c:v>
                </c:pt>
                <c:pt idx="57">
                  <c:v>0.45601778844157526</c:v>
                </c:pt>
                <c:pt idx="58">
                  <c:v>0.43904083207338207</c:v>
                </c:pt>
                <c:pt idx="59">
                  <c:v>0.42439160089543826</c:v>
                </c:pt>
                <c:pt idx="60">
                  <c:v>0.41207009490774027</c:v>
                </c:pt>
                <c:pt idx="61">
                  <c:v>0.40207631411029254</c:v>
                </c:pt>
                <c:pt idx="62">
                  <c:v>0.39441025850309241</c:v>
                </c:pt>
                <c:pt idx="63">
                  <c:v>0.38907192808614166</c:v>
                </c:pt>
                <c:pt idx="64">
                  <c:v>0.38606132285943673</c:v>
                </c:pt>
                <c:pt idx="65">
                  <c:v>0.38537844282298206</c:v>
                </c:pt>
                <c:pt idx="66">
                  <c:v>0.38702328797677676</c:v>
                </c:pt>
                <c:pt idx="67">
                  <c:v>0.3909958583208164</c:v>
                </c:pt>
                <c:pt idx="68">
                  <c:v>0.39729615385510719</c:v>
                </c:pt>
                <c:pt idx="69">
                  <c:v>0.40592417457964558</c:v>
                </c:pt>
                <c:pt idx="70">
                  <c:v>0.41687992049443334</c:v>
                </c:pt>
                <c:pt idx="71">
                  <c:v>0.43016339159946781</c:v>
                </c:pt>
                <c:pt idx="72">
                  <c:v>0.44577458789475077</c:v>
                </c:pt>
                <c:pt idx="73">
                  <c:v>0.46371350938028311</c:v>
                </c:pt>
                <c:pt idx="74">
                  <c:v>0.48398015605606126</c:v>
                </c:pt>
                <c:pt idx="75">
                  <c:v>0.50657452792209057</c:v>
                </c:pt>
                <c:pt idx="76">
                  <c:v>0.53149662497836836</c:v>
                </c:pt>
                <c:pt idx="77">
                  <c:v>0.55874644722489197</c:v>
                </c:pt>
                <c:pt idx="78">
                  <c:v>0.58832399466166585</c:v>
                </c:pt>
                <c:pt idx="79">
                  <c:v>0.62022926728868732</c:v>
                </c:pt>
                <c:pt idx="80">
                  <c:v>0.65446226510595551</c:v>
                </c:pt>
                <c:pt idx="81">
                  <c:v>0.69102298811347573</c:v>
                </c:pt>
                <c:pt idx="82">
                  <c:v>0.72991143631124267</c:v>
                </c:pt>
                <c:pt idx="83">
                  <c:v>0.77112760969925809</c:v>
                </c:pt>
                <c:pt idx="84">
                  <c:v>0.81467150827752022</c:v>
                </c:pt>
                <c:pt idx="85">
                  <c:v>0.86054313204603261</c:v>
                </c:pt>
                <c:pt idx="86">
                  <c:v>0.90874248100479171</c:v>
                </c:pt>
                <c:pt idx="87">
                  <c:v>0.9592695551537993</c:v>
                </c:pt>
                <c:pt idx="88">
                  <c:v>1.0121243544930572</c:v>
                </c:pt>
                <c:pt idx="89">
                  <c:v>1.0673068790225635</c:v>
                </c:pt>
                <c:pt idx="90">
                  <c:v>1.1248171287423165</c:v>
                </c:pt>
                <c:pt idx="91">
                  <c:v>1.1846551036523163</c:v>
                </c:pt>
                <c:pt idx="92">
                  <c:v>1.2468208037525681</c:v>
                </c:pt>
                <c:pt idx="93">
                  <c:v>1.3113142290430666</c:v>
                </c:pt>
                <c:pt idx="94">
                  <c:v>1.3781353795238118</c:v>
                </c:pt>
                <c:pt idx="95">
                  <c:v>1.4472842551948073</c:v>
                </c:pt>
              </c:numCache>
            </c:numRef>
          </c:yVal>
          <c:smooth val="1"/>
          <c:extLst>
            <c:ext xmlns:c16="http://schemas.microsoft.com/office/drawing/2014/chart" uri="{C3380CC4-5D6E-409C-BE32-E72D297353CC}">
              <c16:uniqueId val="{00000001-8BEF-4EDF-B7A4-16948EA52EF9}"/>
            </c:ext>
          </c:extLst>
        </c:ser>
        <c:ser>
          <c:idx val="2"/>
          <c:order val="3"/>
          <c:tx>
            <c:strRef>
              <c:f>'Problem 5'!$N$25</c:f>
              <c:strCache>
                <c:ptCount val="1"/>
                <c:pt idx="0">
                  <c:v>power</c:v>
                </c:pt>
              </c:strCache>
            </c:strRef>
          </c:tx>
          <c:spPr>
            <a:ln w="19050" cap="rnd">
              <a:solidFill>
                <a:schemeClr val="accent3"/>
              </a:solidFill>
              <a:round/>
            </a:ln>
            <a:effectLst/>
          </c:spPr>
          <c:marker>
            <c:symbol val="none"/>
          </c:marker>
          <c:xVal>
            <c:numRef>
              <c:f>'Problem 5'!$K$26:$K$121</c:f>
              <c:numCache>
                <c:formatCode>General</c:formatCode>
                <c:ptCount val="96"/>
                <c:pt idx="0">
                  <c:v>1</c:v>
                </c:pt>
                <c:pt idx="1">
                  <c:v>1.2</c:v>
                </c:pt>
                <c:pt idx="2">
                  <c:v>1.4</c:v>
                </c:pt>
                <c:pt idx="3">
                  <c:v>1.6</c:v>
                </c:pt>
                <c:pt idx="4">
                  <c:v>1.8</c:v>
                </c:pt>
                <c:pt idx="5">
                  <c:v>2</c:v>
                </c:pt>
                <c:pt idx="6">
                  <c:v>2.2000000000000002</c:v>
                </c:pt>
                <c:pt idx="7">
                  <c:v>2.4</c:v>
                </c:pt>
                <c:pt idx="8">
                  <c:v>2.6</c:v>
                </c:pt>
                <c:pt idx="9">
                  <c:v>2.8</c:v>
                </c:pt>
                <c:pt idx="10">
                  <c:v>3</c:v>
                </c:pt>
                <c:pt idx="11">
                  <c:v>3.2</c:v>
                </c:pt>
                <c:pt idx="12">
                  <c:v>3.4</c:v>
                </c:pt>
                <c:pt idx="13">
                  <c:v>3.6</c:v>
                </c:pt>
                <c:pt idx="14">
                  <c:v>3.8</c:v>
                </c:pt>
                <c:pt idx="15">
                  <c:v>4</c:v>
                </c:pt>
                <c:pt idx="16">
                  <c:v>4.2</c:v>
                </c:pt>
                <c:pt idx="17">
                  <c:v>4.4000000000000004</c:v>
                </c:pt>
                <c:pt idx="18">
                  <c:v>4.5999999999999996</c:v>
                </c:pt>
                <c:pt idx="19">
                  <c:v>4.8</c:v>
                </c:pt>
                <c:pt idx="20">
                  <c:v>5</c:v>
                </c:pt>
                <c:pt idx="21">
                  <c:v>5.2</c:v>
                </c:pt>
                <c:pt idx="22">
                  <c:v>5.4</c:v>
                </c:pt>
                <c:pt idx="23">
                  <c:v>5.6</c:v>
                </c:pt>
                <c:pt idx="24">
                  <c:v>5.8</c:v>
                </c:pt>
                <c:pt idx="25">
                  <c:v>6</c:v>
                </c:pt>
                <c:pt idx="26">
                  <c:v>6.2</c:v>
                </c:pt>
                <c:pt idx="27">
                  <c:v>6.4</c:v>
                </c:pt>
                <c:pt idx="28">
                  <c:v>6.6</c:v>
                </c:pt>
                <c:pt idx="29">
                  <c:v>6.8</c:v>
                </c:pt>
                <c:pt idx="30">
                  <c:v>7</c:v>
                </c:pt>
                <c:pt idx="31">
                  <c:v>7.2</c:v>
                </c:pt>
                <c:pt idx="32">
                  <c:v>7.4</c:v>
                </c:pt>
                <c:pt idx="33">
                  <c:v>7.6</c:v>
                </c:pt>
                <c:pt idx="34">
                  <c:v>7.8</c:v>
                </c:pt>
                <c:pt idx="35">
                  <c:v>8</c:v>
                </c:pt>
                <c:pt idx="36">
                  <c:v>8.1999999999999993</c:v>
                </c:pt>
                <c:pt idx="37">
                  <c:v>8.4</c:v>
                </c:pt>
                <c:pt idx="38">
                  <c:v>8.6</c:v>
                </c:pt>
                <c:pt idx="39">
                  <c:v>8.8000000000000007</c:v>
                </c:pt>
                <c:pt idx="40">
                  <c:v>9</c:v>
                </c:pt>
                <c:pt idx="41">
                  <c:v>9.1999999999999993</c:v>
                </c:pt>
                <c:pt idx="42">
                  <c:v>9.4</c:v>
                </c:pt>
                <c:pt idx="43">
                  <c:v>9.6</c:v>
                </c:pt>
                <c:pt idx="44">
                  <c:v>9.8000000000000007</c:v>
                </c:pt>
                <c:pt idx="45">
                  <c:v>10</c:v>
                </c:pt>
                <c:pt idx="46">
                  <c:v>10.199999999999999</c:v>
                </c:pt>
                <c:pt idx="47">
                  <c:v>10.4</c:v>
                </c:pt>
                <c:pt idx="48">
                  <c:v>10.6</c:v>
                </c:pt>
                <c:pt idx="49">
                  <c:v>10.8</c:v>
                </c:pt>
                <c:pt idx="50">
                  <c:v>11</c:v>
                </c:pt>
                <c:pt idx="51">
                  <c:v>11.2</c:v>
                </c:pt>
                <c:pt idx="52">
                  <c:v>11.4</c:v>
                </c:pt>
                <c:pt idx="53">
                  <c:v>11.6</c:v>
                </c:pt>
                <c:pt idx="54">
                  <c:v>11.8</c:v>
                </c:pt>
                <c:pt idx="55">
                  <c:v>12</c:v>
                </c:pt>
                <c:pt idx="56">
                  <c:v>12.2</c:v>
                </c:pt>
                <c:pt idx="57">
                  <c:v>12.4</c:v>
                </c:pt>
                <c:pt idx="58">
                  <c:v>12.6</c:v>
                </c:pt>
                <c:pt idx="59">
                  <c:v>12.8</c:v>
                </c:pt>
                <c:pt idx="60">
                  <c:v>13</c:v>
                </c:pt>
                <c:pt idx="61">
                  <c:v>13.2</c:v>
                </c:pt>
                <c:pt idx="62">
                  <c:v>13.4</c:v>
                </c:pt>
                <c:pt idx="63">
                  <c:v>13.6</c:v>
                </c:pt>
                <c:pt idx="64">
                  <c:v>13.8</c:v>
                </c:pt>
                <c:pt idx="65">
                  <c:v>14</c:v>
                </c:pt>
                <c:pt idx="66">
                  <c:v>14.2</c:v>
                </c:pt>
                <c:pt idx="67">
                  <c:v>14.4</c:v>
                </c:pt>
                <c:pt idx="68">
                  <c:v>14.6</c:v>
                </c:pt>
                <c:pt idx="69">
                  <c:v>14.8</c:v>
                </c:pt>
                <c:pt idx="70">
                  <c:v>15</c:v>
                </c:pt>
                <c:pt idx="71">
                  <c:v>15.2</c:v>
                </c:pt>
                <c:pt idx="72">
                  <c:v>15.4</c:v>
                </c:pt>
                <c:pt idx="73">
                  <c:v>15.6</c:v>
                </c:pt>
                <c:pt idx="74">
                  <c:v>15.8</c:v>
                </c:pt>
                <c:pt idx="75">
                  <c:v>16</c:v>
                </c:pt>
                <c:pt idx="76">
                  <c:v>16.2</c:v>
                </c:pt>
                <c:pt idx="77">
                  <c:v>16.399999999999999</c:v>
                </c:pt>
                <c:pt idx="78">
                  <c:v>16.600000000000001</c:v>
                </c:pt>
                <c:pt idx="79">
                  <c:v>16.8</c:v>
                </c:pt>
                <c:pt idx="80">
                  <c:v>17</c:v>
                </c:pt>
                <c:pt idx="81">
                  <c:v>17.2</c:v>
                </c:pt>
                <c:pt idx="82">
                  <c:v>17.399999999999999</c:v>
                </c:pt>
                <c:pt idx="83">
                  <c:v>17.600000000000001</c:v>
                </c:pt>
                <c:pt idx="84">
                  <c:v>17.8</c:v>
                </c:pt>
                <c:pt idx="85">
                  <c:v>18</c:v>
                </c:pt>
                <c:pt idx="86">
                  <c:v>18.2</c:v>
                </c:pt>
                <c:pt idx="87">
                  <c:v>18.399999999999999</c:v>
                </c:pt>
                <c:pt idx="88">
                  <c:v>18.600000000000001</c:v>
                </c:pt>
                <c:pt idx="89">
                  <c:v>18.8</c:v>
                </c:pt>
                <c:pt idx="90">
                  <c:v>19</c:v>
                </c:pt>
                <c:pt idx="91">
                  <c:v>19.2</c:v>
                </c:pt>
                <c:pt idx="92">
                  <c:v>19.399999999999999</c:v>
                </c:pt>
                <c:pt idx="93">
                  <c:v>19.600000000000001</c:v>
                </c:pt>
                <c:pt idx="94">
                  <c:v>19.8</c:v>
                </c:pt>
                <c:pt idx="95">
                  <c:v>20</c:v>
                </c:pt>
              </c:numCache>
            </c:numRef>
          </c:xVal>
          <c:yVal>
            <c:numRef>
              <c:f>'Problem 5'!$N$26:$N$121</c:f>
              <c:numCache>
                <c:formatCode>General</c:formatCode>
                <c:ptCount val="96"/>
                <c:pt idx="0">
                  <c:v>6.7452694655078353</c:v>
                </c:pt>
                <c:pt idx="1">
                  <c:v>5.860593991734488</c:v>
                </c:pt>
                <c:pt idx="2">
                  <c:v>5.2037702325735262</c:v>
                </c:pt>
                <c:pt idx="3">
                  <c:v>4.6946128454106661</c:v>
                </c:pt>
                <c:pt idx="4">
                  <c:v>4.2870191203884858</c:v>
                </c:pt>
                <c:pt idx="5">
                  <c:v>3.9524941527601487</c:v>
                </c:pt>
                <c:pt idx="6">
                  <c:v>3.6724239315835749</c:v>
                </c:pt>
                <c:pt idx="7">
                  <c:v>3.4341049831265513</c:v>
                </c:pt>
                <c:pt idx="8">
                  <c:v>3.2285540719081021</c:v>
                </c:pt>
                <c:pt idx="9">
                  <c:v>3.0492290221656368</c:v>
                </c:pt>
                <c:pt idx="10">
                  <c:v>2.8912458412925508</c:v>
                </c:pt>
                <c:pt idx="11">
                  <c:v>2.7508804378894225</c:v>
                </c:pt>
                <c:pt idx="12">
                  <c:v>2.625240736089717</c:v>
                </c:pt>
                <c:pt idx="13">
                  <c:v>2.5120446399884107</c:v>
                </c:pt>
                <c:pt idx="14">
                  <c:v>2.4094658777891045</c:v>
                </c:pt>
                <c:pt idx="15">
                  <c:v>2.3160246017579977</c:v>
                </c:pt>
                <c:pt idx="16">
                  <c:v>2.2305082281597848</c:v>
                </c:pt>
                <c:pt idx="17">
                  <c:v>2.1519131578456077</c:v>
                </c:pt>
                <c:pt idx="18">
                  <c:v>2.0794011974951916</c:v>
                </c:pt>
                <c:pt idx="19">
                  <c:v>2.0122665128768555</c:v>
                </c:pt>
                <c:pt idx="20">
                  <c:v>1.9499102476673715</c:v>
                </c:pt>
                <c:pt idx="21">
                  <c:v>1.8918208021695404</c:v>
                </c:pt>
                <c:pt idx="22">
                  <c:v>1.8375583461485454</c:v>
                </c:pt>
                <c:pt idx="23">
                  <c:v>1.7867425374426988</c:v>
                </c:pt>
                <c:pt idx="24">
                  <c:v>1.7390426947253801</c:v>
                </c:pt>
                <c:pt idx="25">
                  <c:v>1.6941698682812441</c:v>
                </c:pt>
                <c:pt idx="26">
                  <c:v>1.6518703926175962</c:v>
                </c:pt>
                <c:pt idx="27">
                  <c:v>1.611920606181688</c:v>
                </c:pt>
                <c:pt idx="28">
                  <c:v>1.5741224978407677</c:v>
                </c:pt>
                <c:pt idx="29">
                  <c:v>1.5383000949097223</c:v>
                </c:pt>
                <c:pt idx="30">
                  <c:v>1.5042964487761361</c:v>
                </c:pt>
                <c:pt idx="31">
                  <c:v>1.4719711053499249</c:v>
                </c:pt>
                <c:pt idx="32">
                  <c:v>1.4411979713271903</c:v>
                </c:pt>
                <c:pt idx="33">
                  <c:v>1.4118635055181659</c:v>
                </c:pt>
                <c:pt idx="34">
                  <c:v>1.3838651786299918</c:v>
                </c:pt>
                <c:pt idx="35">
                  <c:v>1.3571101559258392</c:v>
                </c:pt>
                <c:pt idx="36">
                  <c:v>1.3315141658459264</c:v>
                </c:pt>
                <c:pt idx="37">
                  <c:v>1.3070005245255545</c:v>
                </c:pt>
                <c:pt idx="38">
                  <c:v>1.2834992915937218</c:v>
                </c:pt>
                <c:pt idx="39">
                  <c:v>1.2609465369953217</c:v>
                </c:pt>
                <c:pt idx="40">
                  <c:v>1.2392837020873735</c:v>
                </c:pt>
                <c:pt idx="41">
                  <c:v>1.2184570410966409</c:v>
                </c:pt>
                <c:pt idx="42">
                  <c:v>1.1984171313321845</c:v>
                </c:pt>
                <c:pt idx="43">
                  <c:v>1.1791184424300873</c:v>
                </c:pt>
                <c:pt idx="44">
                  <c:v>1.1605189564532794</c:v>
                </c:pt>
                <c:pt idx="45">
                  <c:v>1.1425798319433245</c:v>
                </c:pt>
                <c:pt idx="46">
                  <c:v>1.1252651060753049</c:v>
                </c:pt>
                <c:pt idx="47">
                  <c:v>1.1085414299430314</c:v>
                </c:pt>
                <c:pt idx="48">
                  <c:v>1.0923778327325477</c:v>
                </c:pt>
                <c:pt idx="49">
                  <c:v>1.0767455111537085</c:v>
                </c:pt>
                <c:pt idx="50">
                  <c:v>1.0616176410136324</c:v>
                </c:pt>
                <c:pt idx="51">
                  <c:v>1.0469692082491788</c:v>
                </c:pt>
                <c:pt idx="52">
                  <c:v>1.0327768571021165</c:v>
                </c:pt>
                <c:pt idx="53">
                  <c:v>1.0190187534316428</c:v>
                </c:pt>
                <c:pt idx="54">
                  <c:v>1.00567446142356</c:v>
                </c:pt>
                <c:pt idx="55">
                  <c:v>0.99272483218132013</c:v>
                </c:pt>
                <c:pt idx="56">
                  <c:v>0.98015190287749121</c:v>
                </c:pt>
                <c:pt idx="57">
                  <c:v>0.96793880531014576</c:v>
                </c:pt>
                <c:pt idx="58">
                  <c:v>0.9560696828514722</c:v>
                </c:pt>
                <c:pt idx="59">
                  <c:v>0.94452961489909182</c:v>
                </c:pt>
                <c:pt idx="60">
                  <c:v>0.93330454804711993</c:v>
                </c:pt>
                <c:pt idx="61">
                  <c:v>0.92238123328634392</c:v>
                </c:pt>
                <c:pt idx="62">
                  <c:v>0.9117471686231462</c:v>
                </c:pt>
                <c:pt idx="63">
                  <c:v>0.9013905465766745</c:v>
                </c:pt>
                <c:pt idx="64">
                  <c:v>0.89130020607473071</c:v>
                </c:pt>
                <c:pt idx="65">
                  <c:v>0.88146558832218536</c:v>
                </c:pt>
                <c:pt idx="66">
                  <c:v>0.87187669626243269</c:v>
                </c:pt>
                <c:pt idx="67">
                  <c:v>0.86252405729345505</c:v>
                </c:pt>
                <c:pt idx="68">
                  <c:v>0.85339868893610982</c:v>
                </c:pt>
                <c:pt idx="69">
                  <c:v>0.84449206718410119</c:v>
                </c:pt>
                <c:pt idx="70">
                  <c:v>0.83579609729313786</c:v>
                </c:pt>
                <c:pt idx="71">
                  <c:v>0.82730308679163533</c:v>
                </c:pt>
                <c:pt idx="72">
                  <c:v>0.81900572051731202</c:v>
                </c:pt>
                <c:pt idx="73">
                  <c:v>0.8108970375035448</c:v>
                </c:pt>
                <c:pt idx="74">
                  <c:v>0.80297040955671195</c:v>
                </c:pt>
                <c:pt idx="75">
                  <c:v>0.79521952138118945</c:v>
                </c:pt>
                <c:pt idx="76">
                  <c:v>0.78763835212243982</c:v>
                </c:pt>
                <c:pt idx="77">
                  <c:v>0.78022115821092808</c:v>
                </c:pt>
                <c:pt idx="78">
                  <c:v>0.77296245740060043</c:v>
                </c:pt>
                <c:pt idx="79">
                  <c:v>0.76585701390548888</c:v>
                </c:pt>
                <c:pt idx="80">
                  <c:v>0.75889982454685767</c:v>
                </c:pt>
                <c:pt idx="81">
                  <c:v>0.75208610583121349</c:v>
                </c:pt>
                <c:pt idx="82">
                  <c:v>0.74541128188663108</c:v>
                </c:pt>
                <c:pt idx="83">
                  <c:v>0.73887097319127526</c:v>
                </c:pt>
                <c:pt idx="84">
                  <c:v>0.7324609860337582</c:v>
                </c:pt>
                <c:pt idx="85">
                  <c:v>0.72617730265020886</c:v>
                </c:pt>
                <c:pt idx="86">
                  <c:v>0.72001607198763573</c:v>
                </c:pt>
                <c:pt idx="87">
                  <c:v>0.71397360104743024</c:v>
                </c:pt>
                <c:pt idx="88">
                  <c:v>0.70804634676671829</c:v>
                </c:pt>
                <c:pt idx="89">
                  <c:v>0.70223090839876967</c:v>
                </c:pt>
                <c:pt idx="90">
                  <c:v>0.69652402035685235</c:v>
                </c:pt>
                <c:pt idx="91">
                  <c:v>0.69092254548880339</c:v>
                </c:pt>
                <c:pt idx="92">
                  <c:v>0.68542346875221483</c:v>
                </c:pt>
                <c:pt idx="93">
                  <c:v>0.68002389126251983</c:v>
                </c:pt>
                <c:pt idx="94">
                  <c:v>0.67472102468845019</c:v>
                </c:pt>
                <c:pt idx="95">
                  <c:v>0.66951218597130768</c:v>
                </c:pt>
              </c:numCache>
            </c:numRef>
          </c:yVal>
          <c:smooth val="1"/>
          <c:extLst>
            <c:ext xmlns:c16="http://schemas.microsoft.com/office/drawing/2014/chart" uri="{C3380CC4-5D6E-409C-BE32-E72D297353CC}">
              <c16:uniqueId val="{00000002-8BEF-4EDF-B7A4-16948EA52EF9}"/>
            </c:ext>
          </c:extLst>
        </c:ser>
        <c:dLbls>
          <c:showLegendKey val="0"/>
          <c:showVal val="0"/>
          <c:showCatName val="0"/>
          <c:showSerName val="0"/>
          <c:showPercent val="0"/>
          <c:showBubbleSize val="0"/>
        </c:dLbls>
        <c:axId val="471058736"/>
        <c:axId val="611597520"/>
      </c:scatterChart>
      <c:valAx>
        <c:axId val="471058736"/>
        <c:scaling>
          <c:orientation val="minMax"/>
          <c:max val="20"/>
          <c:min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Rank</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597520"/>
        <c:crosses val="autoZero"/>
        <c:crossBetween val="midCat"/>
        <c:majorUnit val="1"/>
      </c:valAx>
      <c:valAx>
        <c:axId val="61159752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Population (millions)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0587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12</xdr:col>
      <xdr:colOff>147637</xdr:colOff>
      <xdr:row>13</xdr:row>
      <xdr:rowOff>33336</xdr:rowOff>
    </xdr:from>
    <xdr:to>
      <xdr:col>22</xdr:col>
      <xdr:colOff>238125</xdr:colOff>
      <xdr:row>29</xdr:row>
      <xdr:rowOff>152399</xdr:rowOff>
    </xdr:to>
    <xdr:graphicFrame macro="">
      <xdr:nvGraphicFramePr>
        <xdr:cNvPr id="3" name="Chart 2">
          <a:extLst>
            <a:ext uri="{FF2B5EF4-FFF2-40B4-BE49-F238E27FC236}">
              <a16:creationId xmlns:a16="http://schemas.microsoft.com/office/drawing/2014/main" id="{7CF708C7-BDDD-4FF0-908D-F2EF9BE65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300036</xdr:colOff>
      <xdr:row>11</xdr:row>
      <xdr:rowOff>61910</xdr:rowOff>
    </xdr:from>
    <xdr:to>
      <xdr:col>23</xdr:col>
      <xdr:colOff>390524</xdr:colOff>
      <xdr:row>27</xdr:row>
      <xdr:rowOff>161923</xdr:rowOff>
    </xdr:to>
    <xdr:graphicFrame macro="">
      <xdr:nvGraphicFramePr>
        <xdr:cNvPr id="2" name="Chart 1">
          <a:extLst>
            <a:ext uri="{FF2B5EF4-FFF2-40B4-BE49-F238E27FC236}">
              <a16:creationId xmlns:a16="http://schemas.microsoft.com/office/drawing/2014/main" id="{111AFA11-CEDB-4FF2-995B-501B46369C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90345</xdr:colOff>
      <xdr:row>16</xdr:row>
      <xdr:rowOff>55795</xdr:rowOff>
    </xdr:from>
    <xdr:to>
      <xdr:col>15</xdr:col>
      <xdr:colOff>230841</xdr:colOff>
      <xdr:row>37</xdr:row>
      <xdr:rowOff>39127</xdr:rowOff>
    </xdr:to>
    <xdr:graphicFrame macro="">
      <xdr:nvGraphicFramePr>
        <xdr:cNvPr id="2" name="Chart 1">
          <a:extLst>
            <a:ext uri="{FF2B5EF4-FFF2-40B4-BE49-F238E27FC236}">
              <a16:creationId xmlns:a16="http://schemas.microsoft.com/office/drawing/2014/main" id="{0240D0EC-8466-4BCC-99FC-3D41B7EDA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167768</xdr:colOff>
      <xdr:row>24</xdr:row>
      <xdr:rowOff>216</xdr:rowOff>
    </xdr:from>
    <xdr:to>
      <xdr:col>38</xdr:col>
      <xdr:colOff>308263</xdr:colOff>
      <xdr:row>44</xdr:row>
      <xdr:rowOff>162142</xdr:rowOff>
    </xdr:to>
    <xdr:graphicFrame macro="">
      <xdr:nvGraphicFramePr>
        <xdr:cNvPr id="3" name="Chart 2">
          <a:extLst>
            <a:ext uri="{FF2B5EF4-FFF2-40B4-BE49-F238E27FC236}">
              <a16:creationId xmlns:a16="http://schemas.microsoft.com/office/drawing/2014/main" id="{AE48C0F5-7EE3-4A4B-B996-F7C38DC85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193560</xdr:colOff>
      <xdr:row>13</xdr:row>
      <xdr:rowOff>34018</xdr:rowOff>
    </xdr:from>
    <xdr:to>
      <xdr:col>24</xdr:col>
      <xdr:colOff>156482</xdr:colOff>
      <xdr:row>42</xdr:row>
      <xdr:rowOff>14966</xdr:rowOff>
    </xdr:to>
    <xdr:graphicFrame macro="">
      <xdr:nvGraphicFramePr>
        <xdr:cNvPr id="2" name="Chart 1">
          <a:extLst>
            <a:ext uri="{FF2B5EF4-FFF2-40B4-BE49-F238E27FC236}">
              <a16:creationId xmlns:a16="http://schemas.microsoft.com/office/drawing/2014/main" id="{A9FE1CA2-A6DC-4542-9F69-5AC451089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460015</xdr:colOff>
      <xdr:row>25</xdr:row>
      <xdr:rowOff>99363</xdr:rowOff>
    </xdr:from>
    <xdr:to>
      <xdr:col>9</xdr:col>
      <xdr:colOff>546606</xdr:colOff>
      <xdr:row>50</xdr:row>
      <xdr:rowOff>87454</xdr:rowOff>
    </xdr:to>
    <xdr:graphicFrame macro="">
      <xdr:nvGraphicFramePr>
        <xdr:cNvPr id="26" name="Chart 25">
          <a:extLst>
            <a:ext uri="{FF2B5EF4-FFF2-40B4-BE49-F238E27FC236}">
              <a16:creationId xmlns:a16="http://schemas.microsoft.com/office/drawing/2014/main" id="{13BD9470-1A1D-4876-8138-61B396FC68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5"/>
  <sheetViews>
    <sheetView tabSelected="1" topLeftCell="A96" workbookViewId="0">
      <selection activeCell="C16" sqref="C16"/>
    </sheetView>
  </sheetViews>
  <sheetFormatPr defaultColWidth="6.6328125" defaultRowHeight="14.5" x14ac:dyDescent="0.35"/>
  <cols>
    <col min="3" max="3" width="6.7265625" bestFit="1" customWidth="1"/>
    <col min="16" max="16" width="7.90625" bestFit="1" customWidth="1"/>
  </cols>
  <sheetData>
    <row r="1" spans="1:18" ht="20" thickBot="1" x14ac:dyDescent="0.5">
      <c r="A1" s="33" t="s">
        <v>0</v>
      </c>
      <c r="B1" s="33"/>
      <c r="C1" s="33"/>
      <c r="D1" s="33"/>
    </row>
    <row r="2" spans="1:18" ht="15" thickTop="1" x14ac:dyDescent="0.35"/>
    <row r="3" spans="1:18" ht="17" thickBot="1" x14ac:dyDescent="0.5">
      <c r="A3" s="1" t="s">
        <v>1</v>
      </c>
      <c r="B3" s="1" t="s">
        <v>50</v>
      </c>
      <c r="C3" s="1" t="s">
        <v>51</v>
      </c>
      <c r="E3" s="1" t="s">
        <v>55</v>
      </c>
      <c r="F3" s="1" t="s">
        <v>56</v>
      </c>
      <c r="G3" s="1" t="s">
        <v>52</v>
      </c>
      <c r="H3" s="1" t="s">
        <v>57</v>
      </c>
      <c r="J3" s="1" t="s">
        <v>53</v>
      </c>
      <c r="L3" s="45" t="s">
        <v>90</v>
      </c>
      <c r="P3" t="s">
        <v>91</v>
      </c>
    </row>
    <row r="4" spans="1:18" x14ac:dyDescent="0.35">
      <c r="A4" s="3" cm="1">
        <f t="array" ref="A4:A8">_xlfn.SEQUENCE(5)-1</f>
        <v>0</v>
      </c>
      <c r="B4" s="3">
        <v>1</v>
      </c>
      <c r="C4" s="3">
        <v>0</v>
      </c>
      <c r="E4" s="2">
        <f>B5-B4</f>
        <v>1</v>
      </c>
      <c r="F4" s="2">
        <f>C5-C4</f>
        <v>1</v>
      </c>
      <c r="G4" s="2">
        <f>F4/E4</f>
        <v>1</v>
      </c>
      <c r="H4" s="2">
        <f>G5-G4</f>
        <v>0</v>
      </c>
      <c r="J4" s="3">
        <v>0</v>
      </c>
      <c r="L4" s="46">
        <f>2*(E4+E5)</f>
        <v>6</v>
      </c>
      <c r="M4" s="46">
        <f>E5</f>
        <v>2</v>
      </c>
      <c r="N4" s="46">
        <v>0</v>
      </c>
      <c r="P4" s="47" cm="1">
        <f t="array" ref="P4:R6">MINVERSE(L4:N6)</f>
        <v>0.18800000000000003</v>
      </c>
      <c r="Q4" s="47">
        <v>-6.4000000000000001E-2</v>
      </c>
      <c r="R4" s="47">
        <v>8.0000000000000002E-3</v>
      </c>
    </row>
    <row r="5" spans="1:18" x14ac:dyDescent="0.35">
      <c r="A5" s="3">
        <v>1</v>
      </c>
      <c r="B5" s="3">
        <v>2</v>
      </c>
      <c r="C5" s="3">
        <v>1</v>
      </c>
      <c r="E5" s="2">
        <f t="shared" ref="E5:E7" si="0">B6-B5</f>
        <v>2</v>
      </c>
      <c r="F5" s="2">
        <f t="shared" ref="F5:F7" si="1">C6-C5</f>
        <v>2</v>
      </c>
      <c r="G5" s="2">
        <f t="shared" ref="G5:G7" si="2">F5/E5</f>
        <v>1</v>
      </c>
      <c r="H5" s="2">
        <f t="shared" ref="H5:H6" si="3">G6-G5</f>
        <v>-2</v>
      </c>
      <c r="J5" s="2" cm="1">
        <f t="array" ref="J5:J7">6*MMULT(_xlfn.ANCHORARRAY(P4),H4:H6)</f>
        <v>0.78400000000000003</v>
      </c>
      <c r="L5" s="46">
        <f>E5</f>
        <v>2</v>
      </c>
      <c r="M5" s="46">
        <f>2*(E5+E6)</f>
        <v>6</v>
      </c>
      <c r="N5" s="46">
        <f>E6</f>
        <v>1</v>
      </c>
      <c r="P5" s="47">
        <v>-6.4000000000000001E-2</v>
      </c>
      <c r="Q5" s="47">
        <v>0.192</v>
      </c>
      <c r="R5" s="47">
        <v>-2.4E-2</v>
      </c>
    </row>
    <row r="6" spans="1:18" x14ac:dyDescent="0.35">
      <c r="A6" s="3">
        <v>2</v>
      </c>
      <c r="B6" s="3">
        <v>4</v>
      </c>
      <c r="C6" s="3">
        <v>3</v>
      </c>
      <c r="E6" s="2">
        <f t="shared" si="0"/>
        <v>1</v>
      </c>
      <c r="F6" s="2">
        <f t="shared" si="1"/>
        <v>-1</v>
      </c>
      <c r="G6" s="2">
        <f t="shared" si="2"/>
        <v>-1</v>
      </c>
      <c r="H6" s="2">
        <f t="shared" si="3"/>
        <v>0.33333333333333337</v>
      </c>
      <c r="J6" s="2">
        <v>-2.3520000000000003</v>
      </c>
      <c r="L6" s="46">
        <v>0</v>
      </c>
      <c r="M6" s="46">
        <f>E6</f>
        <v>1</v>
      </c>
      <c r="N6" s="46">
        <f>2*(E6+E7)</f>
        <v>8</v>
      </c>
      <c r="P6" s="47">
        <v>8.0000000000000002E-3</v>
      </c>
      <c r="Q6" s="47">
        <v>-2.4E-2</v>
      </c>
      <c r="R6" s="47">
        <v>0.128</v>
      </c>
    </row>
    <row r="7" spans="1:18" x14ac:dyDescent="0.35">
      <c r="A7" s="3">
        <v>3</v>
      </c>
      <c r="B7" s="3">
        <v>5</v>
      </c>
      <c r="C7" s="3">
        <v>2</v>
      </c>
      <c r="E7" s="2">
        <f>B8-B7</f>
        <v>3</v>
      </c>
      <c r="F7" s="2">
        <f>C8-C7</f>
        <v>-2</v>
      </c>
      <c r="G7" s="2">
        <f>F7/E7</f>
        <v>-0.66666666666666663</v>
      </c>
      <c r="J7" s="2">
        <v>0.54400000000000004</v>
      </c>
    </row>
    <row r="8" spans="1:18" x14ac:dyDescent="0.35">
      <c r="A8" s="3">
        <v>4</v>
      </c>
      <c r="B8" s="3">
        <v>8</v>
      </c>
      <c r="C8" s="3">
        <v>0</v>
      </c>
      <c r="J8" s="3">
        <v>0</v>
      </c>
    </row>
    <row r="14" spans="1:18" ht="17" thickBot="1" x14ac:dyDescent="0.5">
      <c r="A14" s="1"/>
      <c r="B14" s="1" t="s">
        <v>2</v>
      </c>
      <c r="C14" s="1" t="s">
        <v>3</v>
      </c>
      <c r="D14" s="1"/>
      <c r="E14" s="1" t="s">
        <v>1</v>
      </c>
      <c r="F14" s="1"/>
      <c r="G14" s="1" t="s">
        <v>50</v>
      </c>
      <c r="H14" s="1" t="s">
        <v>55</v>
      </c>
      <c r="I14" s="1" t="s">
        <v>51</v>
      </c>
      <c r="J14" s="1" t="s">
        <v>52</v>
      </c>
      <c r="K14" s="1" t="s">
        <v>53</v>
      </c>
      <c r="L14" s="1" t="s">
        <v>54</v>
      </c>
    </row>
    <row r="15" spans="1:18" x14ac:dyDescent="0.35">
      <c r="A15" s="29" t="s">
        <v>84</v>
      </c>
      <c r="B15" s="22">
        <f>1</f>
        <v>1</v>
      </c>
      <c r="C15" s="22">
        <f>I15 + J15*(B15-G15) + 1/6 * (B15-G15) * (B15-G15-H15) * ((L15-K15)*(B15-G15)/H15 + (L15 + 2*K15))</f>
        <v>0</v>
      </c>
      <c r="D15" s="23"/>
      <c r="E15" s="22">
        <f t="shared" ref="E15:E78" si="4">MATCH(B15,B$4:B$8)-1</f>
        <v>0</v>
      </c>
      <c r="F15" s="23"/>
      <c r="G15" s="22" cm="1">
        <f t="array" ref="G15">INDEX($B$4:$B$8,$E15+1)</f>
        <v>1</v>
      </c>
      <c r="H15" s="22" cm="1">
        <f t="array" ref="H15">INDEX($E$4:$E$7,$E15+1)</f>
        <v>1</v>
      </c>
      <c r="I15" s="22" cm="1">
        <f t="array" ref="I15">INDEX($C$4:$C$8,$E15+1)</f>
        <v>0</v>
      </c>
      <c r="J15" s="22" cm="1">
        <f t="array" ref="J15">INDEX($G$4:$G$7,$E15+1)</f>
        <v>1</v>
      </c>
      <c r="K15" s="22" cm="1">
        <f t="array" ref="K15">INDEX($J$4:$J$8,$E15+1)</f>
        <v>0</v>
      </c>
      <c r="L15" s="22" cm="1">
        <f t="array" ref="L15">INDEX($J$4:$J$8,$E15+2)</f>
        <v>0.78400000000000003</v>
      </c>
    </row>
    <row r="16" spans="1:18" x14ac:dyDescent="0.35">
      <c r="A16" s="30"/>
      <c r="B16" s="3" cm="1">
        <f t="array" ref="B16:B85">B15 + 0.1*_xlfn.SEQUENCE(70)</f>
        <v>1.1000000000000001</v>
      </c>
      <c r="C16" s="3">
        <f t="shared" ref="C16:C78" si="5">I16 + J16*(B16-G16) + 1/(6*H16) * (B16-G16) * (B16-G16-H16) * ((L16-K16)*(B16-G16) + (L16 + 2*K16)*H16)</f>
        <v>8.7064000000000086E-2</v>
      </c>
      <c r="E16" s="3">
        <f t="shared" si="4"/>
        <v>0</v>
      </c>
      <c r="G16" s="3" cm="1">
        <f t="array" ref="G16">INDEX($B$4:$B$8,$E16+1)</f>
        <v>1</v>
      </c>
      <c r="H16" s="3" cm="1">
        <f t="array" ref="H16">INDEX($E$4:$E$7,$E16+1)</f>
        <v>1</v>
      </c>
      <c r="I16" s="3" cm="1">
        <f t="array" ref="I16">INDEX($C$4:$C$8,$E16+1)</f>
        <v>0</v>
      </c>
      <c r="J16" s="3" cm="1">
        <f t="array" ref="J16">INDEX($G$4:$G$7,$E16+1)</f>
        <v>1</v>
      </c>
      <c r="K16" s="3" cm="1">
        <f t="array" ref="K16">INDEX($J$4:$J$8,$E16+1)</f>
        <v>0</v>
      </c>
      <c r="L16" s="3" cm="1">
        <f t="array" ref="L16">INDEX($J$4:$J$8,$E16+2)</f>
        <v>0.78400000000000003</v>
      </c>
    </row>
    <row r="17" spans="1:12" x14ac:dyDescent="0.35">
      <c r="A17" s="30"/>
      <c r="B17" s="3">
        <v>1.2</v>
      </c>
      <c r="C17" s="3">
        <f t="shared" si="5"/>
        <v>0.17491199999999996</v>
      </c>
      <c r="E17" s="3">
        <f t="shared" si="4"/>
        <v>0</v>
      </c>
      <c r="G17" s="3" cm="1">
        <f t="array" ref="G17">INDEX($B$4:$B$8,$E17+1)</f>
        <v>1</v>
      </c>
      <c r="H17" s="3" cm="1">
        <f t="array" ref="H17">INDEX($E$4:$E$7,$E17+1)</f>
        <v>1</v>
      </c>
      <c r="I17" s="3" cm="1">
        <f t="array" ref="I17">INDEX($C$4:$C$8,$E17+1)</f>
        <v>0</v>
      </c>
      <c r="J17" s="3" cm="1">
        <f t="array" ref="J17">INDEX($G$4:$G$7,$E17+1)</f>
        <v>1</v>
      </c>
      <c r="K17" s="3" cm="1">
        <f t="array" ref="K17">INDEX($J$4:$J$8,$E17+1)</f>
        <v>0</v>
      </c>
      <c r="L17" s="3" cm="1">
        <f t="array" ref="L17">INDEX($J$4:$J$8,$E17+2)</f>
        <v>0.78400000000000003</v>
      </c>
    </row>
    <row r="18" spans="1:12" x14ac:dyDescent="0.35">
      <c r="A18" s="30"/>
      <c r="B18" s="3">
        <v>1.3</v>
      </c>
      <c r="C18" s="3">
        <f t="shared" si="5"/>
        <v>0.26432800000000006</v>
      </c>
      <c r="E18" s="3">
        <f t="shared" si="4"/>
        <v>0</v>
      </c>
      <c r="G18" s="3" cm="1">
        <f t="array" ref="G18">INDEX($B$4:$B$8,$E18+1)</f>
        <v>1</v>
      </c>
      <c r="H18" s="3" cm="1">
        <f t="array" ref="H18">INDEX($E$4:$E$7,$E18+1)</f>
        <v>1</v>
      </c>
      <c r="I18" s="3" cm="1">
        <f t="array" ref="I18">INDEX($C$4:$C$8,$E18+1)</f>
        <v>0</v>
      </c>
      <c r="J18" s="3" cm="1">
        <f t="array" ref="J18">INDEX($G$4:$G$7,$E18+1)</f>
        <v>1</v>
      </c>
      <c r="K18" s="3" cm="1">
        <f t="array" ref="K18">INDEX($J$4:$J$8,$E18+1)</f>
        <v>0</v>
      </c>
      <c r="L18" s="3" cm="1">
        <f t="array" ref="L18">INDEX($J$4:$J$8,$E18+2)</f>
        <v>0.78400000000000003</v>
      </c>
    </row>
    <row r="19" spans="1:12" x14ac:dyDescent="0.35">
      <c r="A19" s="30"/>
      <c r="B19" s="3">
        <v>1.4</v>
      </c>
      <c r="C19" s="3">
        <f t="shared" si="5"/>
        <v>0.35609599999999991</v>
      </c>
      <c r="E19" s="3">
        <f t="shared" si="4"/>
        <v>0</v>
      </c>
      <c r="G19" s="3" cm="1">
        <f t="array" ref="G19">INDEX($B$4:$B$8,$E19+1)</f>
        <v>1</v>
      </c>
      <c r="H19" s="3" cm="1">
        <f t="array" ref="H19">INDEX($E$4:$E$7,$E19+1)</f>
        <v>1</v>
      </c>
      <c r="I19" s="3" cm="1">
        <f t="array" ref="I19">INDEX($C$4:$C$8,$E19+1)</f>
        <v>0</v>
      </c>
      <c r="J19" s="3" cm="1">
        <f t="array" ref="J19">INDEX($G$4:$G$7,$E19+1)</f>
        <v>1</v>
      </c>
      <c r="K19" s="3" cm="1">
        <f t="array" ref="K19">INDEX($J$4:$J$8,$E19+1)</f>
        <v>0</v>
      </c>
      <c r="L19" s="3" cm="1">
        <f t="array" ref="L19">INDEX($J$4:$J$8,$E19+2)</f>
        <v>0.78400000000000003</v>
      </c>
    </row>
    <row r="20" spans="1:12" x14ac:dyDescent="0.35">
      <c r="A20" s="30"/>
      <c r="B20" s="3">
        <v>1.5</v>
      </c>
      <c r="C20" s="3">
        <f t="shared" si="5"/>
        <v>0.45100000000000001</v>
      </c>
      <c r="E20" s="3">
        <f t="shared" si="4"/>
        <v>0</v>
      </c>
      <c r="G20" s="3" cm="1">
        <f t="array" ref="G20">INDEX($B$4:$B$8,$E20+1)</f>
        <v>1</v>
      </c>
      <c r="H20" s="3" cm="1">
        <f t="array" ref="H20">INDEX($E$4:$E$7,$E20+1)</f>
        <v>1</v>
      </c>
      <c r="I20" s="3" cm="1">
        <f t="array" ref="I20">INDEX($C$4:$C$8,$E20+1)</f>
        <v>0</v>
      </c>
      <c r="J20" s="3" cm="1">
        <f t="array" ref="J20">INDEX($G$4:$G$7,$E20+1)</f>
        <v>1</v>
      </c>
      <c r="K20" s="3" cm="1">
        <f t="array" ref="K20">INDEX($J$4:$J$8,$E20+1)</f>
        <v>0</v>
      </c>
      <c r="L20" s="3" cm="1">
        <f t="array" ref="L20">INDEX($J$4:$J$8,$E20+2)</f>
        <v>0.78400000000000003</v>
      </c>
    </row>
    <row r="21" spans="1:12" x14ac:dyDescent="0.35">
      <c r="A21" s="30"/>
      <c r="B21" s="3">
        <v>1.6</v>
      </c>
      <c r="C21" s="3">
        <f t="shared" si="5"/>
        <v>0.54982400000000009</v>
      </c>
      <c r="E21" s="3">
        <f t="shared" si="4"/>
        <v>0</v>
      </c>
      <c r="G21" s="3" cm="1">
        <f t="array" ref="G21">INDEX($B$4:$B$8,$E21+1)</f>
        <v>1</v>
      </c>
      <c r="H21" s="3" cm="1">
        <f t="array" ref="H21">INDEX($E$4:$E$7,$E21+1)</f>
        <v>1</v>
      </c>
      <c r="I21" s="3" cm="1">
        <f t="array" ref="I21">INDEX($C$4:$C$8,$E21+1)</f>
        <v>0</v>
      </c>
      <c r="J21" s="3" cm="1">
        <f t="array" ref="J21">INDEX($G$4:$G$7,$E21+1)</f>
        <v>1</v>
      </c>
      <c r="K21" s="3" cm="1">
        <f t="array" ref="K21">INDEX($J$4:$J$8,$E21+1)</f>
        <v>0</v>
      </c>
      <c r="L21" s="3" cm="1">
        <f t="array" ref="L21">INDEX($J$4:$J$8,$E21+2)</f>
        <v>0.78400000000000003</v>
      </c>
    </row>
    <row r="22" spans="1:12" x14ac:dyDescent="0.35">
      <c r="A22" s="30"/>
      <c r="B22" s="3">
        <v>1.7000000000000002</v>
      </c>
      <c r="C22" s="3">
        <f t="shared" si="5"/>
        <v>0.65335200000000015</v>
      </c>
      <c r="E22" s="3">
        <f t="shared" si="4"/>
        <v>0</v>
      </c>
      <c r="G22" s="3" cm="1">
        <f t="array" ref="G22">INDEX($B$4:$B$8,$E22+1)</f>
        <v>1</v>
      </c>
      <c r="H22" s="3" cm="1">
        <f t="array" ref="H22">INDEX($E$4:$E$7,$E22+1)</f>
        <v>1</v>
      </c>
      <c r="I22" s="3" cm="1">
        <f t="array" ref="I22">INDEX($C$4:$C$8,$E22+1)</f>
        <v>0</v>
      </c>
      <c r="J22" s="3" cm="1">
        <f t="array" ref="J22">INDEX($G$4:$G$7,$E22+1)</f>
        <v>1</v>
      </c>
      <c r="K22" s="3" cm="1">
        <f t="array" ref="K22">INDEX($J$4:$J$8,$E22+1)</f>
        <v>0</v>
      </c>
      <c r="L22" s="3" cm="1">
        <f t="array" ref="L22">INDEX($J$4:$J$8,$E22+2)</f>
        <v>0.78400000000000003</v>
      </c>
    </row>
    <row r="23" spans="1:12" x14ac:dyDescent="0.35">
      <c r="A23" s="30"/>
      <c r="B23" s="3">
        <v>1.8</v>
      </c>
      <c r="C23" s="3">
        <f t="shared" si="5"/>
        <v>0.76236800000000005</v>
      </c>
      <c r="E23" s="3">
        <f t="shared" si="4"/>
        <v>0</v>
      </c>
      <c r="G23" s="3" cm="1">
        <f t="array" ref="G23">INDEX($B$4:$B$8,$E23+1)</f>
        <v>1</v>
      </c>
      <c r="H23" s="3" cm="1">
        <f t="array" ref="H23">INDEX($E$4:$E$7,$E23+1)</f>
        <v>1</v>
      </c>
      <c r="I23" s="3" cm="1">
        <f t="array" ref="I23">INDEX($C$4:$C$8,$E23+1)</f>
        <v>0</v>
      </c>
      <c r="J23" s="3" cm="1">
        <f t="array" ref="J23">INDEX($G$4:$G$7,$E23+1)</f>
        <v>1</v>
      </c>
      <c r="K23" s="3" cm="1">
        <f t="array" ref="K23">INDEX($J$4:$J$8,$E23+1)</f>
        <v>0</v>
      </c>
      <c r="L23" s="3" cm="1">
        <f t="array" ref="L23">INDEX($J$4:$J$8,$E23+2)</f>
        <v>0.78400000000000003</v>
      </c>
    </row>
    <row r="24" spans="1:12" ht="15" thickBot="1" x14ac:dyDescent="0.4">
      <c r="A24" s="31"/>
      <c r="B24" s="24">
        <v>1.9</v>
      </c>
      <c r="C24" s="24">
        <f t="shared" si="5"/>
        <v>0.87765599999999988</v>
      </c>
      <c r="D24" s="25"/>
      <c r="E24" s="24">
        <f t="shared" si="4"/>
        <v>0</v>
      </c>
      <c r="F24" s="25"/>
      <c r="G24" s="24" cm="1">
        <f t="array" ref="G24">INDEX($B$4:$B$8,$E24+1)</f>
        <v>1</v>
      </c>
      <c r="H24" s="24" cm="1">
        <f t="array" ref="H24">INDEX($E$4:$E$7,$E24+1)</f>
        <v>1</v>
      </c>
      <c r="I24" s="24" cm="1">
        <f t="array" ref="I24">INDEX($C$4:$C$8,$E24+1)</f>
        <v>0</v>
      </c>
      <c r="J24" s="24" cm="1">
        <f t="array" ref="J24">INDEX($G$4:$G$7,$E24+1)</f>
        <v>1</v>
      </c>
      <c r="K24" s="24" cm="1">
        <f t="array" ref="K24">INDEX($J$4:$J$8,$E24+1)</f>
        <v>0</v>
      </c>
      <c r="L24" s="24" cm="1">
        <f t="array" ref="L24">INDEX($J$4:$J$8,$E24+2)</f>
        <v>0.78400000000000003</v>
      </c>
    </row>
    <row r="25" spans="1:12" ht="14.25" customHeight="1" x14ac:dyDescent="0.35">
      <c r="A25" s="32" t="s">
        <v>85</v>
      </c>
      <c r="B25" s="3">
        <v>2</v>
      </c>
      <c r="C25" s="3">
        <f t="shared" si="5"/>
        <v>1</v>
      </c>
      <c r="E25" s="3">
        <f t="shared" si="4"/>
        <v>1</v>
      </c>
      <c r="G25" s="3" cm="1">
        <f t="array" ref="G25">INDEX($B$4:$B$8,$E25+1)</f>
        <v>2</v>
      </c>
      <c r="H25" s="3" cm="1">
        <f t="array" ref="H25">INDEX($E$4:$E$7,$E25+1)</f>
        <v>2</v>
      </c>
      <c r="I25" s="3" cm="1">
        <f t="array" ref="I25">INDEX($C$4:$C$8,$E25+1)</f>
        <v>1</v>
      </c>
      <c r="J25" s="3" cm="1">
        <f t="array" ref="J25">INDEX($G$4:$G$7,$E25+1)</f>
        <v>1</v>
      </c>
      <c r="K25" s="3" cm="1">
        <f t="array" ref="K25">INDEX($J$4:$J$8,$E25+1)</f>
        <v>0.78400000000000003</v>
      </c>
      <c r="L25" s="3" cm="1">
        <f t="array" ref="L25">INDEX($J$4:$J$8,$E25+2)</f>
        <v>-2.3520000000000003</v>
      </c>
    </row>
    <row r="26" spans="1:12" x14ac:dyDescent="0.35">
      <c r="A26" s="30"/>
      <c r="B26" s="3">
        <v>2.1</v>
      </c>
      <c r="C26" s="3">
        <f t="shared" si="5"/>
        <v>1.1297920000000001</v>
      </c>
      <c r="E26" s="3">
        <f t="shared" si="4"/>
        <v>1</v>
      </c>
      <c r="G26" s="3" cm="1">
        <f t="array" ref="G26">INDEX($B$4:$B$8,$E26+1)</f>
        <v>2</v>
      </c>
      <c r="H26" s="3" cm="1">
        <f t="array" ref="H26">INDEX($E$4:$E$7,$E26+1)</f>
        <v>2</v>
      </c>
      <c r="I26" s="3" cm="1">
        <f t="array" ref="I26">INDEX($C$4:$C$8,$E26+1)</f>
        <v>1</v>
      </c>
      <c r="J26" s="3" cm="1">
        <f t="array" ref="J26">INDEX($G$4:$G$7,$E26+1)</f>
        <v>1</v>
      </c>
      <c r="K26" s="3" cm="1">
        <f t="array" ref="K26">INDEX($J$4:$J$8,$E26+1)</f>
        <v>0.78400000000000003</v>
      </c>
      <c r="L26" s="3" cm="1">
        <f t="array" ref="L26">INDEX($J$4:$J$8,$E26+2)</f>
        <v>-2.3520000000000003</v>
      </c>
    </row>
    <row r="27" spans="1:12" x14ac:dyDescent="0.35">
      <c r="A27" s="30"/>
      <c r="B27" s="3">
        <v>2.2000000000000002</v>
      </c>
      <c r="C27" s="3">
        <f t="shared" si="5"/>
        <v>1.2658560000000003</v>
      </c>
      <c r="E27" s="3">
        <f t="shared" si="4"/>
        <v>1</v>
      </c>
      <c r="G27" s="3" cm="1">
        <f t="array" ref="G27">INDEX($B$4:$B$8,$E27+1)</f>
        <v>2</v>
      </c>
      <c r="H27" s="3" cm="1">
        <f t="array" ref="H27">INDEX($E$4:$E$7,$E27+1)</f>
        <v>2</v>
      </c>
      <c r="I27" s="3" cm="1">
        <f t="array" ref="I27">INDEX($C$4:$C$8,$E27+1)</f>
        <v>1</v>
      </c>
      <c r="J27" s="3" cm="1">
        <f t="array" ref="J27">INDEX($G$4:$G$7,$E27+1)</f>
        <v>1</v>
      </c>
      <c r="K27" s="3" cm="1">
        <f t="array" ref="K27">INDEX($J$4:$J$8,$E27+1)</f>
        <v>0.78400000000000003</v>
      </c>
      <c r="L27" s="3" cm="1">
        <f t="array" ref="L27">INDEX($J$4:$J$8,$E27+2)</f>
        <v>-2.3520000000000003</v>
      </c>
    </row>
    <row r="28" spans="1:12" x14ac:dyDescent="0.35">
      <c r="A28" s="30"/>
      <c r="B28" s="3">
        <v>2.2999999999999998</v>
      </c>
      <c r="C28" s="3">
        <f t="shared" si="5"/>
        <v>1.4066239999999999</v>
      </c>
      <c r="E28" s="3">
        <f t="shared" si="4"/>
        <v>1</v>
      </c>
      <c r="G28" s="3" cm="1">
        <f t="array" ref="G28">INDEX($B$4:$B$8,$E28+1)</f>
        <v>2</v>
      </c>
      <c r="H28" s="3" cm="1">
        <f t="array" ref="H28">INDEX($E$4:$E$7,$E28+1)</f>
        <v>2</v>
      </c>
      <c r="I28" s="3" cm="1">
        <f t="array" ref="I28">INDEX($C$4:$C$8,$E28+1)</f>
        <v>1</v>
      </c>
      <c r="J28" s="3" cm="1">
        <f t="array" ref="J28">INDEX($G$4:$G$7,$E28+1)</f>
        <v>1</v>
      </c>
      <c r="K28" s="3" cm="1">
        <f t="array" ref="K28">INDEX($J$4:$J$8,$E28+1)</f>
        <v>0.78400000000000003</v>
      </c>
      <c r="L28" s="3" cm="1">
        <f t="array" ref="L28">INDEX($J$4:$J$8,$E28+2)</f>
        <v>-2.3520000000000003</v>
      </c>
    </row>
    <row r="29" spans="1:12" x14ac:dyDescent="0.35">
      <c r="A29" s="30"/>
      <c r="B29" s="3">
        <v>2.4000000000000004</v>
      </c>
      <c r="C29" s="3">
        <f t="shared" si="5"/>
        <v>1.5505280000000006</v>
      </c>
      <c r="E29" s="3">
        <f t="shared" si="4"/>
        <v>1</v>
      </c>
      <c r="G29" s="3" cm="1">
        <f t="array" ref="G29">INDEX($B$4:$B$8,$E29+1)</f>
        <v>2</v>
      </c>
      <c r="H29" s="3" cm="1">
        <f t="array" ref="H29">INDEX($E$4:$E$7,$E29+1)</f>
        <v>2</v>
      </c>
      <c r="I29" s="3" cm="1">
        <f t="array" ref="I29">INDEX($C$4:$C$8,$E29+1)</f>
        <v>1</v>
      </c>
      <c r="J29" s="3" cm="1">
        <f t="array" ref="J29">INDEX($G$4:$G$7,$E29+1)</f>
        <v>1</v>
      </c>
      <c r="K29" s="3" cm="1">
        <f t="array" ref="K29">INDEX($J$4:$J$8,$E29+1)</f>
        <v>0.78400000000000003</v>
      </c>
      <c r="L29" s="3" cm="1">
        <f t="array" ref="L29">INDEX($J$4:$J$8,$E29+2)</f>
        <v>-2.3520000000000003</v>
      </c>
    </row>
    <row r="30" spans="1:12" x14ac:dyDescent="0.35">
      <c r="A30" s="30"/>
      <c r="B30" s="3">
        <v>2.5</v>
      </c>
      <c r="C30" s="3">
        <f t="shared" si="5"/>
        <v>1.696</v>
      </c>
      <c r="E30" s="3">
        <f t="shared" si="4"/>
        <v>1</v>
      </c>
      <c r="G30" s="3" cm="1">
        <f t="array" ref="G30">INDEX($B$4:$B$8,$E30+1)</f>
        <v>2</v>
      </c>
      <c r="H30" s="3" cm="1">
        <f t="array" ref="H30">INDEX($E$4:$E$7,$E30+1)</f>
        <v>2</v>
      </c>
      <c r="I30" s="3" cm="1">
        <f t="array" ref="I30">INDEX($C$4:$C$8,$E30+1)</f>
        <v>1</v>
      </c>
      <c r="J30" s="3" cm="1">
        <f t="array" ref="J30">INDEX($G$4:$G$7,$E30+1)</f>
        <v>1</v>
      </c>
      <c r="K30" s="3" cm="1">
        <f t="array" ref="K30">INDEX($J$4:$J$8,$E30+1)</f>
        <v>0.78400000000000003</v>
      </c>
      <c r="L30" s="3" cm="1">
        <f t="array" ref="L30">INDEX($J$4:$J$8,$E30+2)</f>
        <v>-2.3520000000000003</v>
      </c>
    </row>
    <row r="31" spans="1:12" x14ac:dyDescent="0.35">
      <c r="A31" s="30"/>
      <c r="B31" s="3">
        <v>2.6</v>
      </c>
      <c r="C31" s="3">
        <f t="shared" si="5"/>
        <v>1.8414720000000002</v>
      </c>
      <c r="E31" s="3">
        <f t="shared" si="4"/>
        <v>1</v>
      </c>
      <c r="G31" s="3" cm="1">
        <f t="array" ref="G31">INDEX($B$4:$B$8,$E31+1)</f>
        <v>2</v>
      </c>
      <c r="H31" s="3" cm="1">
        <f t="array" ref="H31">INDEX($E$4:$E$7,$E31+1)</f>
        <v>2</v>
      </c>
      <c r="I31" s="3" cm="1">
        <f t="array" ref="I31">INDEX($C$4:$C$8,$E31+1)</f>
        <v>1</v>
      </c>
      <c r="J31" s="3" cm="1">
        <f t="array" ref="J31">INDEX($G$4:$G$7,$E31+1)</f>
        <v>1</v>
      </c>
      <c r="K31" s="3" cm="1">
        <f t="array" ref="K31">INDEX($J$4:$J$8,$E31+1)</f>
        <v>0.78400000000000003</v>
      </c>
      <c r="L31" s="3" cm="1">
        <f t="array" ref="L31">INDEX($J$4:$J$8,$E31+2)</f>
        <v>-2.3520000000000003</v>
      </c>
    </row>
    <row r="32" spans="1:12" x14ac:dyDescent="0.35">
      <c r="A32" s="30"/>
      <c r="B32" s="3">
        <v>2.7</v>
      </c>
      <c r="C32" s="3">
        <f t="shared" si="5"/>
        <v>1.9853760000000003</v>
      </c>
      <c r="E32" s="3">
        <f t="shared" si="4"/>
        <v>1</v>
      </c>
      <c r="G32" s="3" cm="1">
        <f t="array" ref="G32">INDEX($B$4:$B$8,$E32+1)</f>
        <v>2</v>
      </c>
      <c r="H32" s="3" cm="1">
        <f t="array" ref="H32">INDEX($E$4:$E$7,$E32+1)</f>
        <v>2</v>
      </c>
      <c r="I32" s="3" cm="1">
        <f t="array" ref="I32">INDEX($C$4:$C$8,$E32+1)</f>
        <v>1</v>
      </c>
      <c r="J32" s="3" cm="1">
        <f t="array" ref="J32">INDEX($G$4:$G$7,$E32+1)</f>
        <v>1</v>
      </c>
      <c r="K32" s="3" cm="1">
        <f t="array" ref="K32">INDEX($J$4:$J$8,$E32+1)</f>
        <v>0.78400000000000003</v>
      </c>
      <c r="L32" s="3" cm="1">
        <f t="array" ref="L32">INDEX($J$4:$J$8,$E32+2)</f>
        <v>-2.3520000000000003</v>
      </c>
    </row>
    <row r="33" spans="1:12" x14ac:dyDescent="0.35">
      <c r="A33" s="30"/>
      <c r="B33" s="3">
        <v>2.8</v>
      </c>
      <c r="C33" s="3">
        <f t="shared" si="5"/>
        <v>2.126144</v>
      </c>
      <c r="E33" s="3">
        <f t="shared" si="4"/>
        <v>1</v>
      </c>
      <c r="G33" s="3" cm="1">
        <f t="array" ref="G33">INDEX($B$4:$B$8,$E33+1)</f>
        <v>2</v>
      </c>
      <c r="H33" s="3" cm="1">
        <f t="array" ref="H33">INDEX($E$4:$E$7,$E33+1)</f>
        <v>2</v>
      </c>
      <c r="I33" s="3" cm="1">
        <f t="array" ref="I33">INDEX($C$4:$C$8,$E33+1)</f>
        <v>1</v>
      </c>
      <c r="J33" s="3" cm="1">
        <f t="array" ref="J33">INDEX($G$4:$G$7,$E33+1)</f>
        <v>1</v>
      </c>
      <c r="K33" s="3" cm="1">
        <f t="array" ref="K33">INDEX($J$4:$J$8,$E33+1)</f>
        <v>0.78400000000000003</v>
      </c>
      <c r="L33" s="3" cm="1">
        <f t="array" ref="L33">INDEX($J$4:$J$8,$E33+2)</f>
        <v>-2.3520000000000003</v>
      </c>
    </row>
    <row r="34" spans="1:12" x14ac:dyDescent="0.35">
      <c r="A34" s="30"/>
      <c r="B34" s="3">
        <v>2.9000000000000004</v>
      </c>
      <c r="C34" s="3">
        <f t="shared" si="5"/>
        <v>2.2622080000000007</v>
      </c>
      <c r="E34" s="3">
        <f t="shared" si="4"/>
        <v>1</v>
      </c>
      <c r="G34" s="3" cm="1">
        <f t="array" ref="G34">INDEX($B$4:$B$8,$E34+1)</f>
        <v>2</v>
      </c>
      <c r="H34" s="3" cm="1">
        <f t="array" ref="H34">INDEX($E$4:$E$7,$E34+1)</f>
        <v>2</v>
      </c>
      <c r="I34" s="3" cm="1">
        <f t="array" ref="I34">INDEX($C$4:$C$8,$E34+1)</f>
        <v>1</v>
      </c>
      <c r="J34" s="3" cm="1">
        <f t="array" ref="J34">INDEX($G$4:$G$7,$E34+1)</f>
        <v>1</v>
      </c>
      <c r="K34" s="3" cm="1">
        <f t="array" ref="K34">INDEX($J$4:$J$8,$E34+1)</f>
        <v>0.78400000000000003</v>
      </c>
      <c r="L34" s="3" cm="1">
        <f t="array" ref="L34">INDEX($J$4:$J$8,$E34+2)</f>
        <v>-2.3520000000000003</v>
      </c>
    </row>
    <row r="35" spans="1:12" x14ac:dyDescent="0.35">
      <c r="A35" s="30"/>
      <c r="B35" s="3">
        <v>3</v>
      </c>
      <c r="C35" s="3">
        <f t="shared" si="5"/>
        <v>2.3919999999999999</v>
      </c>
      <c r="E35" s="3">
        <f t="shared" si="4"/>
        <v>1</v>
      </c>
      <c r="G35" s="3" cm="1">
        <f t="array" ref="G35">INDEX($B$4:$B$8,$E35+1)</f>
        <v>2</v>
      </c>
      <c r="H35" s="3" cm="1">
        <f t="array" ref="H35">INDEX($E$4:$E$7,$E35+1)</f>
        <v>2</v>
      </c>
      <c r="I35" s="3" cm="1">
        <f t="array" ref="I35">INDEX($C$4:$C$8,$E35+1)</f>
        <v>1</v>
      </c>
      <c r="J35" s="3" cm="1">
        <f t="array" ref="J35">INDEX($G$4:$G$7,$E35+1)</f>
        <v>1</v>
      </c>
      <c r="K35" s="3" cm="1">
        <f t="array" ref="K35">INDEX($J$4:$J$8,$E35+1)</f>
        <v>0.78400000000000003</v>
      </c>
      <c r="L35" s="3" cm="1">
        <f t="array" ref="L35">INDEX($J$4:$J$8,$E35+2)</f>
        <v>-2.3520000000000003</v>
      </c>
    </row>
    <row r="36" spans="1:12" x14ac:dyDescent="0.35">
      <c r="A36" s="30"/>
      <c r="B36" s="3">
        <v>3.1</v>
      </c>
      <c r="C36" s="3">
        <f t="shared" si="5"/>
        <v>2.5139520000000002</v>
      </c>
      <c r="E36" s="3">
        <f t="shared" si="4"/>
        <v>1</v>
      </c>
      <c r="G36" s="3" cm="1">
        <f t="array" ref="G36">INDEX($B$4:$B$8,$E36+1)</f>
        <v>2</v>
      </c>
      <c r="H36" s="3" cm="1">
        <f t="array" ref="H36">INDEX($E$4:$E$7,$E36+1)</f>
        <v>2</v>
      </c>
      <c r="I36" s="3" cm="1">
        <f t="array" ref="I36">INDEX($C$4:$C$8,$E36+1)</f>
        <v>1</v>
      </c>
      <c r="J36" s="3" cm="1">
        <f t="array" ref="J36">INDEX($G$4:$G$7,$E36+1)</f>
        <v>1</v>
      </c>
      <c r="K36" s="3" cm="1">
        <f t="array" ref="K36">INDEX($J$4:$J$8,$E36+1)</f>
        <v>0.78400000000000003</v>
      </c>
      <c r="L36" s="3" cm="1">
        <f t="array" ref="L36">INDEX($J$4:$J$8,$E36+2)</f>
        <v>-2.3520000000000003</v>
      </c>
    </row>
    <row r="37" spans="1:12" x14ac:dyDescent="0.35">
      <c r="A37" s="30"/>
      <c r="B37" s="3">
        <v>3.2</v>
      </c>
      <c r="C37" s="3">
        <f t="shared" si="5"/>
        <v>2.6264960000000004</v>
      </c>
      <c r="E37" s="3">
        <f t="shared" si="4"/>
        <v>1</v>
      </c>
      <c r="G37" s="3" cm="1">
        <f t="array" ref="G37">INDEX($B$4:$B$8,$E37+1)</f>
        <v>2</v>
      </c>
      <c r="H37" s="3" cm="1">
        <f t="array" ref="H37">INDEX($E$4:$E$7,$E37+1)</f>
        <v>2</v>
      </c>
      <c r="I37" s="3" cm="1">
        <f t="array" ref="I37">INDEX($C$4:$C$8,$E37+1)</f>
        <v>1</v>
      </c>
      <c r="J37" s="3" cm="1">
        <f t="array" ref="J37">INDEX($G$4:$G$7,$E37+1)</f>
        <v>1</v>
      </c>
      <c r="K37" s="3" cm="1">
        <f t="array" ref="K37">INDEX($J$4:$J$8,$E37+1)</f>
        <v>0.78400000000000003</v>
      </c>
      <c r="L37" s="3" cm="1">
        <f t="array" ref="L37">INDEX($J$4:$J$8,$E37+2)</f>
        <v>-2.3520000000000003</v>
      </c>
    </row>
    <row r="38" spans="1:12" x14ac:dyDescent="0.35">
      <c r="A38" s="30"/>
      <c r="B38" s="3">
        <v>3.3000000000000003</v>
      </c>
      <c r="C38" s="3">
        <f t="shared" si="5"/>
        <v>2.7280640000000003</v>
      </c>
      <c r="E38" s="3">
        <f t="shared" si="4"/>
        <v>1</v>
      </c>
      <c r="G38" s="3" cm="1">
        <f t="array" ref="G38">INDEX($B$4:$B$8,$E38+1)</f>
        <v>2</v>
      </c>
      <c r="H38" s="3" cm="1">
        <f t="array" ref="H38">INDEX($E$4:$E$7,$E38+1)</f>
        <v>2</v>
      </c>
      <c r="I38" s="3" cm="1">
        <f t="array" ref="I38">INDEX($C$4:$C$8,$E38+1)</f>
        <v>1</v>
      </c>
      <c r="J38" s="3" cm="1">
        <f t="array" ref="J38">INDEX($G$4:$G$7,$E38+1)</f>
        <v>1</v>
      </c>
      <c r="K38" s="3" cm="1">
        <f t="array" ref="K38">INDEX($J$4:$J$8,$E38+1)</f>
        <v>0.78400000000000003</v>
      </c>
      <c r="L38" s="3" cm="1">
        <f t="array" ref="L38">INDEX($J$4:$J$8,$E38+2)</f>
        <v>-2.3520000000000003</v>
      </c>
    </row>
    <row r="39" spans="1:12" x14ac:dyDescent="0.35">
      <c r="A39" s="30"/>
      <c r="B39" s="3">
        <v>3.4000000000000004</v>
      </c>
      <c r="C39" s="3">
        <f t="shared" si="5"/>
        <v>2.8170880000000005</v>
      </c>
      <c r="E39" s="3">
        <f t="shared" si="4"/>
        <v>1</v>
      </c>
      <c r="G39" s="3" cm="1">
        <f t="array" ref="G39">INDEX($B$4:$B$8,$E39+1)</f>
        <v>2</v>
      </c>
      <c r="H39" s="3" cm="1">
        <f t="array" ref="H39">INDEX($E$4:$E$7,$E39+1)</f>
        <v>2</v>
      </c>
      <c r="I39" s="3" cm="1">
        <f t="array" ref="I39">INDEX($C$4:$C$8,$E39+1)</f>
        <v>1</v>
      </c>
      <c r="J39" s="3" cm="1">
        <f t="array" ref="J39">INDEX($G$4:$G$7,$E39+1)</f>
        <v>1</v>
      </c>
      <c r="K39" s="3" cm="1">
        <f t="array" ref="K39">INDEX($J$4:$J$8,$E39+1)</f>
        <v>0.78400000000000003</v>
      </c>
      <c r="L39" s="3" cm="1">
        <f t="array" ref="L39">INDEX($J$4:$J$8,$E39+2)</f>
        <v>-2.3520000000000003</v>
      </c>
    </row>
    <row r="40" spans="1:12" x14ac:dyDescent="0.35">
      <c r="A40" s="30"/>
      <c r="B40" s="3">
        <v>3.5</v>
      </c>
      <c r="C40" s="3">
        <f t="shared" si="5"/>
        <v>2.8919999999999999</v>
      </c>
      <c r="E40" s="3">
        <f t="shared" si="4"/>
        <v>1</v>
      </c>
      <c r="G40" s="3" cm="1">
        <f t="array" ref="G40">INDEX($B$4:$B$8,$E40+1)</f>
        <v>2</v>
      </c>
      <c r="H40" s="3" cm="1">
        <f t="array" ref="H40">INDEX($E$4:$E$7,$E40+1)</f>
        <v>2</v>
      </c>
      <c r="I40" s="3" cm="1">
        <f t="array" ref="I40">INDEX($C$4:$C$8,$E40+1)</f>
        <v>1</v>
      </c>
      <c r="J40" s="3" cm="1">
        <f t="array" ref="J40">INDEX($G$4:$G$7,$E40+1)</f>
        <v>1</v>
      </c>
      <c r="K40" s="3" cm="1">
        <f t="array" ref="K40">INDEX($J$4:$J$8,$E40+1)</f>
        <v>0.78400000000000003</v>
      </c>
      <c r="L40" s="3" cm="1">
        <f t="array" ref="L40">INDEX($J$4:$J$8,$E40+2)</f>
        <v>-2.3520000000000003</v>
      </c>
    </row>
    <row r="41" spans="1:12" x14ac:dyDescent="0.35">
      <c r="A41" s="30"/>
      <c r="B41" s="3">
        <v>3.6</v>
      </c>
      <c r="C41" s="3">
        <f t="shared" si="5"/>
        <v>2.9512320000000001</v>
      </c>
      <c r="E41" s="3">
        <f t="shared" si="4"/>
        <v>1</v>
      </c>
      <c r="G41" s="3" cm="1">
        <f t="array" ref="G41">INDEX($B$4:$B$8,$E41+1)</f>
        <v>2</v>
      </c>
      <c r="H41" s="3" cm="1">
        <f t="array" ref="H41">INDEX($E$4:$E$7,$E41+1)</f>
        <v>2</v>
      </c>
      <c r="I41" s="3" cm="1">
        <f t="array" ref="I41">INDEX($C$4:$C$8,$E41+1)</f>
        <v>1</v>
      </c>
      <c r="J41" s="3" cm="1">
        <f t="array" ref="J41">INDEX($G$4:$G$7,$E41+1)</f>
        <v>1</v>
      </c>
      <c r="K41" s="3" cm="1">
        <f t="array" ref="K41">INDEX($J$4:$J$8,$E41+1)</f>
        <v>0.78400000000000003</v>
      </c>
      <c r="L41" s="3" cm="1">
        <f t="array" ref="L41">INDEX($J$4:$J$8,$E41+2)</f>
        <v>-2.3520000000000003</v>
      </c>
    </row>
    <row r="42" spans="1:12" x14ac:dyDescent="0.35">
      <c r="A42" s="30"/>
      <c r="B42" s="3">
        <v>3.7</v>
      </c>
      <c r="C42" s="3">
        <f t="shared" si="5"/>
        <v>2.9932159999999999</v>
      </c>
      <c r="E42" s="3">
        <f t="shared" si="4"/>
        <v>1</v>
      </c>
      <c r="G42" s="3" cm="1">
        <f t="array" ref="G42">INDEX($B$4:$B$8,$E42+1)</f>
        <v>2</v>
      </c>
      <c r="H42" s="3" cm="1">
        <f t="array" ref="H42">INDEX($E$4:$E$7,$E42+1)</f>
        <v>2</v>
      </c>
      <c r="I42" s="3" cm="1">
        <f t="array" ref="I42">INDEX($C$4:$C$8,$E42+1)</f>
        <v>1</v>
      </c>
      <c r="J42" s="3" cm="1">
        <f t="array" ref="J42">INDEX($G$4:$G$7,$E42+1)</f>
        <v>1</v>
      </c>
      <c r="K42" s="3" cm="1">
        <f t="array" ref="K42">INDEX($J$4:$J$8,$E42+1)</f>
        <v>0.78400000000000003</v>
      </c>
      <c r="L42" s="3" cm="1">
        <f t="array" ref="L42">INDEX($J$4:$J$8,$E42+2)</f>
        <v>-2.3520000000000003</v>
      </c>
    </row>
    <row r="43" spans="1:12" x14ac:dyDescent="0.35">
      <c r="A43" s="30"/>
      <c r="B43" s="3">
        <v>3.8000000000000003</v>
      </c>
      <c r="C43" s="3">
        <f t="shared" si="5"/>
        <v>3.016384</v>
      </c>
      <c r="E43" s="3">
        <f t="shared" si="4"/>
        <v>1</v>
      </c>
      <c r="G43" s="3" cm="1">
        <f t="array" ref="G43">INDEX($B$4:$B$8,$E43+1)</f>
        <v>2</v>
      </c>
      <c r="H43" s="3" cm="1">
        <f t="array" ref="H43">INDEX($E$4:$E$7,$E43+1)</f>
        <v>2</v>
      </c>
      <c r="I43" s="3" cm="1">
        <f t="array" ref="I43">INDEX($C$4:$C$8,$E43+1)</f>
        <v>1</v>
      </c>
      <c r="J43" s="3" cm="1">
        <f t="array" ref="J43">INDEX($G$4:$G$7,$E43+1)</f>
        <v>1</v>
      </c>
      <c r="K43" s="3" cm="1">
        <f t="array" ref="K43">INDEX($J$4:$J$8,$E43+1)</f>
        <v>0.78400000000000003</v>
      </c>
      <c r="L43" s="3" cm="1">
        <f t="array" ref="L43">INDEX($J$4:$J$8,$E43+2)</f>
        <v>-2.3520000000000003</v>
      </c>
    </row>
    <row r="44" spans="1:12" ht="15" thickBot="1" x14ac:dyDescent="0.4">
      <c r="A44" s="31"/>
      <c r="B44" s="24">
        <v>3.9000000000000004</v>
      </c>
      <c r="C44" s="24">
        <f t="shared" si="5"/>
        <v>3.0191680000000001</v>
      </c>
      <c r="D44" s="25"/>
      <c r="E44" s="24">
        <f t="shared" si="4"/>
        <v>1</v>
      </c>
      <c r="F44" s="25"/>
      <c r="G44" s="24" cm="1">
        <f t="array" ref="G44">INDEX($B$4:$B$8,$E44+1)</f>
        <v>2</v>
      </c>
      <c r="H44" s="24" cm="1">
        <f t="array" ref="H44">INDEX($E$4:$E$7,$E44+1)</f>
        <v>2</v>
      </c>
      <c r="I44" s="24" cm="1">
        <f t="array" ref="I44">INDEX($C$4:$C$8,$E44+1)</f>
        <v>1</v>
      </c>
      <c r="J44" s="24" cm="1">
        <f t="array" ref="J44">INDEX($G$4:$G$7,$E44+1)</f>
        <v>1</v>
      </c>
      <c r="K44" s="24" cm="1">
        <f t="array" ref="K44">INDEX($J$4:$J$8,$E44+1)</f>
        <v>0.78400000000000003</v>
      </c>
      <c r="L44" s="24" cm="1">
        <f t="array" ref="L44">INDEX($J$4:$J$8,$E44+2)</f>
        <v>-2.3520000000000003</v>
      </c>
    </row>
    <row r="45" spans="1:12" x14ac:dyDescent="0.35">
      <c r="A45" s="29" t="s">
        <v>86</v>
      </c>
      <c r="B45" s="3">
        <v>4</v>
      </c>
      <c r="C45" s="3">
        <f t="shared" si="5"/>
        <v>3</v>
      </c>
      <c r="E45" s="3">
        <f t="shared" si="4"/>
        <v>2</v>
      </c>
      <c r="G45" s="3" cm="1">
        <f t="array" ref="G45">INDEX($B$4:$B$8,$E45+1)</f>
        <v>4</v>
      </c>
      <c r="H45" s="3" cm="1">
        <f t="array" ref="H45">INDEX($E$4:$E$7,$E45+1)</f>
        <v>1</v>
      </c>
      <c r="I45" s="3" cm="1">
        <f t="array" ref="I45">INDEX($C$4:$C$8,$E45+1)</f>
        <v>3</v>
      </c>
      <c r="J45" s="3" cm="1">
        <f t="array" ref="J45">INDEX($G$4:$G$7,$E45+1)</f>
        <v>-1</v>
      </c>
      <c r="K45" s="3" cm="1">
        <f t="array" ref="K45">INDEX($J$4:$J$8,$E45+1)</f>
        <v>-2.3520000000000003</v>
      </c>
      <c r="L45" s="3" cm="1">
        <f t="array" ref="L45">INDEX($J$4:$J$8,$E45+2)</f>
        <v>0.54400000000000004</v>
      </c>
    </row>
    <row r="46" spans="1:12" x14ac:dyDescent="0.35">
      <c r="A46" s="30"/>
      <c r="B46" s="3">
        <v>4.0999999999999996</v>
      </c>
      <c r="C46" s="3">
        <f t="shared" si="5"/>
        <v>2.958056</v>
      </c>
      <c r="E46" s="3">
        <f t="shared" si="4"/>
        <v>2</v>
      </c>
      <c r="G46" s="3" cm="1">
        <f t="array" ref="G46">INDEX($B$4:$B$8,$E46+1)</f>
        <v>4</v>
      </c>
      <c r="H46" s="3" cm="1">
        <f t="array" ref="H46">INDEX($E$4:$E$7,$E46+1)</f>
        <v>1</v>
      </c>
      <c r="I46" s="3" cm="1">
        <f t="array" ref="I46">INDEX($C$4:$C$8,$E46+1)</f>
        <v>3</v>
      </c>
      <c r="J46" s="3" cm="1">
        <f t="array" ref="J46">INDEX($G$4:$G$7,$E46+1)</f>
        <v>-1</v>
      </c>
      <c r="K46" s="3" cm="1">
        <f t="array" ref="K46">INDEX($J$4:$J$8,$E46+1)</f>
        <v>-2.3520000000000003</v>
      </c>
      <c r="L46" s="3" cm="1">
        <f t="array" ref="L46">INDEX($J$4:$J$8,$E46+2)</f>
        <v>0.54400000000000004</v>
      </c>
    </row>
    <row r="47" spans="1:12" x14ac:dyDescent="0.35">
      <c r="A47" s="30"/>
      <c r="B47" s="3">
        <v>4.2</v>
      </c>
      <c r="C47" s="3">
        <f t="shared" si="5"/>
        <v>2.8954879999999998</v>
      </c>
      <c r="E47" s="3">
        <f t="shared" si="4"/>
        <v>2</v>
      </c>
      <c r="G47" s="3" cm="1">
        <f t="array" ref="G47">INDEX($B$4:$B$8,$E47+1)</f>
        <v>4</v>
      </c>
      <c r="H47" s="3" cm="1">
        <f t="array" ref="H47">INDEX($E$4:$E$7,$E47+1)</f>
        <v>1</v>
      </c>
      <c r="I47" s="3" cm="1">
        <f t="array" ref="I47">INDEX($C$4:$C$8,$E47+1)</f>
        <v>3</v>
      </c>
      <c r="J47" s="3" cm="1">
        <f t="array" ref="J47">INDEX($G$4:$G$7,$E47+1)</f>
        <v>-1</v>
      </c>
      <c r="K47" s="3" cm="1">
        <f t="array" ref="K47">INDEX($J$4:$J$8,$E47+1)</f>
        <v>-2.3520000000000003</v>
      </c>
      <c r="L47" s="3" cm="1">
        <f t="array" ref="L47">INDEX($J$4:$J$8,$E47+2)</f>
        <v>0.54400000000000004</v>
      </c>
    </row>
    <row r="48" spans="1:12" x14ac:dyDescent="0.35">
      <c r="A48" s="30"/>
      <c r="B48" s="3">
        <v>4.3000000000000007</v>
      </c>
      <c r="C48" s="3">
        <f t="shared" si="5"/>
        <v>2.8151919999999993</v>
      </c>
      <c r="E48" s="3">
        <f t="shared" si="4"/>
        <v>2</v>
      </c>
      <c r="G48" s="3" cm="1">
        <f t="array" ref="G48">INDEX($B$4:$B$8,$E48+1)</f>
        <v>4</v>
      </c>
      <c r="H48" s="3" cm="1">
        <f t="array" ref="H48">INDEX($E$4:$E$7,$E48+1)</f>
        <v>1</v>
      </c>
      <c r="I48" s="3" cm="1">
        <f t="array" ref="I48">INDEX($C$4:$C$8,$E48+1)</f>
        <v>3</v>
      </c>
      <c r="J48" s="3" cm="1">
        <f t="array" ref="J48">INDEX($G$4:$G$7,$E48+1)</f>
        <v>-1</v>
      </c>
      <c r="K48" s="3" cm="1">
        <f t="array" ref="K48">INDEX($J$4:$J$8,$E48+1)</f>
        <v>-2.3520000000000003</v>
      </c>
      <c r="L48" s="3" cm="1">
        <f t="array" ref="L48">INDEX($J$4:$J$8,$E48+2)</f>
        <v>0.54400000000000004</v>
      </c>
    </row>
    <row r="49" spans="1:12" x14ac:dyDescent="0.35">
      <c r="A49" s="30"/>
      <c r="B49" s="3">
        <v>4.4000000000000004</v>
      </c>
      <c r="C49" s="3">
        <f t="shared" si="5"/>
        <v>2.7200639999999998</v>
      </c>
      <c r="E49" s="3">
        <f t="shared" si="4"/>
        <v>2</v>
      </c>
      <c r="G49" s="3" cm="1">
        <f t="array" ref="G49">INDEX($B$4:$B$8,$E49+1)</f>
        <v>4</v>
      </c>
      <c r="H49" s="3" cm="1">
        <f t="array" ref="H49">INDEX($E$4:$E$7,$E49+1)</f>
        <v>1</v>
      </c>
      <c r="I49" s="3" cm="1">
        <f t="array" ref="I49">INDEX($C$4:$C$8,$E49+1)</f>
        <v>3</v>
      </c>
      <c r="J49" s="3" cm="1">
        <f t="array" ref="J49">INDEX($G$4:$G$7,$E49+1)</f>
        <v>-1</v>
      </c>
      <c r="K49" s="3" cm="1">
        <f t="array" ref="K49">INDEX($J$4:$J$8,$E49+1)</f>
        <v>-2.3520000000000003</v>
      </c>
      <c r="L49" s="3" cm="1">
        <f t="array" ref="L49">INDEX($J$4:$J$8,$E49+2)</f>
        <v>0.54400000000000004</v>
      </c>
    </row>
    <row r="50" spans="1:12" x14ac:dyDescent="0.35">
      <c r="A50" s="30"/>
      <c r="B50" s="3">
        <v>4.5</v>
      </c>
      <c r="C50" s="3">
        <f t="shared" si="5"/>
        <v>2.613</v>
      </c>
      <c r="E50" s="3">
        <f t="shared" si="4"/>
        <v>2</v>
      </c>
      <c r="G50" s="3" cm="1">
        <f t="array" ref="G50">INDEX($B$4:$B$8,$E50+1)</f>
        <v>4</v>
      </c>
      <c r="H50" s="3" cm="1">
        <f t="array" ref="H50">INDEX($E$4:$E$7,$E50+1)</f>
        <v>1</v>
      </c>
      <c r="I50" s="3" cm="1">
        <f t="array" ref="I50">INDEX($C$4:$C$8,$E50+1)</f>
        <v>3</v>
      </c>
      <c r="J50" s="3" cm="1">
        <f t="array" ref="J50">INDEX($G$4:$G$7,$E50+1)</f>
        <v>-1</v>
      </c>
      <c r="K50" s="3" cm="1">
        <f t="array" ref="K50">INDEX($J$4:$J$8,$E50+1)</f>
        <v>-2.3520000000000003</v>
      </c>
      <c r="L50" s="3" cm="1">
        <f t="array" ref="L50">INDEX($J$4:$J$8,$E50+2)</f>
        <v>0.54400000000000004</v>
      </c>
    </row>
    <row r="51" spans="1:12" x14ac:dyDescent="0.35">
      <c r="A51" s="30"/>
      <c r="B51" s="3">
        <v>4.5999999999999996</v>
      </c>
      <c r="C51" s="3">
        <f t="shared" si="5"/>
        <v>2.4968960000000004</v>
      </c>
      <c r="E51" s="3">
        <f t="shared" si="4"/>
        <v>2</v>
      </c>
      <c r="G51" s="3" cm="1">
        <f t="array" ref="G51">INDEX($B$4:$B$8,$E51+1)</f>
        <v>4</v>
      </c>
      <c r="H51" s="3" cm="1">
        <f t="array" ref="H51">INDEX($E$4:$E$7,$E51+1)</f>
        <v>1</v>
      </c>
      <c r="I51" s="3" cm="1">
        <f t="array" ref="I51">INDEX($C$4:$C$8,$E51+1)</f>
        <v>3</v>
      </c>
      <c r="J51" s="3" cm="1">
        <f t="array" ref="J51">INDEX($G$4:$G$7,$E51+1)</f>
        <v>-1</v>
      </c>
      <c r="K51" s="3" cm="1">
        <f t="array" ref="K51">INDEX($J$4:$J$8,$E51+1)</f>
        <v>-2.3520000000000003</v>
      </c>
      <c r="L51" s="3" cm="1">
        <f t="array" ref="L51">INDEX($J$4:$J$8,$E51+2)</f>
        <v>0.54400000000000004</v>
      </c>
    </row>
    <row r="52" spans="1:12" x14ac:dyDescent="0.35">
      <c r="A52" s="30"/>
      <c r="B52" s="3">
        <v>4.7</v>
      </c>
      <c r="C52" s="3">
        <f t="shared" si="5"/>
        <v>2.3746479999999996</v>
      </c>
      <c r="E52" s="3">
        <f t="shared" si="4"/>
        <v>2</v>
      </c>
      <c r="G52" s="3" cm="1">
        <f t="array" ref="G52">INDEX($B$4:$B$8,$E52+1)</f>
        <v>4</v>
      </c>
      <c r="H52" s="3" cm="1">
        <f t="array" ref="H52">INDEX($E$4:$E$7,$E52+1)</f>
        <v>1</v>
      </c>
      <c r="I52" s="3" cm="1">
        <f t="array" ref="I52">INDEX($C$4:$C$8,$E52+1)</f>
        <v>3</v>
      </c>
      <c r="J52" s="3" cm="1">
        <f t="array" ref="J52">INDEX($G$4:$G$7,$E52+1)</f>
        <v>-1</v>
      </c>
      <c r="K52" s="3" cm="1">
        <f t="array" ref="K52">INDEX($J$4:$J$8,$E52+1)</f>
        <v>-2.3520000000000003</v>
      </c>
      <c r="L52" s="3" cm="1">
        <f t="array" ref="L52">INDEX($J$4:$J$8,$E52+2)</f>
        <v>0.54400000000000004</v>
      </c>
    </row>
    <row r="53" spans="1:12" x14ac:dyDescent="0.35">
      <c r="A53" s="30"/>
      <c r="B53" s="3">
        <v>4.8000000000000007</v>
      </c>
      <c r="C53" s="3">
        <f t="shared" si="5"/>
        <v>2.2491519999999992</v>
      </c>
      <c r="E53" s="3">
        <f t="shared" si="4"/>
        <v>2</v>
      </c>
      <c r="G53" s="3" cm="1">
        <f t="array" ref="G53">INDEX($B$4:$B$8,$E53+1)</f>
        <v>4</v>
      </c>
      <c r="H53" s="3" cm="1">
        <f t="array" ref="H53">INDEX($E$4:$E$7,$E53+1)</f>
        <v>1</v>
      </c>
      <c r="I53" s="3" cm="1">
        <f t="array" ref="I53">INDEX($C$4:$C$8,$E53+1)</f>
        <v>3</v>
      </c>
      <c r="J53" s="3" cm="1">
        <f t="array" ref="J53">INDEX($G$4:$G$7,$E53+1)</f>
        <v>-1</v>
      </c>
      <c r="K53" s="3" cm="1">
        <f t="array" ref="K53">INDEX($J$4:$J$8,$E53+1)</f>
        <v>-2.3520000000000003</v>
      </c>
      <c r="L53" s="3" cm="1">
        <f t="array" ref="L53">INDEX($J$4:$J$8,$E53+2)</f>
        <v>0.54400000000000004</v>
      </c>
    </row>
    <row r="54" spans="1:12" ht="15" thickBot="1" x14ac:dyDescent="0.4">
      <c r="A54" s="31"/>
      <c r="B54" s="24">
        <v>4.9000000000000004</v>
      </c>
      <c r="C54" s="24">
        <f t="shared" si="5"/>
        <v>2.1233039999999996</v>
      </c>
      <c r="D54" s="25"/>
      <c r="E54" s="24">
        <f t="shared" si="4"/>
        <v>2</v>
      </c>
      <c r="F54" s="25"/>
      <c r="G54" s="24" cm="1">
        <f t="array" ref="G54">INDEX($B$4:$B$8,$E54+1)</f>
        <v>4</v>
      </c>
      <c r="H54" s="24" cm="1">
        <f t="array" ref="H54">INDEX($E$4:$E$7,$E54+1)</f>
        <v>1</v>
      </c>
      <c r="I54" s="24" cm="1">
        <f t="array" ref="I54">INDEX($C$4:$C$8,$E54+1)</f>
        <v>3</v>
      </c>
      <c r="J54" s="24" cm="1">
        <f t="array" ref="J54">INDEX($G$4:$G$7,$E54+1)</f>
        <v>-1</v>
      </c>
      <c r="K54" s="24" cm="1">
        <f t="array" ref="K54">INDEX($J$4:$J$8,$E54+1)</f>
        <v>-2.3520000000000003</v>
      </c>
      <c r="L54" s="24" cm="1">
        <f t="array" ref="L54">INDEX($J$4:$J$8,$E54+2)</f>
        <v>0.54400000000000004</v>
      </c>
    </row>
    <row r="55" spans="1:12" ht="14.25" customHeight="1" x14ac:dyDescent="0.35">
      <c r="A55" s="32" t="s">
        <v>87</v>
      </c>
      <c r="B55" s="3">
        <v>5</v>
      </c>
      <c r="C55" s="3">
        <f t="shared" si="5"/>
        <v>2</v>
      </c>
      <c r="E55" s="3">
        <f t="shared" si="4"/>
        <v>3</v>
      </c>
      <c r="G55" s="3" cm="1">
        <f t="array" ref="G55">INDEX($B$4:$B$8,$E55+1)</f>
        <v>5</v>
      </c>
      <c r="H55" s="3" cm="1">
        <f t="array" ref="H55">INDEX($E$4:$E$7,$E55+1)</f>
        <v>3</v>
      </c>
      <c r="I55" s="3" cm="1">
        <f t="array" ref="I55">INDEX($C$4:$C$8,$E55+1)</f>
        <v>2</v>
      </c>
      <c r="J55" s="3" cm="1">
        <f t="array" ref="J55">INDEX($G$4:$G$7,$E55+1)</f>
        <v>-0.66666666666666663</v>
      </c>
      <c r="K55" s="3" cm="1">
        <f t="array" ref="K55">INDEX($J$4:$J$8,$E55+1)</f>
        <v>0.54400000000000004</v>
      </c>
      <c r="L55" s="3" cm="1">
        <f t="array" ref="L55">INDEX($J$4:$J$8,$E55+2)</f>
        <v>0</v>
      </c>
    </row>
    <row r="56" spans="1:12" x14ac:dyDescent="0.35">
      <c r="A56" s="30"/>
      <c r="B56" s="3">
        <v>5.1000000000000005</v>
      </c>
      <c r="C56" s="3">
        <f t="shared" si="5"/>
        <v>1.8816231111111104</v>
      </c>
      <c r="E56" s="3">
        <f t="shared" si="4"/>
        <v>3</v>
      </c>
      <c r="G56" s="3" cm="1">
        <f t="array" ref="G56">INDEX($B$4:$B$8,$E56+1)</f>
        <v>5</v>
      </c>
      <c r="H56" s="3" cm="1">
        <f t="array" ref="H56">INDEX($E$4:$E$7,$E56+1)</f>
        <v>3</v>
      </c>
      <c r="I56" s="3" cm="1">
        <f t="array" ref="I56">INDEX($C$4:$C$8,$E56+1)</f>
        <v>2</v>
      </c>
      <c r="J56" s="3" cm="1">
        <f t="array" ref="J56">INDEX($G$4:$G$7,$E56+1)</f>
        <v>-0.66666666666666663</v>
      </c>
      <c r="K56" s="3" cm="1">
        <f t="array" ref="K56">INDEX($J$4:$J$8,$E56+1)</f>
        <v>0.54400000000000004</v>
      </c>
      <c r="L56" s="3" cm="1">
        <f t="array" ref="L56">INDEX($J$4:$J$8,$E56+2)</f>
        <v>0</v>
      </c>
    </row>
    <row r="57" spans="1:12" x14ac:dyDescent="0.35">
      <c r="A57" s="30"/>
      <c r="B57" s="3">
        <v>5.2</v>
      </c>
      <c r="C57" s="3">
        <f t="shared" si="5"/>
        <v>1.7685048888888886</v>
      </c>
      <c r="E57" s="3">
        <f t="shared" si="4"/>
        <v>3</v>
      </c>
      <c r="G57" s="3" cm="1">
        <f t="array" ref="G57">INDEX($B$4:$B$8,$E57+1)</f>
        <v>5</v>
      </c>
      <c r="H57" s="3" cm="1">
        <f t="array" ref="H57">INDEX($E$4:$E$7,$E57+1)</f>
        <v>3</v>
      </c>
      <c r="I57" s="3" cm="1">
        <f t="array" ref="I57">INDEX($C$4:$C$8,$E57+1)</f>
        <v>2</v>
      </c>
      <c r="J57" s="3" cm="1">
        <f t="array" ref="J57">INDEX($G$4:$G$7,$E57+1)</f>
        <v>-0.66666666666666663</v>
      </c>
      <c r="K57" s="3" cm="1">
        <f t="array" ref="K57">INDEX($J$4:$J$8,$E57+1)</f>
        <v>0.54400000000000004</v>
      </c>
      <c r="L57" s="3" cm="1">
        <f t="array" ref="L57">INDEX($J$4:$J$8,$E57+2)</f>
        <v>0</v>
      </c>
    </row>
    <row r="58" spans="1:12" x14ac:dyDescent="0.35">
      <c r="A58" s="30"/>
      <c r="B58" s="3">
        <v>5.3</v>
      </c>
      <c r="C58" s="3">
        <f t="shared" si="5"/>
        <v>1.6604640000000002</v>
      </c>
      <c r="E58" s="3">
        <f t="shared" si="4"/>
        <v>3</v>
      </c>
      <c r="G58" s="3" cm="1">
        <f t="array" ref="G58">INDEX($B$4:$B$8,$E58+1)</f>
        <v>5</v>
      </c>
      <c r="H58" s="3" cm="1">
        <f t="array" ref="H58">INDEX($E$4:$E$7,$E58+1)</f>
        <v>3</v>
      </c>
      <c r="I58" s="3" cm="1">
        <f t="array" ref="I58">INDEX($C$4:$C$8,$E58+1)</f>
        <v>2</v>
      </c>
      <c r="J58" s="3" cm="1">
        <f t="array" ref="J58">INDEX($G$4:$G$7,$E58+1)</f>
        <v>-0.66666666666666663</v>
      </c>
      <c r="K58" s="3" cm="1">
        <f t="array" ref="K58">INDEX($J$4:$J$8,$E58+1)</f>
        <v>0.54400000000000004</v>
      </c>
      <c r="L58" s="3" cm="1">
        <f t="array" ref="L58">INDEX($J$4:$J$8,$E58+2)</f>
        <v>0</v>
      </c>
    </row>
    <row r="59" spans="1:12" x14ac:dyDescent="0.35">
      <c r="A59" s="30"/>
      <c r="B59" s="3">
        <v>5.4</v>
      </c>
      <c r="C59" s="3">
        <f t="shared" si="5"/>
        <v>1.5573191111111109</v>
      </c>
      <c r="E59" s="3">
        <f t="shared" si="4"/>
        <v>3</v>
      </c>
      <c r="G59" s="3" cm="1">
        <f t="array" ref="G59">INDEX($B$4:$B$8,$E59+1)</f>
        <v>5</v>
      </c>
      <c r="H59" s="3" cm="1">
        <f t="array" ref="H59">INDEX($E$4:$E$7,$E59+1)</f>
        <v>3</v>
      </c>
      <c r="I59" s="3" cm="1">
        <f t="array" ref="I59">INDEX($C$4:$C$8,$E59+1)</f>
        <v>2</v>
      </c>
      <c r="J59" s="3" cm="1">
        <f t="array" ref="J59">INDEX($G$4:$G$7,$E59+1)</f>
        <v>-0.66666666666666663</v>
      </c>
      <c r="K59" s="3" cm="1">
        <f t="array" ref="K59">INDEX($J$4:$J$8,$E59+1)</f>
        <v>0.54400000000000004</v>
      </c>
      <c r="L59" s="3" cm="1">
        <f t="array" ref="L59">INDEX($J$4:$J$8,$E59+2)</f>
        <v>0</v>
      </c>
    </row>
    <row r="60" spans="1:12" x14ac:dyDescent="0.35">
      <c r="A60" s="30"/>
      <c r="B60" s="3">
        <v>5.5</v>
      </c>
      <c r="C60" s="3">
        <f t="shared" si="5"/>
        <v>1.4588888888888889</v>
      </c>
      <c r="E60" s="3">
        <f t="shared" si="4"/>
        <v>3</v>
      </c>
      <c r="G60" s="3" cm="1">
        <f t="array" ref="G60">INDEX($B$4:$B$8,$E60+1)</f>
        <v>5</v>
      </c>
      <c r="H60" s="3" cm="1">
        <f t="array" ref="H60">INDEX($E$4:$E$7,$E60+1)</f>
        <v>3</v>
      </c>
      <c r="I60" s="3" cm="1">
        <f t="array" ref="I60">INDEX($C$4:$C$8,$E60+1)</f>
        <v>2</v>
      </c>
      <c r="J60" s="3" cm="1">
        <f t="array" ref="J60">INDEX($G$4:$G$7,$E60+1)</f>
        <v>-0.66666666666666663</v>
      </c>
      <c r="K60" s="3" cm="1">
        <f t="array" ref="K60">INDEX($J$4:$J$8,$E60+1)</f>
        <v>0.54400000000000004</v>
      </c>
      <c r="L60" s="3" cm="1">
        <f t="array" ref="L60">INDEX($J$4:$J$8,$E60+2)</f>
        <v>0</v>
      </c>
    </row>
    <row r="61" spans="1:12" x14ac:dyDescent="0.35">
      <c r="A61" s="30"/>
      <c r="B61" s="3">
        <v>5.6000000000000005</v>
      </c>
      <c r="C61" s="3">
        <f t="shared" si="5"/>
        <v>1.3649919999999995</v>
      </c>
      <c r="E61" s="3">
        <f t="shared" si="4"/>
        <v>3</v>
      </c>
      <c r="G61" s="3" cm="1">
        <f t="array" ref="G61">INDEX($B$4:$B$8,$E61+1)</f>
        <v>5</v>
      </c>
      <c r="H61" s="3" cm="1">
        <f t="array" ref="H61">INDEX($E$4:$E$7,$E61+1)</f>
        <v>3</v>
      </c>
      <c r="I61" s="3" cm="1">
        <f t="array" ref="I61">INDEX($C$4:$C$8,$E61+1)</f>
        <v>2</v>
      </c>
      <c r="J61" s="3" cm="1">
        <f t="array" ref="J61">INDEX($G$4:$G$7,$E61+1)</f>
        <v>-0.66666666666666663</v>
      </c>
      <c r="K61" s="3" cm="1">
        <f t="array" ref="K61">INDEX($J$4:$J$8,$E61+1)</f>
        <v>0.54400000000000004</v>
      </c>
      <c r="L61" s="3" cm="1">
        <f t="array" ref="L61">INDEX($J$4:$J$8,$E61+2)</f>
        <v>0</v>
      </c>
    </row>
    <row r="62" spans="1:12" x14ac:dyDescent="0.35">
      <c r="A62" s="30"/>
      <c r="B62" s="3">
        <v>5.7</v>
      </c>
      <c r="C62" s="3">
        <f t="shared" si="5"/>
        <v>1.275447111111111</v>
      </c>
      <c r="E62" s="3">
        <f t="shared" si="4"/>
        <v>3</v>
      </c>
      <c r="G62" s="3" cm="1">
        <f t="array" ref="G62">INDEX($B$4:$B$8,$E62+1)</f>
        <v>5</v>
      </c>
      <c r="H62" s="3" cm="1">
        <f t="array" ref="H62">INDEX($E$4:$E$7,$E62+1)</f>
        <v>3</v>
      </c>
      <c r="I62" s="3" cm="1">
        <f t="array" ref="I62">INDEX($C$4:$C$8,$E62+1)</f>
        <v>2</v>
      </c>
      <c r="J62" s="3" cm="1">
        <f t="array" ref="J62">INDEX($G$4:$G$7,$E62+1)</f>
        <v>-0.66666666666666663</v>
      </c>
      <c r="K62" s="3" cm="1">
        <f t="array" ref="K62">INDEX($J$4:$J$8,$E62+1)</f>
        <v>0.54400000000000004</v>
      </c>
      <c r="L62" s="3" cm="1">
        <f t="array" ref="L62">INDEX($J$4:$J$8,$E62+2)</f>
        <v>0</v>
      </c>
    </row>
    <row r="63" spans="1:12" x14ac:dyDescent="0.35">
      <c r="A63" s="30"/>
      <c r="B63" s="3">
        <v>5.8000000000000007</v>
      </c>
      <c r="C63" s="3">
        <f t="shared" si="5"/>
        <v>1.1900728888888885</v>
      </c>
      <c r="E63" s="3">
        <f t="shared" si="4"/>
        <v>3</v>
      </c>
      <c r="G63" s="3" cm="1">
        <f t="array" ref="G63">INDEX($B$4:$B$8,$E63+1)</f>
        <v>5</v>
      </c>
      <c r="H63" s="3" cm="1">
        <f t="array" ref="H63">INDEX($E$4:$E$7,$E63+1)</f>
        <v>3</v>
      </c>
      <c r="I63" s="3" cm="1">
        <f t="array" ref="I63">INDEX($C$4:$C$8,$E63+1)</f>
        <v>2</v>
      </c>
      <c r="J63" s="3" cm="1">
        <f t="array" ref="J63">INDEX($G$4:$G$7,$E63+1)</f>
        <v>-0.66666666666666663</v>
      </c>
      <c r="K63" s="3" cm="1">
        <f t="array" ref="K63">INDEX($J$4:$J$8,$E63+1)</f>
        <v>0.54400000000000004</v>
      </c>
      <c r="L63" s="3" cm="1">
        <f t="array" ref="L63">INDEX($J$4:$J$8,$E63+2)</f>
        <v>0</v>
      </c>
    </row>
    <row r="64" spans="1:12" x14ac:dyDescent="0.35">
      <c r="A64" s="30"/>
      <c r="B64" s="3">
        <v>5.9</v>
      </c>
      <c r="C64" s="3">
        <f t="shared" si="5"/>
        <v>1.1086879999999999</v>
      </c>
      <c r="E64" s="3">
        <f t="shared" si="4"/>
        <v>3</v>
      </c>
      <c r="G64" s="3" cm="1">
        <f t="array" ref="G64">INDEX($B$4:$B$8,$E64+1)</f>
        <v>5</v>
      </c>
      <c r="H64" s="3" cm="1">
        <f t="array" ref="H64">INDEX($E$4:$E$7,$E64+1)</f>
        <v>3</v>
      </c>
      <c r="I64" s="3" cm="1">
        <f t="array" ref="I64">INDEX($C$4:$C$8,$E64+1)</f>
        <v>2</v>
      </c>
      <c r="J64" s="3" cm="1">
        <f t="array" ref="J64">INDEX($G$4:$G$7,$E64+1)</f>
        <v>-0.66666666666666663</v>
      </c>
      <c r="K64" s="3" cm="1">
        <f t="array" ref="K64">INDEX($J$4:$J$8,$E64+1)</f>
        <v>0.54400000000000004</v>
      </c>
      <c r="L64" s="3" cm="1">
        <f t="array" ref="L64">INDEX($J$4:$J$8,$E64+2)</f>
        <v>0</v>
      </c>
    </row>
    <row r="65" spans="1:12" x14ac:dyDescent="0.35">
      <c r="A65" s="30"/>
      <c r="B65" s="3">
        <v>6</v>
      </c>
      <c r="C65" s="3">
        <f t="shared" si="5"/>
        <v>1.0311111111111113</v>
      </c>
      <c r="E65" s="3">
        <f t="shared" si="4"/>
        <v>3</v>
      </c>
      <c r="G65" s="3" cm="1">
        <f t="array" ref="G65">INDEX($B$4:$B$8,$E65+1)</f>
        <v>5</v>
      </c>
      <c r="H65" s="3" cm="1">
        <f t="array" ref="H65">INDEX($E$4:$E$7,$E65+1)</f>
        <v>3</v>
      </c>
      <c r="I65" s="3" cm="1">
        <f t="array" ref="I65">INDEX($C$4:$C$8,$E65+1)</f>
        <v>2</v>
      </c>
      <c r="J65" s="3" cm="1">
        <f t="array" ref="J65">INDEX($G$4:$G$7,$E65+1)</f>
        <v>-0.66666666666666663</v>
      </c>
      <c r="K65" s="3" cm="1">
        <f t="array" ref="K65">INDEX($J$4:$J$8,$E65+1)</f>
        <v>0.54400000000000004</v>
      </c>
      <c r="L65" s="3" cm="1">
        <f t="array" ref="L65">INDEX($J$4:$J$8,$E65+2)</f>
        <v>0</v>
      </c>
    </row>
    <row r="66" spans="1:12" x14ac:dyDescent="0.35">
      <c r="A66" s="30"/>
      <c r="B66" s="3">
        <v>6.1000000000000005</v>
      </c>
      <c r="C66" s="3">
        <f t="shared" si="5"/>
        <v>0.95716088888888851</v>
      </c>
      <c r="E66" s="3">
        <f t="shared" si="4"/>
        <v>3</v>
      </c>
      <c r="G66" s="3" cm="1">
        <f t="array" ref="G66">INDEX($B$4:$B$8,$E66+1)</f>
        <v>5</v>
      </c>
      <c r="H66" s="3" cm="1">
        <f t="array" ref="H66">INDEX($E$4:$E$7,$E66+1)</f>
        <v>3</v>
      </c>
      <c r="I66" s="3" cm="1">
        <f t="array" ref="I66">INDEX($C$4:$C$8,$E66+1)</f>
        <v>2</v>
      </c>
      <c r="J66" s="3" cm="1">
        <f t="array" ref="J66">INDEX($G$4:$G$7,$E66+1)</f>
        <v>-0.66666666666666663</v>
      </c>
      <c r="K66" s="3" cm="1">
        <f t="array" ref="K66">INDEX($J$4:$J$8,$E66+1)</f>
        <v>0.54400000000000004</v>
      </c>
      <c r="L66" s="3" cm="1">
        <f t="array" ref="L66">INDEX($J$4:$J$8,$E66+2)</f>
        <v>0</v>
      </c>
    </row>
    <row r="67" spans="1:12" x14ac:dyDescent="0.35">
      <c r="A67" s="30"/>
      <c r="B67" s="3">
        <v>6.2</v>
      </c>
      <c r="C67" s="3">
        <f t="shared" si="5"/>
        <v>0.88665599999999989</v>
      </c>
      <c r="E67" s="3">
        <f t="shared" si="4"/>
        <v>3</v>
      </c>
      <c r="G67" s="3" cm="1">
        <f t="array" ref="G67">INDEX($B$4:$B$8,$E67+1)</f>
        <v>5</v>
      </c>
      <c r="H67" s="3" cm="1">
        <f t="array" ref="H67">INDEX($E$4:$E$7,$E67+1)</f>
        <v>3</v>
      </c>
      <c r="I67" s="3" cm="1">
        <f t="array" ref="I67">INDEX($C$4:$C$8,$E67+1)</f>
        <v>2</v>
      </c>
      <c r="J67" s="3" cm="1">
        <f t="array" ref="J67">INDEX($G$4:$G$7,$E67+1)</f>
        <v>-0.66666666666666663</v>
      </c>
      <c r="K67" s="3" cm="1">
        <f t="array" ref="K67">INDEX($J$4:$J$8,$E67+1)</f>
        <v>0.54400000000000004</v>
      </c>
      <c r="L67" s="3" cm="1">
        <f t="array" ref="L67">INDEX($J$4:$J$8,$E67+2)</f>
        <v>0</v>
      </c>
    </row>
    <row r="68" spans="1:12" x14ac:dyDescent="0.35">
      <c r="A68" s="30"/>
      <c r="B68" s="3">
        <v>6.3000000000000007</v>
      </c>
      <c r="C68" s="3">
        <f t="shared" si="5"/>
        <v>0.81941511111111054</v>
      </c>
      <c r="E68" s="3">
        <f t="shared" si="4"/>
        <v>3</v>
      </c>
      <c r="G68" s="3" cm="1">
        <f t="array" ref="G68">INDEX($B$4:$B$8,$E68+1)</f>
        <v>5</v>
      </c>
      <c r="H68" s="3" cm="1">
        <f t="array" ref="H68">INDEX($E$4:$E$7,$E68+1)</f>
        <v>3</v>
      </c>
      <c r="I68" s="3" cm="1">
        <f t="array" ref="I68">INDEX($C$4:$C$8,$E68+1)</f>
        <v>2</v>
      </c>
      <c r="J68" s="3" cm="1">
        <f t="array" ref="J68">INDEX($G$4:$G$7,$E68+1)</f>
        <v>-0.66666666666666663</v>
      </c>
      <c r="K68" s="3" cm="1">
        <f t="array" ref="K68">INDEX($J$4:$J$8,$E68+1)</f>
        <v>0.54400000000000004</v>
      </c>
      <c r="L68" s="3" cm="1">
        <f t="array" ref="L68">INDEX($J$4:$J$8,$E68+2)</f>
        <v>0</v>
      </c>
    </row>
    <row r="69" spans="1:12" x14ac:dyDescent="0.35">
      <c r="A69" s="30"/>
      <c r="B69" s="3">
        <v>6.4</v>
      </c>
      <c r="C69" s="3">
        <f t="shared" si="5"/>
        <v>0.75525688888888864</v>
      </c>
      <c r="E69" s="3">
        <f t="shared" si="4"/>
        <v>3</v>
      </c>
      <c r="G69" s="3" cm="1">
        <f t="array" ref="G69">INDEX($B$4:$B$8,$E69+1)</f>
        <v>5</v>
      </c>
      <c r="H69" s="3" cm="1">
        <f t="array" ref="H69">INDEX($E$4:$E$7,$E69+1)</f>
        <v>3</v>
      </c>
      <c r="I69" s="3" cm="1">
        <f t="array" ref="I69">INDEX($C$4:$C$8,$E69+1)</f>
        <v>2</v>
      </c>
      <c r="J69" s="3" cm="1">
        <f t="array" ref="J69">INDEX($G$4:$G$7,$E69+1)</f>
        <v>-0.66666666666666663</v>
      </c>
      <c r="K69" s="3" cm="1">
        <f t="array" ref="K69">INDEX($J$4:$J$8,$E69+1)</f>
        <v>0.54400000000000004</v>
      </c>
      <c r="L69" s="3" cm="1">
        <f t="array" ref="L69">INDEX($J$4:$J$8,$E69+2)</f>
        <v>0</v>
      </c>
    </row>
    <row r="70" spans="1:12" x14ac:dyDescent="0.35">
      <c r="A70" s="30"/>
      <c r="B70" s="3">
        <v>6.5</v>
      </c>
      <c r="C70" s="3">
        <f t="shared" si="5"/>
        <v>0.69399999999999995</v>
      </c>
      <c r="E70" s="3">
        <f t="shared" si="4"/>
        <v>3</v>
      </c>
      <c r="G70" s="3" cm="1">
        <f t="array" ref="G70">INDEX($B$4:$B$8,$E70+1)</f>
        <v>5</v>
      </c>
      <c r="H70" s="3" cm="1">
        <f t="array" ref="H70">INDEX($E$4:$E$7,$E70+1)</f>
        <v>3</v>
      </c>
      <c r="I70" s="3" cm="1">
        <f t="array" ref="I70">INDEX($C$4:$C$8,$E70+1)</f>
        <v>2</v>
      </c>
      <c r="J70" s="3" cm="1">
        <f t="array" ref="J70">INDEX($G$4:$G$7,$E70+1)</f>
        <v>-0.66666666666666663</v>
      </c>
      <c r="K70" s="3" cm="1">
        <f t="array" ref="K70">INDEX($J$4:$J$8,$E70+1)</f>
        <v>0.54400000000000004</v>
      </c>
      <c r="L70" s="3" cm="1">
        <f t="array" ref="L70">INDEX($J$4:$J$8,$E70+2)</f>
        <v>0</v>
      </c>
    </row>
    <row r="71" spans="1:12" x14ac:dyDescent="0.35">
      <c r="A71" s="30"/>
      <c r="B71" s="3">
        <v>6.6000000000000005</v>
      </c>
      <c r="C71" s="3">
        <f t="shared" si="5"/>
        <v>0.63546311111111087</v>
      </c>
      <c r="E71" s="3">
        <f t="shared" si="4"/>
        <v>3</v>
      </c>
      <c r="G71" s="3" cm="1">
        <f t="array" ref="G71">INDEX($B$4:$B$8,$E71+1)</f>
        <v>5</v>
      </c>
      <c r="H71" s="3" cm="1">
        <f t="array" ref="H71">INDEX($E$4:$E$7,$E71+1)</f>
        <v>3</v>
      </c>
      <c r="I71" s="3" cm="1">
        <f t="array" ref="I71">INDEX($C$4:$C$8,$E71+1)</f>
        <v>2</v>
      </c>
      <c r="J71" s="3" cm="1">
        <f t="array" ref="J71">INDEX($G$4:$G$7,$E71+1)</f>
        <v>-0.66666666666666663</v>
      </c>
      <c r="K71" s="3" cm="1">
        <f t="array" ref="K71">INDEX($J$4:$J$8,$E71+1)</f>
        <v>0.54400000000000004</v>
      </c>
      <c r="L71" s="3" cm="1">
        <f t="array" ref="L71">INDEX($J$4:$J$8,$E71+2)</f>
        <v>0</v>
      </c>
    </row>
    <row r="72" spans="1:12" x14ac:dyDescent="0.35">
      <c r="A72" s="30"/>
      <c r="B72" s="3">
        <v>6.7</v>
      </c>
      <c r="C72" s="3">
        <f t="shared" si="5"/>
        <v>0.57946488888888892</v>
      </c>
      <c r="E72" s="3">
        <f t="shared" si="4"/>
        <v>3</v>
      </c>
      <c r="G72" s="3" cm="1">
        <f t="array" ref="G72">INDEX($B$4:$B$8,$E72+1)</f>
        <v>5</v>
      </c>
      <c r="H72" s="3" cm="1">
        <f t="array" ref="H72">INDEX($E$4:$E$7,$E72+1)</f>
        <v>3</v>
      </c>
      <c r="I72" s="3" cm="1">
        <f t="array" ref="I72">INDEX($C$4:$C$8,$E72+1)</f>
        <v>2</v>
      </c>
      <c r="J72" s="3" cm="1">
        <f t="array" ref="J72">INDEX($G$4:$G$7,$E72+1)</f>
        <v>-0.66666666666666663</v>
      </c>
      <c r="K72" s="3" cm="1">
        <f t="array" ref="K72">INDEX($J$4:$J$8,$E72+1)</f>
        <v>0.54400000000000004</v>
      </c>
      <c r="L72" s="3" cm="1">
        <f t="array" ref="L72">INDEX($J$4:$J$8,$E72+2)</f>
        <v>0</v>
      </c>
    </row>
    <row r="73" spans="1:12" x14ac:dyDescent="0.35">
      <c r="A73" s="30"/>
      <c r="B73" s="3">
        <v>6.8000000000000007</v>
      </c>
      <c r="C73" s="3">
        <f t="shared" si="5"/>
        <v>0.52582399999999963</v>
      </c>
      <c r="E73" s="3">
        <f t="shared" si="4"/>
        <v>3</v>
      </c>
      <c r="G73" s="3" cm="1">
        <f t="array" ref="G73">INDEX($B$4:$B$8,$E73+1)</f>
        <v>5</v>
      </c>
      <c r="H73" s="3" cm="1">
        <f t="array" ref="H73">INDEX($E$4:$E$7,$E73+1)</f>
        <v>3</v>
      </c>
      <c r="I73" s="3" cm="1">
        <f t="array" ref="I73">INDEX($C$4:$C$8,$E73+1)</f>
        <v>2</v>
      </c>
      <c r="J73" s="3" cm="1">
        <f t="array" ref="J73">INDEX($G$4:$G$7,$E73+1)</f>
        <v>-0.66666666666666663</v>
      </c>
      <c r="K73" s="3" cm="1">
        <f t="array" ref="K73">INDEX($J$4:$J$8,$E73+1)</f>
        <v>0.54400000000000004</v>
      </c>
      <c r="L73" s="3" cm="1">
        <f t="array" ref="L73">INDEX($J$4:$J$8,$E73+2)</f>
        <v>0</v>
      </c>
    </row>
    <row r="74" spans="1:12" x14ac:dyDescent="0.35">
      <c r="A74" s="30"/>
      <c r="B74" s="3">
        <v>6.9</v>
      </c>
      <c r="C74" s="3">
        <f t="shared" si="5"/>
        <v>0.47435911111111101</v>
      </c>
      <c r="E74" s="3">
        <f t="shared" si="4"/>
        <v>3</v>
      </c>
      <c r="G74" s="3" cm="1">
        <f t="array" ref="G74">INDEX($B$4:$B$8,$E74+1)</f>
        <v>5</v>
      </c>
      <c r="H74" s="3" cm="1">
        <f t="array" ref="H74">INDEX($E$4:$E$7,$E74+1)</f>
        <v>3</v>
      </c>
      <c r="I74" s="3" cm="1">
        <f t="array" ref="I74">INDEX($C$4:$C$8,$E74+1)</f>
        <v>2</v>
      </c>
      <c r="J74" s="3" cm="1">
        <f t="array" ref="J74">INDEX($G$4:$G$7,$E74+1)</f>
        <v>-0.66666666666666663</v>
      </c>
      <c r="K74" s="3" cm="1">
        <f t="array" ref="K74">INDEX($J$4:$J$8,$E74+1)</f>
        <v>0.54400000000000004</v>
      </c>
      <c r="L74" s="3" cm="1">
        <f t="array" ref="L74">INDEX($J$4:$J$8,$E74+2)</f>
        <v>0</v>
      </c>
    </row>
    <row r="75" spans="1:12" x14ac:dyDescent="0.35">
      <c r="A75" s="30"/>
      <c r="B75" s="3">
        <v>7</v>
      </c>
      <c r="C75" s="3">
        <f t="shared" si="5"/>
        <v>0.42488888888888898</v>
      </c>
      <c r="E75" s="3">
        <f t="shared" si="4"/>
        <v>3</v>
      </c>
      <c r="G75" s="3" cm="1">
        <f t="array" ref="G75">INDEX($B$4:$B$8,$E75+1)</f>
        <v>5</v>
      </c>
      <c r="H75" s="3" cm="1">
        <f t="array" ref="H75">INDEX($E$4:$E$7,$E75+1)</f>
        <v>3</v>
      </c>
      <c r="I75" s="3" cm="1">
        <f t="array" ref="I75">INDEX($C$4:$C$8,$E75+1)</f>
        <v>2</v>
      </c>
      <c r="J75" s="3" cm="1">
        <f t="array" ref="J75">INDEX($G$4:$G$7,$E75+1)</f>
        <v>-0.66666666666666663</v>
      </c>
      <c r="K75" s="3" cm="1">
        <f t="array" ref="K75">INDEX($J$4:$J$8,$E75+1)</f>
        <v>0.54400000000000004</v>
      </c>
      <c r="L75" s="3" cm="1">
        <f t="array" ref="L75">INDEX($J$4:$J$8,$E75+2)</f>
        <v>0</v>
      </c>
    </row>
    <row r="76" spans="1:12" x14ac:dyDescent="0.35">
      <c r="A76" s="30"/>
      <c r="B76" s="3">
        <v>7.1000000000000005</v>
      </c>
      <c r="C76" s="3">
        <f t="shared" si="5"/>
        <v>0.37723199999999968</v>
      </c>
      <c r="E76" s="3">
        <f t="shared" si="4"/>
        <v>3</v>
      </c>
      <c r="G76" s="3" cm="1">
        <f t="array" ref="G76">INDEX($B$4:$B$8,$E76+1)</f>
        <v>5</v>
      </c>
      <c r="H76" s="3" cm="1">
        <f t="array" ref="H76">INDEX($E$4:$E$7,$E76+1)</f>
        <v>3</v>
      </c>
      <c r="I76" s="3" cm="1">
        <f t="array" ref="I76">INDEX($C$4:$C$8,$E76+1)</f>
        <v>2</v>
      </c>
      <c r="J76" s="3" cm="1">
        <f t="array" ref="J76">INDEX($G$4:$G$7,$E76+1)</f>
        <v>-0.66666666666666663</v>
      </c>
      <c r="K76" s="3" cm="1">
        <f t="array" ref="K76">INDEX($J$4:$J$8,$E76+1)</f>
        <v>0.54400000000000004</v>
      </c>
      <c r="L76" s="3" cm="1">
        <f t="array" ref="L76">INDEX($J$4:$J$8,$E76+2)</f>
        <v>0</v>
      </c>
    </row>
    <row r="77" spans="1:12" x14ac:dyDescent="0.35">
      <c r="A77" s="30"/>
      <c r="B77" s="3">
        <v>7.2</v>
      </c>
      <c r="C77" s="3">
        <f t="shared" si="5"/>
        <v>0.33120711111111101</v>
      </c>
      <c r="E77" s="3">
        <f t="shared" si="4"/>
        <v>3</v>
      </c>
      <c r="G77" s="3" cm="1">
        <f t="array" ref="G77">INDEX($B$4:$B$8,$E77+1)</f>
        <v>5</v>
      </c>
      <c r="H77" s="3" cm="1">
        <f t="array" ref="H77">INDEX($E$4:$E$7,$E77+1)</f>
        <v>3</v>
      </c>
      <c r="I77" s="3" cm="1">
        <f t="array" ref="I77">INDEX($C$4:$C$8,$E77+1)</f>
        <v>2</v>
      </c>
      <c r="J77" s="3" cm="1">
        <f t="array" ref="J77">INDEX($G$4:$G$7,$E77+1)</f>
        <v>-0.66666666666666663</v>
      </c>
      <c r="K77" s="3" cm="1">
        <f t="array" ref="K77">INDEX($J$4:$J$8,$E77+1)</f>
        <v>0.54400000000000004</v>
      </c>
      <c r="L77" s="3" cm="1">
        <f t="array" ref="L77">INDEX($J$4:$J$8,$E77+2)</f>
        <v>0</v>
      </c>
    </row>
    <row r="78" spans="1:12" x14ac:dyDescent="0.35">
      <c r="A78" s="30"/>
      <c r="B78" s="3">
        <v>7.3000000000000007</v>
      </c>
      <c r="C78" s="3">
        <f t="shared" si="5"/>
        <v>0.28663288888888871</v>
      </c>
      <c r="E78" s="3">
        <f t="shared" si="4"/>
        <v>3</v>
      </c>
      <c r="G78" s="3" cm="1">
        <f t="array" ref="G78">INDEX($B$4:$B$8,$E78+1)</f>
        <v>5</v>
      </c>
      <c r="H78" s="3" cm="1">
        <f t="array" ref="H78">INDEX($E$4:$E$7,$E78+1)</f>
        <v>3</v>
      </c>
      <c r="I78" s="3" cm="1">
        <f t="array" ref="I78">INDEX($C$4:$C$8,$E78+1)</f>
        <v>2</v>
      </c>
      <c r="J78" s="3" cm="1">
        <f t="array" ref="J78">INDEX($G$4:$G$7,$E78+1)</f>
        <v>-0.66666666666666663</v>
      </c>
      <c r="K78" s="3" cm="1">
        <f t="array" ref="K78">INDEX($J$4:$J$8,$E78+1)</f>
        <v>0.54400000000000004</v>
      </c>
      <c r="L78" s="3" cm="1">
        <f t="array" ref="L78">INDEX($J$4:$J$8,$E78+2)</f>
        <v>0</v>
      </c>
    </row>
    <row r="79" spans="1:12" x14ac:dyDescent="0.35">
      <c r="A79" s="30"/>
      <c r="B79" s="3">
        <v>7.4</v>
      </c>
      <c r="C79" s="3">
        <f t="shared" ref="C79:C85" si="6">I79 + J79*(B79-G79) + 1/(6*H79) * (B79-G79) * (B79-G79-H79) * ((L79-K79)*(B79-G79) + (L79 + 2*K79)*H79)</f>
        <v>0.24332799999999996</v>
      </c>
      <c r="E79" s="3">
        <f t="shared" ref="E79:E84" si="7">MATCH(B79,B$4:B$8)-1</f>
        <v>3</v>
      </c>
      <c r="G79" s="3" cm="1">
        <f t="array" ref="G79">INDEX($B$4:$B$8,$E79+1)</f>
        <v>5</v>
      </c>
      <c r="H79" s="3" cm="1">
        <f t="array" ref="H79">INDEX($E$4:$E$7,$E79+1)</f>
        <v>3</v>
      </c>
      <c r="I79" s="3" cm="1">
        <f t="array" ref="I79">INDEX($C$4:$C$8,$E79+1)</f>
        <v>2</v>
      </c>
      <c r="J79" s="3" cm="1">
        <f t="array" ref="J79">INDEX($G$4:$G$7,$E79+1)</f>
        <v>-0.66666666666666663</v>
      </c>
      <c r="K79" s="3" cm="1">
        <f t="array" ref="K79">INDEX($J$4:$J$8,$E79+1)</f>
        <v>0.54400000000000004</v>
      </c>
      <c r="L79" s="3" cm="1">
        <f t="array" ref="L79">INDEX($J$4:$J$8,$E79+2)</f>
        <v>0</v>
      </c>
    </row>
    <row r="80" spans="1:12" x14ac:dyDescent="0.35">
      <c r="A80" s="30"/>
      <c r="B80" s="3">
        <v>7.5</v>
      </c>
      <c r="C80" s="3">
        <f t="shared" si="6"/>
        <v>0.20111111111111124</v>
      </c>
      <c r="E80" s="3">
        <f t="shared" si="7"/>
        <v>3</v>
      </c>
      <c r="G80" s="3" cm="1">
        <f t="array" ref="G80">INDEX($B$4:$B$8,$E80+1)</f>
        <v>5</v>
      </c>
      <c r="H80" s="3" cm="1">
        <f t="array" ref="H80">INDEX($E$4:$E$7,$E80+1)</f>
        <v>3</v>
      </c>
      <c r="I80" s="3" cm="1">
        <f t="array" ref="I80">INDEX($C$4:$C$8,$E80+1)</f>
        <v>2</v>
      </c>
      <c r="J80" s="3" cm="1">
        <f t="array" ref="J80">INDEX($G$4:$G$7,$E80+1)</f>
        <v>-0.66666666666666663</v>
      </c>
      <c r="K80" s="3" cm="1">
        <f t="array" ref="K80">INDEX($J$4:$J$8,$E80+1)</f>
        <v>0.54400000000000004</v>
      </c>
      <c r="L80" s="3" cm="1">
        <f t="array" ref="L80">INDEX($J$4:$J$8,$E80+2)</f>
        <v>0</v>
      </c>
    </row>
    <row r="81" spans="1:12" x14ac:dyDescent="0.35">
      <c r="A81" s="30"/>
      <c r="B81" s="3">
        <v>7.6000000000000005</v>
      </c>
      <c r="C81" s="3">
        <f t="shared" si="6"/>
        <v>0.15980088888888874</v>
      </c>
      <c r="E81" s="3">
        <f t="shared" si="7"/>
        <v>3</v>
      </c>
      <c r="G81" s="3" cm="1">
        <f t="array" ref="G81">INDEX($B$4:$B$8,$E81+1)</f>
        <v>5</v>
      </c>
      <c r="H81" s="3" cm="1">
        <f t="array" ref="H81">INDEX($E$4:$E$7,$E81+1)</f>
        <v>3</v>
      </c>
      <c r="I81" s="3" cm="1">
        <f t="array" ref="I81">INDEX($C$4:$C$8,$E81+1)</f>
        <v>2</v>
      </c>
      <c r="J81" s="3" cm="1">
        <f t="array" ref="J81">INDEX($G$4:$G$7,$E81+1)</f>
        <v>-0.66666666666666663</v>
      </c>
      <c r="K81" s="3" cm="1">
        <f t="array" ref="K81">INDEX($J$4:$J$8,$E81+1)</f>
        <v>0.54400000000000004</v>
      </c>
      <c r="L81" s="3" cm="1">
        <f t="array" ref="L81">INDEX($J$4:$J$8,$E81+2)</f>
        <v>0</v>
      </c>
    </row>
    <row r="82" spans="1:12" x14ac:dyDescent="0.35">
      <c r="A82" s="30"/>
      <c r="B82" s="3">
        <v>7.7</v>
      </c>
      <c r="C82" s="3">
        <f t="shared" si="6"/>
        <v>0.119216</v>
      </c>
      <c r="E82" s="3">
        <f t="shared" si="7"/>
        <v>3</v>
      </c>
      <c r="G82" s="3" cm="1">
        <f t="array" ref="G82">INDEX($B$4:$B$8,$E82+1)</f>
        <v>5</v>
      </c>
      <c r="H82" s="3" cm="1">
        <f t="array" ref="H82">INDEX($E$4:$E$7,$E82+1)</f>
        <v>3</v>
      </c>
      <c r="I82" s="3" cm="1">
        <f t="array" ref="I82">INDEX($C$4:$C$8,$E82+1)</f>
        <v>2</v>
      </c>
      <c r="J82" s="3" cm="1">
        <f t="array" ref="J82">INDEX($G$4:$G$7,$E82+1)</f>
        <v>-0.66666666666666663</v>
      </c>
      <c r="K82" s="3" cm="1">
        <f t="array" ref="K82">INDEX($J$4:$J$8,$E82+1)</f>
        <v>0.54400000000000004</v>
      </c>
      <c r="L82" s="3" cm="1">
        <f t="array" ref="L82">INDEX($J$4:$J$8,$E82+2)</f>
        <v>0</v>
      </c>
    </row>
    <row r="83" spans="1:12" x14ac:dyDescent="0.35">
      <c r="A83" s="30"/>
      <c r="B83" s="3">
        <v>7.8000000000000007</v>
      </c>
      <c r="C83" s="3">
        <f t="shared" si="6"/>
        <v>7.9175111111110835E-2</v>
      </c>
      <c r="E83" s="3">
        <f t="shared" si="7"/>
        <v>3</v>
      </c>
      <c r="G83" s="3" cm="1">
        <f t="array" ref="G83">INDEX($B$4:$B$8,$E83+1)</f>
        <v>5</v>
      </c>
      <c r="H83" s="3" cm="1">
        <f t="array" ref="H83">INDEX($E$4:$E$7,$E83+1)</f>
        <v>3</v>
      </c>
      <c r="I83" s="3" cm="1">
        <f t="array" ref="I83">INDEX($C$4:$C$8,$E83+1)</f>
        <v>2</v>
      </c>
      <c r="J83" s="3" cm="1">
        <f t="array" ref="J83">INDEX($G$4:$G$7,$E83+1)</f>
        <v>-0.66666666666666663</v>
      </c>
      <c r="K83" s="3" cm="1">
        <f t="array" ref="K83">INDEX($J$4:$J$8,$E83+1)</f>
        <v>0.54400000000000004</v>
      </c>
      <c r="L83" s="3" cm="1">
        <f t="array" ref="L83">INDEX($J$4:$J$8,$E83+2)</f>
        <v>0</v>
      </c>
    </row>
    <row r="84" spans="1:12" x14ac:dyDescent="0.35">
      <c r="A84" s="30"/>
      <c r="B84" s="3">
        <v>7.9</v>
      </c>
      <c r="C84" s="3">
        <f t="shared" si="6"/>
        <v>3.9496888888888748E-2</v>
      </c>
      <c r="E84" s="3">
        <f t="shared" si="7"/>
        <v>3</v>
      </c>
      <c r="G84" s="3" cm="1">
        <f t="array" ref="G84">INDEX($B$4:$B$8,$E84+1)</f>
        <v>5</v>
      </c>
      <c r="H84" s="3" cm="1">
        <f t="array" ref="H84">INDEX($E$4:$E$7,$E84+1)</f>
        <v>3</v>
      </c>
      <c r="I84" s="3" cm="1">
        <f t="array" ref="I84">INDEX($C$4:$C$8,$E84+1)</f>
        <v>2</v>
      </c>
      <c r="J84" s="3" cm="1">
        <f t="array" ref="J84">INDEX($G$4:$G$7,$E84+1)</f>
        <v>-0.66666666666666663</v>
      </c>
      <c r="K84" s="3" cm="1">
        <f t="array" ref="K84">INDEX($J$4:$J$8,$E84+1)</f>
        <v>0.54400000000000004</v>
      </c>
      <c r="L84" s="3" cm="1">
        <f t="array" ref="L84">INDEX($J$4:$J$8,$E84+2)</f>
        <v>0</v>
      </c>
    </row>
    <row r="85" spans="1:12" ht="15" thickBot="1" x14ac:dyDescent="0.4">
      <c r="A85" s="31"/>
      <c r="B85" s="24">
        <v>8</v>
      </c>
      <c r="C85" s="24">
        <f t="shared" si="6"/>
        <v>0</v>
      </c>
      <c r="D85" s="25"/>
      <c r="E85" s="26">
        <f>E84</f>
        <v>3</v>
      </c>
      <c r="F85" s="25"/>
      <c r="G85" s="24" cm="1">
        <f t="array" ref="G85">INDEX($B$4:$B$8,$E85+1)</f>
        <v>5</v>
      </c>
      <c r="H85" s="24" cm="1">
        <f t="array" ref="H85">INDEX($E$4:$E$7,$E85+1)</f>
        <v>3</v>
      </c>
      <c r="I85" s="24" cm="1">
        <f t="array" ref="I85">INDEX($C$4:$C$8,$E85+1)</f>
        <v>2</v>
      </c>
      <c r="J85" s="24" cm="1">
        <f t="array" ref="J85">INDEX($G$4:$G$7,$E85+1)</f>
        <v>-0.66666666666666663</v>
      </c>
      <c r="K85" s="24" cm="1">
        <f t="array" ref="K85">INDEX($J$4:$J$8,$E85+1)</f>
        <v>0.54400000000000004</v>
      </c>
      <c r="L85" s="24" cm="1">
        <f t="array" ref="L85">INDEX($J$4:$J$8,$E85+2)</f>
        <v>0</v>
      </c>
    </row>
  </sheetData>
  <mergeCells count="5">
    <mergeCell ref="A45:A54"/>
    <mergeCell ref="A55:A85"/>
    <mergeCell ref="A1:D1"/>
    <mergeCell ref="A15:A24"/>
    <mergeCell ref="A25:A44"/>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879F8-87D2-4E8C-B9E3-CD6D741578C5}">
  <dimension ref="A1:T105"/>
  <sheetViews>
    <sheetView topLeftCell="A114" zoomScaleNormal="100" workbookViewId="0">
      <selection activeCell="B18" sqref="B18"/>
    </sheetView>
  </sheetViews>
  <sheetFormatPr defaultColWidth="6.6328125" defaultRowHeight="14.5" x14ac:dyDescent="0.35"/>
  <cols>
    <col min="2" max="2" width="6.7265625" bestFit="1" customWidth="1"/>
  </cols>
  <sheetData>
    <row r="1" spans="1:20" ht="20" thickBot="1" x14ac:dyDescent="0.5">
      <c r="A1" s="33" t="s">
        <v>4</v>
      </c>
      <c r="B1" s="33"/>
      <c r="C1" s="33"/>
      <c r="D1" s="33"/>
    </row>
    <row r="2" spans="1:20" ht="15" thickTop="1" x14ac:dyDescent="0.35"/>
    <row r="3" spans="1:20" ht="17" thickBot="1" x14ac:dyDescent="0.5">
      <c r="A3" s="1" t="s">
        <v>1</v>
      </c>
      <c r="B3" s="1" t="s">
        <v>50</v>
      </c>
      <c r="C3" s="1" t="s">
        <v>51</v>
      </c>
      <c r="E3" s="1" t="s">
        <v>55</v>
      </c>
      <c r="F3" s="1" t="s">
        <v>56</v>
      </c>
      <c r="G3" s="1" t="s">
        <v>52</v>
      </c>
      <c r="H3" s="1" t="s">
        <v>83</v>
      </c>
      <c r="J3" s="1" t="s">
        <v>58</v>
      </c>
      <c r="L3" s="45" t="s">
        <v>90</v>
      </c>
      <c r="P3" t="s">
        <v>91</v>
      </c>
      <c r="T3" t="s">
        <v>92</v>
      </c>
    </row>
    <row r="4" spans="1:20" x14ac:dyDescent="0.35">
      <c r="A4" s="3" cm="1">
        <f t="array" ref="A4:A8">_xlfn.SEQUENCE(5)-1</f>
        <v>0</v>
      </c>
      <c r="B4" s="3">
        <v>0</v>
      </c>
      <c r="C4" s="3">
        <v>0</v>
      </c>
      <c r="E4" s="2">
        <f>B5-B4</f>
        <v>2</v>
      </c>
      <c r="F4" s="2">
        <f>C5-C4</f>
        <v>1</v>
      </c>
      <c r="G4" s="2">
        <f>F4/E4</f>
        <v>0.5</v>
      </c>
      <c r="H4" s="2">
        <f>G4/E4</f>
        <v>0.25</v>
      </c>
      <c r="J4" s="27">
        <v>1</v>
      </c>
      <c r="L4">
        <f>2*(1/E4+1/E5)</f>
        <v>3</v>
      </c>
      <c r="M4">
        <f>1/E5</f>
        <v>1</v>
      </c>
      <c r="N4">
        <v>0</v>
      </c>
      <c r="P4" cm="1">
        <f t="array" ref="P4:R6">MINVERSE(L4:N6)</f>
        <v>0.37777777777777777</v>
      </c>
      <c r="Q4">
        <v>-0.13333333333333333</v>
      </c>
      <c r="R4">
        <v>4.4444444444444453E-2</v>
      </c>
      <c r="T4">
        <f>H4+H5-1/3*J4/E4</f>
        <v>2.0833333333333335</v>
      </c>
    </row>
    <row r="5" spans="1:20" x14ac:dyDescent="0.35">
      <c r="A5" s="3">
        <v>1</v>
      </c>
      <c r="B5" s="3">
        <v>2</v>
      </c>
      <c r="C5" s="3">
        <v>1</v>
      </c>
      <c r="E5" s="2">
        <f>B6-B5</f>
        <v>1</v>
      </c>
      <c r="F5" s="2">
        <f>C6-C5</f>
        <v>2</v>
      </c>
      <c r="G5" s="2">
        <f>F5/E5</f>
        <v>2</v>
      </c>
      <c r="H5" s="2">
        <f t="shared" ref="H5:H7" si="0">G5/E5</f>
        <v>2</v>
      </c>
      <c r="J5" s="2" cm="1">
        <f t="array" ref="J5:J7">3*MMULT(_xlfn.ANCHORARRAY(P4),T4:T6)</f>
        <v>1.6222222222222227</v>
      </c>
      <c r="L5">
        <f>1/E5</f>
        <v>1</v>
      </c>
      <c r="M5">
        <f>2*(1/E5+1/E6)</f>
        <v>3</v>
      </c>
      <c r="N5">
        <f>1/E6</f>
        <v>0.5</v>
      </c>
      <c r="P5">
        <v>-0.13333333333333333</v>
      </c>
      <c r="Q5">
        <v>0.4</v>
      </c>
      <c r="R5">
        <v>-0.13333333333333336</v>
      </c>
      <c r="T5">
        <f>H5+H6</f>
        <v>1.75</v>
      </c>
    </row>
    <row r="6" spans="1:20" x14ac:dyDescent="0.35">
      <c r="A6" s="3">
        <v>2</v>
      </c>
      <c r="B6" s="3">
        <v>3</v>
      </c>
      <c r="C6" s="3">
        <v>3</v>
      </c>
      <c r="E6" s="2">
        <f>B7-B6</f>
        <v>2</v>
      </c>
      <c r="F6" s="2">
        <f>C7-C6</f>
        <v>-1</v>
      </c>
      <c r="G6" s="2">
        <f t="shared" ref="G5:G7" si="1">F6/E6</f>
        <v>-0.5</v>
      </c>
      <c r="H6" s="2">
        <f t="shared" si="0"/>
        <v>-0.25</v>
      </c>
      <c r="J6" s="2">
        <v>1.3833333333333335</v>
      </c>
      <c r="L6">
        <v>0</v>
      </c>
      <c r="M6">
        <f>1/E6</f>
        <v>0.5</v>
      </c>
      <c r="N6">
        <f>2*(1/E6+1/E7)</f>
        <v>1.5</v>
      </c>
      <c r="P6">
        <v>4.4444444444444446E-2</v>
      </c>
      <c r="Q6">
        <v>-0.13333333333333333</v>
      </c>
      <c r="R6">
        <v>0.71111111111111114</v>
      </c>
      <c r="T6">
        <f>H6+H7-1/3*J8/E7</f>
        <v>-0.29166666666666669</v>
      </c>
    </row>
    <row r="7" spans="1:20" x14ac:dyDescent="0.35">
      <c r="A7" s="3">
        <v>3</v>
      </c>
      <c r="B7" s="3">
        <v>5</v>
      </c>
      <c r="C7" s="3">
        <v>2</v>
      </c>
      <c r="E7" s="2">
        <f>B8-B7</f>
        <v>4</v>
      </c>
      <c r="F7" s="2">
        <f>C8-C7</f>
        <v>-2</v>
      </c>
      <c r="G7" s="2">
        <f>F7/E7</f>
        <v>-0.5</v>
      </c>
      <c r="H7" s="2">
        <f t="shared" si="0"/>
        <v>-0.125</v>
      </c>
      <c r="J7" s="2">
        <v>-1.0444444444444445</v>
      </c>
    </row>
    <row r="8" spans="1:20" x14ac:dyDescent="0.35">
      <c r="A8" s="3">
        <v>4</v>
      </c>
      <c r="B8" s="3">
        <v>9</v>
      </c>
      <c r="C8" s="3">
        <v>0</v>
      </c>
      <c r="J8" s="27">
        <v>-1</v>
      </c>
    </row>
    <row r="14" spans="1:20" ht="17" thickBot="1" x14ac:dyDescent="0.5">
      <c r="A14" s="1" t="s">
        <v>2</v>
      </c>
      <c r="B14" s="1" t="s">
        <v>3</v>
      </c>
      <c r="C14" s="1"/>
      <c r="D14" s="1" t="s">
        <v>1</v>
      </c>
      <c r="E14" s="1"/>
      <c r="F14" s="1" t="s">
        <v>50</v>
      </c>
      <c r="G14" s="1" t="s">
        <v>55</v>
      </c>
      <c r="H14" s="1" t="s">
        <v>51</v>
      </c>
      <c r="I14" s="1" t="s">
        <v>52</v>
      </c>
      <c r="J14" s="1" t="s">
        <v>58</v>
      </c>
      <c r="K14" s="1" t="s">
        <v>88</v>
      </c>
    </row>
    <row r="15" spans="1:20" x14ac:dyDescent="0.35">
      <c r="A15" s="3">
        <f>0</f>
        <v>0</v>
      </c>
      <c r="B15" s="3">
        <f>H15 + I15*(A15-F15) + (A15-F15)*(A15-F15-G15) * ((K15+J15-2*I15)*(A15-F15) + (I15-J15)*G15)/G15^2</f>
        <v>0</v>
      </c>
      <c r="D15" s="3">
        <f t="shared" ref="D15:D78" si="2">MATCH(A15,B$4:B$8)-1</f>
        <v>0</v>
      </c>
      <c r="F15" s="3" cm="1">
        <f t="array" ref="F15">INDEX($B$4:$B$8,$D15+1)</f>
        <v>0</v>
      </c>
      <c r="G15" s="3" cm="1">
        <f t="array" ref="G15">INDEX($E$4:$E$7,$D15+1)</f>
        <v>2</v>
      </c>
      <c r="H15" s="3" cm="1">
        <f t="array" ref="H15">INDEX($C$4:$C$8,$D15+1)</f>
        <v>0</v>
      </c>
      <c r="I15" s="3" cm="1">
        <f t="array" ref="I15">INDEX($G$4:$G$7,$D15+1)</f>
        <v>0.5</v>
      </c>
      <c r="J15" s="3" cm="1">
        <f t="array" ref="J15">INDEX($J$4:$J$8,$D15+1)</f>
        <v>1</v>
      </c>
      <c r="K15" s="3" cm="1">
        <f t="array" ref="K15">INDEX($J$4:$J$8,$D15+2)</f>
        <v>1.6222222222222227</v>
      </c>
    </row>
    <row r="16" spans="1:20" x14ac:dyDescent="0.35">
      <c r="A16" s="3" cm="1">
        <f t="array" ref="A16:A105">A15+_xlfn.SEQUENCE(90)*0.1</f>
        <v>0.1</v>
      </c>
      <c r="B16" s="3">
        <f t="shared" ref="B16:B79" si="3">H16 + I16*(A16-F16) + (A16-F16)*(A16-F16-G16) * ((K16+J16-2*I16)*(A16-F16) + (I16-J16)*G16)/G16^2</f>
        <v>8.9794444444444455E-2</v>
      </c>
      <c r="D16" s="3">
        <f t="shared" si="2"/>
        <v>0</v>
      </c>
      <c r="F16" s="3" cm="1">
        <f t="array" ref="F16">INDEX($B$4:$B$8,$D16+1)</f>
        <v>0</v>
      </c>
      <c r="G16" s="3" cm="1">
        <f t="array" ref="G16">INDEX($E$4:$E$7,$D16+1)</f>
        <v>2</v>
      </c>
      <c r="H16" s="3" cm="1">
        <f t="array" ref="H16">INDEX($C$4:$C$8,$D16+1)</f>
        <v>0</v>
      </c>
      <c r="I16" s="3" cm="1">
        <f t="array" ref="I16">INDEX($G$4:$G$7,$D16+1)</f>
        <v>0.5</v>
      </c>
      <c r="J16" s="3" cm="1">
        <f t="array" ref="J16">INDEX($J$4:$J$8,$D16+1)</f>
        <v>1</v>
      </c>
      <c r="K16" s="3" cm="1">
        <f t="array" ref="K16">INDEX($J$4:$J$8,$D16+2)</f>
        <v>1.6222222222222227</v>
      </c>
    </row>
    <row r="17" spans="1:11" x14ac:dyDescent="0.35">
      <c r="A17" s="3">
        <v>0.2</v>
      </c>
      <c r="B17" s="3">
        <f t="shared" si="3"/>
        <v>0.1608</v>
      </c>
      <c r="D17" s="3">
        <f t="shared" si="2"/>
        <v>0</v>
      </c>
      <c r="F17" s="3" cm="1">
        <f t="array" ref="F17">INDEX($B$4:$B$8,$D17+1)</f>
        <v>0</v>
      </c>
      <c r="G17" s="3" cm="1">
        <f t="array" ref="G17">INDEX($E$4:$E$7,$D17+1)</f>
        <v>2</v>
      </c>
      <c r="H17" s="3" cm="1">
        <f t="array" ref="H17">INDEX($C$4:$C$8,$D17+1)</f>
        <v>0</v>
      </c>
      <c r="I17" s="3" cm="1">
        <f t="array" ref="I17">INDEX($G$4:$G$7,$D17+1)</f>
        <v>0.5</v>
      </c>
      <c r="J17" s="3" cm="1">
        <f t="array" ref="J17">INDEX($J$4:$J$8,$D17+1)</f>
        <v>1</v>
      </c>
      <c r="K17" s="3" cm="1">
        <f t="array" ref="K17">INDEX($J$4:$J$8,$D17+2)</f>
        <v>1.6222222222222227</v>
      </c>
    </row>
    <row r="18" spans="1:11" x14ac:dyDescent="0.35">
      <c r="A18" s="3">
        <v>0.30000000000000004</v>
      </c>
      <c r="B18" s="3">
        <f t="shared" si="3"/>
        <v>0.21545</v>
      </c>
      <c r="D18" s="3">
        <f t="shared" si="2"/>
        <v>0</v>
      </c>
      <c r="F18" s="3" cm="1">
        <f t="array" ref="F18">INDEX($B$4:$B$8,$D18+1)</f>
        <v>0</v>
      </c>
      <c r="G18" s="3" cm="1">
        <f t="array" ref="G18">INDEX($E$4:$E$7,$D18+1)</f>
        <v>2</v>
      </c>
      <c r="H18" s="3" cm="1">
        <f t="array" ref="H18">INDEX($C$4:$C$8,$D18+1)</f>
        <v>0</v>
      </c>
      <c r="I18" s="3" cm="1">
        <f t="array" ref="I18">INDEX($G$4:$G$7,$D18+1)</f>
        <v>0.5</v>
      </c>
      <c r="J18" s="3" cm="1">
        <f t="array" ref="J18">INDEX($J$4:$J$8,$D18+1)</f>
        <v>1</v>
      </c>
      <c r="K18" s="3" cm="1">
        <f t="array" ref="K18">INDEX($J$4:$J$8,$D18+2)</f>
        <v>1.6222222222222227</v>
      </c>
    </row>
    <row r="19" spans="1:11" x14ac:dyDescent="0.35">
      <c r="A19" s="3">
        <v>0.4</v>
      </c>
      <c r="B19" s="3">
        <f t="shared" si="3"/>
        <v>0.25617777777777778</v>
      </c>
      <c r="D19" s="3">
        <f t="shared" si="2"/>
        <v>0</v>
      </c>
      <c r="F19" s="3" cm="1">
        <f t="array" ref="F19">INDEX($B$4:$B$8,$D19+1)</f>
        <v>0</v>
      </c>
      <c r="G19" s="3" cm="1">
        <f t="array" ref="G19">INDEX($E$4:$E$7,$D19+1)</f>
        <v>2</v>
      </c>
      <c r="H19" s="3" cm="1">
        <f t="array" ref="H19">INDEX($C$4:$C$8,$D19+1)</f>
        <v>0</v>
      </c>
      <c r="I19" s="3" cm="1">
        <f t="array" ref="I19">INDEX($G$4:$G$7,$D19+1)</f>
        <v>0.5</v>
      </c>
      <c r="J19" s="3" cm="1">
        <f t="array" ref="J19">INDEX($J$4:$J$8,$D19+1)</f>
        <v>1</v>
      </c>
      <c r="K19" s="3" cm="1">
        <f t="array" ref="K19">INDEX($J$4:$J$8,$D19+2)</f>
        <v>1.6222222222222227</v>
      </c>
    </row>
    <row r="20" spans="1:11" x14ac:dyDescent="0.35">
      <c r="A20" s="3">
        <v>0.5</v>
      </c>
      <c r="B20" s="3">
        <f t="shared" si="3"/>
        <v>0.28541666666666665</v>
      </c>
      <c r="D20" s="3">
        <f t="shared" si="2"/>
        <v>0</v>
      </c>
      <c r="F20" s="3" cm="1">
        <f t="array" ref="F20">INDEX($B$4:$B$8,$D20+1)</f>
        <v>0</v>
      </c>
      <c r="G20" s="3" cm="1">
        <f t="array" ref="G20">INDEX($E$4:$E$7,$D20+1)</f>
        <v>2</v>
      </c>
      <c r="H20" s="3" cm="1">
        <f t="array" ref="H20">INDEX($C$4:$C$8,$D20+1)</f>
        <v>0</v>
      </c>
      <c r="I20" s="3" cm="1">
        <f t="array" ref="I20">INDEX($G$4:$G$7,$D20+1)</f>
        <v>0.5</v>
      </c>
      <c r="J20" s="3" cm="1">
        <f t="array" ref="J20">INDEX($J$4:$J$8,$D20+1)</f>
        <v>1</v>
      </c>
      <c r="K20" s="3" cm="1">
        <f t="array" ref="K20">INDEX($J$4:$J$8,$D20+2)</f>
        <v>1.6222222222222227</v>
      </c>
    </row>
    <row r="21" spans="1:11" x14ac:dyDescent="0.35">
      <c r="A21" s="3">
        <v>0.60000000000000009</v>
      </c>
      <c r="B21" s="3">
        <f t="shared" si="3"/>
        <v>0.30559999999999998</v>
      </c>
      <c r="D21" s="3">
        <f t="shared" si="2"/>
        <v>0</v>
      </c>
      <c r="F21" s="3" cm="1">
        <f t="array" ref="F21">INDEX($B$4:$B$8,$D21+1)</f>
        <v>0</v>
      </c>
      <c r="G21" s="3" cm="1">
        <f t="array" ref="G21">INDEX($E$4:$E$7,$D21+1)</f>
        <v>2</v>
      </c>
      <c r="H21" s="3" cm="1">
        <f t="array" ref="H21">INDEX($C$4:$C$8,$D21+1)</f>
        <v>0</v>
      </c>
      <c r="I21" s="3" cm="1">
        <f t="array" ref="I21">INDEX($G$4:$G$7,$D21+1)</f>
        <v>0.5</v>
      </c>
      <c r="J21" s="3" cm="1">
        <f t="array" ref="J21">INDEX($J$4:$J$8,$D21+1)</f>
        <v>1</v>
      </c>
      <c r="K21" s="3" cm="1">
        <f t="array" ref="K21">INDEX($J$4:$J$8,$D21+2)</f>
        <v>1.6222222222222227</v>
      </c>
    </row>
    <row r="22" spans="1:11" x14ac:dyDescent="0.35">
      <c r="A22" s="3">
        <v>0.70000000000000007</v>
      </c>
      <c r="B22" s="3">
        <f t="shared" si="3"/>
        <v>0.31916111111111106</v>
      </c>
      <c r="D22" s="3">
        <f t="shared" si="2"/>
        <v>0</v>
      </c>
      <c r="F22" s="3" cm="1">
        <f t="array" ref="F22">INDEX($B$4:$B$8,$D22+1)</f>
        <v>0</v>
      </c>
      <c r="G22" s="3" cm="1">
        <f t="array" ref="G22">INDEX($E$4:$E$7,$D22+1)</f>
        <v>2</v>
      </c>
      <c r="H22" s="3" cm="1">
        <f t="array" ref="H22">INDEX($C$4:$C$8,$D22+1)</f>
        <v>0</v>
      </c>
      <c r="I22" s="3" cm="1">
        <f t="array" ref="I22">INDEX($G$4:$G$7,$D22+1)</f>
        <v>0.5</v>
      </c>
      <c r="J22" s="3" cm="1">
        <f t="array" ref="J22">INDEX($J$4:$J$8,$D22+1)</f>
        <v>1</v>
      </c>
      <c r="K22" s="3" cm="1">
        <f t="array" ref="K22">INDEX($J$4:$J$8,$D22+2)</f>
        <v>1.6222222222222227</v>
      </c>
    </row>
    <row r="23" spans="1:11" x14ac:dyDescent="0.35">
      <c r="A23" s="3">
        <v>0.8</v>
      </c>
      <c r="B23" s="3">
        <f t="shared" si="3"/>
        <v>0.32853333333333329</v>
      </c>
      <c r="D23" s="3">
        <f t="shared" si="2"/>
        <v>0</v>
      </c>
      <c r="F23" s="3" cm="1">
        <f t="array" ref="F23">INDEX($B$4:$B$8,$D23+1)</f>
        <v>0</v>
      </c>
      <c r="G23" s="3" cm="1">
        <f t="array" ref="G23">INDEX($E$4:$E$7,$D23+1)</f>
        <v>2</v>
      </c>
      <c r="H23" s="3" cm="1">
        <f t="array" ref="H23">INDEX($C$4:$C$8,$D23+1)</f>
        <v>0</v>
      </c>
      <c r="I23" s="3" cm="1">
        <f t="array" ref="I23">INDEX($G$4:$G$7,$D23+1)</f>
        <v>0.5</v>
      </c>
      <c r="J23" s="3" cm="1">
        <f t="array" ref="J23">INDEX($J$4:$J$8,$D23+1)</f>
        <v>1</v>
      </c>
      <c r="K23" s="3" cm="1">
        <f t="array" ref="K23">INDEX($J$4:$J$8,$D23+2)</f>
        <v>1.6222222222222227</v>
      </c>
    </row>
    <row r="24" spans="1:11" x14ac:dyDescent="0.35">
      <c r="A24" s="3">
        <v>0.9</v>
      </c>
      <c r="B24" s="3">
        <f t="shared" si="3"/>
        <v>0.33614999999999989</v>
      </c>
      <c r="D24" s="3">
        <f t="shared" si="2"/>
        <v>0</v>
      </c>
      <c r="F24" s="3" cm="1">
        <f t="array" ref="F24">INDEX($B$4:$B$8,$D24+1)</f>
        <v>0</v>
      </c>
      <c r="G24" s="3" cm="1">
        <f t="array" ref="G24">INDEX($E$4:$E$7,$D24+1)</f>
        <v>2</v>
      </c>
      <c r="H24" s="3" cm="1">
        <f t="array" ref="H24">INDEX($C$4:$C$8,$D24+1)</f>
        <v>0</v>
      </c>
      <c r="I24" s="3" cm="1">
        <f t="array" ref="I24">INDEX($G$4:$G$7,$D24+1)</f>
        <v>0.5</v>
      </c>
      <c r="J24" s="3" cm="1">
        <f t="array" ref="J24">INDEX($J$4:$J$8,$D24+1)</f>
        <v>1</v>
      </c>
      <c r="K24" s="3" cm="1">
        <f t="array" ref="K24">INDEX($J$4:$J$8,$D24+2)</f>
        <v>1.6222222222222227</v>
      </c>
    </row>
    <row r="25" spans="1:11" x14ac:dyDescent="0.35">
      <c r="A25" s="3">
        <v>1</v>
      </c>
      <c r="B25" s="3">
        <f t="shared" si="3"/>
        <v>0.34444444444444433</v>
      </c>
      <c r="D25" s="3">
        <f t="shared" si="2"/>
        <v>0</v>
      </c>
      <c r="F25" s="3" cm="1">
        <f t="array" ref="F25">INDEX($B$4:$B$8,$D25+1)</f>
        <v>0</v>
      </c>
      <c r="G25" s="3" cm="1">
        <f t="array" ref="G25">INDEX($E$4:$E$7,$D25+1)</f>
        <v>2</v>
      </c>
      <c r="H25" s="3" cm="1">
        <f t="array" ref="H25">INDEX($C$4:$C$8,$D25+1)</f>
        <v>0</v>
      </c>
      <c r="I25" s="3" cm="1">
        <f t="array" ref="I25">INDEX($G$4:$G$7,$D25+1)</f>
        <v>0.5</v>
      </c>
      <c r="J25" s="3" cm="1">
        <f t="array" ref="J25">INDEX($J$4:$J$8,$D25+1)</f>
        <v>1</v>
      </c>
      <c r="K25" s="3" cm="1">
        <f t="array" ref="K25">INDEX($J$4:$J$8,$D25+2)</f>
        <v>1.6222222222222227</v>
      </c>
    </row>
    <row r="26" spans="1:11" x14ac:dyDescent="0.35">
      <c r="A26" s="3">
        <v>1.1000000000000001</v>
      </c>
      <c r="B26" s="3">
        <f t="shared" si="3"/>
        <v>0.35584999999999989</v>
      </c>
      <c r="D26" s="3">
        <f t="shared" si="2"/>
        <v>0</v>
      </c>
      <c r="F26" s="3" cm="1">
        <f t="array" ref="F26">INDEX($B$4:$B$8,$D26+1)</f>
        <v>0</v>
      </c>
      <c r="G26" s="3" cm="1">
        <f t="array" ref="G26">INDEX($E$4:$E$7,$D26+1)</f>
        <v>2</v>
      </c>
      <c r="H26" s="3" cm="1">
        <f t="array" ref="H26">INDEX($C$4:$C$8,$D26+1)</f>
        <v>0</v>
      </c>
      <c r="I26" s="3" cm="1">
        <f t="array" ref="I26">INDEX($G$4:$G$7,$D26+1)</f>
        <v>0.5</v>
      </c>
      <c r="J26" s="3" cm="1">
        <f t="array" ref="J26">INDEX($J$4:$J$8,$D26+1)</f>
        <v>1</v>
      </c>
      <c r="K26" s="3" cm="1">
        <f t="array" ref="K26">INDEX($J$4:$J$8,$D26+2)</f>
        <v>1.6222222222222227</v>
      </c>
    </row>
    <row r="27" spans="1:11" x14ac:dyDescent="0.35">
      <c r="A27" s="3">
        <v>1.2000000000000002</v>
      </c>
      <c r="B27" s="3">
        <f t="shared" si="3"/>
        <v>0.37279999999999991</v>
      </c>
      <c r="D27" s="3">
        <f t="shared" si="2"/>
        <v>0</v>
      </c>
      <c r="F27" s="3" cm="1">
        <f t="array" ref="F27">INDEX($B$4:$B$8,$D27+1)</f>
        <v>0</v>
      </c>
      <c r="G27" s="3" cm="1">
        <f t="array" ref="G27">INDEX($E$4:$E$7,$D27+1)</f>
        <v>2</v>
      </c>
      <c r="H27" s="3" cm="1">
        <f t="array" ref="H27">INDEX($C$4:$C$8,$D27+1)</f>
        <v>0</v>
      </c>
      <c r="I27" s="3" cm="1">
        <f t="array" ref="I27">INDEX($G$4:$G$7,$D27+1)</f>
        <v>0.5</v>
      </c>
      <c r="J27" s="3" cm="1">
        <f t="array" ref="J27">INDEX($J$4:$J$8,$D27+1)</f>
        <v>1</v>
      </c>
      <c r="K27" s="3" cm="1">
        <f t="array" ref="K27">INDEX($J$4:$J$8,$D27+2)</f>
        <v>1.6222222222222227</v>
      </c>
    </row>
    <row r="28" spans="1:11" x14ac:dyDescent="0.35">
      <c r="A28" s="3">
        <v>1.3</v>
      </c>
      <c r="B28" s="3">
        <f t="shared" si="3"/>
        <v>0.39772777777777768</v>
      </c>
      <c r="D28" s="3">
        <f t="shared" si="2"/>
        <v>0</v>
      </c>
      <c r="F28" s="3" cm="1">
        <f t="array" ref="F28">INDEX($B$4:$B$8,$D28+1)</f>
        <v>0</v>
      </c>
      <c r="G28" s="3" cm="1">
        <f t="array" ref="G28">INDEX($E$4:$E$7,$D28+1)</f>
        <v>2</v>
      </c>
      <c r="H28" s="3" cm="1">
        <f t="array" ref="H28">INDEX($C$4:$C$8,$D28+1)</f>
        <v>0</v>
      </c>
      <c r="I28" s="3" cm="1">
        <f t="array" ref="I28">INDEX($G$4:$G$7,$D28+1)</f>
        <v>0.5</v>
      </c>
      <c r="J28" s="3" cm="1">
        <f t="array" ref="J28">INDEX($J$4:$J$8,$D28+1)</f>
        <v>1</v>
      </c>
      <c r="K28" s="3" cm="1">
        <f t="array" ref="K28">INDEX($J$4:$J$8,$D28+2)</f>
        <v>1.6222222222222227</v>
      </c>
    </row>
    <row r="29" spans="1:11" x14ac:dyDescent="0.35">
      <c r="A29" s="3">
        <v>1.4000000000000001</v>
      </c>
      <c r="B29" s="3">
        <f t="shared" si="3"/>
        <v>0.43306666666666666</v>
      </c>
      <c r="D29" s="3">
        <f t="shared" si="2"/>
        <v>0</v>
      </c>
      <c r="F29" s="3" cm="1">
        <f t="array" ref="F29">INDEX($B$4:$B$8,$D29+1)</f>
        <v>0</v>
      </c>
      <c r="G29" s="3" cm="1">
        <f t="array" ref="G29">INDEX($E$4:$E$7,$D29+1)</f>
        <v>2</v>
      </c>
      <c r="H29" s="3" cm="1">
        <f t="array" ref="H29">INDEX($C$4:$C$8,$D29+1)</f>
        <v>0</v>
      </c>
      <c r="I29" s="3" cm="1">
        <f t="array" ref="I29">INDEX($G$4:$G$7,$D29+1)</f>
        <v>0.5</v>
      </c>
      <c r="J29" s="3" cm="1">
        <f t="array" ref="J29">INDEX($J$4:$J$8,$D29+1)</f>
        <v>1</v>
      </c>
      <c r="K29" s="3" cm="1">
        <f t="array" ref="K29">INDEX($J$4:$J$8,$D29+2)</f>
        <v>1.6222222222222227</v>
      </c>
    </row>
    <row r="30" spans="1:11" x14ac:dyDescent="0.35">
      <c r="A30" s="3">
        <v>1.5</v>
      </c>
      <c r="B30" s="3">
        <f t="shared" si="3"/>
        <v>0.48124999999999984</v>
      </c>
      <c r="D30" s="3">
        <f t="shared" si="2"/>
        <v>0</v>
      </c>
      <c r="F30" s="3" cm="1">
        <f t="array" ref="F30">INDEX($B$4:$B$8,$D30+1)</f>
        <v>0</v>
      </c>
      <c r="G30" s="3" cm="1">
        <f t="array" ref="G30">INDEX($E$4:$E$7,$D30+1)</f>
        <v>2</v>
      </c>
      <c r="H30" s="3" cm="1">
        <f t="array" ref="H30">INDEX($C$4:$C$8,$D30+1)</f>
        <v>0</v>
      </c>
      <c r="I30" s="3" cm="1">
        <f t="array" ref="I30">INDEX($G$4:$G$7,$D30+1)</f>
        <v>0.5</v>
      </c>
      <c r="J30" s="3" cm="1">
        <f t="array" ref="J30">INDEX($J$4:$J$8,$D30+1)</f>
        <v>1</v>
      </c>
      <c r="K30" s="3" cm="1">
        <f t="array" ref="K30">INDEX($J$4:$J$8,$D30+2)</f>
        <v>1.6222222222222227</v>
      </c>
    </row>
    <row r="31" spans="1:11" x14ac:dyDescent="0.35">
      <c r="A31" s="3">
        <v>1.6</v>
      </c>
      <c r="B31" s="3">
        <f t="shared" si="3"/>
        <v>0.54471111111111115</v>
      </c>
      <c r="D31" s="3">
        <f t="shared" si="2"/>
        <v>0</v>
      </c>
      <c r="F31" s="3" cm="1">
        <f t="array" ref="F31">INDEX($B$4:$B$8,$D31+1)</f>
        <v>0</v>
      </c>
      <c r="G31" s="3" cm="1">
        <f t="array" ref="G31">INDEX($E$4:$E$7,$D31+1)</f>
        <v>2</v>
      </c>
      <c r="H31" s="3" cm="1">
        <f t="array" ref="H31">INDEX($C$4:$C$8,$D31+1)</f>
        <v>0</v>
      </c>
      <c r="I31" s="3" cm="1">
        <f t="array" ref="I31">INDEX($G$4:$G$7,$D31+1)</f>
        <v>0.5</v>
      </c>
      <c r="J31" s="3" cm="1">
        <f t="array" ref="J31">INDEX($J$4:$J$8,$D31+1)</f>
        <v>1</v>
      </c>
      <c r="K31" s="3" cm="1">
        <f t="array" ref="K31">INDEX($J$4:$J$8,$D31+2)</f>
        <v>1.6222222222222227</v>
      </c>
    </row>
    <row r="32" spans="1:11" x14ac:dyDescent="0.35">
      <c r="A32" s="3">
        <v>1.7000000000000002</v>
      </c>
      <c r="B32" s="3">
        <f t="shared" si="3"/>
        <v>0.62588333333333335</v>
      </c>
      <c r="D32" s="3">
        <f t="shared" si="2"/>
        <v>0</v>
      </c>
      <c r="F32" s="3" cm="1">
        <f t="array" ref="F32">INDEX($B$4:$B$8,$D32+1)</f>
        <v>0</v>
      </c>
      <c r="G32" s="3" cm="1">
        <f t="array" ref="G32">INDEX($E$4:$E$7,$D32+1)</f>
        <v>2</v>
      </c>
      <c r="H32" s="3" cm="1">
        <f t="array" ref="H32">INDEX($C$4:$C$8,$D32+1)</f>
        <v>0</v>
      </c>
      <c r="I32" s="3" cm="1">
        <f t="array" ref="I32">INDEX($G$4:$G$7,$D32+1)</f>
        <v>0.5</v>
      </c>
      <c r="J32" s="3" cm="1">
        <f t="array" ref="J32">INDEX($J$4:$J$8,$D32+1)</f>
        <v>1</v>
      </c>
      <c r="K32" s="3" cm="1">
        <f t="array" ref="K32">INDEX($J$4:$J$8,$D32+2)</f>
        <v>1.6222222222222227</v>
      </c>
    </row>
    <row r="33" spans="1:11" x14ac:dyDescent="0.35">
      <c r="A33" s="3">
        <v>1.8</v>
      </c>
      <c r="B33" s="3">
        <f t="shared" si="3"/>
        <v>0.72719999999999996</v>
      </c>
      <c r="D33" s="3">
        <f t="shared" si="2"/>
        <v>0</v>
      </c>
      <c r="F33" s="3" cm="1">
        <f t="array" ref="F33">INDEX($B$4:$B$8,$D33+1)</f>
        <v>0</v>
      </c>
      <c r="G33" s="3" cm="1">
        <f t="array" ref="G33">INDEX($E$4:$E$7,$D33+1)</f>
        <v>2</v>
      </c>
      <c r="H33" s="3" cm="1">
        <f t="array" ref="H33">INDEX($C$4:$C$8,$D33+1)</f>
        <v>0</v>
      </c>
      <c r="I33" s="3" cm="1">
        <f t="array" ref="I33">INDEX($G$4:$G$7,$D33+1)</f>
        <v>0.5</v>
      </c>
      <c r="J33" s="3" cm="1">
        <f t="array" ref="J33">INDEX($J$4:$J$8,$D33+1)</f>
        <v>1</v>
      </c>
      <c r="K33" s="3" cm="1">
        <f t="array" ref="K33">INDEX($J$4:$J$8,$D33+2)</f>
        <v>1.6222222222222227</v>
      </c>
    </row>
    <row r="34" spans="1:11" x14ac:dyDescent="0.35">
      <c r="A34" s="3">
        <v>1.9000000000000001</v>
      </c>
      <c r="B34" s="3">
        <f t="shared" si="3"/>
        <v>0.8510944444444446</v>
      </c>
      <c r="D34" s="3">
        <f t="shared" si="2"/>
        <v>0</v>
      </c>
      <c r="F34" s="3" cm="1">
        <f t="array" ref="F34">INDEX($B$4:$B$8,$D34+1)</f>
        <v>0</v>
      </c>
      <c r="G34" s="3" cm="1">
        <f t="array" ref="G34">INDEX($E$4:$E$7,$D34+1)</f>
        <v>2</v>
      </c>
      <c r="H34" s="3" cm="1">
        <f t="array" ref="H34">INDEX($C$4:$C$8,$D34+1)</f>
        <v>0</v>
      </c>
      <c r="I34" s="3" cm="1">
        <f t="array" ref="I34">INDEX($G$4:$G$7,$D34+1)</f>
        <v>0.5</v>
      </c>
      <c r="J34" s="3" cm="1">
        <f t="array" ref="J34">INDEX($J$4:$J$8,$D34+1)</f>
        <v>1</v>
      </c>
      <c r="K34" s="3" cm="1">
        <f t="array" ref="K34">INDEX($J$4:$J$8,$D34+2)</f>
        <v>1.6222222222222227</v>
      </c>
    </row>
    <row r="35" spans="1:11" x14ac:dyDescent="0.35">
      <c r="A35" s="3">
        <v>2</v>
      </c>
      <c r="B35" s="3">
        <f t="shared" si="3"/>
        <v>1</v>
      </c>
      <c r="D35" s="3">
        <f t="shared" si="2"/>
        <v>1</v>
      </c>
      <c r="F35" s="3" cm="1">
        <f t="array" ref="F35">INDEX($B$4:$B$8,$D35+1)</f>
        <v>2</v>
      </c>
      <c r="G35" s="3" cm="1">
        <f t="array" ref="G35">INDEX($E$4:$E$7,$D35+1)</f>
        <v>1</v>
      </c>
      <c r="H35" s="3" cm="1">
        <f t="array" ref="H35">INDEX($C$4:$C$8,$D35+1)</f>
        <v>1</v>
      </c>
      <c r="I35" s="3" cm="1">
        <f t="array" ref="I35">INDEX($G$4:$G$7,$D35+1)</f>
        <v>2</v>
      </c>
      <c r="J35" s="3" cm="1">
        <f t="array" ref="J35">INDEX($J$4:$J$8,$D35+1)</f>
        <v>1.6222222222222227</v>
      </c>
      <c r="K35" s="3" cm="1">
        <f t="array" ref="K35">INDEX($J$4:$J$8,$D35+2)</f>
        <v>1.3833333333333335</v>
      </c>
    </row>
    <row r="36" spans="1:11" x14ac:dyDescent="0.35">
      <c r="A36" s="3">
        <v>2.1</v>
      </c>
      <c r="B36" s="3">
        <f t="shared" si="3"/>
        <v>1.1749500000000002</v>
      </c>
      <c r="D36" s="3">
        <f t="shared" si="2"/>
        <v>1</v>
      </c>
      <c r="F36" s="3" cm="1">
        <f t="array" ref="F36">INDEX($B$4:$B$8,$D36+1)</f>
        <v>2</v>
      </c>
      <c r="G36" s="3" cm="1">
        <f t="array" ref="G36">INDEX($E$4:$E$7,$D36+1)</f>
        <v>1</v>
      </c>
      <c r="H36" s="3" cm="1">
        <f t="array" ref="H36">INDEX($C$4:$C$8,$D36+1)</f>
        <v>1</v>
      </c>
      <c r="I36" s="3" cm="1">
        <f t="array" ref="I36">INDEX($G$4:$G$7,$D36+1)</f>
        <v>2</v>
      </c>
      <c r="J36" s="3" cm="1">
        <f t="array" ref="J36">INDEX($J$4:$J$8,$D36+1)</f>
        <v>1.6222222222222227</v>
      </c>
      <c r="K36" s="3" cm="1">
        <f t="array" ref="K36">INDEX($J$4:$J$8,$D36+2)</f>
        <v>1.3833333333333335</v>
      </c>
    </row>
    <row r="37" spans="1:11" x14ac:dyDescent="0.35">
      <c r="A37" s="3">
        <v>2.2000000000000002</v>
      </c>
      <c r="B37" s="3">
        <f t="shared" si="3"/>
        <v>1.3713777777777783</v>
      </c>
      <c r="D37" s="3">
        <f t="shared" si="2"/>
        <v>1</v>
      </c>
      <c r="F37" s="3" cm="1">
        <f t="array" ref="F37">INDEX($B$4:$B$8,$D37+1)</f>
        <v>2</v>
      </c>
      <c r="G37" s="3" cm="1">
        <f t="array" ref="G37">INDEX($E$4:$E$7,$D37+1)</f>
        <v>1</v>
      </c>
      <c r="H37" s="3" cm="1">
        <f t="array" ref="H37">INDEX($C$4:$C$8,$D37+1)</f>
        <v>1</v>
      </c>
      <c r="I37" s="3" cm="1">
        <f t="array" ref="I37">INDEX($G$4:$G$7,$D37+1)</f>
        <v>2</v>
      </c>
      <c r="J37" s="3" cm="1">
        <f t="array" ref="J37">INDEX($J$4:$J$8,$D37+1)</f>
        <v>1.6222222222222227</v>
      </c>
      <c r="K37" s="3" cm="1">
        <f t="array" ref="K37">INDEX($J$4:$J$8,$D37+2)</f>
        <v>1.3833333333333335</v>
      </c>
    </row>
    <row r="38" spans="1:11" x14ac:dyDescent="0.35">
      <c r="A38" s="3">
        <v>2.3000000000000003</v>
      </c>
      <c r="B38" s="3">
        <f t="shared" si="3"/>
        <v>1.5833166666666674</v>
      </c>
      <c r="D38" s="3">
        <f t="shared" si="2"/>
        <v>1</v>
      </c>
      <c r="F38" s="3" cm="1">
        <f t="array" ref="F38">INDEX($B$4:$B$8,$D38+1)</f>
        <v>2</v>
      </c>
      <c r="G38" s="3" cm="1">
        <f t="array" ref="G38">INDEX($E$4:$E$7,$D38+1)</f>
        <v>1</v>
      </c>
      <c r="H38" s="3" cm="1">
        <f t="array" ref="H38">INDEX($C$4:$C$8,$D38+1)</f>
        <v>1</v>
      </c>
      <c r="I38" s="3" cm="1">
        <f t="array" ref="I38">INDEX($G$4:$G$7,$D38+1)</f>
        <v>2</v>
      </c>
      <c r="J38" s="3" cm="1">
        <f t="array" ref="J38">INDEX($J$4:$J$8,$D38+1)</f>
        <v>1.6222222222222227</v>
      </c>
      <c r="K38" s="3" cm="1">
        <f t="array" ref="K38">INDEX($J$4:$J$8,$D38+2)</f>
        <v>1.3833333333333335</v>
      </c>
    </row>
    <row r="39" spans="1:11" x14ac:dyDescent="0.35">
      <c r="A39" s="3">
        <v>2.4000000000000004</v>
      </c>
      <c r="B39" s="3">
        <f t="shared" si="3"/>
        <v>1.8048000000000008</v>
      </c>
      <c r="D39" s="3">
        <f t="shared" si="2"/>
        <v>1</v>
      </c>
      <c r="F39" s="3" cm="1">
        <f t="array" ref="F39">INDEX($B$4:$B$8,$D39+1)</f>
        <v>2</v>
      </c>
      <c r="G39" s="3" cm="1">
        <f t="array" ref="G39">INDEX($E$4:$E$7,$D39+1)</f>
        <v>1</v>
      </c>
      <c r="H39" s="3" cm="1">
        <f t="array" ref="H39">INDEX($C$4:$C$8,$D39+1)</f>
        <v>1</v>
      </c>
      <c r="I39" s="3" cm="1">
        <f t="array" ref="I39">INDEX($G$4:$G$7,$D39+1)</f>
        <v>2</v>
      </c>
      <c r="J39" s="3" cm="1">
        <f t="array" ref="J39">INDEX($J$4:$J$8,$D39+1)</f>
        <v>1.6222222222222227</v>
      </c>
      <c r="K39" s="3" cm="1">
        <f t="array" ref="K39">INDEX($J$4:$J$8,$D39+2)</f>
        <v>1.3833333333333335</v>
      </c>
    </row>
    <row r="40" spans="1:11" x14ac:dyDescent="0.35">
      <c r="A40" s="3">
        <v>2.5</v>
      </c>
      <c r="B40" s="3">
        <f t="shared" si="3"/>
        <v>2.0298611111111109</v>
      </c>
      <c r="D40" s="3">
        <f t="shared" si="2"/>
        <v>1</v>
      </c>
      <c r="F40" s="3" cm="1">
        <f t="array" ref="F40">INDEX($B$4:$B$8,$D40+1)</f>
        <v>2</v>
      </c>
      <c r="G40" s="3" cm="1">
        <f t="array" ref="G40">INDEX($E$4:$E$7,$D40+1)</f>
        <v>1</v>
      </c>
      <c r="H40" s="3" cm="1">
        <f t="array" ref="H40">INDEX($C$4:$C$8,$D40+1)</f>
        <v>1</v>
      </c>
      <c r="I40" s="3" cm="1">
        <f t="array" ref="I40">INDEX($G$4:$G$7,$D40+1)</f>
        <v>2</v>
      </c>
      <c r="J40" s="3" cm="1">
        <f t="array" ref="J40">INDEX($J$4:$J$8,$D40+1)</f>
        <v>1.6222222222222227</v>
      </c>
      <c r="K40" s="3" cm="1">
        <f t="array" ref="K40">INDEX($J$4:$J$8,$D40+2)</f>
        <v>1.3833333333333335</v>
      </c>
    </row>
    <row r="41" spans="1:11" x14ac:dyDescent="0.35">
      <c r="A41" s="3">
        <v>2.6</v>
      </c>
      <c r="B41" s="3">
        <f t="shared" si="3"/>
        <v>2.2525333333333335</v>
      </c>
      <c r="D41" s="3">
        <f t="shared" si="2"/>
        <v>1</v>
      </c>
      <c r="F41" s="3" cm="1">
        <f t="array" ref="F41">INDEX($B$4:$B$8,$D41+1)</f>
        <v>2</v>
      </c>
      <c r="G41" s="3" cm="1">
        <f t="array" ref="G41">INDEX($E$4:$E$7,$D41+1)</f>
        <v>1</v>
      </c>
      <c r="H41" s="3" cm="1">
        <f t="array" ref="H41">INDEX($C$4:$C$8,$D41+1)</f>
        <v>1</v>
      </c>
      <c r="I41" s="3" cm="1">
        <f t="array" ref="I41">INDEX($G$4:$G$7,$D41+1)</f>
        <v>2</v>
      </c>
      <c r="J41" s="3" cm="1">
        <f t="array" ref="J41">INDEX($J$4:$J$8,$D41+1)</f>
        <v>1.6222222222222227</v>
      </c>
      <c r="K41" s="3" cm="1">
        <f t="array" ref="K41">INDEX($J$4:$J$8,$D41+2)</f>
        <v>1.3833333333333335</v>
      </c>
    </row>
    <row r="42" spans="1:11" x14ac:dyDescent="0.35">
      <c r="A42" s="3">
        <v>2.7</v>
      </c>
      <c r="B42" s="3">
        <f t="shared" si="3"/>
        <v>2.4668500000000004</v>
      </c>
      <c r="D42" s="3">
        <f t="shared" si="2"/>
        <v>1</v>
      </c>
      <c r="F42" s="3" cm="1">
        <f t="array" ref="F42">INDEX($B$4:$B$8,$D42+1)</f>
        <v>2</v>
      </c>
      <c r="G42" s="3" cm="1">
        <f t="array" ref="G42">INDEX($E$4:$E$7,$D42+1)</f>
        <v>1</v>
      </c>
      <c r="H42" s="3" cm="1">
        <f t="array" ref="H42">INDEX($C$4:$C$8,$D42+1)</f>
        <v>1</v>
      </c>
      <c r="I42" s="3" cm="1">
        <f t="array" ref="I42">INDEX($G$4:$G$7,$D42+1)</f>
        <v>2</v>
      </c>
      <c r="J42" s="3" cm="1">
        <f t="array" ref="J42">INDEX($J$4:$J$8,$D42+1)</f>
        <v>1.6222222222222227</v>
      </c>
      <c r="K42" s="3" cm="1">
        <f t="array" ref="K42">INDEX($J$4:$J$8,$D42+2)</f>
        <v>1.3833333333333335</v>
      </c>
    </row>
    <row r="43" spans="1:11" x14ac:dyDescent="0.35">
      <c r="A43" s="3">
        <v>2.8000000000000003</v>
      </c>
      <c r="B43" s="3">
        <f t="shared" si="3"/>
        <v>2.666844444444445</v>
      </c>
      <c r="D43" s="3">
        <f t="shared" si="2"/>
        <v>1</v>
      </c>
      <c r="F43" s="3" cm="1">
        <f t="array" ref="F43">INDEX($B$4:$B$8,$D43+1)</f>
        <v>2</v>
      </c>
      <c r="G43" s="3" cm="1">
        <f t="array" ref="G43">INDEX($E$4:$E$7,$D43+1)</f>
        <v>1</v>
      </c>
      <c r="H43" s="3" cm="1">
        <f t="array" ref="H43">INDEX($C$4:$C$8,$D43+1)</f>
        <v>1</v>
      </c>
      <c r="I43" s="3" cm="1">
        <f t="array" ref="I43">INDEX($G$4:$G$7,$D43+1)</f>
        <v>2</v>
      </c>
      <c r="J43" s="3" cm="1">
        <f t="array" ref="J43">INDEX($J$4:$J$8,$D43+1)</f>
        <v>1.6222222222222227</v>
      </c>
      <c r="K43" s="3" cm="1">
        <f t="array" ref="K43">INDEX($J$4:$J$8,$D43+2)</f>
        <v>1.3833333333333335</v>
      </c>
    </row>
    <row r="44" spans="1:11" x14ac:dyDescent="0.35">
      <c r="A44" s="3">
        <v>2.9000000000000004</v>
      </c>
      <c r="B44" s="3">
        <f t="shared" si="3"/>
        <v>2.8465500000000006</v>
      </c>
      <c r="D44" s="3">
        <f t="shared" si="2"/>
        <v>1</v>
      </c>
      <c r="F44" s="3" cm="1">
        <f t="array" ref="F44">INDEX($B$4:$B$8,$D44+1)</f>
        <v>2</v>
      </c>
      <c r="G44" s="3" cm="1">
        <f t="array" ref="G44">INDEX($E$4:$E$7,$D44+1)</f>
        <v>1</v>
      </c>
      <c r="H44" s="3" cm="1">
        <f t="array" ref="H44">INDEX($C$4:$C$8,$D44+1)</f>
        <v>1</v>
      </c>
      <c r="I44" s="3" cm="1">
        <f t="array" ref="I44">INDEX($G$4:$G$7,$D44+1)</f>
        <v>2</v>
      </c>
      <c r="J44" s="3" cm="1">
        <f t="array" ref="J44">INDEX($J$4:$J$8,$D44+1)</f>
        <v>1.6222222222222227</v>
      </c>
      <c r="K44" s="3" cm="1">
        <f t="array" ref="K44">INDEX($J$4:$J$8,$D44+2)</f>
        <v>1.3833333333333335</v>
      </c>
    </row>
    <row r="45" spans="1:11" x14ac:dyDescent="0.35">
      <c r="A45" s="3">
        <v>3</v>
      </c>
      <c r="B45" s="3">
        <f t="shared" si="3"/>
        <v>3</v>
      </c>
      <c r="D45" s="3">
        <f t="shared" si="2"/>
        <v>2</v>
      </c>
      <c r="F45" s="3" cm="1">
        <f t="array" ref="F45">INDEX($B$4:$B$8,$D45+1)</f>
        <v>3</v>
      </c>
      <c r="G45" s="3" cm="1">
        <f t="array" ref="G45">INDEX($E$4:$E$7,$D45+1)</f>
        <v>2</v>
      </c>
      <c r="H45" s="3" cm="1">
        <f t="array" ref="H45">INDEX($C$4:$C$8,$D45+1)</f>
        <v>3</v>
      </c>
      <c r="I45" s="3" cm="1">
        <f t="array" ref="I45">INDEX($G$4:$G$7,$D45+1)</f>
        <v>-0.5</v>
      </c>
      <c r="J45" s="3" cm="1">
        <f t="array" ref="J45">INDEX($J$4:$J$8,$D45+1)</f>
        <v>1.3833333333333335</v>
      </c>
      <c r="K45" s="3" cm="1">
        <f t="array" ref="K45">INDEX($J$4:$J$8,$D45+2)</f>
        <v>-1.0444444444444445</v>
      </c>
    </row>
    <row r="46" spans="1:11" x14ac:dyDescent="0.35">
      <c r="A46" s="3">
        <v>3.1</v>
      </c>
      <c r="B46" s="3">
        <f t="shared" si="3"/>
        <v>3.1225569444444448</v>
      </c>
      <c r="D46" s="3">
        <f t="shared" si="2"/>
        <v>2</v>
      </c>
      <c r="F46" s="3" cm="1">
        <f t="array" ref="F46">INDEX($B$4:$B$8,$D46+1)</f>
        <v>3</v>
      </c>
      <c r="G46" s="3" cm="1">
        <f t="array" ref="G46">INDEX($E$4:$E$7,$D46+1)</f>
        <v>2</v>
      </c>
      <c r="H46" s="3" cm="1">
        <f t="array" ref="H46">INDEX($C$4:$C$8,$D46+1)</f>
        <v>3</v>
      </c>
      <c r="I46" s="3" cm="1">
        <f t="array" ref="I46">INDEX($G$4:$G$7,$D46+1)</f>
        <v>-0.5</v>
      </c>
      <c r="J46" s="3" cm="1">
        <f t="array" ref="J46">INDEX($J$4:$J$8,$D46+1)</f>
        <v>1.3833333333333335</v>
      </c>
      <c r="K46" s="3" cm="1">
        <f t="array" ref="K46">INDEX($J$4:$J$8,$D46+2)</f>
        <v>-1.0444444444444445</v>
      </c>
    </row>
    <row r="47" spans="1:11" x14ac:dyDescent="0.35">
      <c r="A47" s="3">
        <v>3.2</v>
      </c>
      <c r="B47" s="3">
        <f t="shared" si="3"/>
        <v>3.2149000000000001</v>
      </c>
      <c r="D47" s="3">
        <f t="shared" si="2"/>
        <v>2</v>
      </c>
      <c r="F47" s="3" cm="1">
        <f t="array" ref="F47">INDEX($B$4:$B$8,$D47+1)</f>
        <v>3</v>
      </c>
      <c r="G47" s="3" cm="1">
        <f t="array" ref="G47">INDEX($E$4:$E$7,$D47+1)</f>
        <v>2</v>
      </c>
      <c r="H47" s="3" cm="1">
        <f t="array" ref="H47">INDEX($C$4:$C$8,$D47+1)</f>
        <v>3</v>
      </c>
      <c r="I47" s="3" cm="1">
        <f t="array" ref="I47">INDEX($G$4:$G$7,$D47+1)</f>
        <v>-0.5</v>
      </c>
      <c r="J47" s="3" cm="1">
        <f t="array" ref="J47">INDEX($J$4:$J$8,$D47+1)</f>
        <v>1.3833333333333335</v>
      </c>
      <c r="K47" s="3" cm="1">
        <f t="array" ref="K47">INDEX($J$4:$J$8,$D47+2)</f>
        <v>-1.0444444444444445</v>
      </c>
    </row>
    <row r="48" spans="1:11" x14ac:dyDescent="0.35">
      <c r="A48" s="3">
        <v>3.3000000000000003</v>
      </c>
      <c r="B48" s="3">
        <f t="shared" si="3"/>
        <v>3.2790374999999998</v>
      </c>
      <c r="D48" s="3">
        <f t="shared" si="2"/>
        <v>2</v>
      </c>
      <c r="F48" s="3" cm="1">
        <f t="array" ref="F48">INDEX($B$4:$B$8,$D48+1)</f>
        <v>3</v>
      </c>
      <c r="G48" s="3" cm="1">
        <f t="array" ref="G48">INDEX($E$4:$E$7,$D48+1)</f>
        <v>2</v>
      </c>
      <c r="H48" s="3" cm="1">
        <f t="array" ref="H48">INDEX($C$4:$C$8,$D48+1)</f>
        <v>3</v>
      </c>
      <c r="I48" s="3" cm="1">
        <f t="array" ref="I48">INDEX($G$4:$G$7,$D48+1)</f>
        <v>-0.5</v>
      </c>
      <c r="J48" s="3" cm="1">
        <f t="array" ref="J48">INDEX($J$4:$J$8,$D48+1)</f>
        <v>1.3833333333333335</v>
      </c>
      <c r="K48" s="3" cm="1">
        <f t="array" ref="K48">INDEX($J$4:$J$8,$D48+2)</f>
        <v>-1.0444444444444445</v>
      </c>
    </row>
    <row r="49" spans="1:11" x14ac:dyDescent="0.35">
      <c r="A49" s="3">
        <v>3.4000000000000004</v>
      </c>
      <c r="B49" s="3">
        <f t="shared" si="3"/>
        <v>3.3169777777777778</v>
      </c>
      <c r="D49" s="3">
        <f t="shared" si="2"/>
        <v>2</v>
      </c>
      <c r="F49" s="3" cm="1">
        <f t="array" ref="F49">INDEX($B$4:$B$8,$D49+1)</f>
        <v>3</v>
      </c>
      <c r="G49" s="3" cm="1">
        <f t="array" ref="G49">INDEX($E$4:$E$7,$D49+1)</f>
        <v>2</v>
      </c>
      <c r="H49" s="3" cm="1">
        <f t="array" ref="H49">INDEX($C$4:$C$8,$D49+1)</f>
        <v>3</v>
      </c>
      <c r="I49" s="3" cm="1">
        <f t="array" ref="I49">INDEX($G$4:$G$7,$D49+1)</f>
        <v>-0.5</v>
      </c>
      <c r="J49" s="3" cm="1">
        <f t="array" ref="J49">INDEX($J$4:$J$8,$D49+1)</f>
        <v>1.3833333333333335</v>
      </c>
      <c r="K49" s="3" cm="1">
        <f t="array" ref="K49">INDEX($J$4:$J$8,$D49+2)</f>
        <v>-1.0444444444444445</v>
      </c>
    </row>
    <row r="50" spans="1:11" x14ac:dyDescent="0.35">
      <c r="A50" s="3">
        <v>3.5</v>
      </c>
      <c r="B50" s="3">
        <f t="shared" si="3"/>
        <v>3.330729166666667</v>
      </c>
      <c r="D50" s="3">
        <f t="shared" si="2"/>
        <v>2</v>
      </c>
      <c r="F50" s="3" cm="1">
        <f t="array" ref="F50">INDEX($B$4:$B$8,$D50+1)</f>
        <v>3</v>
      </c>
      <c r="G50" s="3" cm="1">
        <f t="array" ref="G50">INDEX($E$4:$E$7,$D50+1)</f>
        <v>2</v>
      </c>
      <c r="H50" s="3" cm="1">
        <f t="array" ref="H50">INDEX($C$4:$C$8,$D50+1)</f>
        <v>3</v>
      </c>
      <c r="I50" s="3" cm="1">
        <f t="array" ref="I50">INDEX($G$4:$G$7,$D50+1)</f>
        <v>-0.5</v>
      </c>
      <c r="J50" s="3" cm="1">
        <f t="array" ref="J50">INDEX($J$4:$J$8,$D50+1)</f>
        <v>1.3833333333333335</v>
      </c>
      <c r="K50" s="3" cm="1">
        <f t="array" ref="K50">INDEX($J$4:$J$8,$D50+2)</f>
        <v>-1.0444444444444445</v>
      </c>
    </row>
    <row r="51" spans="1:11" x14ac:dyDescent="0.35">
      <c r="A51" s="3">
        <v>3.6</v>
      </c>
      <c r="B51" s="3">
        <f t="shared" si="3"/>
        <v>3.3223000000000003</v>
      </c>
      <c r="D51" s="3">
        <f t="shared" si="2"/>
        <v>2</v>
      </c>
      <c r="F51" s="3" cm="1">
        <f t="array" ref="F51">INDEX($B$4:$B$8,$D51+1)</f>
        <v>3</v>
      </c>
      <c r="G51" s="3" cm="1">
        <f t="array" ref="G51">INDEX($E$4:$E$7,$D51+1)</f>
        <v>2</v>
      </c>
      <c r="H51" s="3" cm="1">
        <f t="array" ref="H51">INDEX($C$4:$C$8,$D51+1)</f>
        <v>3</v>
      </c>
      <c r="I51" s="3" cm="1">
        <f t="array" ref="I51">INDEX($G$4:$G$7,$D51+1)</f>
        <v>-0.5</v>
      </c>
      <c r="J51" s="3" cm="1">
        <f t="array" ref="J51">INDEX($J$4:$J$8,$D51+1)</f>
        <v>1.3833333333333335</v>
      </c>
      <c r="K51" s="3" cm="1">
        <f t="array" ref="K51">INDEX($J$4:$J$8,$D51+2)</f>
        <v>-1.0444444444444445</v>
      </c>
    </row>
    <row r="52" spans="1:11" x14ac:dyDescent="0.35">
      <c r="A52" s="3">
        <v>3.7</v>
      </c>
      <c r="B52" s="3">
        <f t="shared" si="3"/>
        <v>3.2936986111111111</v>
      </c>
      <c r="D52" s="3">
        <f t="shared" si="2"/>
        <v>2</v>
      </c>
      <c r="F52" s="3" cm="1">
        <f t="array" ref="F52">INDEX($B$4:$B$8,$D52+1)</f>
        <v>3</v>
      </c>
      <c r="G52" s="3" cm="1">
        <f t="array" ref="G52">INDEX($E$4:$E$7,$D52+1)</f>
        <v>2</v>
      </c>
      <c r="H52" s="3" cm="1">
        <f t="array" ref="H52">INDEX($C$4:$C$8,$D52+1)</f>
        <v>3</v>
      </c>
      <c r="I52" s="3" cm="1">
        <f t="array" ref="I52">INDEX($G$4:$G$7,$D52+1)</f>
        <v>-0.5</v>
      </c>
      <c r="J52" s="3" cm="1">
        <f t="array" ref="J52">INDEX($J$4:$J$8,$D52+1)</f>
        <v>1.3833333333333335</v>
      </c>
      <c r="K52" s="3" cm="1">
        <f t="array" ref="K52">INDEX($J$4:$J$8,$D52+2)</f>
        <v>-1.0444444444444445</v>
      </c>
    </row>
    <row r="53" spans="1:11" x14ac:dyDescent="0.35">
      <c r="A53" s="3">
        <v>3.8000000000000003</v>
      </c>
      <c r="B53" s="3">
        <f t="shared" si="3"/>
        <v>3.2469333333333328</v>
      </c>
      <c r="D53" s="3">
        <f t="shared" si="2"/>
        <v>2</v>
      </c>
      <c r="F53" s="3" cm="1">
        <f t="array" ref="F53">INDEX($B$4:$B$8,$D53+1)</f>
        <v>3</v>
      </c>
      <c r="G53" s="3" cm="1">
        <f t="array" ref="G53">INDEX($E$4:$E$7,$D53+1)</f>
        <v>2</v>
      </c>
      <c r="H53" s="3" cm="1">
        <f t="array" ref="H53">INDEX($C$4:$C$8,$D53+1)</f>
        <v>3</v>
      </c>
      <c r="I53" s="3" cm="1">
        <f t="array" ref="I53">INDEX($G$4:$G$7,$D53+1)</f>
        <v>-0.5</v>
      </c>
      <c r="J53" s="3" cm="1">
        <f t="array" ref="J53">INDEX($J$4:$J$8,$D53+1)</f>
        <v>1.3833333333333335</v>
      </c>
      <c r="K53" s="3" cm="1">
        <f t="array" ref="K53">INDEX($J$4:$J$8,$D53+2)</f>
        <v>-1.0444444444444445</v>
      </c>
    </row>
    <row r="54" spans="1:11" x14ac:dyDescent="0.35">
      <c r="A54" s="3">
        <v>3.9000000000000004</v>
      </c>
      <c r="B54" s="3">
        <f t="shared" si="3"/>
        <v>3.1840124999999997</v>
      </c>
      <c r="D54" s="3">
        <f t="shared" si="2"/>
        <v>2</v>
      </c>
      <c r="F54" s="3" cm="1">
        <f t="array" ref="F54">INDEX($B$4:$B$8,$D54+1)</f>
        <v>3</v>
      </c>
      <c r="G54" s="3" cm="1">
        <f t="array" ref="G54">INDEX($E$4:$E$7,$D54+1)</f>
        <v>2</v>
      </c>
      <c r="H54" s="3" cm="1">
        <f t="array" ref="H54">INDEX($C$4:$C$8,$D54+1)</f>
        <v>3</v>
      </c>
      <c r="I54" s="3" cm="1">
        <f t="array" ref="I54">INDEX($G$4:$G$7,$D54+1)</f>
        <v>-0.5</v>
      </c>
      <c r="J54" s="3" cm="1">
        <f t="array" ref="J54">INDEX($J$4:$J$8,$D54+1)</f>
        <v>1.3833333333333335</v>
      </c>
      <c r="K54" s="3" cm="1">
        <f t="array" ref="K54">INDEX($J$4:$J$8,$D54+2)</f>
        <v>-1.0444444444444445</v>
      </c>
    </row>
    <row r="55" spans="1:11" x14ac:dyDescent="0.35">
      <c r="A55" s="3">
        <v>4</v>
      </c>
      <c r="B55" s="3">
        <f t="shared" si="3"/>
        <v>3.1069444444444443</v>
      </c>
      <c r="D55" s="3">
        <f t="shared" si="2"/>
        <v>2</v>
      </c>
      <c r="F55" s="3" cm="1">
        <f t="array" ref="F55">INDEX($B$4:$B$8,$D55+1)</f>
        <v>3</v>
      </c>
      <c r="G55" s="3" cm="1">
        <f t="array" ref="G55">INDEX($E$4:$E$7,$D55+1)</f>
        <v>2</v>
      </c>
      <c r="H55" s="3" cm="1">
        <f t="array" ref="H55">INDEX($C$4:$C$8,$D55+1)</f>
        <v>3</v>
      </c>
      <c r="I55" s="3" cm="1">
        <f t="array" ref="I55">INDEX($G$4:$G$7,$D55+1)</f>
        <v>-0.5</v>
      </c>
      <c r="J55" s="3" cm="1">
        <f t="array" ref="J55">INDEX($J$4:$J$8,$D55+1)</f>
        <v>1.3833333333333335</v>
      </c>
      <c r="K55" s="3" cm="1">
        <f t="array" ref="K55">INDEX($J$4:$J$8,$D55+2)</f>
        <v>-1.0444444444444445</v>
      </c>
    </row>
    <row r="56" spans="1:11" x14ac:dyDescent="0.35">
      <c r="A56" s="3">
        <v>4.1000000000000005</v>
      </c>
      <c r="B56" s="3">
        <f t="shared" si="3"/>
        <v>3.0177374999999995</v>
      </c>
      <c r="D56" s="3">
        <f t="shared" si="2"/>
        <v>2</v>
      </c>
      <c r="F56" s="3" cm="1">
        <f t="array" ref="F56">INDEX($B$4:$B$8,$D56+1)</f>
        <v>3</v>
      </c>
      <c r="G56" s="3" cm="1">
        <f t="array" ref="G56">INDEX($E$4:$E$7,$D56+1)</f>
        <v>2</v>
      </c>
      <c r="H56" s="3" cm="1">
        <f t="array" ref="H56">INDEX($C$4:$C$8,$D56+1)</f>
        <v>3</v>
      </c>
      <c r="I56" s="3" cm="1">
        <f t="array" ref="I56">INDEX($G$4:$G$7,$D56+1)</f>
        <v>-0.5</v>
      </c>
      <c r="J56" s="3" cm="1">
        <f t="array" ref="J56">INDEX($J$4:$J$8,$D56+1)</f>
        <v>1.3833333333333335</v>
      </c>
      <c r="K56" s="3" cm="1">
        <f t="array" ref="K56">INDEX($J$4:$J$8,$D56+2)</f>
        <v>-1.0444444444444445</v>
      </c>
    </row>
    <row r="57" spans="1:11" x14ac:dyDescent="0.35">
      <c r="A57" s="3">
        <v>4.2</v>
      </c>
      <c r="B57" s="3">
        <f t="shared" si="3"/>
        <v>2.9184000000000001</v>
      </c>
      <c r="D57" s="3">
        <f t="shared" si="2"/>
        <v>2</v>
      </c>
      <c r="F57" s="3" cm="1">
        <f t="array" ref="F57">INDEX($B$4:$B$8,$D57+1)</f>
        <v>3</v>
      </c>
      <c r="G57" s="3" cm="1">
        <f t="array" ref="G57">INDEX($E$4:$E$7,$D57+1)</f>
        <v>2</v>
      </c>
      <c r="H57" s="3" cm="1">
        <f t="array" ref="H57">INDEX($C$4:$C$8,$D57+1)</f>
        <v>3</v>
      </c>
      <c r="I57" s="3" cm="1">
        <f t="array" ref="I57">INDEX($G$4:$G$7,$D57+1)</f>
        <v>-0.5</v>
      </c>
      <c r="J57" s="3" cm="1">
        <f t="array" ref="J57">INDEX($J$4:$J$8,$D57+1)</f>
        <v>1.3833333333333335</v>
      </c>
      <c r="K57" s="3" cm="1">
        <f t="array" ref="K57">INDEX($J$4:$J$8,$D57+2)</f>
        <v>-1.0444444444444445</v>
      </c>
    </row>
    <row r="58" spans="1:11" x14ac:dyDescent="0.35">
      <c r="A58" s="3">
        <v>4.3</v>
      </c>
      <c r="B58" s="3">
        <f t="shared" si="3"/>
        <v>2.8109402777777781</v>
      </c>
      <c r="D58" s="3">
        <f t="shared" si="2"/>
        <v>2</v>
      </c>
      <c r="F58" s="3" cm="1">
        <f t="array" ref="F58">INDEX($B$4:$B$8,$D58+1)</f>
        <v>3</v>
      </c>
      <c r="G58" s="3" cm="1">
        <f t="array" ref="G58">INDEX($E$4:$E$7,$D58+1)</f>
        <v>2</v>
      </c>
      <c r="H58" s="3" cm="1">
        <f t="array" ref="H58">INDEX($C$4:$C$8,$D58+1)</f>
        <v>3</v>
      </c>
      <c r="I58" s="3" cm="1">
        <f t="array" ref="I58">INDEX($G$4:$G$7,$D58+1)</f>
        <v>-0.5</v>
      </c>
      <c r="J58" s="3" cm="1">
        <f t="array" ref="J58">INDEX($J$4:$J$8,$D58+1)</f>
        <v>1.3833333333333335</v>
      </c>
      <c r="K58" s="3" cm="1">
        <f t="array" ref="K58">INDEX($J$4:$J$8,$D58+2)</f>
        <v>-1.0444444444444445</v>
      </c>
    </row>
    <row r="59" spans="1:11" x14ac:dyDescent="0.35">
      <c r="A59" s="3">
        <v>4.4000000000000004</v>
      </c>
      <c r="B59" s="3">
        <f t="shared" si="3"/>
        <v>2.6973666666666665</v>
      </c>
      <c r="D59" s="3">
        <f t="shared" si="2"/>
        <v>2</v>
      </c>
      <c r="F59" s="3" cm="1">
        <f t="array" ref="F59">INDEX($B$4:$B$8,$D59+1)</f>
        <v>3</v>
      </c>
      <c r="G59" s="3" cm="1">
        <f t="array" ref="G59">INDEX($E$4:$E$7,$D59+1)</f>
        <v>2</v>
      </c>
      <c r="H59" s="3" cm="1">
        <f t="array" ref="H59">INDEX($C$4:$C$8,$D59+1)</f>
        <v>3</v>
      </c>
      <c r="I59" s="3" cm="1">
        <f t="array" ref="I59">INDEX($G$4:$G$7,$D59+1)</f>
        <v>-0.5</v>
      </c>
      <c r="J59" s="3" cm="1">
        <f t="array" ref="J59">INDEX($J$4:$J$8,$D59+1)</f>
        <v>1.3833333333333335</v>
      </c>
      <c r="K59" s="3" cm="1">
        <f t="array" ref="K59">INDEX($J$4:$J$8,$D59+2)</f>
        <v>-1.0444444444444445</v>
      </c>
    </row>
    <row r="60" spans="1:11" x14ac:dyDescent="0.35">
      <c r="A60" s="3">
        <v>4.5</v>
      </c>
      <c r="B60" s="3">
        <f t="shared" si="3"/>
        <v>2.5796874999999999</v>
      </c>
      <c r="D60" s="3">
        <f t="shared" si="2"/>
        <v>2</v>
      </c>
      <c r="F60" s="3" cm="1">
        <f t="array" ref="F60">INDEX($B$4:$B$8,$D60+1)</f>
        <v>3</v>
      </c>
      <c r="G60" s="3" cm="1">
        <f t="array" ref="G60">INDEX($E$4:$E$7,$D60+1)</f>
        <v>2</v>
      </c>
      <c r="H60" s="3" cm="1">
        <f t="array" ref="H60">INDEX($C$4:$C$8,$D60+1)</f>
        <v>3</v>
      </c>
      <c r="I60" s="3" cm="1">
        <f t="array" ref="I60">INDEX($G$4:$G$7,$D60+1)</f>
        <v>-0.5</v>
      </c>
      <c r="J60" s="3" cm="1">
        <f t="array" ref="J60">INDEX($J$4:$J$8,$D60+1)</f>
        <v>1.3833333333333335</v>
      </c>
      <c r="K60" s="3" cm="1">
        <f t="array" ref="K60">INDEX($J$4:$J$8,$D60+2)</f>
        <v>-1.0444444444444445</v>
      </c>
    </row>
    <row r="61" spans="1:11" x14ac:dyDescent="0.35">
      <c r="A61" s="3">
        <v>4.6000000000000005</v>
      </c>
      <c r="B61" s="3">
        <f t="shared" si="3"/>
        <v>2.4599111111111105</v>
      </c>
      <c r="D61" s="3">
        <f t="shared" si="2"/>
        <v>2</v>
      </c>
      <c r="F61" s="3" cm="1">
        <f t="array" ref="F61">INDEX($B$4:$B$8,$D61+1)</f>
        <v>3</v>
      </c>
      <c r="G61" s="3" cm="1">
        <f t="array" ref="G61">INDEX($E$4:$E$7,$D61+1)</f>
        <v>2</v>
      </c>
      <c r="H61" s="3" cm="1">
        <f t="array" ref="H61">INDEX($C$4:$C$8,$D61+1)</f>
        <v>3</v>
      </c>
      <c r="I61" s="3" cm="1">
        <f t="array" ref="I61">INDEX($G$4:$G$7,$D61+1)</f>
        <v>-0.5</v>
      </c>
      <c r="J61" s="3" cm="1">
        <f t="array" ref="J61">INDEX($J$4:$J$8,$D61+1)</f>
        <v>1.3833333333333335</v>
      </c>
      <c r="K61" s="3" cm="1">
        <f t="array" ref="K61">INDEX($J$4:$J$8,$D61+2)</f>
        <v>-1.0444444444444445</v>
      </c>
    </row>
    <row r="62" spans="1:11" x14ac:dyDescent="0.35">
      <c r="A62" s="3">
        <v>4.7</v>
      </c>
      <c r="B62" s="3">
        <f t="shared" si="3"/>
        <v>2.3400458333333329</v>
      </c>
      <c r="D62" s="3">
        <f t="shared" si="2"/>
        <v>2</v>
      </c>
      <c r="F62" s="3" cm="1">
        <f t="array" ref="F62">INDEX($B$4:$B$8,$D62+1)</f>
        <v>3</v>
      </c>
      <c r="G62" s="3" cm="1">
        <f t="array" ref="G62">INDEX($E$4:$E$7,$D62+1)</f>
        <v>2</v>
      </c>
      <c r="H62" s="3" cm="1">
        <f t="array" ref="H62">INDEX($C$4:$C$8,$D62+1)</f>
        <v>3</v>
      </c>
      <c r="I62" s="3" cm="1">
        <f t="array" ref="I62">INDEX($G$4:$G$7,$D62+1)</f>
        <v>-0.5</v>
      </c>
      <c r="J62" s="3" cm="1">
        <f t="array" ref="J62">INDEX($J$4:$J$8,$D62+1)</f>
        <v>1.3833333333333335</v>
      </c>
      <c r="K62" s="3" cm="1">
        <f t="array" ref="K62">INDEX($J$4:$J$8,$D62+2)</f>
        <v>-1.0444444444444445</v>
      </c>
    </row>
    <row r="63" spans="1:11" x14ac:dyDescent="0.35">
      <c r="A63" s="3">
        <v>4.8000000000000007</v>
      </c>
      <c r="B63" s="3">
        <f t="shared" si="3"/>
        <v>2.2220999999999993</v>
      </c>
      <c r="D63" s="3">
        <f t="shared" si="2"/>
        <v>2</v>
      </c>
      <c r="F63" s="3" cm="1">
        <f t="array" ref="F63">INDEX($B$4:$B$8,$D63+1)</f>
        <v>3</v>
      </c>
      <c r="G63" s="3" cm="1">
        <f t="array" ref="G63">INDEX($E$4:$E$7,$D63+1)</f>
        <v>2</v>
      </c>
      <c r="H63" s="3" cm="1">
        <f t="array" ref="H63">INDEX($C$4:$C$8,$D63+1)</f>
        <v>3</v>
      </c>
      <c r="I63" s="3" cm="1">
        <f t="array" ref="I63">INDEX($G$4:$G$7,$D63+1)</f>
        <v>-0.5</v>
      </c>
      <c r="J63" s="3" cm="1">
        <f t="array" ref="J63">INDEX($J$4:$J$8,$D63+1)</f>
        <v>1.3833333333333335</v>
      </c>
      <c r="K63" s="3" cm="1">
        <f t="array" ref="K63">INDEX($J$4:$J$8,$D63+2)</f>
        <v>-1.0444444444444445</v>
      </c>
    </row>
    <row r="64" spans="1:11" x14ac:dyDescent="0.35">
      <c r="A64" s="3">
        <v>4.9000000000000004</v>
      </c>
      <c r="B64" s="3">
        <f t="shared" si="3"/>
        <v>2.1080819444444439</v>
      </c>
      <c r="D64" s="3">
        <f t="shared" si="2"/>
        <v>2</v>
      </c>
      <c r="F64" s="3" cm="1">
        <f t="array" ref="F64">INDEX($B$4:$B$8,$D64+1)</f>
        <v>3</v>
      </c>
      <c r="G64" s="3" cm="1">
        <f t="array" ref="G64">INDEX($E$4:$E$7,$D64+1)</f>
        <v>2</v>
      </c>
      <c r="H64" s="3" cm="1">
        <f t="array" ref="H64">INDEX($C$4:$C$8,$D64+1)</f>
        <v>3</v>
      </c>
      <c r="I64" s="3" cm="1">
        <f t="array" ref="I64">INDEX($G$4:$G$7,$D64+1)</f>
        <v>-0.5</v>
      </c>
      <c r="J64" s="3" cm="1">
        <f t="array" ref="J64">INDEX($J$4:$J$8,$D64+1)</f>
        <v>1.3833333333333335</v>
      </c>
      <c r="K64" s="3" cm="1">
        <f t="array" ref="K64">INDEX($J$4:$J$8,$D64+2)</f>
        <v>-1.0444444444444445</v>
      </c>
    </row>
    <row r="65" spans="1:11" x14ac:dyDescent="0.35">
      <c r="A65" s="3">
        <v>5</v>
      </c>
      <c r="B65" s="3">
        <f t="shared" si="3"/>
        <v>2</v>
      </c>
      <c r="D65" s="3">
        <f t="shared" si="2"/>
        <v>3</v>
      </c>
      <c r="F65" s="3" cm="1">
        <f t="array" ref="F65">INDEX($B$4:$B$8,$D65+1)</f>
        <v>5</v>
      </c>
      <c r="G65" s="3" cm="1">
        <f t="array" ref="G65">INDEX($E$4:$E$7,$D65+1)</f>
        <v>4</v>
      </c>
      <c r="H65" s="3" cm="1">
        <f t="array" ref="H65">INDEX($C$4:$C$8,$D65+1)</f>
        <v>2</v>
      </c>
      <c r="I65" s="3" cm="1">
        <f t="array" ref="I65">INDEX($G$4:$G$7,$D65+1)</f>
        <v>-0.5</v>
      </c>
      <c r="J65" s="3" cm="1">
        <f t="array" ref="J65">INDEX($J$4:$J$8,$D65+1)</f>
        <v>-1.0444444444444445</v>
      </c>
      <c r="K65" s="3" cm="1">
        <f t="array" ref="K65">INDEX($J$4:$J$8,$D65+2)</f>
        <v>-1</v>
      </c>
    </row>
    <row r="66" spans="1:11" x14ac:dyDescent="0.35">
      <c r="A66" s="3">
        <v>5.1000000000000005</v>
      </c>
      <c r="B66" s="3">
        <f t="shared" si="3"/>
        <v>1.8994624999999994</v>
      </c>
      <c r="D66" s="3">
        <f t="shared" si="2"/>
        <v>3</v>
      </c>
      <c r="F66" s="3" cm="1">
        <f t="array" ref="F66">INDEX($B$4:$B$8,$D66+1)</f>
        <v>5</v>
      </c>
      <c r="G66" s="3" cm="1">
        <f t="array" ref="G66">INDEX($E$4:$E$7,$D66+1)</f>
        <v>4</v>
      </c>
      <c r="H66" s="3" cm="1">
        <f t="array" ref="H66">INDEX($C$4:$C$8,$D66+1)</f>
        <v>2</v>
      </c>
      <c r="I66" s="3" cm="1">
        <f t="array" ref="I66">INDEX($G$4:$G$7,$D66+1)</f>
        <v>-0.5</v>
      </c>
      <c r="J66" s="3" cm="1">
        <f t="array" ref="J66">INDEX($J$4:$J$8,$D66+1)</f>
        <v>-1.0444444444444445</v>
      </c>
      <c r="K66" s="3" cm="1">
        <f t="array" ref="K66">INDEX($J$4:$J$8,$D66+2)</f>
        <v>-1</v>
      </c>
    </row>
    <row r="67" spans="1:11" x14ac:dyDescent="0.35">
      <c r="A67" s="3">
        <v>5.2</v>
      </c>
      <c r="B67" s="3">
        <f t="shared" si="3"/>
        <v>1.8064777777777776</v>
      </c>
      <c r="D67" s="3">
        <f t="shared" si="2"/>
        <v>3</v>
      </c>
      <c r="F67" s="3" cm="1">
        <f t="array" ref="F67">INDEX($B$4:$B$8,$D67+1)</f>
        <v>5</v>
      </c>
      <c r="G67" s="3" cm="1">
        <f t="array" ref="G67">INDEX($E$4:$E$7,$D67+1)</f>
        <v>4</v>
      </c>
      <c r="H67" s="3" cm="1">
        <f t="array" ref="H67">INDEX($C$4:$C$8,$D67+1)</f>
        <v>2</v>
      </c>
      <c r="I67" s="3" cm="1">
        <f t="array" ref="I67">INDEX($G$4:$G$7,$D67+1)</f>
        <v>-0.5</v>
      </c>
      <c r="J67" s="3" cm="1">
        <f t="array" ref="J67">INDEX($J$4:$J$8,$D67+1)</f>
        <v>-1.0444444444444445</v>
      </c>
      <c r="K67" s="3" cm="1">
        <f t="array" ref="K67">INDEX($J$4:$J$8,$D67+2)</f>
        <v>-1</v>
      </c>
    </row>
    <row r="68" spans="1:11" x14ac:dyDescent="0.35">
      <c r="A68" s="3">
        <v>5.3000000000000007</v>
      </c>
      <c r="B68" s="3">
        <f t="shared" si="3"/>
        <v>1.7206541666666662</v>
      </c>
      <c r="D68" s="3">
        <f t="shared" si="2"/>
        <v>3</v>
      </c>
      <c r="F68" s="3" cm="1">
        <f t="array" ref="F68">INDEX($B$4:$B$8,$D68+1)</f>
        <v>5</v>
      </c>
      <c r="G68" s="3" cm="1">
        <f t="array" ref="G68">INDEX($E$4:$E$7,$D68+1)</f>
        <v>4</v>
      </c>
      <c r="H68" s="3" cm="1">
        <f t="array" ref="H68">INDEX($C$4:$C$8,$D68+1)</f>
        <v>2</v>
      </c>
      <c r="I68" s="3" cm="1">
        <f t="array" ref="I68">INDEX($G$4:$G$7,$D68+1)</f>
        <v>-0.5</v>
      </c>
      <c r="J68" s="3" cm="1">
        <f t="array" ref="J68">INDEX($J$4:$J$8,$D68+1)</f>
        <v>-1.0444444444444445</v>
      </c>
      <c r="K68" s="3" cm="1">
        <f t="array" ref="K68">INDEX($J$4:$J$8,$D68+2)</f>
        <v>-1</v>
      </c>
    </row>
    <row r="69" spans="1:11" x14ac:dyDescent="0.35">
      <c r="A69" s="3">
        <v>5.4</v>
      </c>
      <c r="B69" s="3">
        <f t="shared" si="3"/>
        <v>1.6415999999999997</v>
      </c>
      <c r="D69" s="3">
        <f t="shared" si="2"/>
        <v>3</v>
      </c>
      <c r="F69" s="3" cm="1">
        <f t="array" ref="F69">INDEX($B$4:$B$8,$D69+1)</f>
        <v>5</v>
      </c>
      <c r="G69" s="3" cm="1">
        <f t="array" ref="G69">INDEX($E$4:$E$7,$D69+1)</f>
        <v>4</v>
      </c>
      <c r="H69" s="3" cm="1">
        <f t="array" ref="H69">INDEX($C$4:$C$8,$D69+1)</f>
        <v>2</v>
      </c>
      <c r="I69" s="3" cm="1">
        <f t="array" ref="I69">INDEX($G$4:$G$7,$D69+1)</f>
        <v>-0.5</v>
      </c>
      <c r="J69" s="3" cm="1">
        <f t="array" ref="J69">INDEX($J$4:$J$8,$D69+1)</f>
        <v>-1.0444444444444445</v>
      </c>
      <c r="K69" s="3" cm="1">
        <f t="array" ref="K69">INDEX($J$4:$J$8,$D69+2)</f>
        <v>-1</v>
      </c>
    </row>
    <row r="70" spans="1:11" x14ac:dyDescent="0.35">
      <c r="A70" s="3">
        <v>5.5</v>
      </c>
      <c r="B70" s="3">
        <f t="shared" si="3"/>
        <v>1.5689236111111111</v>
      </c>
      <c r="D70" s="3">
        <f t="shared" si="2"/>
        <v>3</v>
      </c>
      <c r="F70" s="3" cm="1">
        <f t="array" ref="F70">INDEX($B$4:$B$8,$D70+1)</f>
        <v>5</v>
      </c>
      <c r="G70" s="3" cm="1">
        <f t="array" ref="G70">INDEX($E$4:$E$7,$D70+1)</f>
        <v>4</v>
      </c>
      <c r="H70" s="3" cm="1">
        <f t="array" ref="H70">INDEX($C$4:$C$8,$D70+1)</f>
        <v>2</v>
      </c>
      <c r="I70" s="3" cm="1">
        <f t="array" ref="I70">INDEX($G$4:$G$7,$D70+1)</f>
        <v>-0.5</v>
      </c>
      <c r="J70" s="3" cm="1">
        <f t="array" ref="J70">INDEX($J$4:$J$8,$D70+1)</f>
        <v>-1.0444444444444445</v>
      </c>
      <c r="K70" s="3" cm="1">
        <f t="array" ref="K70">INDEX($J$4:$J$8,$D70+2)</f>
        <v>-1</v>
      </c>
    </row>
    <row r="71" spans="1:11" x14ac:dyDescent="0.35">
      <c r="A71" s="3">
        <v>5.6000000000000005</v>
      </c>
      <c r="B71" s="3">
        <f t="shared" si="3"/>
        <v>1.5022333333333329</v>
      </c>
      <c r="D71" s="3">
        <f t="shared" si="2"/>
        <v>3</v>
      </c>
      <c r="F71" s="3" cm="1">
        <f t="array" ref="F71">INDEX($B$4:$B$8,$D71+1)</f>
        <v>5</v>
      </c>
      <c r="G71" s="3" cm="1">
        <f t="array" ref="G71">INDEX($E$4:$E$7,$D71+1)</f>
        <v>4</v>
      </c>
      <c r="H71" s="3" cm="1">
        <f t="array" ref="H71">INDEX($C$4:$C$8,$D71+1)</f>
        <v>2</v>
      </c>
      <c r="I71" s="3" cm="1">
        <f t="array" ref="I71">INDEX($G$4:$G$7,$D71+1)</f>
        <v>-0.5</v>
      </c>
      <c r="J71" s="3" cm="1">
        <f t="array" ref="J71">INDEX($J$4:$J$8,$D71+1)</f>
        <v>-1.0444444444444445</v>
      </c>
      <c r="K71" s="3" cm="1">
        <f t="array" ref="K71">INDEX($J$4:$J$8,$D71+2)</f>
        <v>-1</v>
      </c>
    </row>
    <row r="72" spans="1:11" x14ac:dyDescent="0.35">
      <c r="A72" s="3">
        <v>5.7</v>
      </c>
      <c r="B72" s="3">
        <f t="shared" si="3"/>
        <v>1.4411375</v>
      </c>
      <c r="D72" s="3">
        <f t="shared" si="2"/>
        <v>3</v>
      </c>
      <c r="F72" s="3" cm="1">
        <f t="array" ref="F72">INDEX($B$4:$B$8,$D72+1)</f>
        <v>5</v>
      </c>
      <c r="G72" s="3" cm="1">
        <f t="array" ref="G72">INDEX($E$4:$E$7,$D72+1)</f>
        <v>4</v>
      </c>
      <c r="H72" s="3" cm="1">
        <f t="array" ref="H72">INDEX($C$4:$C$8,$D72+1)</f>
        <v>2</v>
      </c>
      <c r="I72" s="3" cm="1">
        <f t="array" ref="I72">INDEX($G$4:$G$7,$D72+1)</f>
        <v>-0.5</v>
      </c>
      <c r="J72" s="3" cm="1">
        <f t="array" ref="J72">INDEX($J$4:$J$8,$D72+1)</f>
        <v>-1.0444444444444445</v>
      </c>
      <c r="K72" s="3" cm="1">
        <f t="array" ref="K72">INDEX($J$4:$J$8,$D72+2)</f>
        <v>-1</v>
      </c>
    </row>
    <row r="73" spans="1:11" x14ac:dyDescent="0.35">
      <c r="A73" s="3">
        <v>5.8000000000000007</v>
      </c>
      <c r="B73" s="3">
        <f t="shared" si="3"/>
        <v>1.3852444444444441</v>
      </c>
      <c r="D73" s="3">
        <f t="shared" si="2"/>
        <v>3</v>
      </c>
      <c r="F73" s="3" cm="1">
        <f t="array" ref="F73">INDEX($B$4:$B$8,$D73+1)</f>
        <v>5</v>
      </c>
      <c r="G73" s="3" cm="1">
        <f t="array" ref="G73">INDEX($E$4:$E$7,$D73+1)</f>
        <v>4</v>
      </c>
      <c r="H73" s="3" cm="1">
        <f t="array" ref="H73">INDEX($C$4:$C$8,$D73+1)</f>
        <v>2</v>
      </c>
      <c r="I73" s="3" cm="1">
        <f t="array" ref="I73">INDEX($G$4:$G$7,$D73+1)</f>
        <v>-0.5</v>
      </c>
      <c r="J73" s="3" cm="1">
        <f t="array" ref="J73">INDEX($J$4:$J$8,$D73+1)</f>
        <v>-1.0444444444444445</v>
      </c>
      <c r="K73" s="3" cm="1">
        <f t="array" ref="K73">INDEX($J$4:$J$8,$D73+2)</f>
        <v>-1</v>
      </c>
    </row>
    <row r="74" spans="1:11" x14ac:dyDescent="0.35">
      <c r="A74" s="3">
        <v>5.9</v>
      </c>
      <c r="B74" s="3">
        <f t="shared" si="3"/>
        <v>1.3341624999999997</v>
      </c>
      <c r="D74" s="3">
        <f t="shared" si="2"/>
        <v>3</v>
      </c>
      <c r="F74" s="3" cm="1">
        <f t="array" ref="F74">INDEX($B$4:$B$8,$D74+1)</f>
        <v>5</v>
      </c>
      <c r="G74" s="3" cm="1">
        <f t="array" ref="G74">INDEX($E$4:$E$7,$D74+1)</f>
        <v>4</v>
      </c>
      <c r="H74" s="3" cm="1">
        <f t="array" ref="H74">INDEX($C$4:$C$8,$D74+1)</f>
        <v>2</v>
      </c>
      <c r="I74" s="3" cm="1">
        <f t="array" ref="I74">INDEX($G$4:$G$7,$D74+1)</f>
        <v>-0.5</v>
      </c>
      <c r="J74" s="3" cm="1">
        <f t="array" ref="J74">INDEX($J$4:$J$8,$D74+1)</f>
        <v>-1.0444444444444445</v>
      </c>
      <c r="K74" s="3" cm="1">
        <f t="array" ref="K74">INDEX($J$4:$J$8,$D74+2)</f>
        <v>-1</v>
      </c>
    </row>
    <row r="75" spans="1:11" x14ac:dyDescent="0.35">
      <c r="A75" s="3">
        <v>6</v>
      </c>
      <c r="B75" s="3">
        <f t="shared" si="3"/>
        <v>1.2874999999999999</v>
      </c>
      <c r="D75" s="3">
        <f t="shared" si="2"/>
        <v>3</v>
      </c>
      <c r="F75" s="3" cm="1">
        <f t="array" ref="F75">INDEX($B$4:$B$8,$D75+1)</f>
        <v>5</v>
      </c>
      <c r="G75" s="3" cm="1">
        <f t="array" ref="G75">INDEX($E$4:$E$7,$D75+1)</f>
        <v>4</v>
      </c>
      <c r="H75" s="3" cm="1">
        <f t="array" ref="H75">INDEX($C$4:$C$8,$D75+1)</f>
        <v>2</v>
      </c>
      <c r="I75" s="3" cm="1">
        <f t="array" ref="I75">INDEX($G$4:$G$7,$D75+1)</f>
        <v>-0.5</v>
      </c>
      <c r="J75" s="3" cm="1">
        <f t="array" ref="J75">INDEX($J$4:$J$8,$D75+1)</f>
        <v>-1.0444444444444445</v>
      </c>
      <c r="K75" s="3" cm="1">
        <f t="array" ref="K75">INDEX($J$4:$J$8,$D75+2)</f>
        <v>-1</v>
      </c>
    </row>
    <row r="76" spans="1:11" x14ac:dyDescent="0.35">
      <c r="A76" s="3">
        <v>6.1000000000000005</v>
      </c>
      <c r="B76" s="3">
        <f t="shared" si="3"/>
        <v>1.2448652777777776</v>
      </c>
      <c r="D76" s="3">
        <f t="shared" si="2"/>
        <v>3</v>
      </c>
      <c r="F76" s="3" cm="1">
        <f t="array" ref="F76">INDEX($B$4:$B$8,$D76+1)</f>
        <v>5</v>
      </c>
      <c r="G76" s="3" cm="1">
        <f t="array" ref="G76">INDEX($E$4:$E$7,$D76+1)</f>
        <v>4</v>
      </c>
      <c r="H76" s="3" cm="1">
        <f t="array" ref="H76">INDEX($C$4:$C$8,$D76+1)</f>
        <v>2</v>
      </c>
      <c r="I76" s="3" cm="1">
        <f t="array" ref="I76">INDEX($G$4:$G$7,$D76+1)</f>
        <v>-0.5</v>
      </c>
      <c r="J76" s="3" cm="1">
        <f t="array" ref="J76">INDEX($J$4:$J$8,$D76+1)</f>
        <v>-1.0444444444444445</v>
      </c>
      <c r="K76" s="3" cm="1">
        <f t="array" ref="K76">INDEX($J$4:$J$8,$D76+2)</f>
        <v>-1</v>
      </c>
    </row>
    <row r="77" spans="1:11" x14ac:dyDescent="0.35">
      <c r="A77" s="3">
        <v>6.2</v>
      </c>
      <c r="B77" s="3">
        <f t="shared" si="3"/>
        <v>1.2058666666666666</v>
      </c>
      <c r="D77" s="3">
        <f t="shared" si="2"/>
        <v>3</v>
      </c>
      <c r="F77" s="3" cm="1">
        <f t="array" ref="F77">INDEX($B$4:$B$8,$D77+1)</f>
        <v>5</v>
      </c>
      <c r="G77" s="3" cm="1">
        <f t="array" ref="G77">INDEX($E$4:$E$7,$D77+1)</f>
        <v>4</v>
      </c>
      <c r="H77" s="3" cm="1">
        <f t="array" ref="H77">INDEX($C$4:$C$8,$D77+1)</f>
        <v>2</v>
      </c>
      <c r="I77" s="3" cm="1">
        <f t="array" ref="I77">INDEX($G$4:$G$7,$D77+1)</f>
        <v>-0.5</v>
      </c>
      <c r="J77" s="3" cm="1">
        <f t="array" ref="J77">INDEX($J$4:$J$8,$D77+1)</f>
        <v>-1.0444444444444445</v>
      </c>
      <c r="K77" s="3" cm="1">
        <f t="array" ref="K77">INDEX($J$4:$J$8,$D77+2)</f>
        <v>-1</v>
      </c>
    </row>
    <row r="78" spans="1:11" x14ac:dyDescent="0.35">
      <c r="A78" s="3">
        <v>6.3000000000000007</v>
      </c>
      <c r="B78" s="3">
        <f t="shared" si="3"/>
        <v>1.1701124999999997</v>
      </c>
      <c r="D78" s="3">
        <f t="shared" si="2"/>
        <v>3</v>
      </c>
      <c r="F78" s="3" cm="1">
        <f t="array" ref="F78">INDEX($B$4:$B$8,$D78+1)</f>
        <v>5</v>
      </c>
      <c r="G78" s="3" cm="1">
        <f t="array" ref="G78">INDEX($E$4:$E$7,$D78+1)</f>
        <v>4</v>
      </c>
      <c r="H78" s="3" cm="1">
        <f t="array" ref="H78">INDEX($C$4:$C$8,$D78+1)</f>
        <v>2</v>
      </c>
      <c r="I78" s="3" cm="1">
        <f t="array" ref="I78">INDEX($G$4:$G$7,$D78+1)</f>
        <v>-0.5</v>
      </c>
      <c r="J78" s="3" cm="1">
        <f t="array" ref="J78">INDEX($J$4:$J$8,$D78+1)</f>
        <v>-1.0444444444444445</v>
      </c>
      <c r="K78" s="3" cm="1">
        <f t="array" ref="K78">INDEX($J$4:$J$8,$D78+2)</f>
        <v>-1</v>
      </c>
    </row>
    <row r="79" spans="1:11" x14ac:dyDescent="0.35">
      <c r="A79" s="3">
        <v>6.4</v>
      </c>
      <c r="B79" s="3">
        <f t="shared" si="3"/>
        <v>1.137211111111111</v>
      </c>
      <c r="D79" s="3">
        <f t="shared" ref="D79:D104" si="4">MATCH(A79,B$4:B$8)-1</f>
        <v>3</v>
      </c>
      <c r="F79" s="3" cm="1">
        <f t="array" ref="F79">INDEX($B$4:$B$8,$D79+1)</f>
        <v>5</v>
      </c>
      <c r="G79" s="3" cm="1">
        <f t="array" ref="G79">INDEX($E$4:$E$7,$D79+1)</f>
        <v>4</v>
      </c>
      <c r="H79" s="3" cm="1">
        <f t="array" ref="H79">INDEX($C$4:$C$8,$D79+1)</f>
        <v>2</v>
      </c>
      <c r="I79" s="3" cm="1">
        <f t="array" ref="I79">INDEX($G$4:$G$7,$D79+1)</f>
        <v>-0.5</v>
      </c>
      <c r="J79" s="3" cm="1">
        <f t="array" ref="J79">INDEX($J$4:$J$8,$D79+1)</f>
        <v>-1.0444444444444445</v>
      </c>
      <c r="K79" s="3" cm="1">
        <f t="array" ref="K79">INDEX($J$4:$J$8,$D79+2)</f>
        <v>-1</v>
      </c>
    </row>
    <row r="80" spans="1:11" x14ac:dyDescent="0.35">
      <c r="A80" s="3">
        <v>6.5</v>
      </c>
      <c r="B80" s="3">
        <f t="shared" ref="B80:B105" si="5">H80 + I80*(A80-F80) + (A80-F80)*(A80-F80-G80) * ((K80+J80-2*I80)*(A80-F80) + (I80-J80)*G80)/G80^2</f>
        <v>1.1067708333333333</v>
      </c>
      <c r="D80" s="3">
        <f t="shared" si="4"/>
        <v>3</v>
      </c>
      <c r="F80" s="3" cm="1">
        <f t="array" ref="F80">INDEX($B$4:$B$8,$D80+1)</f>
        <v>5</v>
      </c>
      <c r="G80" s="3" cm="1">
        <f t="array" ref="G80">INDEX($E$4:$E$7,$D80+1)</f>
        <v>4</v>
      </c>
      <c r="H80" s="3" cm="1">
        <f t="array" ref="H80">INDEX($C$4:$C$8,$D80+1)</f>
        <v>2</v>
      </c>
      <c r="I80" s="3" cm="1">
        <f t="array" ref="I80">INDEX($G$4:$G$7,$D80+1)</f>
        <v>-0.5</v>
      </c>
      <c r="J80" s="3" cm="1">
        <f t="array" ref="J80">INDEX($J$4:$J$8,$D80+1)</f>
        <v>-1.0444444444444445</v>
      </c>
      <c r="K80" s="3" cm="1">
        <f t="array" ref="K80">INDEX($J$4:$J$8,$D80+2)</f>
        <v>-1</v>
      </c>
    </row>
    <row r="81" spans="1:11" x14ac:dyDescent="0.35">
      <c r="A81" s="3">
        <v>6.6000000000000005</v>
      </c>
      <c r="B81" s="3">
        <f t="shared" si="5"/>
        <v>1.0783999999999998</v>
      </c>
      <c r="D81" s="3">
        <f t="shared" si="4"/>
        <v>3</v>
      </c>
      <c r="F81" s="3" cm="1">
        <f t="array" ref="F81">INDEX($B$4:$B$8,$D81+1)</f>
        <v>5</v>
      </c>
      <c r="G81" s="3" cm="1">
        <f t="array" ref="G81">INDEX($E$4:$E$7,$D81+1)</f>
        <v>4</v>
      </c>
      <c r="H81" s="3" cm="1">
        <f t="array" ref="H81">INDEX($C$4:$C$8,$D81+1)</f>
        <v>2</v>
      </c>
      <c r="I81" s="3" cm="1">
        <f t="array" ref="I81">INDEX($G$4:$G$7,$D81+1)</f>
        <v>-0.5</v>
      </c>
      <c r="J81" s="3" cm="1">
        <f t="array" ref="J81">INDEX($J$4:$J$8,$D81+1)</f>
        <v>-1.0444444444444445</v>
      </c>
      <c r="K81" s="3" cm="1">
        <f t="array" ref="K81">INDEX($J$4:$J$8,$D81+2)</f>
        <v>-1</v>
      </c>
    </row>
    <row r="82" spans="1:11" x14ac:dyDescent="0.35">
      <c r="A82" s="3">
        <v>6.7</v>
      </c>
      <c r="B82" s="3">
        <f t="shared" si="5"/>
        <v>1.0517069444444442</v>
      </c>
      <c r="D82" s="3">
        <f t="shared" si="4"/>
        <v>3</v>
      </c>
      <c r="F82" s="3" cm="1">
        <f t="array" ref="F82">INDEX($B$4:$B$8,$D82+1)</f>
        <v>5</v>
      </c>
      <c r="G82" s="3" cm="1">
        <f t="array" ref="G82">INDEX($E$4:$E$7,$D82+1)</f>
        <v>4</v>
      </c>
      <c r="H82" s="3" cm="1">
        <f t="array" ref="H82">INDEX($C$4:$C$8,$D82+1)</f>
        <v>2</v>
      </c>
      <c r="I82" s="3" cm="1">
        <f t="array" ref="I82">INDEX($G$4:$G$7,$D82+1)</f>
        <v>-0.5</v>
      </c>
      <c r="J82" s="3" cm="1">
        <f t="array" ref="J82">INDEX($J$4:$J$8,$D82+1)</f>
        <v>-1.0444444444444445</v>
      </c>
      <c r="K82" s="3" cm="1">
        <f t="array" ref="K82">INDEX($J$4:$J$8,$D82+2)</f>
        <v>-1</v>
      </c>
    </row>
    <row r="83" spans="1:11" x14ac:dyDescent="0.35">
      <c r="A83" s="3">
        <v>6.8000000000000007</v>
      </c>
      <c r="B83" s="3">
        <f t="shared" si="5"/>
        <v>1.0262999999999998</v>
      </c>
      <c r="D83" s="3">
        <f t="shared" si="4"/>
        <v>3</v>
      </c>
      <c r="F83" s="3" cm="1">
        <f t="array" ref="F83">INDEX($B$4:$B$8,$D83+1)</f>
        <v>5</v>
      </c>
      <c r="G83" s="3" cm="1">
        <f t="array" ref="G83">INDEX($E$4:$E$7,$D83+1)</f>
        <v>4</v>
      </c>
      <c r="H83" s="3" cm="1">
        <f t="array" ref="H83">INDEX($C$4:$C$8,$D83+1)</f>
        <v>2</v>
      </c>
      <c r="I83" s="3" cm="1">
        <f t="array" ref="I83">INDEX($G$4:$G$7,$D83+1)</f>
        <v>-0.5</v>
      </c>
      <c r="J83" s="3" cm="1">
        <f t="array" ref="J83">INDEX($J$4:$J$8,$D83+1)</f>
        <v>-1.0444444444444445</v>
      </c>
      <c r="K83" s="3" cm="1">
        <f t="array" ref="K83">INDEX($J$4:$J$8,$D83+2)</f>
        <v>-1</v>
      </c>
    </row>
    <row r="84" spans="1:11" x14ac:dyDescent="0.35">
      <c r="A84" s="3">
        <v>6.9</v>
      </c>
      <c r="B84" s="3">
        <f t="shared" si="5"/>
        <v>1.0017874999999998</v>
      </c>
      <c r="D84" s="3">
        <f t="shared" si="4"/>
        <v>3</v>
      </c>
      <c r="F84" s="3" cm="1">
        <f t="array" ref="F84">INDEX($B$4:$B$8,$D84+1)</f>
        <v>5</v>
      </c>
      <c r="G84" s="3" cm="1">
        <f t="array" ref="G84">INDEX($E$4:$E$7,$D84+1)</f>
        <v>4</v>
      </c>
      <c r="H84" s="3" cm="1">
        <f t="array" ref="H84">INDEX($C$4:$C$8,$D84+1)</f>
        <v>2</v>
      </c>
      <c r="I84" s="3" cm="1">
        <f t="array" ref="I84">INDEX($G$4:$G$7,$D84+1)</f>
        <v>-0.5</v>
      </c>
      <c r="J84" s="3" cm="1">
        <f t="array" ref="J84">INDEX($J$4:$J$8,$D84+1)</f>
        <v>-1.0444444444444445</v>
      </c>
      <c r="K84" s="3" cm="1">
        <f t="array" ref="K84">INDEX($J$4:$J$8,$D84+2)</f>
        <v>-1</v>
      </c>
    </row>
    <row r="85" spans="1:11" x14ac:dyDescent="0.35">
      <c r="A85" s="3">
        <v>7</v>
      </c>
      <c r="B85" s="3">
        <f t="shared" si="5"/>
        <v>0.97777777777777763</v>
      </c>
      <c r="D85" s="3">
        <f t="shared" si="4"/>
        <v>3</v>
      </c>
      <c r="F85" s="3" cm="1">
        <f t="array" ref="F85">INDEX($B$4:$B$8,$D85+1)</f>
        <v>5</v>
      </c>
      <c r="G85" s="3" cm="1">
        <f t="array" ref="G85">INDEX($E$4:$E$7,$D85+1)</f>
        <v>4</v>
      </c>
      <c r="H85" s="3" cm="1">
        <f t="array" ref="H85">INDEX($C$4:$C$8,$D85+1)</f>
        <v>2</v>
      </c>
      <c r="I85" s="3" cm="1">
        <f t="array" ref="I85">INDEX($G$4:$G$7,$D85+1)</f>
        <v>-0.5</v>
      </c>
      <c r="J85" s="3" cm="1">
        <f t="array" ref="J85">INDEX($J$4:$J$8,$D85+1)</f>
        <v>-1.0444444444444445</v>
      </c>
      <c r="K85" s="3" cm="1">
        <f t="array" ref="K85">INDEX($J$4:$J$8,$D85+2)</f>
        <v>-1</v>
      </c>
    </row>
    <row r="86" spans="1:11" x14ac:dyDescent="0.35">
      <c r="A86" s="3">
        <v>7.1000000000000005</v>
      </c>
      <c r="B86" s="3">
        <f t="shared" si="5"/>
        <v>0.95387916666666639</v>
      </c>
      <c r="D86" s="3">
        <f t="shared" si="4"/>
        <v>3</v>
      </c>
      <c r="F86" s="3" cm="1">
        <f t="array" ref="F86">INDEX($B$4:$B$8,$D86+1)</f>
        <v>5</v>
      </c>
      <c r="G86" s="3" cm="1">
        <f t="array" ref="G86">INDEX($E$4:$E$7,$D86+1)</f>
        <v>4</v>
      </c>
      <c r="H86" s="3" cm="1">
        <f t="array" ref="H86">INDEX($C$4:$C$8,$D86+1)</f>
        <v>2</v>
      </c>
      <c r="I86" s="3" cm="1">
        <f t="array" ref="I86">INDEX($G$4:$G$7,$D86+1)</f>
        <v>-0.5</v>
      </c>
      <c r="J86" s="3" cm="1">
        <f t="array" ref="J86">INDEX($J$4:$J$8,$D86+1)</f>
        <v>-1.0444444444444445</v>
      </c>
      <c r="K86" s="3" cm="1">
        <f t="array" ref="K86">INDEX($J$4:$J$8,$D86+2)</f>
        <v>-1</v>
      </c>
    </row>
    <row r="87" spans="1:11" x14ac:dyDescent="0.35">
      <c r="A87" s="3">
        <v>7.2</v>
      </c>
      <c r="B87" s="3">
        <f t="shared" si="5"/>
        <v>0.92969999999999986</v>
      </c>
      <c r="D87" s="3">
        <f t="shared" si="4"/>
        <v>3</v>
      </c>
      <c r="F87" s="3" cm="1">
        <f t="array" ref="F87">INDEX($B$4:$B$8,$D87+1)</f>
        <v>5</v>
      </c>
      <c r="G87" s="3" cm="1">
        <f t="array" ref="G87">INDEX($E$4:$E$7,$D87+1)</f>
        <v>4</v>
      </c>
      <c r="H87" s="3" cm="1">
        <f t="array" ref="H87">INDEX($C$4:$C$8,$D87+1)</f>
        <v>2</v>
      </c>
      <c r="I87" s="3" cm="1">
        <f t="array" ref="I87">INDEX($G$4:$G$7,$D87+1)</f>
        <v>-0.5</v>
      </c>
      <c r="J87" s="3" cm="1">
        <f t="array" ref="J87">INDEX($J$4:$J$8,$D87+1)</f>
        <v>-1.0444444444444445</v>
      </c>
      <c r="K87" s="3" cm="1">
        <f t="array" ref="K87">INDEX($J$4:$J$8,$D87+2)</f>
        <v>-1</v>
      </c>
    </row>
    <row r="88" spans="1:11" x14ac:dyDescent="0.35">
      <c r="A88" s="3">
        <v>7.3000000000000007</v>
      </c>
      <c r="B88" s="3">
        <f t="shared" si="5"/>
        <v>0.9048486111111107</v>
      </c>
      <c r="D88" s="3">
        <f t="shared" si="4"/>
        <v>3</v>
      </c>
      <c r="F88" s="3" cm="1">
        <f t="array" ref="F88">INDEX($B$4:$B$8,$D88+1)</f>
        <v>5</v>
      </c>
      <c r="G88" s="3" cm="1">
        <f t="array" ref="G88">INDEX($E$4:$E$7,$D88+1)</f>
        <v>4</v>
      </c>
      <c r="H88" s="3" cm="1">
        <f t="array" ref="H88">INDEX($C$4:$C$8,$D88+1)</f>
        <v>2</v>
      </c>
      <c r="I88" s="3" cm="1">
        <f t="array" ref="I88">INDEX($G$4:$G$7,$D88+1)</f>
        <v>-0.5</v>
      </c>
      <c r="J88" s="3" cm="1">
        <f t="array" ref="J88">INDEX($J$4:$J$8,$D88+1)</f>
        <v>-1.0444444444444445</v>
      </c>
      <c r="K88" s="3" cm="1">
        <f t="array" ref="K88">INDEX($J$4:$J$8,$D88+2)</f>
        <v>-1</v>
      </c>
    </row>
    <row r="89" spans="1:11" x14ac:dyDescent="0.35">
      <c r="A89" s="3">
        <v>7.4</v>
      </c>
      <c r="B89" s="3">
        <f t="shared" si="5"/>
        <v>0.87893333333333312</v>
      </c>
      <c r="D89" s="3">
        <f t="shared" si="4"/>
        <v>3</v>
      </c>
      <c r="F89" s="3" cm="1">
        <f t="array" ref="F89">INDEX($B$4:$B$8,$D89+1)</f>
        <v>5</v>
      </c>
      <c r="G89" s="3" cm="1">
        <f t="array" ref="G89">INDEX($E$4:$E$7,$D89+1)</f>
        <v>4</v>
      </c>
      <c r="H89" s="3" cm="1">
        <f t="array" ref="H89">INDEX($C$4:$C$8,$D89+1)</f>
        <v>2</v>
      </c>
      <c r="I89" s="3" cm="1">
        <f t="array" ref="I89">INDEX($G$4:$G$7,$D89+1)</f>
        <v>-0.5</v>
      </c>
      <c r="J89" s="3" cm="1">
        <f t="array" ref="J89">INDEX($J$4:$J$8,$D89+1)</f>
        <v>-1.0444444444444445</v>
      </c>
      <c r="K89" s="3" cm="1">
        <f t="array" ref="K89">INDEX($J$4:$J$8,$D89+2)</f>
        <v>-1</v>
      </c>
    </row>
    <row r="90" spans="1:11" x14ac:dyDescent="0.35">
      <c r="A90" s="3">
        <v>7.5</v>
      </c>
      <c r="B90" s="3">
        <f t="shared" si="5"/>
        <v>0.85156249999999989</v>
      </c>
      <c r="D90" s="3">
        <f t="shared" si="4"/>
        <v>3</v>
      </c>
      <c r="F90" s="3" cm="1">
        <f t="array" ref="F90">INDEX($B$4:$B$8,$D90+1)</f>
        <v>5</v>
      </c>
      <c r="G90" s="3" cm="1">
        <f t="array" ref="G90">INDEX($E$4:$E$7,$D90+1)</f>
        <v>4</v>
      </c>
      <c r="H90" s="3" cm="1">
        <f t="array" ref="H90">INDEX($C$4:$C$8,$D90+1)</f>
        <v>2</v>
      </c>
      <c r="I90" s="3" cm="1">
        <f t="array" ref="I90">INDEX($G$4:$G$7,$D90+1)</f>
        <v>-0.5</v>
      </c>
      <c r="J90" s="3" cm="1">
        <f t="array" ref="J90">INDEX($J$4:$J$8,$D90+1)</f>
        <v>-1.0444444444444445</v>
      </c>
      <c r="K90" s="3" cm="1">
        <f t="array" ref="K90">INDEX($J$4:$J$8,$D90+2)</f>
        <v>-1</v>
      </c>
    </row>
    <row r="91" spans="1:11" x14ac:dyDescent="0.35">
      <c r="A91" s="3">
        <v>7.6000000000000005</v>
      </c>
      <c r="B91" s="3">
        <f t="shared" si="5"/>
        <v>0.8223444444444441</v>
      </c>
      <c r="D91" s="3">
        <f t="shared" si="4"/>
        <v>3</v>
      </c>
      <c r="F91" s="3" cm="1">
        <f t="array" ref="F91">INDEX($B$4:$B$8,$D91+1)</f>
        <v>5</v>
      </c>
      <c r="G91" s="3" cm="1">
        <f t="array" ref="G91">INDEX($E$4:$E$7,$D91+1)</f>
        <v>4</v>
      </c>
      <c r="H91" s="3" cm="1">
        <f t="array" ref="H91">INDEX($C$4:$C$8,$D91+1)</f>
        <v>2</v>
      </c>
      <c r="I91" s="3" cm="1">
        <f t="array" ref="I91">INDEX($G$4:$G$7,$D91+1)</f>
        <v>-0.5</v>
      </c>
      <c r="J91" s="3" cm="1">
        <f t="array" ref="J91">INDEX($J$4:$J$8,$D91+1)</f>
        <v>-1.0444444444444445</v>
      </c>
      <c r="K91" s="3" cm="1">
        <f t="array" ref="K91">INDEX($J$4:$J$8,$D91+2)</f>
        <v>-1</v>
      </c>
    </row>
    <row r="92" spans="1:11" x14ac:dyDescent="0.35">
      <c r="A92" s="3">
        <v>7.7</v>
      </c>
      <c r="B92" s="3">
        <f t="shared" si="5"/>
        <v>0.79088749999999974</v>
      </c>
      <c r="D92" s="3">
        <f t="shared" si="4"/>
        <v>3</v>
      </c>
      <c r="F92" s="3" cm="1">
        <f t="array" ref="F92">INDEX($B$4:$B$8,$D92+1)</f>
        <v>5</v>
      </c>
      <c r="G92" s="3" cm="1">
        <f t="array" ref="G92">INDEX($E$4:$E$7,$D92+1)</f>
        <v>4</v>
      </c>
      <c r="H92" s="3" cm="1">
        <f t="array" ref="H92">INDEX($C$4:$C$8,$D92+1)</f>
        <v>2</v>
      </c>
      <c r="I92" s="3" cm="1">
        <f t="array" ref="I92">INDEX($G$4:$G$7,$D92+1)</f>
        <v>-0.5</v>
      </c>
      <c r="J92" s="3" cm="1">
        <f t="array" ref="J92">INDEX($J$4:$J$8,$D92+1)</f>
        <v>-1.0444444444444445</v>
      </c>
      <c r="K92" s="3" cm="1">
        <f t="array" ref="K92">INDEX($J$4:$J$8,$D92+2)</f>
        <v>-1</v>
      </c>
    </row>
    <row r="93" spans="1:11" x14ac:dyDescent="0.35">
      <c r="A93" s="3">
        <v>7.8000000000000007</v>
      </c>
      <c r="B93" s="3">
        <f t="shared" si="5"/>
        <v>0.75679999999999958</v>
      </c>
      <c r="D93" s="3">
        <f t="shared" si="4"/>
        <v>3</v>
      </c>
      <c r="F93" s="3" cm="1">
        <f t="array" ref="F93">INDEX($B$4:$B$8,$D93+1)</f>
        <v>5</v>
      </c>
      <c r="G93" s="3" cm="1">
        <f t="array" ref="G93">INDEX($E$4:$E$7,$D93+1)</f>
        <v>4</v>
      </c>
      <c r="H93" s="3" cm="1">
        <f t="array" ref="H93">INDEX($C$4:$C$8,$D93+1)</f>
        <v>2</v>
      </c>
      <c r="I93" s="3" cm="1">
        <f t="array" ref="I93">INDEX($G$4:$G$7,$D93+1)</f>
        <v>-0.5</v>
      </c>
      <c r="J93" s="3" cm="1">
        <f t="array" ref="J93">INDEX($J$4:$J$8,$D93+1)</f>
        <v>-1.0444444444444445</v>
      </c>
      <c r="K93" s="3" cm="1">
        <f t="array" ref="K93">INDEX($J$4:$J$8,$D93+2)</f>
        <v>-1</v>
      </c>
    </row>
    <row r="94" spans="1:11" x14ac:dyDescent="0.35">
      <c r="A94" s="3">
        <v>7.9</v>
      </c>
      <c r="B94" s="3">
        <f t="shared" si="5"/>
        <v>0.7196902777777775</v>
      </c>
      <c r="D94" s="3">
        <f t="shared" si="4"/>
        <v>3</v>
      </c>
      <c r="F94" s="3" cm="1">
        <f t="array" ref="F94">INDEX($B$4:$B$8,$D94+1)</f>
        <v>5</v>
      </c>
      <c r="G94" s="3" cm="1">
        <f t="array" ref="G94">INDEX($E$4:$E$7,$D94+1)</f>
        <v>4</v>
      </c>
      <c r="H94" s="3" cm="1">
        <f t="array" ref="H94">INDEX($C$4:$C$8,$D94+1)</f>
        <v>2</v>
      </c>
      <c r="I94" s="3" cm="1">
        <f t="array" ref="I94">INDEX($G$4:$G$7,$D94+1)</f>
        <v>-0.5</v>
      </c>
      <c r="J94" s="3" cm="1">
        <f t="array" ref="J94">INDEX($J$4:$J$8,$D94+1)</f>
        <v>-1.0444444444444445</v>
      </c>
      <c r="K94" s="3" cm="1">
        <f t="array" ref="K94">INDEX($J$4:$J$8,$D94+2)</f>
        <v>-1</v>
      </c>
    </row>
    <row r="95" spans="1:11" x14ac:dyDescent="0.35">
      <c r="A95" s="3">
        <v>8</v>
      </c>
      <c r="B95" s="3">
        <f t="shared" si="5"/>
        <v>0.67916666666666647</v>
      </c>
      <c r="D95" s="3">
        <f t="shared" si="4"/>
        <v>3</v>
      </c>
      <c r="F95" s="3" cm="1">
        <f t="array" ref="F95">INDEX($B$4:$B$8,$D95+1)</f>
        <v>5</v>
      </c>
      <c r="G95" s="3" cm="1">
        <f t="array" ref="G95">INDEX($E$4:$E$7,$D95+1)</f>
        <v>4</v>
      </c>
      <c r="H95" s="3" cm="1">
        <f t="array" ref="H95">INDEX($C$4:$C$8,$D95+1)</f>
        <v>2</v>
      </c>
      <c r="I95" s="3" cm="1">
        <f t="array" ref="I95">INDEX($G$4:$G$7,$D95+1)</f>
        <v>-0.5</v>
      </c>
      <c r="J95" s="3" cm="1">
        <f t="array" ref="J95">INDEX($J$4:$J$8,$D95+1)</f>
        <v>-1.0444444444444445</v>
      </c>
      <c r="K95" s="3" cm="1">
        <f t="array" ref="K95">INDEX($J$4:$J$8,$D95+2)</f>
        <v>-1</v>
      </c>
    </row>
    <row r="96" spans="1:11" x14ac:dyDescent="0.35">
      <c r="A96" s="3">
        <v>8.1</v>
      </c>
      <c r="B96" s="3">
        <f t="shared" si="5"/>
        <v>0.63483750000000005</v>
      </c>
      <c r="D96" s="3">
        <f t="shared" si="4"/>
        <v>3</v>
      </c>
      <c r="F96" s="3" cm="1">
        <f t="array" ref="F96">INDEX($B$4:$B$8,$D96+1)</f>
        <v>5</v>
      </c>
      <c r="G96" s="3" cm="1">
        <f t="array" ref="G96">INDEX($E$4:$E$7,$D96+1)</f>
        <v>4</v>
      </c>
      <c r="H96" s="3" cm="1">
        <f t="array" ref="H96">INDEX($C$4:$C$8,$D96+1)</f>
        <v>2</v>
      </c>
      <c r="I96" s="3" cm="1">
        <f t="array" ref="I96">INDEX($G$4:$G$7,$D96+1)</f>
        <v>-0.5</v>
      </c>
      <c r="J96" s="3" cm="1">
        <f t="array" ref="J96">INDEX($J$4:$J$8,$D96+1)</f>
        <v>-1.0444444444444445</v>
      </c>
      <c r="K96" s="3" cm="1">
        <f t="array" ref="K96">INDEX($J$4:$J$8,$D96+2)</f>
        <v>-1</v>
      </c>
    </row>
    <row r="97" spans="1:11" x14ac:dyDescent="0.35">
      <c r="A97" s="3">
        <v>8.2000000000000011</v>
      </c>
      <c r="B97" s="3">
        <f t="shared" si="5"/>
        <v>0.58631111111111045</v>
      </c>
      <c r="D97" s="3">
        <f t="shared" si="4"/>
        <v>3</v>
      </c>
      <c r="F97" s="3" cm="1">
        <f t="array" ref="F97">INDEX($B$4:$B$8,$D97+1)</f>
        <v>5</v>
      </c>
      <c r="G97" s="3" cm="1">
        <f t="array" ref="G97">INDEX($E$4:$E$7,$D97+1)</f>
        <v>4</v>
      </c>
      <c r="H97" s="3" cm="1">
        <f t="array" ref="H97">INDEX($C$4:$C$8,$D97+1)</f>
        <v>2</v>
      </c>
      <c r="I97" s="3" cm="1">
        <f t="array" ref="I97">INDEX($G$4:$G$7,$D97+1)</f>
        <v>-0.5</v>
      </c>
      <c r="J97" s="3" cm="1">
        <f t="array" ref="J97">INDEX($J$4:$J$8,$D97+1)</f>
        <v>-1.0444444444444445</v>
      </c>
      <c r="K97" s="3" cm="1">
        <f t="array" ref="K97">INDEX($J$4:$J$8,$D97+2)</f>
        <v>-1</v>
      </c>
    </row>
    <row r="98" spans="1:11" x14ac:dyDescent="0.35">
      <c r="A98" s="3">
        <v>8.3000000000000007</v>
      </c>
      <c r="B98" s="3">
        <f t="shared" si="5"/>
        <v>0.53319583333333287</v>
      </c>
      <c r="D98" s="3">
        <f t="shared" si="4"/>
        <v>3</v>
      </c>
      <c r="F98" s="3" cm="1">
        <f t="array" ref="F98">INDEX($B$4:$B$8,$D98+1)</f>
        <v>5</v>
      </c>
      <c r="G98" s="3" cm="1">
        <f t="array" ref="G98">INDEX($E$4:$E$7,$D98+1)</f>
        <v>4</v>
      </c>
      <c r="H98" s="3" cm="1">
        <f t="array" ref="H98">INDEX($C$4:$C$8,$D98+1)</f>
        <v>2</v>
      </c>
      <c r="I98" s="3" cm="1">
        <f t="array" ref="I98">INDEX($G$4:$G$7,$D98+1)</f>
        <v>-0.5</v>
      </c>
      <c r="J98" s="3" cm="1">
        <f t="array" ref="J98">INDEX($J$4:$J$8,$D98+1)</f>
        <v>-1.0444444444444445</v>
      </c>
      <c r="K98" s="3" cm="1">
        <f t="array" ref="K98">INDEX($J$4:$J$8,$D98+2)</f>
        <v>-1</v>
      </c>
    </row>
    <row r="99" spans="1:11" x14ac:dyDescent="0.35">
      <c r="A99" s="3">
        <v>8.4</v>
      </c>
      <c r="B99" s="3">
        <f t="shared" si="5"/>
        <v>0.47509999999999974</v>
      </c>
      <c r="D99" s="3">
        <f t="shared" si="4"/>
        <v>3</v>
      </c>
      <c r="F99" s="3" cm="1">
        <f t="array" ref="F99">INDEX($B$4:$B$8,$D99+1)</f>
        <v>5</v>
      </c>
      <c r="G99" s="3" cm="1">
        <f t="array" ref="G99">INDEX($E$4:$E$7,$D99+1)</f>
        <v>4</v>
      </c>
      <c r="H99" s="3" cm="1">
        <f t="array" ref="H99">INDEX($C$4:$C$8,$D99+1)</f>
        <v>2</v>
      </c>
      <c r="I99" s="3" cm="1">
        <f t="array" ref="I99">INDEX($G$4:$G$7,$D99+1)</f>
        <v>-0.5</v>
      </c>
      <c r="J99" s="3" cm="1">
        <f t="array" ref="J99">INDEX($J$4:$J$8,$D99+1)</f>
        <v>-1.0444444444444445</v>
      </c>
      <c r="K99" s="3" cm="1">
        <f t="array" ref="K99">INDEX($J$4:$J$8,$D99+2)</f>
        <v>-1</v>
      </c>
    </row>
    <row r="100" spans="1:11" x14ac:dyDescent="0.35">
      <c r="A100" s="3">
        <v>8.5</v>
      </c>
      <c r="B100" s="3">
        <f t="shared" si="5"/>
        <v>0.41163194444444434</v>
      </c>
      <c r="D100" s="3">
        <f t="shared" si="4"/>
        <v>3</v>
      </c>
      <c r="F100" s="3" cm="1">
        <f t="array" ref="F100">INDEX($B$4:$B$8,$D100+1)</f>
        <v>5</v>
      </c>
      <c r="G100" s="3" cm="1">
        <f t="array" ref="G100">INDEX($E$4:$E$7,$D100+1)</f>
        <v>4</v>
      </c>
      <c r="H100" s="3" cm="1">
        <f t="array" ref="H100">INDEX($C$4:$C$8,$D100+1)</f>
        <v>2</v>
      </c>
      <c r="I100" s="3" cm="1">
        <f t="array" ref="I100">INDEX($G$4:$G$7,$D100+1)</f>
        <v>-0.5</v>
      </c>
      <c r="J100" s="3" cm="1">
        <f t="array" ref="J100">INDEX($J$4:$J$8,$D100+1)</f>
        <v>-1.0444444444444445</v>
      </c>
      <c r="K100" s="3" cm="1">
        <f t="array" ref="K100">INDEX($J$4:$J$8,$D100+2)</f>
        <v>-1</v>
      </c>
    </row>
    <row r="101" spans="1:11" x14ac:dyDescent="0.35">
      <c r="A101" s="3">
        <v>8.6</v>
      </c>
      <c r="B101" s="3">
        <f t="shared" si="5"/>
        <v>0.34240000000000015</v>
      </c>
      <c r="D101" s="3">
        <f t="shared" si="4"/>
        <v>3</v>
      </c>
      <c r="F101" s="3" cm="1">
        <f t="array" ref="F101">INDEX($B$4:$B$8,$D101+1)</f>
        <v>5</v>
      </c>
      <c r="G101" s="3" cm="1">
        <f t="array" ref="G101">INDEX($E$4:$E$7,$D101+1)</f>
        <v>4</v>
      </c>
      <c r="H101" s="3" cm="1">
        <f t="array" ref="H101">INDEX($C$4:$C$8,$D101+1)</f>
        <v>2</v>
      </c>
      <c r="I101" s="3" cm="1">
        <f t="array" ref="I101">INDEX($G$4:$G$7,$D101+1)</f>
        <v>-0.5</v>
      </c>
      <c r="J101" s="3" cm="1">
        <f t="array" ref="J101">INDEX($J$4:$J$8,$D101+1)</f>
        <v>-1.0444444444444445</v>
      </c>
      <c r="K101" s="3" cm="1">
        <f t="array" ref="K101">INDEX($J$4:$J$8,$D101+2)</f>
        <v>-1</v>
      </c>
    </row>
    <row r="102" spans="1:11" x14ac:dyDescent="0.35">
      <c r="A102" s="3">
        <v>8.7000000000000011</v>
      </c>
      <c r="B102" s="3">
        <f t="shared" si="5"/>
        <v>0.2670124999999991</v>
      </c>
      <c r="D102" s="3">
        <f t="shared" si="4"/>
        <v>3</v>
      </c>
      <c r="F102" s="3" cm="1">
        <f t="array" ref="F102">INDEX($B$4:$B$8,$D102+1)</f>
        <v>5</v>
      </c>
      <c r="G102" s="3" cm="1">
        <f t="array" ref="G102">INDEX($E$4:$E$7,$D102+1)</f>
        <v>4</v>
      </c>
      <c r="H102" s="3" cm="1">
        <f t="array" ref="H102">INDEX($C$4:$C$8,$D102+1)</f>
        <v>2</v>
      </c>
      <c r="I102" s="3" cm="1">
        <f t="array" ref="I102">INDEX($G$4:$G$7,$D102+1)</f>
        <v>-0.5</v>
      </c>
      <c r="J102" s="3" cm="1">
        <f t="array" ref="J102">INDEX($J$4:$J$8,$D102+1)</f>
        <v>-1.0444444444444445</v>
      </c>
      <c r="K102" s="3" cm="1">
        <f t="array" ref="K102">INDEX($J$4:$J$8,$D102+2)</f>
        <v>-1</v>
      </c>
    </row>
    <row r="103" spans="1:11" x14ac:dyDescent="0.35">
      <c r="A103" s="3">
        <v>8.8000000000000007</v>
      </c>
      <c r="B103" s="3">
        <f t="shared" si="5"/>
        <v>0.18507777777777712</v>
      </c>
      <c r="D103" s="3">
        <f t="shared" si="4"/>
        <v>3</v>
      </c>
      <c r="F103" s="3" cm="1">
        <f t="array" ref="F103">INDEX($B$4:$B$8,$D103+1)</f>
        <v>5</v>
      </c>
      <c r="G103" s="3" cm="1">
        <f t="array" ref="G103">INDEX($E$4:$E$7,$D103+1)</f>
        <v>4</v>
      </c>
      <c r="H103" s="3" cm="1">
        <f t="array" ref="H103">INDEX($C$4:$C$8,$D103+1)</f>
        <v>2</v>
      </c>
      <c r="I103" s="3" cm="1">
        <f t="array" ref="I103">INDEX($G$4:$G$7,$D103+1)</f>
        <v>-0.5</v>
      </c>
      <c r="J103" s="3" cm="1">
        <f t="array" ref="J103">INDEX($J$4:$J$8,$D103+1)</f>
        <v>-1.0444444444444445</v>
      </c>
      <c r="K103" s="3" cm="1">
        <f t="array" ref="K103">INDEX($J$4:$J$8,$D103+2)</f>
        <v>-1</v>
      </c>
    </row>
    <row r="104" spans="1:11" x14ac:dyDescent="0.35">
      <c r="A104" s="3">
        <v>8.9</v>
      </c>
      <c r="B104" s="3">
        <f t="shared" si="5"/>
        <v>9.6204166666666313E-2</v>
      </c>
      <c r="D104" s="3">
        <f t="shared" si="4"/>
        <v>3</v>
      </c>
      <c r="F104" s="3" cm="1">
        <f t="array" ref="F104">INDEX($B$4:$B$8,$D104+1)</f>
        <v>5</v>
      </c>
      <c r="G104" s="3" cm="1">
        <f t="array" ref="G104">INDEX($E$4:$E$7,$D104+1)</f>
        <v>4</v>
      </c>
      <c r="H104" s="3" cm="1">
        <f t="array" ref="H104">INDEX($C$4:$C$8,$D104+1)</f>
        <v>2</v>
      </c>
      <c r="I104" s="3" cm="1">
        <f t="array" ref="I104">INDEX($G$4:$G$7,$D104+1)</f>
        <v>-0.5</v>
      </c>
      <c r="J104" s="3" cm="1">
        <f t="array" ref="J104">INDEX($J$4:$J$8,$D104+1)</f>
        <v>-1.0444444444444445</v>
      </c>
      <c r="K104" s="3" cm="1">
        <f t="array" ref="K104">INDEX($J$4:$J$8,$D104+2)</f>
        <v>-1</v>
      </c>
    </row>
    <row r="105" spans="1:11" ht="15" thickBot="1" x14ac:dyDescent="0.4">
      <c r="A105" s="3">
        <v>9</v>
      </c>
      <c r="B105" s="3">
        <f t="shared" si="5"/>
        <v>0</v>
      </c>
      <c r="D105" s="26">
        <f>D104</f>
        <v>3</v>
      </c>
      <c r="F105" s="3" cm="1">
        <f t="array" ref="F105">INDEX($B$4:$B$8,$D105+1)</f>
        <v>5</v>
      </c>
      <c r="G105" s="3" cm="1">
        <f t="array" ref="G105">INDEX($E$4:$E$7,$D105+1)</f>
        <v>4</v>
      </c>
      <c r="H105" s="3" cm="1">
        <f t="array" ref="H105">INDEX($C$4:$C$8,$D105+1)</f>
        <v>2</v>
      </c>
      <c r="I105" s="3" cm="1">
        <f t="array" ref="I105">INDEX($G$4:$G$7,$D105+1)</f>
        <v>-0.5</v>
      </c>
      <c r="J105" s="3" cm="1">
        <f t="array" ref="J105">INDEX($J$4:$J$8,$D105+1)</f>
        <v>-1.0444444444444445</v>
      </c>
      <c r="K105" s="3" cm="1">
        <f t="array" ref="K105">INDEX($J$4:$J$8,$D105+2)</f>
        <v>-1</v>
      </c>
    </row>
  </sheetData>
  <mergeCells count="1">
    <mergeCell ref="A1:D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3015A-F523-4959-B7BE-EFB38111437D}">
  <dimension ref="A1:AR76"/>
  <sheetViews>
    <sheetView topLeftCell="J1" zoomScale="85" zoomScaleNormal="85" workbookViewId="0">
      <selection activeCell="U89" sqref="U89"/>
    </sheetView>
  </sheetViews>
  <sheetFormatPr defaultColWidth="6.26953125" defaultRowHeight="14.5" x14ac:dyDescent="0.35"/>
  <cols>
    <col min="15" max="15" width="6.26953125" customWidth="1"/>
    <col min="39" max="39" width="7.90625" bestFit="1" customWidth="1"/>
  </cols>
  <sheetData>
    <row r="1" spans="1:44" ht="20" thickBot="1" x14ac:dyDescent="0.5">
      <c r="A1" s="34" t="s">
        <v>5</v>
      </c>
      <c r="B1" s="33"/>
      <c r="C1" s="33"/>
      <c r="D1" s="33"/>
    </row>
    <row r="2" spans="1:44" ht="17.899999999999999" customHeight="1" thickTop="1" thickBot="1" x14ac:dyDescent="0.45">
      <c r="A2" s="35" t="s">
        <v>6</v>
      </c>
      <c r="B2" s="35"/>
      <c r="V2" s="36" t="s">
        <v>7</v>
      </c>
      <c r="W2" s="36"/>
    </row>
    <row r="3" spans="1:44" ht="15" thickTop="1" x14ac:dyDescent="0.35"/>
    <row r="4" spans="1:44" ht="17" thickBot="1" x14ac:dyDescent="0.5">
      <c r="A4" s="1" t="s">
        <v>1</v>
      </c>
      <c r="B4" s="1" t="s">
        <v>50</v>
      </c>
      <c r="C4" s="1" t="s">
        <v>51</v>
      </c>
      <c r="D4" s="1" t="s">
        <v>55</v>
      </c>
      <c r="E4" s="1" t="s">
        <v>56</v>
      </c>
      <c r="F4" s="1" t="s">
        <v>59</v>
      </c>
      <c r="G4" s="1" t="s">
        <v>60</v>
      </c>
      <c r="I4" s="1" t="s">
        <v>61</v>
      </c>
      <c r="J4" s="1" t="s">
        <v>53</v>
      </c>
      <c r="L4" s="45" t="s">
        <v>90</v>
      </c>
      <c r="P4" t="s">
        <v>93</v>
      </c>
      <c r="V4" s="1" t="s">
        <v>1</v>
      </c>
      <c r="W4" s="1" t="s">
        <v>50</v>
      </c>
      <c r="X4" s="1" t="s">
        <v>51</v>
      </c>
      <c r="Y4" s="1" t="s">
        <v>55</v>
      </c>
      <c r="Z4" s="1" t="s">
        <v>56</v>
      </c>
      <c r="AA4" s="1" t="s">
        <v>59</v>
      </c>
      <c r="AB4" s="1" t="s">
        <v>60</v>
      </c>
      <c r="AD4" s="1" t="s">
        <v>61</v>
      </c>
      <c r="AE4" s="1" t="s">
        <v>53</v>
      </c>
      <c r="AG4" s="45" t="s">
        <v>90</v>
      </c>
      <c r="AM4" t="s">
        <v>93</v>
      </c>
    </row>
    <row r="5" spans="1:44" x14ac:dyDescent="0.35">
      <c r="A5" s="3" cm="1">
        <f t="array" ref="A5:A10">_xlfn.SEQUENCE(6)-1</f>
        <v>0</v>
      </c>
      <c r="B5" s="3">
        <v>0</v>
      </c>
      <c r="C5" s="3">
        <v>0</v>
      </c>
      <c r="D5" s="2">
        <f>B6-B5</f>
        <v>1</v>
      </c>
      <c r="E5" s="2">
        <f>C6-C5</f>
        <v>-0.1</v>
      </c>
      <c r="F5" s="2">
        <f>D6-D5</f>
        <v>1.9</v>
      </c>
      <c r="G5" s="2">
        <f>E6-E5</f>
        <v>2.2000000000000002</v>
      </c>
      <c r="I5" s="3">
        <v>0</v>
      </c>
      <c r="J5" s="3">
        <v>0</v>
      </c>
      <c r="L5" s="48">
        <v>4</v>
      </c>
      <c r="M5" s="48">
        <v>1</v>
      </c>
      <c r="N5" s="48">
        <v>0</v>
      </c>
      <c r="O5" s="48">
        <v>0</v>
      </c>
      <c r="P5" s="47" cm="1">
        <f t="array" ref="P5:S8">MINVERSE(L5:O8)</f>
        <v>0.26794258373205743</v>
      </c>
      <c r="Q5" s="47">
        <v>-7.1770334928229665E-2</v>
      </c>
      <c r="R5" s="47">
        <v>1.9138755980861243E-2</v>
      </c>
      <c r="S5" s="47">
        <v>-4.7846889952153108E-3</v>
      </c>
      <c r="V5" s="3" cm="1">
        <f t="array" ref="V5:V10">_xlfn.SEQUENCE(6)-1</f>
        <v>0</v>
      </c>
      <c r="W5" s="3">
        <v>0</v>
      </c>
      <c r="X5" s="3">
        <v>0</v>
      </c>
      <c r="Y5" s="2">
        <f>W6-W5</f>
        <v>1</v>
      </c>
      <c r="Z5" s="2">
        <f>X6-X5</f>
        <v>-0.1</v>
      </c>
      <c r="AA5" s="2">
        <f>Y6-Y5</f>
        <v>1.9</v>
      </c>
      <c r="AB5" s="2">
        <f>Z6-Z5</f>
        <v>2.2000000000000002</v>
      </c>
      <c r="AD5" s="3">
        <f>AD11</f>
        <v>3.4799999999999991</v>
      </c>
      <c r="AE5" s="3">
        <f>AE11</f>
        <v>16.439999999999998</v>
      </c>
      <c r="AG5">
        <v>4</v>
      </c>
      <c r="AH5">
        <v>1</v>
      </c>
      <c r="AI5">
        <v>0</v>
      </c>
      <c r="AJ5">
        <v>0</v>
      </c>
      <c r="AK5">
        <v>0</v>
      </c>
      <c r="AL5">
        <v>1</v>
      </c>
      <c r="AM5" s="49" cm="1">
        <f t="array" ref="AM5:AR10">MINVERSE(AG5:AL10)</f>
        <v>0.28888888888888886</v>
      </c>
      <c r="AN5" s="49">
        <v>-7.7777777777777765E-2</v>
      </c>
      <c r="AO5" s="49">
        <v>2.222222222222222E-2</v>
      </c>
      <c r="AP5" s="49">
        <v>-1.111111111111111E-2</v>
      </c>
      <c r="AQ5" s="49">
        <v>2.222222222222222E-2</v>
      </c>
      <c r="AR5" s="49">
        <v>-7.7777777777777765E-2</v>
      </c>
    </row>
    <row r="6" spans="1:44" x14ac:dyDescent="0.35">
      <c r="A6" s="3">
        <v>1</v>
      </c>
      <c r="B6" s="3">
        <v>1</v>
      </c>
      <c r="C6" s="3">
        <v>-0.1</v>
      </c>
      <c r="D6" s="2">
        <f t="shared" ref="D6:D9" si="0">B7-B6</f>
        <v>2.9</v>
      </c>
      <c r="E6" s="2">
        <f t="shared" ref="E6:E8" si="1">C7-C6</f>
        <v>2.1</v>
      </c>
      <c r="F6" s="2">
        <f t="shared" ref="F6:F7" si="2">D7-D6</f>
        <v>-2.2000000000000002</v>
      </c>
      <c r="G6" s="2">
        <f t="shared" ref="G6:G7" si="3">E7-E6</f>
        <v>1.9</v>
      </c>
      <c r="I6" s="2" cm="1">
        <f t="array" ref="I6:J9">6*MMULT(_xlfn.ANCHORARRAY(P5),F5:G8)</f>
        <v>3.930143540669857</v>
      </c>
      <c r="J6" s="2">
        <v>2.5636363636363639</v>
      </c>
      <c r="L6" s="48">
        <v>1</v>
      </c>
      <c r="M6" s="48">
        <v>4</v>
      </c>
      <c r="N6" s="48">
        <v>1</v>
      </c>
      <c r="O6" s="48">
        <v>0</v>
      </c>
      <c r="P6" s="47">
        <v>-7.1770334928229665E-2</v>
      </c>
      <c r="Q6" s="47">
        <v>0.28708133971291866</v>
      </c>
      <c r="R6" s="47">
        <v>-7.6555023923444973E-2</v>
      </c>
      <c r="S6" s="47">
        <v>1.9138755980861243E-2</v>
      </c>
      <c r="V6" s="3">
        <v>1</v>
      </c>
      <c r="W6" s="3">
        <v>1</v>
      </c>
      <c r="X6" s="3">
        <v>-0.1</v>
      </c>
      <c r="Y6" s="2">
        <f t="shared" ref="Y6:Y10" si="4">W7-W6</f>
        <v>2.9</v>
      </c>
      <c r="Z6" s="2">
        <f t="shared" ref="Z6:Z10" si="5">X7-X6</f>
        <v>2.1</v>
      </c>
      <c r="AA6" s="2">
        <f t="shared" ref="AA6:AA9" si="6">Y7-Y6</f>
        <v>-2.2000000000000002</v>
      </c>
      <c r="AB6" s="2">
        <f t="shared" ref="AB6:AB10" si="7">Z7-Z6</f>
        <v>1.9</v>
      </c>
      <c r="AD6" s="2" cm="1">
        <f t="array" ref="AD6:AE11">6*MMULT(_xlfn.ANCHORARRAY(AM5),AA5:AB10)</f>
        <v>3</v>
      </c>
      <c r="AE6" s="2">
        <v>-1.9199999999999997</v>
      </c>
      <c r="AG6">
        <v>1</v>
      </c>
      <c r="AH6">
        <v>4</v>
      </c>
      <c r="AI6">
        <v>1</v>
      </c>
      <c r="AJ6">
        <v>0</v>
      </c>
      <c r="AK6">
        <v>0</v>
      </c>
      <c r="AL6">
        <v>0</v>
      </c>
      <c r="AM6" s="49">
        <v>-7.7777777777777765E-2</v>
      </c>
      <c r="AN6" s="49">
        <v>0.28888888888888886</v>
      </c>
      <c r="AO6" s="49">
        <v>-7.7777777777777765E-2</v>
      </c>
      <c r="AP6" s="49">
        <v>2.2222222222222216E-2</v>
      </c>
      <c r="AQ6" s="49">
        <v>-1.1111111111111108E-2</v>
      </c>
      <c r="AR6" s="49">
        <v>2.222222222222222E-2</v>
      </c>
    </row>
    <row r="7" spans="1:44" x14ac:dyDescent="0.35">
      <c r="A7" s="3">
        <v>2</v>
      </c>
      <c r="B7" s="3">
        <v>3.9</v>
      </c>
      <c r="C7" s="3">
        <v>2</v>
      </c>
      <c r="D7" s="2">
        <f t="shared" si="0"/>
        <v>0.69999999999999973</v>
      </c>
      <c r="E7" s="2">
        <f t="shared" si="1"/>
        <v>4</v>
      </c>
      <c r="F7" s="2">
        <f t="shared" si="2"/>
        <v>-1.0999999999999992</v>
      </c>
      <c r="G7" s="2">
        <f t="shared" si="3"/>
        <v>-1.9000000000000004</v>
      </c>
      <c r="I7" s="2">
        <v>-4.320574162679427</v>
      </c>
      <c r="J7" s="2">
        <v>2.9454545454545453</v>
      </c>
      <c r="L7" s="48">
        <v>0</v>
      </c>
      <c r="M7" s="48">
        <v>1</v>
      </c>
      <c r="N7" s="48">
        <v>4</v>
      </c>
      <c r="O7" s="48">
        <v>1</v>
      </c>
      <c r="P7" s="47">
        <v>1.9138755980861243E-2</v>
      </c>
      <c r="Q7" s="47">
        <v>-7.6555023923444973E-2</v>
      </c>
      <c r="R7" s="47">
        <v>0.28708133971291866</v>
      </c>
      <c r="S7" s="47">
        <v>-7.1770334928229665E-2</v>
      </c>
      <c r="V7" s="3">
        <v>2</v>
      </c>
      <c r="W7" s="3">
        <v>3.9</v>
      </c>
      <c r="X7" s="3">
        <v>2</v>
      </c>
      <c r="Y7" s="2">
        <f t="shared" si="4"/>
        <v>0.69999999999999973</v>
      </c>
      <c r="Z7" s="2">
        <f t="shared" si="5"/>
        <v>4</v>
      </c>
      <c r="AA7" s="2">
        <f t="shared" si="6"/>
        <v>-1.0999999999999992</v>
      </c>
      <c r="AB7" s="2">
        <f t="shared" si="7"/>
        <v>-1.9000000000000004</v>
      </c>
      <c r="AD7" s="2">
        <v>-4.080000000000001</v>
      </c>
      <c r="AE7" s="2">
        <v>4.4399999999999995</v>
      </c>
      <c r="AG7">
        <v>0</v>
      </c>
      <c r="AH7">
        <v>1</v>
      </c>
      <c r="AI7">
        <v>4</v>
      </c>
      <c r="AJ7">
        <v>1</v>
      </c>
      <c r="AK7">
        <v>0</v>
      </c>
      <c r="AL7">
        <v>0</v>
      </c>
      <c r="AM7" s="49">
        <v>2.222222222222222E-2</v>
      </c>
      <c r="AN7" s="49">
        <v>-7.7777777777777765E-2</v>
      </c>
      <c r="AO7" s="49">
        <v>0.28888888888888886</v>
      </c>
      <c r="AP7" s="49">
        <v>-7.7777777777777765E-2</v>
      </c>
      <c r="AQ7" s="49">
        <v>2.222222222222222E-2</v>
      </c>
      <c r="AR7" s="49">
        <v>-1.1111111111111108E-2</v>
      </c>
    </row>
    <row r="8" spans="1:44" x14ac:dyDescent="0.35">
      <c r="A8" s="3">
        <v>3</v>
      </c>
      <c r="B8" s="3">
        <v>4.5999999999999996</v>
      </c>
      <c r="C8" s="3">
        <v>6</v>
      </c>
      <c r="D8" s="2">
        <f t="shared" si="0"/>
        <v>-0.39999999999999947</v>
      </c>
      <c r="E8" s="2">
        <f t="shared" si="1"/>
        <v>2.0999999999999996</v>
      </c>
      <c r="F8" s="2">
        <f>D9-D8</f>
        <v>-1.9000000000000008</v>
      </c>
      <c r="G8" s="2">
        <f>E9-E8</f>
        <v>-2.1999999999999993</v>
      </c>
      <c r="I8" s="2">
        <v>0.15215311004784848</v>
      </c>
      <c r="J8" s="2">
        <v>-2.9454545454545462</v>
      </c>
      <c r="L8" s="48">
        <v>0</v>
      </c>
      <c r="M8" s="48">
        <v>0</v>
      </c>
      <c r="N8" s="48">
        <v>1</v>
      </c>
      <c r="O8" s="48">
        <v>4</v>
      </c>
      <c r="P8" s="47">
        <v>-4.7846889952153108E-3</v>
      </c>
      <c r="Q8" s="47">
        <v>1.9138755980861243E-2</v>
      </c>
      <c r="R8" s="47">
        <v>-7.1770334928229665E-2</v>
      </c>
      <c r="S8" s="47">
        <v>0.26794258373205743</v>
      </c>
      <c r="V8" s="3">
        <v>3</v>
      </c>
      <c r="W8" s="3">
        <v>4.5999999999999996</v>
      </c>
      <c r="X8" s="3">
        <v>6</v>
      </c>
      <c r="Y8" s="2">
        <f t="shared" si="4"/>
        <v>-0.39999999999999947</v>
      </c>
      <c r="Z8" s="2">
        <f t="shared" si="5"/>
        <v>2.0999999999999996</v>
      </c>
      <c r="AA8" s="2">
        <f t="shared" si="6"/>
        <v>-1.9000000000000008</v>
      </c>
      <c r="AB8" s="2">
        <f t="shared" si="7"/>
        <v>-2.1999999999999993</v>
      </c>
      <c r="AD8" s="2">
        <v>0.12000000000000194</v>
      </c>
      <c r="AE8" s="2">
        <v>-4.4400000000000013</v>
      </c>
      <c r="AG8">
        <v>0</v>
      </c>
      <c r="AH8">
        <v>0</v>
      </c>
      <c r="AI8">
        <v>1</v>
      </c>
      <c r="AJ8">
        <v>4</v>
      </c>
      <c r="AK8">
        <v>1</v>
      </c>
      <c r="AL8">
        <v>0</v>
      </c>
      <c r="AM8" s="49">
        <v>-1.111111111111111E-2</v>
      </c>
      <c r="AN8" s="49">
        <v>2.222222222222222E-2</v>
      </c>
      <c r="AO8" s="49">
        <v>-7.7777777777777765E-2</v>
      </c>
      <c r="AP8" s="49">
        <v>0.28888888888888886</v>
      </c>
      <c r="AQ8" s="49">
        <v>-7.7777777777777779E-2</v>
      </c>
      <c r="AR8" s="49">
        <v>2.2222222222222216E-2</v>
      </c>
    </row>
    <row r="9" spans="1:44" x14ac:dyDescent="0.35">
      <c r="A9" s="3">
        <v>4</v>
      </c>
      <c r="B9" s="3">
        <v>4.2</v>
      </c>
      <c r="C9" s="3">
        <v>8.1</v>
      </c>
      <c r="D9" s="2">
        <f t="shared" si="0"/>
        <v>-2.3000000000000003</v>
      </c>
      <c r="E9" s="2">
        <f>C10-C9</f>
        <v>-9.9999999999999645E-2</v>
      </c>
      <c r="I9" s="2">
        <v>-2.8880382775119635</v>
      </c>
      <c r="J9" s="2">
        <v>-2.5636363636363626</v>
      </c>
      <c r="V9" s="3">
        <v>4</v>
      </c>
      <c r="W9" s="3">
        <v>4.2</v>
      </c>
      <c r="X9" s="3">
        <v>8.1</v>
      </c>
      <c r="Y9" s="2">
        <f t="shared" si="4"/>
        <v>-2.3000000000000003</v>
      </c>
      <c r="Z9" s="2">
        <f t="shared" si="5"/>
        <v>-9.9999999999999645E-2</v>
      </c>
      <c r="AA9" s="2">
        <f t="shared" si="6"/>
        <v>0.40000000000000036</v>
      </c>
      <c r="AB9" s="2">
        <f t="shared" si="7"/>
        <v>-7.9</v>
      </c>
      <c r="AD9" s="2">
        <v>-3.0000000000000018</v>
      </c>
      <c r="AE9" s="2">
        <v>1.9200000000000013</v>
      </c>
      <c r="AG9">
        <v>0</v>
      </c>
      <c r="AH9">
        <v>0</v>
      </c>
      <c r="AI9">
        <v>0</v>
      </c>
      <c r="AJ9">
        <v>1</v>
      </c>
      <c r="AK9">
        <v>4</v>
      </c>
      <c r="AL9">
        <v>1</v>
      </c>
      <c r="AM9" s="49">
        <v>2.222222222222222E-2</v>
      </c>
      <c r="AN9" s="49">
        <v>-1.1111111111111112E-2</v>
      </c>
      <c r="AO9" s="49">
        <v>2.2222222222222223E-2</v>
      </c>
      <c r="AP9" s="49">
        <v>-7.7777777777777793E-2</v>
      </c>
      <c r="AQ9" s="49">
        <v>0.28888888888888892</v>
      </c>
      <c r="AR9" s="49">
        <v>-7.7777777777777765E-2</v>
      </c>
    </row>
    <row r="10" spans="1:44" x14ac:dyDescent="0.35">
      <c r="A10" s="3">
        <v>5</v>
      </c>
      <c r="B10" s="3">
        <v>1.9</v>
      </c>
      <c r="C10" s="3">
        <v>8</v>
      </c>
      <c r="I10" s="3">
        <v>0</v>
      </c>
      <c r="J10" s="3">
        <v>0</v>
      </c>
      <c r="V10" s="3">
        <v>5</v>
      </c>
      <c r="W10" s="3">
        <v>1.9</v>
      </c>
      <c r="X10" s="3">
        <v>8</v>
      </c>
      <c r="Y10" s="2">
        <f t="shared" si="4"/>
        <v>-1.9</v>
      </c>
      <c r="Z10" s="2">
        <f t="shared" si="5"/>
        <v>-8</v>
      </c>
      <c r="AA10" s="2">
        <f>Y11-Y10</f>
        <v>2.9</v>
      </c>
      <c r="AB10" s="2">
        <f t="shared" si="7"/>
        <v>7.9</v>
      </c>
      <c r="AD10" s="2">
        <v>0.48000000000000176</v>
      </c>
      <c r="AE10" s="2">
        <v>-16.440000000000001</v>
      </c>
      <c r="AG10">
        <v>1</v>
      </c>
      <c r="AH10">
        <v>0</v>
      </c>
      <c r="AI10">
        <v>0</v>
      </c>
      <c r="AJ10">
        <v>0</v>
      </c>
      <c r="AK10">
        <v>1</v>
      </c>
      <c r="AL10">
        <v>4</v>
      </c>
      <c r="AM10" s="49">
        <v>-7.7777777777777765E-2</v>
      </c>
      <c r="AN10" s="49">
        <v>2.2222222222222223E-2</v>
      </c>
      <c r="AO10" s="49">
        <v>-1.1111111111111112E-2</v>
      </c>
      <c r="AP10" s="49">
        <v>2.222222222222222E-2</v>
      </c>
      <c r="AQ10" s="49">
        <v>-7.7777777777777765E-2</v>
      </c>
      <c r="AR10" s="49">
        <v>0.28888888888888886</v>
      </c>
    </row>
    <row r="11" spans="1:44" x14ac:dyDescent="0.35">
      <c r="V11" s="28">
        <f t="shared" ref="V11:X12" si="8">V5</f>
        <v>0</v>
      </c>
      <c r="W11" s="28">
        <f t="shared" si="8"/>
        <v>0</v>
      </c>
      <c r="X11" s="28">
        <f t="shared" si="8"/>
        <v>0</v>
      </c>
      <c r="Y11" s="2">
        <f>W12-W11</f>
        <v>1</v>
      </c>
      <c r="Z11" s="2">
        <f>X12-X11</f>
        <v>-0.1</v>
      </c>
      <c r="AD11" s="2">
        <v>3.4799999999999991</v>
      </c>
      <c r="AE11" s="2">
        <v>16.439999999999998</v>
      </c>
    </row>
    <row r="12" spans="1:44" x14ac:dyDescent="0.35">
      <c r="V12" s="28">
        <f t="shared" si="8"/>
        <v>1</v>
      </c>
      <c r="W12" s="28">
        <f t="shared" si="8"/>
        <v>1</v>
      </c>
      <c r="X12" s="28">
        <f t="shared" si="8"/>
        <v>-0.1</v>
      </c>
    </row>
    <row r="15" spans="1:44" ht="17" thickBot="1" x14ac:dyDescent="0.5">
      <c r="A15" s="1" t="s">
        <v>8</v>
      </c>
      <c r="B15" s="1" t="s">
        <v>1</v>
      </c>
      <c r="C15" s="1" t="s">
        <v>2</v>
      </c>
      <c r="D15" s="1" t="s">
        <v>3</v>
      </c>
      <c r="F15" s="1" t="s">
        <v>50</v>
      </c>
      <c r="G15" s="1" t="s">
        <v>51</v>
      </c>
      <c r="H15" s="1" t="s">
        <v>55</v>
      </c>
      <c r="I15" s="1" t="s">
        <v>56</v>
      </c>
      <c r="J15" s="1" t="s">
        <v>61</v>
      </c>
      <c r="K15" s="1" t="s">
        <v>53</v>
      </c>
      <c r="L15" s="1" t="s">
        <v>62</v>
      </c>
      <c r="M15" s="1" t="s">
        <v>54</v>
      </c>
      <c r="V15" s="1" t="s">
        <v>8</v>
      </c>
      <c r="W15" s="1" t="s">
        <v>1</v>
      </c>
      <c r="X15" s="1" t="s">
        <v>2</v>
      </c>
      <c r="Y15" s="1" t="s">
        <v>3</v>
      </c>
      <c r="AA15" s="1" t="s">
        <v>50</v>
      </c>
      <c r="AB15" s="1" t="s">
        <v>51</v>
      </c>
      <c r="AC15" s="1" t="s">
        <v>55</v>
      </c>
      <c r="AD15" s="1" t="s">
        <v>56</v>
      </c>
      <c r="AE15" s="1" t="s">
        <v>61</v>
      </c>
      <c r="AF15" s="1" t="s">
        <v>53</v>
      </c>
      <c r="AG15" s="1" t="s">
        <v>62</v>
      </c>
      <c r="AH15" s="1" t="s">
        <v>54</v>
      </c>
    </row>
    <row r="16" spans="1:44" x14ac:dyDescent="0.35">
      <c r="A16" s="3" cm="1">
        <f t="array" ref="A16:A65">MOD((_xlfn.SEQUENCE(50)-1)/10,1)</f>
        <v>0</v>
      </c>
      <c r="B16" s="3" cm="1">
        <f t="array" ref="B16:B65">FLOOR((_xlfn.SEQUENCE(50)-1)/10,1)</f>
        <v>0</v>
      </c>
      <c r="C16" s="2">
        <f>$B$5+A16*$D$5+1/6*A16*(A16-1)*(-$I$5*(A16-2)+$I$6*(A16+1))</f>
        <v>0</v>
      </c>
      <c r="D16" s="2">
        <f>$C$5+A16*$E$5+1/6*A16*(A16-1)*(-$J$5*(A16-2)+$J$6*(A16+1))</f>
        <v>0</v>
      </c>
      <c r="F16" s="3" cm="1">
        <f t="array" ref="F16">INDEX(B$5:B$10,$B16+1)</f>
        <v>0</v>
      </c>
      <c r="G16" s="3" cm="1">
        <f t="array" ref="G16">INDEX(C$5:C$10,$B16+1)</f>
        <v>0</v>
      </c>
      <c r="H16" s="3" cm="1">
        <f t="array" ref="H16">INDEX(D$5:D$10,$B16+1)</f>
        <v>1</v>
      </c>
      <c r="I16" s="3" cm="1">
        <f t="array" ref="I16">INDEX(E$5:E$10,$B16+1)</f>
        <v>-0.1</v>
      </c>
      <c r="J16" s="3" cm="1">
        <f t="array" ref="J16">INDEX(I$5:I$10,$B16+1)</f>
        <v>0</v>
      </c>
      <c r="K16" s="3" cm="1">
        <f t="array" ref="K16">INDEX(J$5:J$10,$B16+1)</f>
        <v>0</v>
      </c>
      <c r="L16" s="3" cm="1">
        <f t="array" ref="L16">INDEX(I$5:I$10,$B16+2)</f>
        <v>3.930143540669857</v>
      </c>
      <c r="M16" s="3" cm="1">
        <f t="array" ref="M16">INDEX(J$5:J$10,$B16+2)</f>
        <v>2.5636363636363639</v>
      </c>
      <c r="V16" s="3" cm="1">
        <f t="array" ref="V16:V75">MOD((_xlfn.SEQUENCE(60)-1)/10,1)</f>
        <v>0</v>
      </c>
      <c r="W16" s="3" cm="1">
        <f t="array" ref="W16:W75">FLOOR((_xlfn.SEQUENCE(60)-1)/10,1)</f>
        <v>0</v>
      </c>
      <c r="X16" s="2">
        <f>$W$5+V16*$Y$5+1/6*V16*(V16-1)*(-$AD$5*(V16-2)+$AD$6*(V16+1))</f>
        <v>0</v>
      </c>
      <c r="Y16" s="2">
        <f>$X$5+V16*$Z$5+1/6*V16*(V16-1)*(-$AE$5*(V16-2)+$AE$6*(V16+1))</f>
        <v>0</v>
      </c>
      <c r="AA16" s="3" cm="1">
        <f t="array" ref="AA16">INDEX(W$5:W$12,$W16+1)</f>
        <v>0</v>
      </c>
      <c r="AB16" s="3" cm="1">
        <f t="array" ref="AB16">INDEX(X$5:X$12,$W16+1)</f>
        <v>0</v>
      </c>
      <c r="AC16" s="3" cm="1">
        <f t="array" ref="AC16">INDEX(Y$5:Y$12,$W16+1)</f>
        <v>1</v>
      </c>
      <c r="AD16" s="3" cm="1">
        <f t="array" ref="AD16">INDEX(Z$5:Z$12,$W16+1)</f>
        <v>-0.1</v>
      </c>
      <c r="AE16" s="3" cm="1">
        <f t="array" ref="AE16">INDEX(AD$5:AD$12,$W16+1)</f>
        <v>3.4799999999999991</v>
      </c>
      <c r="AF16" s="3" cm="1">
        <f t="array" ref="AF16">INDEX(AE$5:AE$12,$W16+1)</f>
        <v>16.439999999999998</v>
      </c>
      <c r="AG16" s="3" cm="1">
        <f t="array" ref="AG16">INDEX(AD$5:AD$12,$W16+2)</f>
        <v>3</v>
      </c>
      <c r="AH16" s="3" cm="1">
        <f t="array" ref="AH16">INDEX(AE$5:AE$12,$W16+2)</f>
        <v>-1.9199999999999997</v>
      </c>
    </row>
    <row r="17" spans="1:34" x14ac:dyDescent="0.35">
      <c r="A17" s="3">
        <v>0.1</v>
      </c>
      <c r="B17" s="3">
        <v>0</v>
      </c>
      <c r="C17" s="2">
        <f t="shared" ref="C17:C24" si="9">$B$5+A17*$D$5+1/6*A17*(A17-1)*(-$I$5*(A17-2)+$I$6*(A17+1))</f>
        <v>3.5152631578947366E-2</v>
      </c>
      <c r="D17" s="2">
        <f t="shared" ref="D17:D25" si="10">$C$5+A17*$E$5+1/6*A17*(A17-1)*(-$J$5*(A17-2)+$J$6*(A17+1))</f>
        <v>-5.2300000000000013E-2</v>
      </c>
      <c r="F17" s="3" cm="1">
        <f t="array" ref="F17">INDEX(B$5:B$10,$B17+1)</f>
        <v>0</v>
      </c>
      <c r="G17" s="3" cm="1">
        <f t="array" ref="G17">INDEX(C$5:C$10,$B17+1)</f>
        <v>0</v>
      </c>
      <c r="H17" s="3" cm="1">
        <f t="array" ref="H17">INDEX(D$5:D$10,$B17+1)</f>
        <v>1</v>
      </c>
      <c r="I17" s="3" cm="1">
        <f t="array" ref="I17">INDEX(E$5:E$10,$B17+1)</f>
        <v>-0.1</v>
      </c>
      <c r="J17" s="3" cm="1">
        <f t="array" ref="J17">INDEX(I$5:I$10,$B17+1)</f>
        <v>0</v>
      </c>
      <c r="K17" s="3" cm="1">
        <f t="array" ref="K17">INDEX(J$5:J$10,$B17+1)</f>
        <v>0</v>
      </c>
      <c r="L17" s="3" cm="1">
        <f t="array" ref="L17">INDEX(I$5:I$10,$B17+2)</f>
        <v>3.930143540669857</v>
      </c>
      <c r="M17" s="3" cm="1">
        <f t="array" ref="M17">INDEX(J$5:J$10,$B17+2)</f>
        <v>2.5636363636363639</v>
      </c>
      <c r="V17" s="3">
        <v>0.1</v>
      </c>
      <c r="W17" s="3">
        <v>0</v>
      </c>
      <c r="X17" s="2">
        <f t="shared" ref="X17:X26" si="11">$W$5+V17*$Y$5+1/6*V17*(V17-1)*(-$AD$5*(V17-2)+$AD$6*(V17+1))</f>
        <v>-4.8679999999999973E-2</v>
      </c>
      <c r="Y17" s="2">
        <f t="shared" ref="Y17:Y26" si="12">$X$5+V17*$Z$5+1/6*V17*(V17-1)*(-$AE$5*(V17-2)+$AE$6*(V17+1))</f>
        <v>-0.44685999999999992</v>
      </c>
      <c r="AA17" s="3" cm="1">
        <f t="array" ref="AA17">INDEX(W$5:W$12,$W17+1)</f>
        <v>0</v>
      </c>
      <c r="AB17" s="3" cm="1">
        <f t="array" ref="AB17">INDEX(X$5:X$12,$W17+1)</f>
        <v>0</v>
      </c>
      <c r="AC17" s="3" cm="1">
        <f t="array" ref="AC17">INDEX(Y$5:Y$12,$W17+1)</f>
        <v>1</v>
      </c>
      <c r="AD17" s="3" cm="1">
        <f t="array" ref="AD17">INDEX(Z$5:Z$12,$W17+1)</f>
        <v>-0.1</v>
      </c>
      <c r="AE17" s="3" cm="1">
        <f t="array" ref="AE17">INDEX(AD$5:AD$12,$W17+1)</f>
        <v>3.4799999999999991</v>
      </c>
      <c r="AF17" s="3" cm="1">
        <f t="array" ref="AF17">INDEX(AE$5:AE$12,$W17+1)</f>
        <v>16.439999999999998</v>
      </c>
      <c r="AG17" s="3" cm="1">
        <f t="array" ref="AG17">INDEX(AD$5:AD$12,$W17+2)</f>
        <v>3</v>
      </c>
      <c r="AH17" s="3" cm="1">
        <f t="array" ref="AH17">INDEX(AE$5:AE$12,$W17+2)</f>
        <v>-1.9199999999999997</v>
      </c>
    </row>
    <row r="18" spans="1:34" x14ac:dyDescent="0.35">
      <c r="A18" s="3">
        <v>0.2</v>
      </c>
      <c r="B18" s="3">
        <v>0</v>
      </c>
      <c r="C18" s="2">
        <f t="shared" si="9"/>
        <v>7.4235406698564571E-2</v>
      </c>
      <c r="D18" s="2">
        <f t="shared" si="10"/>
        <v>-0.10203636363636365</v>
      </c>
      <c r="F18" s="3" cm="1">
        <f t="array" ref="F18">INDEX(B$5:B$10,$B18+1)</f>
        <v>0</v>
      </c>
      <c r="G18" s="3" cm="1">
        <f t="array" ref="G18">INDEX(C$5:C$10,$B18+1)</f>
        <v>0</v>
      </c>
      <c r="H18" s="3" cm="1">
        <f t="array" ref="H18">INDEX(D$5:D$10,$B18+1)</f>
        <v>1</v>
      </c>
      <c r="I18" s="3" cm="1">
        <f t="array" ref="I18">INDEX(E$5:E$10,$B18+1)</f>
        <v>-0.1</v>
      </c>
      <c r="J18" s="3" cm="1">
        <f t="array" ref="J18">INDEX(I$5:I$10,$B18+1)</f>
        <v>0</v>
      </c>
      <c r="K18" s="3" cm="1">
        <f t="array" ref="K18">INDEX(J$5:J$10,$B18+1)</f>
        <v>0</v>
      </c>
      <c r="L18" s="3" cm="1">
        <f t="array" ref="L18">INDEX(I$5:I$10,$B18+2)</f>
        <v>3.930143540669857</v>
      </c>
      <c r="M18" s="3" cm="1">
        <f t="array" ref="M18">INDEX(J$5:J$10,$B18+2)</f>
        <v>2.5636363636363639</v>
      </c>
      <c r="V18" s="3">
        <v>0.2</v>
      </c>
      <c r="W18" s="3">
        <v>0</v>
      </c>
      <c r="X18" s="2">
        <f t="shared" si="11"/>
        <v>-6.3039999999999929E-2</v>
      </c>
      <c r="Y18" s="2">
        <f t="shared" si="12"/>
        <v>-0.74768000000000001</v>
      </c>
      <c r="AA18" s="3" cm="1">
        <f t="array" ref="AA18">INDEX(W$5:W$12,$W18+1)</f>
        <v>0</v>
      </c>
      <c r="AB18" s="3" cm="1">
        <f t="array" ref="AB18">INDEX(X$5:X$12,$W18+1)</f>
        <v>0</v>
      </c>
      <c r="AC18" s="3" cm="1">
        <f t="array" ref="AC18">INDEX(Y$5:Y$12,$W18+1)</f>
        <v>1</v>
      </c>
      <c r="AD18" s="3" cm="1">
        <f t="array" ref="AD18">INDEX(Z$5:Z$12,$W18+1)</f>
        <v>-0.1</v>
      </c>
      <c r="AE18" s="3" cm="1">
        <f t="array" ref="AE18">INDEX(AD$5:AD$12,$W18+1)</f>
        <v>3.4799999999999991</v>
      </c>
      <c r="AF18" s="3" cm="1">
        <f t="array" ref="AF18">INDEX(AE$5:AE$12,$W18+1)</f>
        <v>16.439999999999998</v>
      </c>
      <c r="AG18" s="3" cm="1">
        <f t="array" ref="AG18">INDEX(AD$5:AD$12,$W18+2)</f>
        <v>3</v>
      </c>
      <c r="AH18" s="3" cm="1">
        <f t="array" ref="AH18">INDEX(AE$5:AE$12,$W18+2)</f>
        <v>-1.9199999999999997</v>
      </c>
    </row>
    <row r="19" spans="1:34" x14ac:dyDescent="0.35">
      <c r="A19" s="3">
        <v>0.3</v>
      </c>
      <c r="B19" s="3">
        <v>0</v>
      </c>
      <c r="C19" s="2">
        <f t="shared" si="9"/>
        <v>0.12117846889952152</v>
      </c>
      <c r="D19" s="2">
        <f t="shared" si="10"/>
        <v>-0.14664545454545455</v>
      </c>
      <c r="F19" s="3" cm="1">
        <f t="array" ref="F19">INDEX(B$5:B$10,$B19+1)</f>
        <v>0</v>
      </c>
      <c r="G19" s="3" cm="1">
        <f t="array" ref="G19">INDEX(C$5:C$10,$B19+1)</f>
        <v>0</v>
      </c>
      <c r="H19" s="3" cm="1">
        <f t="array" ref="H19">INDEX(D$5:D$10,$B19+1)</f>
        <v>1</v>
      </c>
      <c r="I19" s="3" cm="1">
        <f t="array" ref="I19">INDEX(E$5:E$10,$B19+1)</f>
        <v>-0.1</v>
      </c>
      <c r="J19" s="3" cm="1">
        <f t="array" ref="J19">INDEX(I$5:I$10,$B19+1)</f>
        <v>0</v>
      </c>
      <c r="K19" s="3" cm="1">
        <f t="array" ref="K19">INDEX(J$5:J$10,$B19+1)</f>
        <v>0</v>
      </c>
      <c r="L19" s="3" cm="1">
        <f t="array" ref="L19">INDEX(I$5:I$10,$B19+2)</f>
        <v>3.930143540669857</v>
      </c>
      <c r="M19" s="3" cm="1">
        <f t="array" ref="M19">INDEX(J$5:J$10,$B19+2)</f>
        <v>2.5636363636363639</v>
      </c>
      <c r="V19" s="3">
        <v>0.3</v>
      </c>
      <c r="W19" s="3">
        <v>0</v>
      </c>
      <c r="X19" s="2">
        <f t="shared" si="11"/>
        <v>-4.3559999999999932E-2</v>
      </c>
      <c r="Y19" s="2">
        <f t="shared" si="12"/>
        <v>-0.92081999999999986</v>
      </c>
      <c r="AA19" s="3" cm="1">
        <f t="array" ref="AA19">INDEX(W$5:W$12,$W19+1)</f>
        <v>0</v>
      </c>
      <c r="AB19" s="3" cm="1">
        <f t="array" ref="AB19">INDEX(X$5:X$12,$W19+1)</f>
        <v>0</v>
      </c>
      <c r="AC19" s="3" cm="1">
        <f t="array" ref="AC19">INDEX(Y$5:Y$12,$W19+1)</f>
        <v>1</v>
      </c>
      <c r="AD19" s="3" cm="1">
        <f t="array" ref="AD19">INDEX(Z$5:Z$12,$W19+1)</f>
        <v>-0.1</v>
      </c>
      <c r="AE19" s="3" cm="1">
        <f t="array" ref="AE19">INDEX(AD$5:AD$12,$W19+1)</f>
        <v>3.4799999999999991</v>
      </c>
      <c r="AF19" s="3" cm="1">
        <f t="array" ref="AF19">INDEX(AE$5:AE$12,$W19+1)</f>
        <v>16.439999999999998</v>
      </c>
      <c r="AG19" s="3" cm="1">
        <f t="array" ref="AG19">INDEX(AD$5:AD$12,$W19+2)</f>
        <v>3</v>
      </c>
      <c r="AH19" s="3" cm="1">
        <f t="array" ref="AH19">INDEX(AE$5:AE$12,$W19+2)</f>
        <v>-1.9199999999999997</v>
      </c>
    </row>
    <row r="20" spans="1:34" x14ac:dyDescent="0.35">
      <c r="A20" s="3">
        <v>0.4</v>
      </c>
      <c r="B20" s="3">
        <v>0</v>
      </c>
      <c r="C20" s="2">
        <f t="shared" si="9"/>
        <v>0.17991196172248805</v>
      </c>
      <c r="D20" s="2">
        <f t="shared" si="10"/>
        <v>-0.18356363636363637</v>
      </c>
      <c r="F20" s="3" cm="1">
        <f t="array" ref="F20">INDEX(B$5:B$10,$B20+1)</f>
        <v>0</v>
      </c>
      <c r="G20" s="3" cm="1">
        <f t="array" ref="G20">INDEX(C$5:C$10,$B20+1)</f>
        <v>0</v>
      </c>
      <c r="H20" s="3" cm="1">
        <f t="array" ref="H20">INDEX(D$5:D$10,$B20+1)</f>
        <v>1</v>
      </c>
      <c r="I20" s="3" cm="1">
        <f t="array" ref="I20">INDEX(E$5:E$10,$B20+1)</f>
        <v>-0.1</v>
      </c>
      <c r="J20" s="3" cm="1">
        <f t="array" ref="J20">INDEX(I$5:I$10,$B20+1)</f>
        <v>0</v>
      </c>
      <c r="K20" s="3" cm="1">
        <f t="array" ref="K20">INDEX(J$5:J$10,$B20+1)</f>
        <v>0</v>
      </c>
      <c r="L20" s="3" cm="1">
        <f t="array" ref="L20">INDEX(I$5:I$10,$B20+2)</f>
        <v>3.930143540669857</v>
      </c>
      <c r="M20" s="3" cm="1">
        <f t="array" ref="M20">INDEX(J$5:J$10,$B20+2)</f>
        <v>2.5636363636363639</v>
      </c>
      <c r="V20" s="3">
        <v>0.4</v>
      </c>
      <c r="W20" s="3">
        <v>0</v>
      </c>
      <c r="X20" s="2">
        <f t="shared" si="11"/>
        <v>9.2800000000001215E-3</v>
      </c>
      <c r="Y20" s="2">
        <f t="shared" si="12"/>
        <v>-0.98464000000000007</v>
      </c>
      <c r="AA20" s="3" cm="1">
        <f t="array" ref="AA20">INDEX(W$5:W$12,$W20+1)</f>
        <v>0</v>
      </c>
      <c r="AB20" s="3" cm="1">
        <f t="array" ref="AB20">INDEX(X$5:X$12,$W20+1)</f>
        <v>0</v>
      </c>
      <c r="AC20" s="3" cm="1">
        <f t="array" ref="AC20">INDEX(Y$5:Y$12,$W20+1)</f>
        <v>1</v>
      </c>
      <c r="AD20" s="3" cm="1">
        <f t="array" ref="AD20">INDEX(Z$5:Z$12,$W20+1)</f>
        <v>-0.1</v>
      </c>
      <c r="AE20" s="3" cm="1">
        <f t="array" ref="AE20">INDEX(AD$5:AD$12,$W20+1)</f>
        <v>3.4799999999999991</v>
      </c>
      <c r="AF20" s="3" cm="1">
        <f t="array" ref="AF20">INDEX(AE$5:AE$12,$W20+1)</f>
        <v>16.439999999999998</v>
      </c>
      <c r="AG20" s="3" cm="1">
        <f t="array" ref="AG20">INDEX(AD$5:AD$12,$W20+2)</f>
        <v>3</v>
      </c>
      <c r="AH20" s="3" cm="1">
        <f t="array" ref="AH20">INDEX(AE$5:AE$12,$W20+2)</f>
        <v>-1.9199999999999997</v>
      </c>
    </row>
    <row r="21" spans="1:34" x14ac:dyDescent="0.35">
      <c r="A21" s="3">
        <v>0.5</v>
      </c>
      <c r="B21" s="3">
        <v>0</v>
      </c>
      <c r="C21" s="2">
        <f t="shared" si="9"/>
        <v>0.25436602870813396</v>
      </c>
      <c r="D21" s="2">
        <f t="shared" si="10"/>
        <v>-0.21022727272727271</v>
      </c>
      <c r="F21" s="3" cm="1">
        <f t="array" ref="F21">INDEX(B$5:B$10,$B21+1)</f>
        <v>0</v>
      </c>
      <c r="G21" s="3" cm="1">
        <f t="array" ref="G21">INDEX(C$5:C$10,$B21+1)</f>
        <v>0</v>
      </c>
      <c r="H21" s="3" cm="1">
        <f t="array" ref="H21">INDEX(D$5:D$10,$B21+1)</f>
        <v>1</v>
      </c>
      <c r="I21" s="3" cm="1">
        <f t="array" ref="I21">INDEX(E$5:E$10,$B21+1)</f>
        <v>-0.1</v>
      </c>
      <c r="J21" s="3" cm="1">
        <f t="array" ref="J21">INDEX(I$5:I$10,$B21+1)</f>
        <v>0</v>
      </c>
      <c r="K21" s="3" cm="1">
        <f t="array" ref="K21">INDEX(J$5:J$10,$B21+1)</f>
        <v>0</v>
      </c>
      <c r="L21" s="3" cm="1">
        <f t="array" ref="L21">INDEX(I$5:I$10,$B21+2)</f>
        <v>3.930143540669857</v>
      </c>
      <c r="M21" s="3" cm="1">
        <f t="array" ref="M21">INDEX(J$5:J$10,$B21+2)</f>
        <v>2.5636363636363639</v>
      </c>
      <c r="V21" s="3">
        <v>0.5</v>
      </c>
      <c r="W21" s="3">
        <v>0</v>
      </c>
      <c r="X21" s="2">
        <f t="shared" si="11"/>
        <v>9.5000000000000084E-2</v>
      </c>
      <c r="Y21" s="2">
        <f t="shared" si="12"/>
        <v>-0.95749999999999991</v>
      </c>
      <c r="AA21" s="3" cm="1">
        <f t="array" ref="AA21">INDEX(W$5:W$12,$W21+1)</f>
        <v>0</v>
      </c>
      <c r="AB21" s="3" cm="1">
        <f t="array" ref="AB21">INDEX(X$5:X$12,$W21+1)</f>
        <v>0</v>
      </c>
      <c r="AC21" s="3" cm="1">
        <f t="array" ref="AC21">INDEX(Y$5:Y$12,$W21+1)</f>
        <v>1</v>
      </c>
      <c r="AD21" s="3" cm="1">
        <f t="array" ref="AD21">INDEX(Z$5:Z$12,$W21+1)</f>
        <v>-0.1</v>
      </c>
      <c r="AE21" s="3" cm="1">
        <f t="array" ref="AE21">INDEX(AD$5:AD$12,$W21+1)</f>
        <v>3.4799999999999991</v>
      </c>
      <c r="AF21" s="3" cm="1">
        <f t="array" ref="AF21">INDEX(AE$5:AE$12,$W21+1)</f>
        <v>16.439999999999998</v>
      </c>
      <c r="AG21" s="3" cm="1">
        <f t="array" ref="AG21">INDEX(AD$5:AD$12,$W21+2)</f>
        <v>3</v>
      </c>
      <c r="AH21" s="3" cm="1">
        <f t="array" ref="AH21">INDEX(AE$5:AE$12,$W21+2)</f>
        <v>-1.9199999999999997</v>
      </c>
    </row>
    <row r="22" spans="1:34" x14ac:dyDescent="0.35">
      <c r="A22" s="3">
        <v>0.6</v>
      </c>
      <c r="B22" s="3">
        <v>0</v>
      </c>
      <c r="C22" s="2">
        <f t="shared" si="9"/>
        <v>0.3484708133971291</v>
      </c>
      <c r="D22" s="2">
        <f t="shared" si="10"/>
        <v>-0.22407272727272731</v>
      </c>
      <c r="F22" s="3" cm="1">
        <f t="array" ref="F22">INDEX(B$5:B$10,$B22+1)</f>
        <v>0</v>
      </c>
      <c r="G22" s="3" cm="1">
        <f t="array" ref="G22">INDEX(C$5:C$10,$B22+1)</f>
        <v>0</v>
      </c>
      <c r="H22" s="3" cm="1">
        <f t="array" ref="H22">INDEX(D$5:D$10,$B22+1)</f>
        <v>1</v>
      </c>
      <c r="I22" s="3" cm="1">
        <f t="array" ref="I22">INDEX(E$5:E$10,$B22+1)</f>
        <v>-0.1</v>
      </c>
      <c r="J22" s="3" cm="1">
        <f t="array" ref="J22">INDEX(I$5:I$10,$B22+1)</f>
        <v>0</v>
      </c>
      <c r="K22" s="3" cm="1">
        <f t="array" ref="K22">INDEX(J$5:J$10,$B22+1)</f>
        <v>0</v>
      </c>
      <c r="L22" s="3" cm="1">
        <f t="array" ref="L22">INDEX(I$5:I$10,$B22+2)</f>
        <v>3.930143540669857</v>
      </c>
      <c r="M22" s="3" cm="1">
        <f t="array" ref="M22">INDEX(J$5:J$10,$B22+2)</f>
        <v>2.5636363636363639</v>
      </c>
      <c r="V22" s="3">
        <v>0.6</v>
      </c>
      <c r="W22" s="3">
        <v>0</v>
      </c>
      <c r="X22" s="2">
        <f t="shared" si="11"/>
        <v>0.21312000000000003</v>
      </c>
      <c r="Y22" s="2">
        <f t="shared" si="12"/>
        <v>-0.85775999999999986</v>
      </c>
      <c r="AA22" s="3" cm="1">
        <f t="array" ref="AA22">INDEX(W$5:W$12,$W22+1)</f>
        <v>0</v>
      </c>
      <c r="AB22" s="3" cm="1">
        <f t="array" ref="AB22">INDEX(X$5:X$12,$W22+1)</f>
        <v>0</v>
      </c>
      <c r="AC22" s="3" cm="1">
        <f t="array" ref="AC22">INDEX(Y$5:Y$12,$W22+1)</f>
        <v>1</v>
      </c>
      <c r="AD22" s="3" cm="1">
        <f t="array" ref="AD22">INDEX(Z$5:Z$12,$W22+1)</f>
        <v>-0.1</v>
      </c>
      <c r="AE22" s="3" cm="1">
        <f t="array" ref="AE22">INDEX(AD$5:AD$12,$W22+1)</f>
        <v>3.4799999999999991</v>
      </c>
      <c r="AF22" s="3" cm="1">
        <f t="array" ref="AF22">INDEX(AE$5:AE$12,$W22+1)</f>
        <v>16.439999999999998</v>
      </c>
      <c r="AG22" s="3" cm="1">
        <f t="array" ref="AG22">INDEX(AD$5:AD$12,$W22+2)</f>
        <v>3</v>
      </c>
      <c r="AH22" s="3" cm="1">
        <f t="array" ref="AH22">INDEX(AE$5:AE$12,$W22+2)</f>
        <v>-1.9199999999999997</v>
      </c>
    </row>
    <row r="23" spans="1:34" x14ac:dyDescent="0.35">
      <c r="A23" s="3">
        <v>0.7</v>
      </c>
      <c r="B23" s="3">
        <v>0</v>
      </c>
      <c r="C23" s="2">
        <f t="shared" si="9"/>
        <v>0.46615645933014344</v>
      </c>
      <c r="D23" s="2">
        <f t="shared" si="10"/>
        <v>-0.22253636363636364</v>
      </c>
      <c r="F23" s="3" cm="1">
        <f t="array" ref="F23">INDEX(B$5:B$10,$B23+1)</f>
        <v>0</v>
      </c>
      <c r="G23" s="3" cm="1">
        <f t="array" ref="G23">INDEX(C$5:C$10,$B23+1)</f>
        <v>0</v>
      </c>
      <c r="H23" s="3" cm="1">
        <f t="array" ref="H23">INDEX(D$5:D$10,$B23+1)</f>
        <v>1</v>
      </c>
      <c r="I23" s="3" cm="1">
        <f t="array" ref="I23">INDEX(E$5:E$10,$B23+1)</f>
        <v>-0.1</v>
      </c>
      <c r="J23" s="3" cm="1">
        <f t="array" ref="J23">INDEX(I$5:I$10,$B23+1)</f>
        <v>0</v>
      </c>
      <c r="K23" s="3" cm="1">
        <f t="array" ref="K23">INDEX(J$5:J$10,$B23+1)</f>
        <v>0</v>
      </c>
      <c r="L23" s="3" cm="1">
        <f t="array" ref="L23">INDEX(I$5:I$10,$B23+2)</f>
        <v>3.930143540669857</v>
      </c>
      <c r="M23" s="3" cm="1">
        <f t="array" ref="M23">INDEX(J$5:J$10,$B23+2)</f>
        <v>2.5636363636363639</v>
      </c>
      <c r="V23" s="3">
        <v>0.7</v>
      </c>
      <c r="W23" s="3">
        <v>0</v>
      </c>
      <c r="X23" s="2">
        <f t="shared" si="11"/>
        <v>0.36315999999999998</v>
      </c>
      <c r="Y23" s="2">
        <f t="shared" si="12"/>
        <v>-0.70377999999999996</v>
      </c>
      <c r="AA23" s="3" cm="1">
        <f t="array" ref="AA23">INDEX(W$5:W$12,$W23+1)</f>
        <v>0</v>
      </c>
      <c r="AB23" s="3" cm="1">
        <f t="array" ref="AB23">INDEX(X$5:X$12,$W23+1)</f>
        <v>0</v>
      </c>
      <c r="AC23" s="3" cm="1">
        <f t="array" ref="AC23">INDEX(Y$5:Y$12,$W23+1)</f>
        <v>1</v>
      </c>
      <c r="AD23" s="3" cm="1">
        <f t="array" ref="AD23">INDEX(Z$5:Z$12,$W23+1)</f>
        <v>-0.1</v>
      </c>
      <c r="AE23" s="3" cm="1">
        <f t="array" ref="AE23">INDEX(AD$5:AD$12,$W23+1)</f>
        <v>3.4799999999999991</v>
      </c>
      <c r="AF23" s="3" cm="1">
        <f t="array" ref="AF23">INDEX(AE$5:AE$12,$W23+1)</f>
        <v>16.439999999999998</v>
      </c>
      <c r="AG23" s="3" cm="1">
        <f t="array" ref="AG23">INDEX(AD$5:AD$12,$W23+2)</f>
        <v>3</v>
      </c>
      <c r="AH23" s="3" cm="1">
        <f t="array" ref="AH23">INDEX(AE$5:AE$12,$W23+2)</f>
        <v>-1.9199999999999997</v>
      </c>
    </row>
    <row r="24" spans="1:34" x14ac:dyDescent="0.35">
      <c r="A24" s="3">
        <v>0.8</v>
      </c>
      <c r="B24" s="3">
        <v>0</v>
      </c>
      <c r="C24" s="2">
        <f t="shared" si="9"/>
        <v>0.61135311004784687</v>
      </c>
      <c r="D24" s="2">
        <f t="shared" si="10"/>
        <v>-0.20305454545454546</v>
      </c>
      <c r="F24" s="3" cm="1">
        <f t="array" ref="F24">INDEX(B$5:B$10,$B24+1)</f>
        <v>0</v>
      </c>
      <c r="G24" s="3" cm="1">
        <f t="array" ref="G24">INDEX(C$5:C$10,$B24+1)</f>
        <v>0</v>
      </c>
      <c r="H24" s="3" cm="1">
        <f t="array" ref="H24">INDEX(D$5:D$10,$B24+1)</f>
        <v>1</v>
      </c>
      <c r="I24" s="3" cm="1">
        <f t="array" ref="I24">INDEX(E$5:E$10,$B24+1)</f>
        <v>-0.1</v>
      </c>
      <c r="J24" s="3" cm="1">
        <f t="array" ref="J24">INDEX(I$5:I$10,$B24+1)</f>
        <v>0</v>
      </c>
      <c r="K24" s="3" cm="1">
        <f t="array" ref="K24">INDEX(J$5:J$10,$B24+1)</f>
        <v>0</v>
      </c>
      <c r="L24" s="3" cm="1">
        <f t="array" ref="L24">INDEX(I$5:I$10,$B24+2)</f>
        <v>3.930143540669857</v>
      </c>
      <c r="M24" s="3" cm="1">
        <f t="array" ref="M24">INDEX(J$5:J$10,$B24+2)</f>
        <v>2.5636363636363639</v>
      </c>
      <c r="V24" s="3">
        <v>0.8</v>
      </c>
      <c r="W24" s="3">
        <v>0</v>
      </c>
      <c r="X24" s="2">
        <f t="shared" si="11"/>
        <v>0.54464000000000012</v>
      </c>
      <c r="Y24" s="2">
        <f t="shared" si="12"/>
        <v>-0.51391999999999993</v>
      </c>
      <c r="AA24" s="3" cm="1">
        <f t="array" ref="AA24">INDEX(W$5:W$12,$W24+1)</f>
        <v>0</v>
      </c>
      <c r="AB24" s="3" cm="1">
        <f t="array" ref="AB24">INDEX(X$5:X$12,$W24+1)</f>
        <v>0</v>
      </c>
      <c r="AC24" s="3" cm="1">
        <f t="array" ref="AC24">INDEX(Y$5:Y$12,$W24+1)</f>
        <v>1</v>
      </c>
      <c r="AD24" s="3" cm="1">
        <f t="array" ref="AD24">INDEX(Z$5:Z$12,$W24+1)</f>
        <v>-0.1</v>
      </c>
      <c r="AE24" s="3" cm="1">
        <f t="array" ref="AE24">INDEX(AD$5:AD$12,$W24+1)</f>
        <v>3.4799999999999991</v>
      </c>
      <c r="AF24" s="3" cm="1">
        <f t="array" ref="AF24">INDEX(AE$5:AE$12,$W24+1)</f>
        <v>16.439999999999998</v>
      </c>
      <c r="AG24" s="3" cm="1">
        <f t="array" ref="AG24">INDEX(AD$5:AD$12,$W24+2)</f>
        <v>3</v>
      </c>
      <c r="AH24" s="3" cm="1">
        <f t="array" ref="AH24">INDEX(AE$5:AE$12,$W24+2)</f>
        <v>-1.9199999999999997</v>
      </c>
    </row>
    <row r="25" spans="1:34" x14ac:dyDescent="0.35">
      <c r="A25" s="3">
        <v>0.9</v>
      </c>
      <c r="B25" s="3">
        <v>0</v>
      </c>
      <c r="C25" s="2">
        <f>$B$5+A25*$D$5+1/6*A25*(A25-1)*(-$I$5*(A25-2)+$I$6*(A25+1))</f>
        <v>0.78799090909090919</v>
      </c>
      <c r="D25" s="2">
        <f t="shared" si="10"/>
        <v>-0.16306363636363636</v>
      </c>
      <c r="F25" s="3" cm="1">
        <f t="array" ref="F25">INDEX(B$5:B$10,$B25+1)</f>
        <v>0</v>
      </c>
      <c r="G25" s="3" cm="1">
        <f t="array" ref="G25">INDEX(C$5:C$10,$B25+1)</f>
        <v>0</v>
      </c>
      <c r="H25" s="3" cm="1">
        <f t="array" ref="H25">INDEX(D$5:D$10,$B25+1)</f>
        <v>1</v>
      </c>
      <c r="I25" s="3" cm="1">
        <f t="array" ref="I25">INDEX(E$5:E$10,$B25+1)</f>
        <v>-0.1</v>
      </c>
      <c r="J25" s="3" cm="1">
        <f t="array" ref="J25">INDEX(I$5:I$10,$B25+1)</f>
        <v>0</v>
      </c>
      <c r="K25" s="3" cm="1">
        <f t="array" ref="K25">INDEX(J$5:J$10,$B25+1)</f>
        <v>0</v>
      </c>
      <c r="L25" s="3" cm="1">
        <f t="array" ref="L25">INDEX(I$5:I$10,$B25+2)</f>
        <v>3.930143540669857</v>
      </c>
      <c r="M25" s="3" cm="1">
        <f t="array" ref="M25">INDEX(J$5:J$10,$B25+2)</f>
        <v>2.5636363636363639</v>
      </c>
      <c r="V25" s="3">
        <v>0.9</v>
      </c>
      <c r="W25" s="3">
        <v>0</v>
      </c>
      <c r="X25" s="2">
        <f t="shared" si="11"/>
        <v>0.75708000000000009</v>
      </c>
      <c r="Y25" s="2">
        <f t="shared" si="12"/>
        <v>-0.30653999999999998</v>
      </c>
      <c r="AA25" s="3" cm="1">
        <f t="array" ref="AA25">INDEX(W$5:W$12,$W25+1)</f>
        <v>0</v>
      </c>
      <c r="AB25" s="3" cm="1">
        <f t="array" ref="AB25">INDEX(X$5:X$12,$W25+1)</f>
        <v>0</v>
      </c>
      <c r="AC25" s="3" cm="1">
        <f t="array" ref="AC25">INDEX(Y$5:Y$12,$W25+1)</f>
        <v>1</v>
      </c>
      <c r="AD25" s="3" cm="1">
        <f t="array" ref="AD25">INDEX(Z$5:Z$12,$W25+1)</f>
        <v>-0.1</v>
      </c>
      <c r="AE25" s="3" cm="1">
        <f t="array" ref="AE25">INDEX(AD$5:AD$12,$W25+1)</f>
        <v>3.4799999999999991</v>
      </c>
      <c r="AF25" s="3" cm="1">
        <f t="array" ref="AF25">INDEX(AE$5:AE$12,$W25+1)</f>
        <v>16.439999999999998</v>
      </c>
      <c r="AG25" s="3" cm="1">
        <f t="array" ref="AG25">INDEX(AD$5:AD$12,$W25+2)</f>
        <v>3</v>
      </c>
      <c r="AH25" s="3" cm="1">
        <f t="array" ref="AH25">INDEX(AE$5:AE$12,$W25+2)</f>
        <v>-1.9199999999999997</v>
      </c>
    </row>
    <row r="26" spans="1:34" x14ac:dyDescent="0.35">
      <c r="A26" s="3">
        <v>0</v>
      </c>
      <c r="B26" s="3">
        <v>1</v>
      </c>
      <c r="C26" s="2">
        <f>$B$6+A26*$D$6+1/6*A26*(A26-1)*(-$I$6*(A26-2)+$I$7*(A26+1))</f>
        <v>1</v>
      </c>
      <c r="D26" s="2">
        <f>$C$6+A26*$E$6+1/6*A26*(A26-1)*(-$J$6*(A26-2)+$J$7*(A26+1))</f>
        <v>-0.1</v>
      </c>
      <c r="F26" s="3" cm="1">
        <f t="array" ref="F26">INDEX(B$5:B$10,$B26+1)</f>
        <v>1</v>
      </c>
      <c r="G26" s="3" cm="1">
        <f t="array" ref="G26">INDEX(C$5:C$10,$B26+1)</f>
        <v>-0.1</v>
      </c>
      <c r="H26" s="3" cm="1">
        <f t="array" ref="H26">INDEX(D$5:D$10,$B26+1)</f>
        <v>2.9</v>
      </c>
      <c r="I26" s="3" cm="1">
        <f t="array" ref="I26">INDEX(E$5:E$10,$B26+1)</f>
        <v>2.1</v>
      </c>
      <c r="J26" s="3" cm="1">
        <f t="array" ref="J26">INDEX(I$5:I$10,$B26+1)</f>
        <v>3.930143540669857</v>
      </c>
      <c r="K26" s="3" cm="1">
        <f t="array" ref="K26">INDEX(J$5:J$10,$B26+1)</f>
        <v>2.5636363636363639</v>
      </c>
      <c r="L26" s="3" cm="1">
        <f t="array" ref="L26">INDEX(I$5:I$10,$B26+2)</f>
        <v>-4.320574162679427</v>
      </c>
      <c r="M26" s="3" cm="1">
        <f t="array" ref="M26">INDEX(J$5:J$10,$B26+2)</f>
        <v>2.9454545454545453</v>
      </c>
      <c r="V26" s="3">
        <v>0</v>
      </c>
      <c r="W26" s="3">
        <v>1</v>
      </c>
      <c r="X26" s="2">
        <f>$W$6+V26*$Y$6+1/6*V26*(V26-1)*(-$AD$6*(V26-2)+$AD$7*(V26+1))</f>
        <v>1</v>
      </c>
      <c r="Y26" s="2">
        <f>$X$6+V26*$Z$6+1/6*V26*(V26-1)*(-$AE$6*(V26-2)+$AE$7*(V26+1))</f>
        <v>-0.1</v>
      </c>
      <c r="AA26" s="3" cm="1">
        <f t="array" ref="AA26">INDEX(W$5:W$12,$W26+1)</f>
        <v>1</v>
      </c>
      <c r="AB26" s="3" cm="1">
        <f t="array" ref="AB26">INDEX(X$5:X$12,$W26+1)</f>
        <v>-0.1</v>
      </c>
      <c r="AC26" s="3" cm="1">
        <f t="array" ref="AC26">INDEX(Y$5:Y$12,$W26+1)</f>
        <v>2.9</v>
      </c>
      <c r="AD26" s="3" cm="1">
        <f t="array" ref="AD26">INDEX(Z$5:Z$12,$W26+1)</f>
        <v>2.1</v>
      </c>
      <c r="AE26" s="3" cm="1">
        <f t="array" ref="AE26">INDEX(AD$5:AD$12,$W26+1)</f>
        <v>3</v>
      </c>
      <c r="AF26" s="3" cm="1">
        <f t="array" ref="AF26">INDEX(AE$5:AE$12,$W26+1)</f>
        <v>-1.9199999999999997</v>
      </c>
      <c r="AG26" s="3" cm="1">
        <f t="array" ref="AG26">INDEX(AD$5:AD$12,$W26+2)</f>
        <v>-4.080000000000001</v>
      </c>
      <c r="AH26" s="3" cm="1">
        <f t="array" ref="AH26">INDEX(AE$5:AE$12,$W26+2)</f>
        <v>4.4399999999999995</v>
      </c>
    </row>
    <row r="27" spans="1:34" x14ac:dyDescent="0.35">
      <c r="A27" s="3">
        <v>0.10000000000000009</v>
      </c>
      <c r="B27" s="3">
        <v>1</v>
      </c>
      <c r="C27" s="2">
        <f t="shared" ref="C27:C35" si="13">$B$6+A27*$D$6+1/6*A27*(A27-1)*(-$I$6*(A27-2)+$I$7*(A27+1))</f>
        <v>1.2492803827751198</v>
      </c>
      <c r="D27" s="2">
        <f t="shared" ref="D27:D35" si="14">$C$6+A27*$E$6+1/6*A27*(A27-1)*(-$J$6*(A27-2)+$J$7*(A27+1))</f>
        <v>-1.1663636363636279E-2</v>
      </c>
      <c r="F27" s="3" cm="1">
        <f t="array" ref="F27">INDEX(B$5:B$10,$B27+1)</f>
        <v>1</v>
      </c>
      <c r="G27" s="3" cm="1">
        <f t="array" ref="G27">INDEX(C$5:C$10,$B27+1)</f>
        <v>-0.1</v>
      </c>
      <c r="H27" s="3" cm="1">
        <f t="array" ref="H27">INDEX(D$5:D$10,$B27+1)</f>
        <v>2.9</v>
      </c>
      <c r="I27" s="3" cm="1">
        <f t="array" ref="I27">INDEX(E$5:E$10,$B27+1)</f>
        <v>2.1</v>
      </c>
      <c r="J27" s="3" cm="1">
        <f t="array" ref="J27">INDEX(I$5:I$10,$B27+1)</f>
        <v>3.930143540669857</v>
      </c>
      <c r="K27" s="3" cm="1">
        <f t="array" ref="K27">INDEX(J$5:J$10,$B27+1)</f>
        <v>2.5636363636363639</v>
      </c>
      <c r="L27" s="3" cm="1">
        <f t="array" ref="L27">INDEX(I$5:I$10,$B27+2)</f>
        <v>-4.320574162679427</v>
      </c>
      <c r="M27" s="3" cm="1">
        <f t="array" ref="M27">INDEX(J$5:J$10,$B27+2)</f>
        <v>2.9454545454545453</v>
      </c>
      <c r="V27" s="3">
        <v>0.10000000000000009</v>
      </c>
      <c r="W27" s="3">
        <v>1</v>
      </c>
      <c r="X27" s="2">
        <f t="shared" ref="X27:X36" si="15">$W$6+V27*$Y$6+1/6*V27*(V27-1)*(-$AD$6*(V27-2)+$AD$7*(V27+1))</f>
        <v>1.2718200000000002</v>
      </c>
      <c r="Y27" s="2">
        <f t="shared" ref="Y27:Y36" si="16">$X$6+V27*$Z$6+1/6*V27*(V27-1)*(-$AE$6*(V27-2)+$AE$7*(V27+1))</f>
        <v>9.1460000000000166E-2</v>
      </c>
      <c r="AA27" s="3" cm="1">
        <f t="array" ref="AA27">INDEX(W$5:W$12,$W27+1)</f>
        <v>1</v>
      </c>
      <c r="AB27" s="3" cm="1">
        <f t="array" ref="AB27">INDEX(X$5:X$12,$W27+1)</f>
        <v>-0.1</v>
      </c>
      <c r="AC27" s="3" cm="1">
        <f t="array" ref="AC27">INDEX(Y$5:Y$12,$W27+1)</f>
        <v>2.9</v>
      </c>
      <c r="AD27" s="3" cm="1">
        <f t="array" ref="AD27">INDEX(Z$5:Z$12,$W27+1)</f>
        <v>2.1</v>
      </c>
      <c r="AE27" s="3" cm="1">
        <f t="array" ref="AE27">INDEX(AD$5:AD$12,$W27+1)</f>
        <v>3</v>
      </c>
      <c r="AF27" s="3" cm="1">
        <f t="array" ref="AF27">INDEX(AE$5:AE$12,$W27+1)</f>
        <v>-1.9199999999999997</v>
      </c>
      <c r="AG27" s="3" cm="1">
        <f t="array" ref="AG27">INDEX(AD$5:AD$12,$W27+2)</f>
        <v>-4.080000000000001</v>
      </c>
      <c r="AH27" s="3" cm="1">
        <f t="array" ref="AH27">INDEX(AE$5:AE$12,$W27+2)</f>
        <v>4.4399999999999995</v>
      </c>
    </row>
    <row r="28" spans="1:34" x14ac:dyDescent="0.35">
      <c r="A28" s="3">
        <v>0.19999999999999996</v>
      </c>
      <c r="B28" s="3">
        <v>1</v>
      </c>
      <c r="C28" s="2">
        <f t="shared" si="13"/>
        <v>1.5296114832535883</v>
      </c>
      <c r="D28" s="2">
        <f t="shared" si="14"/>
        <v>0.10269090909090911</v>
      </c>
      <c r="F28" s="3" cm="1">
        <f t="array" ref="F28">INDEX(B$5:B$10,$B28+1)</f>
        <v>1</v>
      </c>
      <c r="G28" s="3" cm="1">
        <f t="array" ref="G28">INDEX(C$5:C$10,$B28+1)</f>
        <v>-0.1</v>
      </c>
      <c r="H28" s="3" cm="1">
        <f t="array" ref="H28">INDEX(D$5:D$10,$B28+1)</f>
        <v>2.9</v>
      </c>
      <c r="I28" s="3" cm="1">
        <f t="array" ref="I28">INDEX(E$5:E$10,$B28+1)</f>
        <v>2.1</v>
      </c>
      <c r="J28" s="3" cm="1">
        <f t="array" ref="J28">INDEX(I$5:I$10,$B28+1)</f>
        <v>3.930143540669857</v>
      </c>
      <c r="K28" s="3" cm="1">
        <f t="array" ref="K28">INDEX(J$5:J$10,$B28+1)</f>
        <v>2.5636363636363639</v>
      </c>
      <c r="L28" s="3" cm="1">
        <f t="array" ref="L28">INDEX(I$5:I$10,$B28+2)</f>
        <v>-4.320574162679427</v>
      </c>
      <c r="M28" s="3" cm="1">
        <f t="array" ref="M28">INDEX(J$5:J$10,$B28+2)</f>
        <v>2.9454545454545453</v>
      </c>
      <c r="V28" s="3">
        <v>0.19999999999999996</v>
      </c>
      <c r="W28" s="3">
        <v>1</v>
      </c>
      <c r="X28" s="2">
        <f t="shared" si="15"/>
        <v>1.56656</v>
      </c>
      <c r="Y28" s="2">
        <f t="shared" si="16"/>
        <v>0.27007999999999999</v>
      </c>
      <c r="AA28" s="3" cm="1">
        <f t="array" ref="AA28">INDEX(W$5:W$12,$W28+1)</f>
        <v>1</v>
      </c>
      <c r="AB28" s="3" cm="1">
        <f t="array" ref="AB28">INDEX(X$5:X$12,$W28+1)</f>
        <v>-0.1</v>
      </c>
      <c r="AC28" s="3" cm="1">
        <f t="array" ref="AC28">INDEX(Y$5:Y$12,$W28+1)</f>
        <v>2.9</v>
      </c>
      <c r="AD28" s="3" cm="1">
        <f t="array" ref="AD28">INDEX(Z$5:Z$12,$W28+1)</f>
        <v>2.1</v>
      </c>
      <c r="AE28" s="3" cm="1">
        <f t="array" ref="AE28">INDEX(AD$5:AD$12,$W28+1)</f>
        <v>3</v>
      </c>
      <c r="AF28" s="3" cm="1">
        <f t="array" ref="AF28">INDEX(AE$5:AE$12,$W28+1)</f>
        <v>-1.9199999999999997</v>
      </c>
      <c r="AG28" s="3" cm="1">
        <f t="array" ref="AG28">INDEX(AD$5:AD$12,$W28+2)</f>
        <v>-4.080000000000001</v>
      </c>
      <c r="AH28" s="3" cm="1">
        <f t="array" ref="AH28">INDEX(AE$5:AE$12,$W28+2)</f>
        <v>4.4399999999999995</v>
      </c>
    </row>
    <row r="29" spans="1:34" x14ac:dyDescent="0.35">
      <c r="A29" s="3">
        <v>0.30000000000000004</v>
      </c>
      <c r="B29" s="3">
        <v>1</v>
      </c>
      <c r="C29" s="2">
        <f t="shared" si="13"/>
        <v>1.8327425837320577</v>
      </c>
      <c r="D29" s="2">
        <f t="shared" si="14"/>
        <v>0.24344545454545469</v>
      </c>
      <c r="F29" s="3" cm="1">
        <f t="array" ref="F29">INDEX(B$5:B$10,$B29+1)</f>
        <v>1</v>
      </c>
      <c r="G29" s="3" cm="1">
        <f t="array" ref="G29">INDEX(C$5:C$10,$B29+1)</f>
        <v>-0.1</v>
      </c>
      <c r="H29" s="3" cm="1">
        <f t="array" ref="H29">INDEX(D$5:D$10,$B29+1)</f>
        <v>2.9</v>
      </c>
      <c r="I29" s="3" cm="1">
        <f t="array" ref="I29">INDEX(E$5:E$10,$B29+1)</f>
        <v>2.1</v>
      </c>
      <c r="J29" s="3" cm="1">
        <f t="array" ref="J29">INDEX(I$5:I$10,$B29+1)</f>
        <v>3.930143540669857</v>
      </c>
      <c r="K29" s="3" cm="1">
        <f t="array" ref="K29">INDEX(J$5:J$10,$B29+1)</f>
        <v>2.5636363636363639</v>
      </c>
      <c r="L29" s="3" cm="1">
        <f t="array" ref="L29">INDEX(I$5:I$10,$B29+2)</f>
        <v>-4.320574162679427</v>
      </c>
      <c r="M29" s="3" cm="1">
        <f t="array" ref="M29">INDEX(J$5:J$10,$B29+2)</f>
        <v>2.9454545454545453</v>
      </c>
      <c r="V29" s="3">
        <v>0.30000000000000004</v>
      </c>
      <c r="W29" s="3">
        <v>1</v>
      </c>
      <c r="X29" s="2">
        <f t="shared" si="15"/>
        <v>1.8771400000000003</v>
      </c>
      <c r="Y29" s="2">
        <f t="shared" si="16"/>
        <v>0.44222000000000017</v>
      </c>
      <c r="AA29" s="3" cm="1">
        <f t="array" ref="AA29">INDEX(W$5:W$12,$W29+1)</f>
        <v>1</v>
      </c>
      <c r="AB29" s="3" cm="1">
        <f t="array" ref="AB29">INDEX(X$5:X$12,$W29+1)</f>
        <v>-0.1</v>
      </c>
      <c r="AC29" s="3" cm="1">
        <f t="array" ref="AC29">INDEX(Y$5:Y$12,$W29+1)</f>
        <v>2.9</v>
      </c>
      <c r="AD29" s="3" cm="1">
        <f t="array" ref="AD29">INDEX(Z$5:Z$12,$W29+1)</f>
        <v>2.1</v>
      </c>
      <c r="AE29" s="3" cm="1">
        <f t="array" ref="AE29">INDEX(AD$5:AD$12,$W29+1)</f>
        <v>3</v>
      </c>
      <c r="AF29" s="3" cm="1">
        <f t="array" ref="AF29">INDEX(AE$5:AE$12,$W29+1)</f>
        <v>-1.9199999999999997</v>
      </c>
      <c r="AG29" s="3" cm="1">
        <f t="array" ref="AG29">INDEX(AD$5:AD$12,$W29+2)</f>
        <v>-4.080000000000001</v>
      </c>
      <c r="AH29" s="3" cm="1">
        <f t="array" ref="AH29">INDEX(AE$5:AE$12,$W29+2)</f>
        <v>4.4399999999999995</v>
      </c>
    </row>
    <row r="30" spans="1:34" x14ac:dyDescent="0.35">
      <c r="A30" s="3">
        <v>0.39999999999999991</v>
      </c>
      <c r="B30" s="3">
        <v>1</v>
      </c>
      <c r="C30" s="2">
        <f t="shared" si="13"/>
        <v>2.1504229665071768</v>
      </c>
      <c r="D30" s="2">
        <f t="shared" si="14"/>
        <v>0.41098181818181806</v>
      </c>
      <c r="F30" s="3" cm="1">
        <f t="array" ref="F30">INDEX(B$5:B$10,$B30+1)</f>
        <v>1</v>
      </c>
      <c r="G30" s="3" cm="1">
        <f t="array" ref="G30">INDEX(C$5:C$10,$B30+1)</f>
        <v>-0.1</v>
      </c>
      <c r="H30" s="3" cm="1">
        <f t="array" ref="H30">INDEX(D$5:D$10,$B30+1)</f>
        <v>2.9</v>
      </c>
      <c r="I30" s="3" cm="1">
        <f t="array" ref="I30">INDEX(E$5:E$10,$B30+1)</f>
        <v>2.1</v>
      </c>
      <c r="J30" s="3" cm="1">
        <f t="array" ref="J30">INDEX(I$5:I$10,$B30+1)</f>
        <v>3.930143540669857</v>
      </c>
      <c r="K30" s="3" cm="1">
        <f t="array" ref="K30">INDEX(J$5:J$10,$B30+1)</f>
        <v>2.5636363636363639</v>
      </c>
      <c r="L30" s="3" cm="1">
        <f t="array" ref="L30">INDEX(I$5:I$10,$B30+2)</f>
        <v>-4.320574162679427</v>
      </c>
      <c r="M30" s="3" cm="1">
        <f t="array" ref="M30">INDEX(J$5:J$10,$B30+2)</f>
        <v>2.9454545454545453</v>
      </c>
      <c r="V30" s="3">
        <v>0.39999999999999991</v>
      </c>
      <c r="W30" s="3">
        <v>1</v>
      </c>
      <c r="X30" s="2">
        <f t="shared" si="15"/>
        <v>2.1964799999999998</v>
      </c>
      <c r="Y30" s="2">
        <f t="shared" si="16"/>
        <v>0.6142399999999999</v>
      </c>
      <c r="AA30" s="3" cm="1">
        <f t="array" ref="AA30">INDEX(W$5:W$12,$W30+1)</f>
        <v>1</v>
      </c>
      <c r="AB30" s="3" cm="1">
        <f t="array" ref="AB30">INDEX(X$5:X$12,$W30+1)</f>
        <v>-0.1</v>
      </c>
      <c r="AC30" s="3" cm="1">
        <f t="array" ref="AC30">INDEX(Y$5:Y$12,$W30+1)</f>
        <v>2.9</v>
      </c>
      <c r="AD30" s="3" cm="1">
        <f t="array" ref="AD30">INDEX(Z$5:Z$12,$W30+1)</f>
        <v>2.1</v>
      </c>
      <c r="AE30" s="3" cm="1">
        <f t="array" ref="AE30">INDEX(AD$5:AD$12,$W30+1)</f>
        <v>3</v>
      </c>
      <c r="AF30" s="3" cm="1">
        <f t="array" ref="AF30">INDEX(AE$5:AE$12,$W30+1)</f>
        <v>-1.9199999999999997</v>
      </c>
      <c r="AG30" s="3" cm="1">
        <f t="array" ref="AG30">INDEX(AD$5:AD$12,$W30+2)</f>
        <v>-4.080000000000001</v>
      </c>
      <c r="AH30" s="3" cm="1">
        <f t="array" ref="AH30">INDEX(AE$5:AE$12,$W30+2)</f>
        <v>4.4399999999999995</v>
      </c>
    </row>
    <row r="31" spans="1:34" x14ac:dyDescent="0.35">
      <c r="A31" s="3">
        <v>0.5</v>
      </c>
      <c r="B31" s="3">
        <v>1</v>
      </c>
      <c r="C31" s="2">
        <f t="shared" si="13"/>
        <v>2.4744019138755982</v>
      </c>
      <c r="D31" s="2">
        <f t="shared" si="14"/>
        <v>0.60568181818181821</v>
      </c>
      <c r="F31" s="3" cm="1">
        <f t="array" ref="F31">INDEX(B$5:B$10,$B31+1)</f>
        <v>1</v>
      </c>
      <c r="G31" s="3" cm="1">
        <f t="array" ref="G31">INDEX(C$5:C$10,$B31+1)</f>
        <v>-0.1</v>
      </c>
      <c r="H31" s="3" cm="1">
        <f t="array" ref="H31">INDEX(D$5:D$10,$B31+1)</f>
        <v>2.9</v>
      </c>
      <c r="I31" s="3" cm="1">
        <f t="array" ref="I31">INDEX(E$5:E$10,$B31+1)</f>
        <v>2.1</v>
      </c>
      <c r="J31" s="3" cm="1">
        <f t="array" ref="J31">INDEX(I$5:I$10,$B31+1)</f>
        <v>3.930143540669857</v>
      </c>
      <c r="K31" s="3" cm="1">
        <f t="array" ref="K31">INDEX(J$5:J$10,$B31+1)</f>
        <v>2.5636363636363639</v>
      </c>
      <c r="L31" s="3" cm="1">
        <f t="array" ref="L31">INDEX(I$5:I$10,$B31+2)</f>
        <v>-4.320574162679427</v>
      </c>
      <c r="M31" s="3" cm="1">
        <f t="array" ref="M31">INDEX(J$5:J$10,$B31+2)</f>
        <v>2.9454545454545453</v>
      </c>
      <c r="V31" s="3">
        <v>0.5</v>
      </c>
      <c r="W31" s="3">
        <v>1</v>
      </c>
      <c r="X31" s="2">
        <f t="shared" si="15"/>
        <v>2.5175000000000001</v>
      </c>
      <c r="Y31" s="2">
        <f t="shared" si="16"/>
        <v>0.79250000000000009</v>
      </c>
      <c r="AA31" s="3" cm="1">
        <f t="array" ref="AA31">INDEX(W$5:W$12,$W31+1)</f>
        <v>1</v>
      </c>
      <c r="AB31" s="3" cm="1">
        <f t="array" ref="AB31">INDEX(X$5:X$12,$W31+1)</f>
        <v>-0.1</v>
      </c>
      <c r="AC31" s="3" cm="1">
        <f t="array" ref="AC31">INDEX(Y$5:Y$12,$W31+1)</f>
        <v>2.9</v>
      </c>
      <c r="AD31" s="3" cm="1">
        <f t="array" ref="AD31">INDEX(Z$5:Z$12,$W31+1)</f>
        <v>2.1</v>
      </c>
      <c r="AE31" s="3" cm="1">
        <f t="array" ref="AE31">INDEX(AD$5:AD$12,$W31+1)</f>
        <v>3</v>
      </c>
      <c r="AF31" s="3" cm="1">
        <f t="array" ref="AF31">INDEX(AE$5:AE$12,$W31+1)</f>
        <v>-1.9199999999999997</v>
      </c>
      <c r="AG31" s="3" cm="1">
        <f t="array" ref="AG31">INDEX(AD$5:AD$12,$W31+2)</f>
        <v>-4.080000000000001</v>
      </c>
      <c r="AH31" s="3" cm="1">
        <f t="array" ref="AH31">INDEX(AE$5:AE$12,$W31+2)</f>
        <v>4.4399999999999995</v>
      </c>
    </row>
    <row r="32" spans="1:34" x14ac:dyDescent="0.35">
      <c r="A32" s="3">
        <v>0.60000000000000009</v>
      </c>
      <c r="B32" s="3">
        <v>1</v>
      </c>
      <c r="C32" s="2">
        <f t="shared" si="13"/>
        <v>2.7964287081339716</v>
      </c>
      <c r="D32" s="2">
        <f t="shared" si="14"/>
        <v>0.82792727272727284</v>
      </c>
      <c r="F32" s="3" cm="1">
        <f t="array" ref="F32">INDEX(B$5:B$10,$B32+1)</f>
        <v>1</v>
      </c>
      <c r="G32" s="3" cm="1">
        <f t="array" ref="G32">INDEX(C$5:C$10,$B32+1)</f>
        <v>-0.1</v>
      </c>
      <c r="H32" s="3" cm="1">
        <f t="array" ref="H32">INDEX(D$5:D$10,$B32+1)</f>
        <v>2.9</v>
      </c>
      <c r="I32" s="3" cm="1">
        <f t="array" ref="I32">INDEX(E$5:E$10,$B32+1)</f>
        <v>2.1</v>
      </c>
      <c r="J32" s="3" cm="1">
        <f t="array" ref="J32">INDEX(I$5:I$10,$B32+1)</f>
        <v>3.930143540669857</v>
      </c>
      <c r="K32" s="3" cm="1">
        <f t="array" ref="K32">INDEX(J$5:J$10,$B32+1)</f>
        <v>2.5636363636363639</v>
      </c>
      <c r="L32" s="3" cm="1">
        <f t="array" ref="L32">INDEX(I$5:I$10,$B32+2)</f>
        <v>-4.320574162679427</v>
      </c>
      <c r="M32" s="3" cm="1">
        <f t="array" ref="M32">INDEX(J$5:J$10,$B32+2)</f>
        <v>2.9454545454545453</v>
      </c>
      <c r="V32" s="3">
        <v>0.60000000000000009</v>
      </c>
      <c r="W32" s="3">
        <v>1</v>
      </c>
      <c r="X32" s="2">
        <f t="shared" si="15"/>
        <v>2.8331200000000005</v>
      </c>
      <c r="Y32" s="2">
        <f t="shared" si="16"/>
        <v>0.98336000000000012</v>
      </c>
      <c r="AA32" s="3" cm="1">
        <f t="array" ref="AA32">INDEX(W$5:W$12,$W32+1)</f>
        <v>1</v>
      </c>
      <c r="AB32" s="3" cm="1">
        <f t="array" ref="AB32">INDEX(X$5:X$12,$W32+1)</f>
        <v>-0.1</v>
      </c>
      <c r="AC32" s="3" cm="1">
        <f t="array" ref="AC32">INDEX(Y$5:Y$12,$W32+1)</f>
        <v>2.9</v>
      </c>
      <c r="AD32" s="3" cm="1">
        <f t="array" ref="AD32">INDEX(Z$5:Z$12,$W32+1)</f>
        <v>2.1</v>
      </c>
      <c r="AE32" s="3" cm="1">
        <f t="array" ref="AE32">INDEX(AD$5:AD$12,$W32+1)</f>
        <v>3</v>
      </c>
      <c r="AF32" s="3" cm="1">
        <f t="array" ref="AF32">INDEX(AE$5:AE$12,$W32+1)</f>
        <v>-1.9199999999999997</v>
      </c>
      <c r="AG32" s="3" cm="1">
        <f t="array" ref="AG32">INDEX(AD$5:AD$12,$W32+2)</f>
        <v>-4.080000000000001</v>
      </c>
      <c r="AH32" s="3" cm="1">
        <f t="array" ref="AH32">INDEX(AE$5:AE$12,$W32+2)</f>
        <v>4.4399999999999995</v>
      </c>
    </row>
    <row r="33" spans="1:34" x14ac:dyDescent="0.35">
      <c r="A33" s="3">
        <v>0.7</v>
      </c>
      <c r="B33" s="3">
        <v>1</v>
      </c>
      <c r="C33" s="2">
        <f t="shared" si="13"/>
        <v>3.1082526315789472</v>
      </c>
      <c r="D33" s="2">
        <f t="shared" si="14"/>
        <v>1.0780999999999998</v>
      </c>
      <c r="F33" s="3" cm="1">
        <f t="array" ref="F33">INDEX(B$5:B$10,$B33+1)</f>
        <v>1</v>
      </c>
      <c r="G33" s="3" cm="1">
        <f t="array" ref="G33">INDEX(C$5:C$10,$B33+1)</f>
        <v>-0.1</v>
      </c>
      <c r="H33" s="3" cm="1">
        <f t="array" ref="H33">INDEX(D$5:D$10,$B33+1)</f>
        <v>2.9</v>
      </c>
      <c r="I33" s="3" cm="1">
        <f t="array" ref="I33">INDEX(E$5:E$10,$B33+1)</f>
        <v>2.1</v>
      </c>
      <c r="J33" s="3" cm="1">
        <f t="array" ref="J33">INDEX(I$5:I$10,$B33+1)</f>
        <v>3.930143540669857</v>
      </c>
      <c r="K33" s="3" cm="1">
        <f t="array" ref="K33">INDEX(J$5:J$10,$B33+1)</f>
        <v>2.5636363636363639</v>
      </c>
      <c r="L33" s="3" cm="1">
        <f t="array" ref="L33">INDEX(I$5:I$10,$B33+2)</f>
        <v>-4.320574162679427</v>
      </c>
      <c r="M33" s="3" cm="1">
        <f t="array" ref="M33">INDEX(J$5:J$10,$B33+2)</f>
        <v>2.9454545454545453</v>
      </c>
      <c r="V33" s="3">
        <v>0.7</v>
      </c>
      <c r="W33" s="3">
        <v>1</v>
      </c>
      <c r="X33" s="2">
        <f t="shared" si="15"/>
        <v>3.13626</v>
      </c>
      <c r="Y33" s="2">
        <f t="shared" si="16"/>
        <v>1.1931799999999999</v>
      </c>
      <c r="AA33" s="3" cm="1">
        <f t="array" ref="AA33">INDEX(W$5:W$12,$W33+1)</f>
        <v>1</v>
      </c>
      <c r="AB33" s="3" cm="1">
        <f t="array" ref="AB33">INDEX(X$5:X$12,$W33+1)</f>
        <v>-0.1</v>
      </c>
      <c r="AC33" s="3" cm="1">
        <f t="array" ref="AC33">INDEX(Y$5:Y$12,$W33+1)</f>
        <v>2.9</v>
      </c>
      <c r="AD33" s="3" cm="1">
        <f t="array" ref="AD33">INDEX(Z$5:Z$12,$W33+1)</f>
        <v>2.1</v>
      </c>
      <c r="AE33" s="3" cm="1">
        <f t="array" ref="AE33">INDEX(AD$5:AD$12,$W33+1)</f>
        <v>3</v>
      </c>
      <c r="AF33" s="3" cm="1">
        <f t="array" ref="AF33">INDEX(AE$5:AE$12,$W33+1)</f>
        <v>-1.9199999999999997</v>
      </c>
      <c r="AG33" s="3" cm="1">
        <f t="array" ref="AG33">INDEX(AD$5:AD$12,$W33+2)</f>
        <v>-4.080000000000001</v>
      </c>
      <c r="AH33" s="3" cm="1">
        <f t="array" ref="AH33">INDEX(AE$5:AE$12,$W33+2)</f>
        <v>4.4399999999999995</v>
      </c>
    </row>
    <row r="34" spans="1:34" x14ac:dyDescent="0.35">
      <c r="A34" s="3">
        <v>0.8</v>
      </c>
      <c r="B34" s="3">
        <v>1</v>
      </c>
      <c r="C34" s="2">
        <f t="shared" si="13"/>
        <v>3.4016229665071771</v>
      </c>
      <c r="D34" s="2">
        <f t="shared" si="14"/>
        <v>1.3565818181818183</v>
      </c>
      <c r="F34" s="3" cm="1">
        <f t="array" ref="F34">INDEX(B$5:B$10,$B34+1)</f>
        <v>1</v>
      </c>
      <c r="G34" s="3" cm="1">
        <f t="array" ref="G34">INDEX(C$5:C$10,$B34+1)</f>
        <v>-0.1</v>
      </c>
      <c r="H34" s="3" cm="1">
        <f t="array" ref="H34">INDEX(D$5:D$10,$B34+1)</f>
        <v>2.9</v>
      </c>
      <c r="I34" s="3" cm="1">
        <f t="array" ref="I34">INDEX(E$5:E$10,$B34+1)</f>
        <v>2.1</v>
      </c>
      <c r="J34" s="3" cm="1">
        <f t="array" ref="J34">INDEX(I$5:I$10,$B34+1)</f>
        <v>3.930143540669857</v>
      </c>
      <c r="K34" s="3" cm="1">
        <f t="array" ref="K34">INDEX(J$5:J$10,$B34+1)</f>
        <v>2.5636363636363639</v>
      </c>
      <c r="L34" s="3" cm="1">
        <f t="array" ref="L34">INDEX(I$5:I$10,$B34+2)</f>
        <v>-4.320574162679427</v>
      </c>
      <c r="M34" s="3" cm="1">
        <f t="array" ref="M34">INDEX(J$5:J$10,$B34+2)</f>
        <v>2.9454545454545453</v>
      </c>
      <c r="V34" s="3">
        <v>0.8</v>
      </c>
      <c r="W34" s="3">
        <v>1</v>
      </c>
      <c r="X34" s="2">
        <f t="shared" si="15"/>
        <v>3.4198399999999998</v>
      </c>
      <c r="Y34" s="2">
        <f t="shared" si="16"/>
        <v>1.42832</v>
      </c>
      <c r="AA34" s="3" cm="1">
        <f t="array" ref="AA34">INDEX(W$5:W$12,$W34+1)</f>
        <v>1</v>
      </c>
      <c r="AB34" s="3" cm="1">
        <f t="array" ref="AB34">INDEX(X$5:X$12,$W34+1)</f>
        <v>-0.1</v>
      </c>
      <c r="AC34" s="3" cm="1">
        <f t="array" ref="AC34">INDEX(Y$5:Y$12,$W34+1)</f>
        <v>2.9</v>
      </c>
      <c r="AD34" s="3" cm="1">
        <f t="array" ref="AD34">INDEX(Z$5:Z$12,$W34+1)</f>
        <v>2.1</v>
      </c>
      <c r="AE34" s="3" cm="1">
        <f t="array" ref="AE34">INDEX(AD$5:AD$12,$W34+1)</f>
        <v>3</v>
      </c>
      <c r="AF34" s="3" cm="1">
        <f t="array" ref="AF34">INDEX(AE$5:AE$12,$W34+1)</f>
        <v>-1.9199999999999997</v>
      </c>
      <c r="AG34" s="3" cm="1">
        <f t="array" ref="AG34">INDEX(AD$5:AD$12,$W34+2)</f>
        <v>-4.080000000000001</v>
      </c>
      <c r="AH34" s="3" cm="1">
        <f t="array" ref="AH34">INDEX(AE$5:AE$12,$W34+2)</f>
        <v>4.4399999999999995</v>
      </c>
    </row>
    <row r="35" spans="1:34" x14ac:dyDescent="0.35">
      <c r="A35" s="3">
        <v>0.89999999999999991</v>
      </c>
      <c r="B35" s="3">
        <v>1</v>
      </c>
      <c r="C35" s="2">
        <f t="shared" si="13"/>
        <v>3.668288995215311</v>
      </c>
      <c r="D35" s="2">
        <f t="shared" si="14"/>
        <v>1.6637545454545453</v>
      </c>
      <c r="F35" s="3" cm="1">
        <f t="array" ref="F35">INDEX(B$5:B$10,$B35+1)</f>
        <v>1</v>
      </c>
      <c r="G35" s="3" cm="1">
        <f t="array" ref="G35">INDEX(C$5:C$10,$B35+1)</f>
        <v>-0.1</v>
      </c>
      <c r="H35" s="3" cm="1">
        <f t="array" ref="H35">INDEX(D$5:D$10,$B35+1)</f>
        <v>2.9</v>
      </c>
      <c r="I35" s="3" cm="1">
        <f t="array" ref="I35">INDEX(E$5:E$10,$B35+1)</f>
        <v>2.1</v>
      </c>
      <c r="J35" s="3" cm="1">
        <f t="array" ref="J35">INDEX(I$5:I$10,$B35+1)</f>
        <v>3.930143540669857</v>
      </c>
      <c r="K35" s="3" cm="1">
        <f t="array" ref="K35">INDEX(J$5:J$10,$B35+1)</f>
        <v>2.5636363636363639</v>
      </c>
      <c r="L35" s="3" cm="1">
        <f t="array" ref="L35">INDEX(I$5:I$10,$B35+2)</f>
        <v>-4.320574162679427</v>
      </c>
      <c r="M35" s="3" cm="1">
        <f t="array" ref="M35">INDEX(J$5:J$10,$B35+2)</f>
        <v>2.9454545454545453</v>
      </c>
      <c r="V35" s="3">
        <v>0.89999999999999991</v>
      </c>
      <c r="W35" s="3">
        <v>1</v>
      </c>
      <c r="X35" s="2">
        <f t="shared" si="15"/>
        <v>3.6767799999999999</v>
      </c>
      <c r="Y35" s="2">
        <f t="shared" si="16"/>
        <v>1.6951399999999999</v>
      </c>
      <c r="AA35" s="3" cm="1">
        <f t="array" ref="AA35">INDEX(W$5:W$12,$W35+1)</f>
        <v>1</v>
      </c>
      <c r="AB35" s="3" cm="1">
        <f t="array" ref="AB35">INDEX(X$5:X$12,$W35+1)</f>
        <v>-0.1</v>
      </c>
      <c r="AC35" s="3" cm="1">
        <f t="array" ref="AC35">INDEX(Y$5:Y$12,$W35+1)</f>
        <v>2.9</v>
      </c>
      <c r="AD35" s="3" cm="1">
        <f t="array" ref="AD35">INDEX(Z$5:Z$12,$W35+1)</f>
        <v>2.1</v>
      </c>
      <c r="AE35" s="3" cm="1">
        <f t="array" ref="AE35">INDEX(AD$5:AD$12,$W35+1)</f>
        <v>3</v>
      </c>
      <c r="AF35" s="3" cm="1">
        <f t="array" ref="AF35">INDEX(AE$5:AE$12,$W35+1)</f>
        <v>-1.9199999999999997</v>
      </c>
      <c r="AG35" s="3" cm="1">
        <f t="array" ref="AG35">INDEX(AD$5:AD$12,$W35+2)</f>
        <v>-4.080000000000001</v>
      </c>
      <c r="AH35" s="3" cm="1">
        <f t="array" ref="AH35">INDEX(AE$5:AE$12,$W35+2)</f>
        <v>4.4399999999999995</v>
      </c>
    </row>
    <row r="36" spans="1:34" x14ac:dyDescent="0.35">
      <c r="A36" s="3">
        <v>0</v>
      </c>
      <c r="B36" s="3">
        <v>2</v>
      </c>
      <c r="C36" s="2">
        <f>$B$7+A36*$D$7+1/6*A36*(A36-1)*(-$I$7*(A36-2)+$I$8*(A36+1))</f>
        <v>3.9</v>
      </c>
      <c r="D36" s="2">
        <f>$C$7+A36*$E$7+1/6*A36*(A36-1)*(-$J$7*(A36-2)+$J$8*(A36+1))</f>
        <v>2</v>
      </c>
      <c r="F36" s="3" cm="1">
        <f t="array" ref="F36">INDEX(B$5:B$10,$B36+1)</f>
        <v>3.9</v>
      </c>
      <c r="G36" s="3" cm="1">
        <f t="array" ref="G36">INDEX(C$5:C$10,$B36+1)</f>
        <v>2</v>
      </c>
      <c r="H36" s="3" cm="1">
        <f t="array" ref="H36">INDEX(D$5:D$10,$B36+1)</f>
        <v>0.69999999999999973</v>
      </c>
      <c r="I36" s="3" cm="1">
        <f t="array" ref="I36">INDEX(E$5:E$10,$B36+1)</f>
        <v>4</v>
      </c>
      <c r="J36" s="3" cm="1">
        <f t="array" ref="J36">INDEX(I$5:I$10,$B36+1)</f>
        <v>-4.320574162679427</v>
      </c>
      <c r="K36" s="3" cm="1">
        <f t="array" ref="K36">INDEX(J$5:J$10,$B36+1)</f>
        <v>2.9454545454545453</v>
      </c>
      <c r="L36" s="3" cm="1">
        <f t="array" ref="L36">INDEX(I$5:I$10,$B36+2)</f>
        <v>0.15215311004784848</v>
      </c>
      <c r="M36" s="3" cm="1">
        <f t="array" ref="M36">INDEX(J$5:J$10,$B36+2)</f>
        <v>-2.9454545454545462</v>
      </c>
      <c r="V36" s="3">
        <v>0</v>
      </c>
      <c r="W36" s="3">
        <v>2</v>
      </c>
      <c r="X36" s="2">
        <f>$W$7+V36*$Y$7+1/6*V36*(V36-1)*(-$AD$7*(V36-2)+$AD$8*(V36+1))</f>
        <v>3.9</v>
      </c>
      <c r="Y36" s="2">
        <f>$X$7+V36*$Z$7+1/6*V36*(V36-1)*(-$AE$7*(V36-2)+$AE$8*(V36+1))</f>
        <v>2</v>
      </c>
      <c r="AA36" s="3" cm="1">
        <f t="array" ref="AA36">INDEX(W$5:W$12,$W36+1)</f>
        <v>3.9</v>
      </c>
      <c r="AB36" s="3" cm="1">
        <f t="array" ref="AB36">INDEX(X$5:X$12,$W36+1)</f>
        <v>2</v>
      </c>
      <c r="AC36" s="3" cm="1">
        <f t="array" ref="AC36">INDEX(Y$5:Y$12,$W36+1)</f>
        <v>0.69999999999999973</v>
      </c>
      <c r="AD36" s="3" cm="1">
        <f t="array" ref="AD36">INDEX(Z$5:Z$12,$W36+1)</f>
        <v>4</v>
      </c>
      <c r="AE36" s="3" cm="1">
        <f t="array" ref="AE36">INDEX(AD$5:AD$12,$W36+1)</f>
        <v>-4.080000000000001</v>
      </c>
      <c r="AF36" s="3" cm="1">
        <f t="array" ref="AF36">INDEX(AE$5:AE$12,$W36+1)</f>
        <v>4.4399999999999995</v>
      </c>
      <c r="AG36" s="3" cm="1">
        <f t="array" ref="AG36">INDEX(AD$5:AD$12,$W36+2)</f>
        <v>0.12000000000000194</v>
      </c>
      <c r="AH36" s="3" cm="1">
        <f t="array" ref="AH36">INDEX(AE$5:AE$12,$W36+2)</f>
        <v>-4.4400000000000013</v>
      </c>
    </row>
    <row r="37" spans="1:34" x14ac:dyDescent="0.35">
      <c r="A37" s="3">
        <v>0.10000000000000009</v>
      </c>
      <c r="B37" s="3">
        <v>2</v>
      </c>
      <c r="C37" s="2">
        <f t="shared" ref="C37:C45" si="17">$B$7+A37*$D$7+1/6*A37*(A37-1)*(-$I$7*(A37-2)+$I$8*(A37+1))</f>
        <v>4.0906258373205739</v>
      </c>
      <c r="D37" s="2">
        <f t="shared" ref="D37:D45" si="18">$C$7+A37*$E$7+1/6*A37*(A37-1)*(-$J$7*(A37-2)+$J$8*(A37+1))</f>
        <v>2.3646545454545458</v>
      </c>
      <c r="F37" s="3" cm="1">
        <f t="array" ref="F37">INDEX(B$5:B$10,$B37+1)</f>
        <v>3.9</v>
      </c>
      <c r="G37" s="3" cm="1">
        <f t="array" ref="G37">INDEX(C$5:C$10,$B37+1)</f>
        <v>2</v>
      </c>
      <c r="H37" s="3" cm="1">
        <f t="array" ref="H37">INDEX(D$5:D$10,$B37+1)</f>
        <v>0.69999999999999973</v>
      </c>
      <c r="I37" s="3" cm="1">
        <f t="array" ref="I37">INDEX(E$5:E$10,$B37+1)</f>
        <v>4</v>
      </c>
      <c r="J37" s="3" cm="1">
        <f t="array" ref="J37">INDEX(I$5:I$10,$B37+1)</f>
        <v>-4.320574162679427</v>
      </c>
      <c r="K37" s="3" cm="1">
        <f t="array" ref="K37">INDEX(J$5:J$10,$B37+1)</f>
        <v>2.9454545454545453</v>
      </c>
      <c r="L37" s="3" cm="1">
        <f t="array" ref="L37">INDEX(I$5:I$10,$B37+2)</f>
        <v>0.15215311004784848</v>
      </c>
      <c r="M37" s="3" cm="1">
        <f t="array" ref="M37">INDEX(J$5:J$10,$B37+2)</f>
        <v>-2.9454545454545462</v>
      </c>
      <c r="V37" s="3">
        <v>0.10000000000000009</v>
      </c>
      <c r="W37" s="3">
        <v>2</v>
      </c>
      <c r="X37" s="2">
        <f t="shared" ref="X37:X46" si="19">$W$7+V37*$Y$7+1/6*V37*(V37-1)*(-$AD$7*(V37-2)+$AD$8*(V37+1))</f>
        <v>4.0842999999999998</v>
      </c>
      <c r="Y37" s="2">
        <f t="shared" ref="Y37:Y46" si="20">$X$7+V37*$Z$7+1/6*V37*(V37-1)*(-$AE$7*(V37-2)+$AE$8*(V37+1))</f>
        <v>2.3467200000000004</v>
      </c>
      <c r="AA37" s="3" cm="1">
        <f t="array" ref="AA37">INDEX(W$5:W$12,$W37+1)</f>
        <v>3.9</v>
      </c>
      <c r="AB37" s="3" cm="1">
        <f t="array" ref="AB37">INDEX(X$5:X$12,$W37+1)</f>
        <v>2</v>
      </c>
      <c r="AC37" s="3" cm="1">
        <f t="array" ref="AC37">INDEX(Y$5:Y$12,$W37+1)</f>
        <v>0.69999999999999973</v>
      </c>
      <c r="AD37" s="3" cm="1">
        <f t="array" ref="AD37">INDEX(Z$5:Z$12,$W37+1)</f>
        <v>4</v>
      </c>
      <c r="AE37" s="3" cm="1">
        <f t="array" ref="AE37">INDEX(AD$5:AD$12,$W37+1)</f>
        <v>-4.080000000000001</v>
      </c>
      <c r="AF37" s="3" cm="1">
        <f t="array" ref="AF37">INDEX(AE$5:AE$12,$W37+1)</f>
        <v>4.4399999999999995</v>
      </c>
      <c r="AG37" s="3" cm="1">
        <f t="array" ref="AG37">INDEX(AD$5:AD$12,$W37+2)</f>
        <v>0.12000000000000194</v>
      </c>
      <c r="AH37" s="3" cm="1">
        <f t="array" ref="AH37">INDEX(AE$5:AE$12,$W37+2)</f>
        <v>-4.4400000000000013</v>
      </c>
    </row>
    <row r="38" spans="1:34" x14ac:dyDescent="0.35">
      <c r="A38" s="3">
        <v>0.20000000000000018</v>
      </c>
      <c r="B38" s="3">
        <v>2</v>
      </c>
      <c r="C38" s="2">
        <f t="shared" si="17"/>
        <v>4.2425186602870815</v>
      </c>
      <c r="D38" s="2">
        <f t="shared" si="18"/>
        <v>2.7528727272727278</v>
      </c>
      <c r="F38" s="3" cm="1">
        <f t="array" ref="F38">INDEX(B$5:B$10,$B38+1)</f>
        <v>3.9</v>
      </c>
      <c r="G38" s="3" cm="1">
        <f t="array" ref="G38">INDEX(C$5:C$10,$B38+1)</f>
        <v>2</v>
      </c>
      <c r="H38" s="3" cm="1">
        <f t="array" ref="H38">INDEX(D$5:D$10,$B38+1)</f>
        <v>0.69999999999999973</v>
      </c>
      <c r="I38" s="3" cm="1">
        <f t="array" ref="I38">INDEX(E$5:E$10,$B38+1)</f>
        <v>4</v>
      </c>
      <c r="J38" s="3" cm="1">
        <f t="array" ref="J38">INDEX(I$5:I$10,$B38+1)</f>
        <v>-4.320574162679427</v>
      </c>
      <c r="K38" s="3" cm="1">
        <f t="array" ref="K38">INDEX(J$5:J$10,$B38+1)</f>
        <v>2.9454545454545453</v>
      </c>
      <c r="L38" s="3" cm="1">
        <f t="array" ref="L38">INDEX(I$5:I$10,$B38+2)</f>
        <v>0.15215311004784848</v>
      </c>
      <c r="M38" s="3" cm="1">
        <f t="array" ref="M38">INDEX(J$5:J$10,$B38+2)</f>
        <v>-2.9454545454545462</v>
      </c>
      <c r="V38" s="3">
        <v>0.20000000000000018</v>
      </c>
      <c r="W38" s="3">
        <v>2</v>
      </c>
      <c r="X38" s="2">
        <f t="shared" si="19"/>
        <v>4.2320000000000002</v>
      </c>
      <c r="Y38" s="2">
        <f t="shared" si="20"/>
        <v>2.7289600000000007</v>
      </c>
      <c r="AA38" s="3" cm="1">
        <f t="array" ref="AA38">INDEX(W$5:W$12,$W38+1)</f>
        <v>3.9</v>
      </c>
      <c r="AB38" s="3" cm="1">
        <f t="array" ref="AB38">INDEX(X$5:X$12,$W38+1)</f>
        <v>2</v>
      </c>
      <c r="AC38" s="3" cm="1">
        <f t="array" ref="AC38">INDEX(Y$5:Y$12,$W38+1)</f>
        <v>0.69999999999999973</v>
      </c>
      <c r="AD38" s="3" cm="1">
        <f t="array" ref="AD38">INDEX(Z$5:Z$12,$W38+1)</f>
        <v>4</v>
      </c>
      <c r="AE38" s="3" cm="1">
        <f t="array" ref="AE38">INDEX(AD$5:AD$12,$W38+1)</f>
        <v>-4.080000000000001</v>
      </c>
      <c r="AF38" s="3" cm="1">
        <f t="array" ref="AF38">INDEX(AE$5:AE$12,$W38+1)</f>
        <v>4.4399999999999995</v>
      </c>
      <c r="AG38" s="3" cm="1">
        <f t="array" ref="AG38">INDEX(AD$5:AD$12,$W38+2)</f>
        <v>0.12000000000000194</v>
      </c>
      <c r="AH38" s="3" cm="1">
        <f t="array" ref="AH38">INDEX(AE$5:AE$12,$W38+2)</f>
        <v>-4.4400000000000013</v>
      </c>
    </row>
    <row r="39" spans="1:34" x14ac:dyDescent="0.35">
      <c r="A39" s="3">
        <v>0.29999999999999982</v>
      </c>
      <c r="B39" s="3">
        <v>2</v>
      </c>
      <c r="C39" s="2">
        <f t="shared" si="17"/>
        <v>4.3601511961722483</v>
      </c>
      <c r="D39" s="2">
        <f t="shared" si="18"/>
        <v>3.1587636363636356</v>
      </c>
      <c r="F39" s="3" cm="1">
        <f t="array" ref="F39">INDEX(B$5:B$10,$B39+1)</f>
        <v>3.9</v>
      </c>
      <c r="G39" s="3" cm="1">
        <f t="array" ref="G39">INDEX(C$5:C$10,$B39+1)</f>
        <v>2</v>
      </c>
      <c r="H39" s="3" cm="1">
        <f t="array" ref="H39">INDEX(D$5:D$10,$B39+1)</f>
        <v>0.69999999999999973</v>
      </c>
      <c r="I39" s="3" cm="1">
        <f t="array" ref="I39">INDEX(E$5:E$10,$B39+1)</f>
        <v>4</v>
      </c>
      <c r="J39" s="3" cm="1">
        <f t="array" ref="J39">INDEX(I$5:I$10,$B39+1)</f>
        <v>-4.320574162679427</v>
      </c>
      <c r="K39" s="3" cm="1">
        <f t="array" ref="K39">INDEX(J$5:J$10,$B39+1)</f>
        <v>2.9454545454545453</v>
      </c>
      <c r="L39" s="3" cm="1">
        <f t="array" ref="L39">INDEX(I$5:I$10,$B39+2)</f>
        <v>0.15215311004784848</v>
      </c>
      <c r="M39" s="3" cm="1">
        <f t="array" ref="M39">INDEX(J$5:J$10,$B39+2)</f>
        <v>-2.9454545454545462</v>
      </c>
      <c r="V39" s="3">
        <v>0.29999999999999982</v>
      </c>
      <c r="W39" s="3">
        <v>2</v>
      </c>
      <c r="X39" s="2">
        <f t="shared" si="19"/>
        <v>4.3472999999999997</v>
      </c>
      <c r="Y39" s="2">
        <f t="shared" si="20"/>
        <v>3.1378399999999993</v>
      </c>
      <c r="AA39" s="3" cm="1">
        <f t="array" ref="AA39">INDEX(W$5:W$12,$W39+1)</f>
        <v>3.9</v>
      </c>
      <c r="AB39" s="3" cm="1">
        <f t="array" ref="AB39">INDEX(X$5:X$12,$W39+1)</f>
        <v>2</v>
      </c>
      <c r="AC39" s="3" cm="1">
        <f t="array" ref="AC39">INDEX(Y$5:Y$12,$W39+1)</f>
        <v>0.69999999999999973</v>
      </c>
      <c r="AD39" s="3" cm="1">
        <f t="array" ref="AD39">INDEX(Z$5:Z$12,$W39+1)</f>
        <v>4</v>
      </c>
      <c r="AE39" s="3" cm="1">
        <f t="array" ref="AE39">INDEX(AD$5:AD$12,$W39+1)</f>
        <v>-4.080000000000001</v>
      </c>
      <c r="AF39" s="3" cm="1">
        <f t="array" ref="AF39">INDEX(AE$5:AE$12,$W39+1)</f>
        <v>4.4399999999999995</v>
      </c>
      <c r="AG39" s="3" cm="1">
        <f t="array" ref="AG39">INDEX(AD$5:AD$12,$W39+2)</f>
        <v>0.12000000000000194</v>
      </c>
      <c r="AH39" s="3" cm="1">
        <f t="array" ref="AH39">INDEX(AE$5:AE$12,$W39+2)</f>
        <v>-4.4400000000000013</v>
      </c>
    </row>
    <row r="40" spans="1:34" x14ac:dyDescent="0.35">
      <c r="A40" s="3">
        <v>0.39999999999999991</v>
      </c>
      <c r="B40" s="3">
        <v>2</v>
      </c>
      <c r="C40" s="2">
        <f t="shared" si="17"/>
        <v>4.4479961722488035</v>
      </c>
      <c r="D40" s="2">
        <f t="shared" si="18"/>
        <v>3.5764363636363634</v>
      </c>
      <c r="F40" s="3" cm="1">
        <f t="array" ref="F40">INDEX(B$5:B$10,$B40+1)</f>
        <v>3.9</v>
      </c>
      <c r="G40" s="3" cm="1">
        <f t="array" ref="G40">INDEX(C$5:C$10,$B40+1)</f>
        <v>2</v>
      </c>
      <c r="H40" s="3" cm="1">
        <f t="array" ref="H40">INDEX(D$5:D$10,$B40+1)</f>
        <v>0.69999999999999973</v>
      </c>
      <c r="I40" s="3" cm="1">
        <f t="array" ref="I40">INDEX(E$5:E$10,$B40+1)</f>
        <v>4</v>
      </c>
      <c r="J40" s="3" cm="1">
        <f t="array" ref="J40">INDEX(I$5:I$10,$B40+1)</f>
        <v>-4.320574162679427</v>
      </c>
      <c r="K40" s="3" cm="1">
        <f t="array" ref="K40">INDEX(J$5:J$10,$B40+1)</f>
        <v>2.9454545454545453</v>
      </c>
      <c r="L40" s="3" cm="1">
        <f t="array" ref="L40">INDEX(I$5:I$10,$B40+2)</f>
        <v>0.15215311004784848</v>
      </c>
      <c r="M40" s="3" cm="1">
        <f t="array" ref="M40">INDEX(J$5:J$10,$B40+2)</f>
        <v>-2.9454545454545462</v>
      </c>
      <c r="V40" s="3">
        <v>0.39999999999999991</v>
      </c>
      <c r="W40" s="3">
        <v>2</v>
      </c>
      <c r="X40" s="2">
        <f t="shared" si="19"/>
        <v>4.4344000000000001</v>
      </c>
      <c r="Y40" s="2">
        <f t="shared" si="20"/>
        <v>3.5644799999999996</v>
      </c>
      <c r="AA40" s="3" cm="1">
        <f t="array" ref="AA40">INDEX(W$5:W$12,$W40+1)</f>
        <v>3.9</v>
      </c>
      <c r="AB40" s="3" cm="1">
        <f t="array" ref="AB40">INDEX(X$5:X$12,$W40+1)</f>
        <v>2</v>
      </c>
      <c r="AC40" s="3" cm="1">
        <f t="array" ref="AC40">INDEX(Y$5:Y$12,$W40+1)</f>
        <v>0.69999999999999973</v>
      </c>
      <c r="AD40" s="3" cm="1">
        <f t="array" ref="AD40">INDEX(Z$5:Z$12,$W40+1)</f>
        <v>4</v>
      </c>
      <c r="AE40" s="3" cm="1">
        <f t="array" ref="AE40">INDEX(AD$5:AD$12,$W40+1)</f>
        <v>-4.080000000000001</v>
      </c>
      <c r="AF40" s="3" cm="1">
        <f t="array" ref="AF40">INDEX(AE$5:AE$12,$W40+1)</f>
        <v>4.4399999999999995</v>
      </c>
      <c r="AG40" s="3" cm="1">
        <f t="array" ref="AG40">INDEX(AD$5:AD$12,$W40+2)</f>
        <v>0.12000000000000194</v>
      </c>
      <c r="AH40" s="3" cm="1">
        <f t="array" ref="AH40">INDEX(AE$5:AE$12,$W40+2)</f>
        <v>-4.4400000000000013</v>
      </c>
    </row>
    <row r="41" spans="1:34" x14ac:dyDescent="0.35">
      <c r="A41" s="3">
        <v>0.5</v>
      </c>
      <c r="B41" s="3">
        <v>2</v>
      </c>
      <c r="C41" s="2">
        <f t="shared" si="17"/>
        <v>4.5105263157894733</v>
      </c>
      <c r="D41" s="2">
        <f t="shared" si="18"/>
        <v>4</v>
      </c>
      <c r="F41" s="3" cm="1">
        <f t="array" ref="F41">INDEX(B$5:B$10,$B41+1)</f>
        <v>3.9</v>
      </c>
      <c r="G41" s="3" cm="1">
        <f t="array" ref="G41">INDEX(C$5:C$10,$B41+1)</f>
        <v>2</v>
      </c>
      <c r="H41" s="3" cm="1">
        <f t="array" ref="H41">INDEX(D$5:D$10,$B41+1)</f>
        <v>0.69999999999999973</v>
      </c>
      <c r="I41" s="3" cm="1">
        <f t="array" ref="I41">INDEX(E$5:E$10,$B41+1)</f>
        <v>4</v>
      </c>
      <c r="J41" s="3" cm="1">
        <f t="array" ref="J41">INDEX(I$5:I$10,$B41+1)</f>
        <v>-4.320574162679427</v>
      </c>
      <c r="K41" s="3" cm="1">
        <f t="array" ref="K41">INDEX(J$5:J$10,$B41+1)</f>
        <v>2.9454545454545453</v>
      </c>
      <c r="L41" s="3" cm="1">
        <f t="array" ref="L41">INDEX(I$5:I$10,$B41+2)</f>
        <v>0.15215311004784848</v>
      </c>
      <c r="M41" s="3" cm="1">
        <f t="array" ref="M41">INDEX(J$5:J$10,$B41+2)</f>
        <v>-2.9454545454545462</v>
      </c>
      <c r="V41" s="3">
        <v>0.5</v>
      </c>
      <c r="W41" s="3">
        <v>2</v>
      </c>
      <c r="X41" s="2">
        <f t="shared" si="19"/>
        <v>4.4974999999999996</v>
      </c>
      <c r="Y41" s="2">
        <f t="shared" si="20"/>
        <v>4</v>
      </c>
      <c r="AA41" s="3" cm="1">
        <f t="array" ref="AA41">INDEX(W$5:W$12,$W41+1)</f>
        <v>3.9</v>
      </c>
      <c r="AB41" s="3" cm="1">
        <f t="array" ref="AB41">INDEX(X$5:X$12,$W41+1)</f>
        <v>2</v>
      </c>
      <c r="AC41" s="3" cm="1">
        <f t="array" ref="AC41">INDEX(Y$5:Y$12,$W41+1)</f>
        <v>0.69999999999999973</v>
      </c>
      <c r="AD41" s="3" cm="1">
        <f t="array" ref="AD41">INDEX(Z$5:Z$12,$W41+1)</f>
        <v>4</v>
      </c>
      <c r="AE41" s="3" cm="1">
        <f t="array" ref="AE41">INDEX(AD$5:AD$12,$W41+1)</f>
        <v>-4.080000000000001</v>
      </c>
      <c r="AF41" s="3" cm="1">
        <f t="array" ref="AF41">INDEX(AE$5:AE$12,$W41+1)</f>
        <v>4.4399999999999995</v>
      </c>
      <c r="AG41" s="3" cm="1">
        <f t="array" ref="AG41">INDEX(AD$5:AD$12,$W41+2)</f>
        <v>0.12000000000000194</v>
      </c>
      <c r="AH41" s="3" cm="1">
        <f t="array" ref="AH41">INDEX(AE$5:AE$12,$W41+2)</f>
        <v>-4.4400000000000013</v>
      </c>
    </row>
    <row r="42" spans="1:34" x14ac:dyDescent="0.35">
      <c r="A42" s="3">
        <v>0.60000000000000009</v>
      </c>
      <c r="B42" s="3">
        <v>2</v>
      </c>
      <c r="C42" s="2">
        <f t="shared" si="17"/>
        <v>4.5522143540669857</v>
      </c>
      <c r="D42" s="2">
        <f t="shared" si="18"/>
        <v>4.423563636363637</v>
      </c>
      <c r="F42" s="3" cm="1">
        <f t="array" ref="F42">INDEX(B$5:B$10,$B42+1)</f>
        <v>3.9</v>
      </c>
      <c r="G42" s="3" cm="1">
        <f t="array" ref="G42">INDEX(C$5:C$10,$B42+1)</f>
        <v>2</v>
      </c>
      <c r="H42" s="3" cm="1">
        <f t="array" ref="H42">INDEX(D$5:D$10,$B42+1)</f>
        <v>0.69999999999999973</v>
      </c>
      <c r="I42" s="3" cm="1">
        <f t="array" ref="I42">INDEX(E$5:E$10,$B42+1)</f>
        <v>4</v>
      </c>
      <c r="J42" s="3" cm="1">
        <f t="array" ref="J42">INDEX(I$5:I$10,$B42+1)</f>
        <v>-4.320574162679427</v>
      </c>
      <c r="K42" s="3" cm="1">
        <f t="array" ref="K42">INDEX(J$5:J$10,$B42+1)</f>
        <v>2.9454545454545453</v>
      </c>
      <c r="L42" s="3" cm="1">
        <f t="array" ref="L42">INDEX(I$5:I$10,$B42+2)</f>
        <v>0.15215311004784848</v>
      </c>
      <c r="M42" s="3" cm="1">
        <f t="array" ref="M42">INDEX(J$5:J$10,$B42+2)</f>
        <v>-2.9454545454545462</v>
      </c>
      <c r="V42" s="3">
        <v>0.60000000000000009</v>
      </c>
      <c r="W42" s="3">
        <v>2</v>
      </c>
      <c r="X42" s="2">
        <f t="shared" si="19"/>
        <v>4.5407999999999999</v>
      </c>
      <c r="Y42" s="2">
        <f t="shared" si="20"/>
        <v>4.4355200000000004</v>
      </c>
      <c r="AA42" s="3" cm="1">
        <f t="array" ref="AA42">INDEX(W$5:W$12,$W42+1)</f>
        <v>3.9</v>
      </c>
      <c r="AB42" s="3" cm="1">
        <f t="array" ref="AB42">INDEX(X$5:X$12,$W42+1)</f>
        <v>2</v>
      </c>
      <c r="AC42" s="3" cm="1">
        <f t="array" ref="AC42">INDEX(Y$5:Y$12,$W42+1)</f>
        <v>0.69999999999999973</v>
      </c>
      <c r="AD42" s="3" cm="1">
        <f t="array" ref="AD42">INDEX(Z$5:Z$12,$W42+1)</f>
        <v>4</v>
      </c>
      <c r="AE42" s="3" cm="1">
        <f t="array" ref="AE42">INDEX(AD$5:AD$12,$W42+1)</f>
        <v>-4.080000000000001</v>
      </c>
      <c r="AF42" s="3" cm="1">
        <f t="array" ref="AF42">INDEX(AE$5:AE$12,$W42+1)</f>
        <v>4.4399999999999995</v>
      </c>
      <c r="AG42" s="3" cm="1">
        <f t="array" ref="AG42">INDEX(AD$5:AD$12,$W42+2)</f>
        <v>0.12000000000000194</v>
      </c>
      <c r="AH42" s="3" cm="1">
        <f t="array" ref="AH42">INDEX(AE$5:AE$12,$W42+2)</f>
        <v>-4.4400000000000013</v>
      </c>
    </row>
    <row r="43" spans="1:34" x14ac:dyDescent="0.35">
      <c r="A43" s="3">
        <v>0.70000000000000018</v>
      </c>
      <c r="B43" s="3">
        <v>2</v>
      </c>
      <c r="C43" s="2">
        <f t="shared" si="17"/>
        <v>4.5775330143540662</v>
      </c>
      <c r="D43" s="2">
        <f t="shared" si="18"/>
        <v>4.841236363636364</v>
      </c>
      <c r="F43" s="3" cm="1">
        <f t="array" ref="F43">INDEX(B$5:B$10,$B43+1)</f>
        <v>3.9</v>
      </c>
      <c r="G43" s="3" cm="1">
        <f t="array" ref="G43">INDEX(C$5:C$10,$B43+1)</f>
        <v>2</v>
      </c>
      <c r="H43" s="3" cm="1">
        <f t="array" ref="H43">INDEX(D$5:D$10,$B43+1)</f>
        <v>0.69999999999999973</v>
      </c>
      <c r="I43" s="3" cm="1">
        <f t="array" ref="I43">INDEX(E$5:E$10,$B43+1)</f>
        <v>4</v>
      </c>
      <c r="J43" s="3" cm="1">
        <f t="array" ref="J43">INDEX(I$5:I$10,$B43+1)</f>
        <v>-4.320574162679427</v>
      </c>
      <c r="K43" s="3" cm="1">
        <f t="array" ref="K43">INDEX(J$5:J$10,$B43+1)</f>
        <v>2.9454545454545453</v>
      </c>
      <c r="L43" s="3" cm="1">
        <f t="array" ref="L43">INDEX(I$5:I$10,$B43+2)</f>
        <v>0.15215311004784848</v>
      </c>
      <c r="M43" s="3" cm="1">
        <f t="array" ref="M43">INDEX(J$5:J$10,$B43+2)</f>
        <v>-2.9454545454545462</v>
      </c>
      <c r="V43" s="3">
        <v>0.70000000000000018</v>
      </c>
      <c r="W43" s="3">
        <v>2</v>
      </c>
      <c r="X43" s="2">
        <f t="shared" si="19"/>
        <v>4.5684999999999993</v>
      </c>
      <c r="Y43" s="2">
        <f t="shared" si="20"/>
        <v>4.8621600000000011</v>
      </c>
      <c r="AA43" s="3" cm="1">
        <f t="array" ref="AA43">INDEX(W$5:W$12,$W43+1)</f>
        <v>3.9</v>
      </c>
      <c r="AB43" s="3" cm="1">
        <f t="array" ref="AB43">INDEX(X$5:X$12,$W43+1)</f>
        <v>2</v>
      </c>
      <c r="AC43" s="3" cm="1">
        <f t="array" ref="AC43">INDEX(Y$5:Y$12,$W43+1)</f>
        <v>0.69999999999999973</v>
      </c>
      <c r="AD43" s="3" cm="1">
        <f t="array" ref="AD43">INDEX(Z$5:Z$12,$W43+1)</f>
        <v>4</v>
      </c>
      <c r="AE43" s="3" cm="1">
        <f t="array" ref="AE43">INDEX(AD$5:AD$12,$W43+1)</f>
        <v>-4.080000000000001</v>
      </c>
      <c r="AF43" s="3" cm="1">
        <f t="array" ref="AF43">INDEX(AE$5:AE$12,$W43+1)</f>
        <v>4.4399999999999995</v>
      </c>
      <c r="AG43" s="3" cm="1">
        <f t="array" ref="AG43">INDEX(AD$5:AD$12,$W43+2)</f>
        <v>0.12000000000000194</v>
      </c>
      <c r="AH43" s="3" cm="1">
        <f t="array" ref="AH43">INDEX(AE$5:AE$12,$W43+2)</f>
        <v>-4.4400000000000013</v>
      </c>
    </row>
    <row r="44" spans="1:34" x14ac:dyDescent="0.35">
      <c r="A44" s="3">
        <v>0.79999999999999982</v>
      </c>
      <c r="B44" s="3">
        <v>2</v>
      </c>
      <c r="C44" s="2">
        <f t="shared" si="17"/>
        <v>4.5909550239234438</v>
      </c>
      <c r="D44" s="2">
        <f t="shared" si="18"/>
        <v>5.2471272727272718</v>
      </c>
      <c r="F44" s="3" cm="1">
        <f t="array" ref="F44">INDEX(B$5:B$10,$B44+1)</f>
        <v>3.9</v>
      </c>
      <c r="G44" s="3" cm="1">
        <f t="array" ref="G44">INDEX(C$5:C$10,$B44+1)</f>
        <v>2</v>
      </c>
      <c r="H44" s="3" cm="1">
        <f t="array" ref="H44">INDEX(D$5:D$10,$B44+1)</f>
        <v>0.69999999999999973</v>
      </c>
      <c r="I44" s="3" cm="1">
        <f t="array" ref="I44">INDEX(E$5:E$10,$B44+1)</f>
        <v>4</v>
      </c>
      <c r="J44" s="3" cm="1">
        <f t="array" ref="J44">INDEX(I$5:I$10,$B44+1)</f>
        <v>-4.320574162679427</v>
      </c>
      <c r="K44" s="3" cm="1">
        <f t="array" ref="K44">INDEX(J$5:J$10,$B44+1)</f>
        <v>2.9454545454545453</v>
      </c>
      <c r="L44" s="3" cm="1">
        <f t="array" ref="L44">INDEX(I$5:I$10,$B44+2)</f>
        <v>0.15215311004784848</v>
      </c>
      <c r="M44" s="3" cm="1">
        <f t="array" ref="M44">INDEX(J$5:J$10,$B44+2)</f>
        <v>-2.9454545454545462</v>
      </c>
      <c r="V44" s="3">
        <v>0.79999999999999982</v>
      </c>
      <c r="W44" s="3">
        <v>2</v>
      </c>
      <c r="X44" s="2">
        <f t="shared" si="19"/>
        <v>4.5847999999999995</v>
      </c>
      <c r="Y44" s="2">
        <f t="shared" si="20"/>
        <v>5.2710399999999993</v>
      </c>
      <c r="AA44" s="3" cm="1">
        <f t="array" ref="AA44">INDEX(W$5:W$12,$W44+1)</f>
        <v>3.9</v>
      </c>
      <c r="AB44" s="3" cm="1">
        <f t="array" ref="AB44">INDEX(X$5:X$12,$W44+1)</f>
        <v>2</v>
      </c>
      <c r="AC44" s="3" cm="1">
        <f t="array" ref="AC44">INDEX(Y$5:Y$12,$W44+1)</f>
        <v>0.69999999999999973</v>
      </c>
      <c r="AD44" s="3" cm="1">
        <f t="array" ref="AD44">INDEX(Z$5:Z$12,$W44+1)</f>
        <v>4</v>
      </c>
      <c r="AE44" s="3" cm="1">
        <f t="array" ref="AE44">INDEX(AD$5:AD$12,$W44+1)</f>
        <v>-4.080000000000001</v>
      </c>
      <c r="AF44" s="3" cm="1">
        <f t="array" ref="AF44">INDEX(AE$5:AE$12,$W44+1)</f>
        <v>4.4399999999999995</v>
      </c>
      <c r="AG44" s="3" cm="1">
        <f t="array" ref="AG44">INDEX(AD$5:AD$12,$W44+2)</f>
        <v>0.12000000000000194</v>
      </c>
      <c r="AH44" s="3" cm="1">
        <f t="array" ref="AH44">INDEX(AE$5:AE$12,$W44+2)</f>
        <v>-4.4400000000000013</v>
      </c>
    </row>
    <row r="45" spans="1:34" x14ac:dyDescent="0.35">
      <c r="A45" s="3">
        <v>0.89999999999999991</v>
      </c>
      <c r="B45" s="3">
        <v>2</v>
      </c>
      <c r="C45" s="2">
        <f t="shared" si="17"/>
        <v>4.5969531100478465</v>
      </c>
      <c r="D45" s="2">
        <f t="shared" si="18"/>
        <v>5.6353454545454547</v>
      </c>
      <c r="F45" s="3" cm="1">
        <f t="array" ref="F45">INDEX(B$5:B$10,$B45+1)</f>
        <v>3.9</v>
      </c>
      <c r="G45" s="3" cm="1">
        <f t="array" ref="G45">INDEX(C$5:C$10,$B45+1)</f>
        <v>2</v>
      </c>
      <c r="H45" s="3" cm="1">
        <f t="array" ref="H45">INDEX(D$5:D$10,$B45+1)</f>
        <v>0.69999999999999973</v>
      </c>
      <c r="I45" s="3" cm="1">
        <f t="array" ref="I45">INDEX(E$5:E$10,$B45+1)</f>
        <v>4</v>
      </c>
      <c r="J45" s="3" cm="1">
        <f t="array" ref="J45">INDEX(I$5:I$10,$B45+1)</f>
        <v>-4.320574162679427</v>
      </c>
      <c r="K45" s="3" cm="1">
        <f t="array" ref="K45">INDEX(J$5:J$10,$B45+1)</f>
        <v>2.9454545454545453</v>
      </c>
      <c r="L45" s="3" cm="1">
        <f t="array" ref="L45">INDEX(I$5:I$10,$B45+2)</f>
        <v>0.15215311004784848</v>
      </c>
      <c r="M45" s="3" cm="1">
        <f t="array" ref="M45">INDEX(J$5:J$10,$B45+2)</f>
        <v>-2.9454545454545462</v>
      </c>
      <c r="V45" s="3">
        <v>0.89999999999999991</v>
      </c>
      <c r="W45" s="3">
        <v>2</v>
      </c>
      <c r="X45" s="2">
        <f t="shared" si="19"/>
        <v>4.5938999999999997</v>
      </c>
      <c r="Y45" s="2">
        <f t="shared" si="20"/>
        <v>5.6532799999999996</v>
      </c>
      <c r="AA45" s="3" cm="1">
        <f t="array" ref="AA45">INDEX(W$5:W$12,$W45+1)</f>
        <v>3.9</v>
      </c>
      <c r="AB45" s="3" cm="1">
        <f t="array" ref="AB45">INDEX(X$5:X$12,$W45+1)</f>
        <v>2</v>
      </c>
      <c r="AC45" s="3" cm="1">
        <f t="array" ref="AC45">INDEX(Y$5:Y$12,$W45+1)</f>
        <v>0.69999999999999973</v>
      </c>
      <c r="AD45" s="3" cm="1">
        <f t="array" ref="AD45">INDEX(Z$5:Z$12,$W45+1)</f>
        <v>4</v>
      </c>
      <c r="AE45" s="3" cm="1">
        <f t="array" ref="AE45">INDEX(AD$5:AD$12,$W45+1)</f>
        <v>-4.080000000000001</v>
      </c>
      <c r="AF45" s="3" cm="1">
        <f t="array" ref="AF45">INDEX(AE$5:AE$12,$W45+1)</f>
        <v>4.4399999999999995</v>
      </c>
      <c r="AG45" s="3" cm="1">
        <f t="array" ref="AG45">INDEX(AD$5:AD$12,$W45+2)</f>
        <v>0.12000000000000194</v>
      </c>
      <c r="AH45" s="3" cm="1">
        <f t="array" ref="AH45">INDEX(AE$5:AE$12,$W45+2)</f>
        <v>-4.4400000000000013</v>
      </c>
    </row>
    <row r="46" spans="1:34" x14ac:dyDescent="0.35">
      <c r="A46" s="3">
        <v>0</v>
      </c>
      <c r="B46" s="3">
        <v>3</v>
      </c>
      <c r="C46" s="2">
        <f>$B$8+A46*$D$8+1/6*A46*(A46-1)*(-$I$8*(A46-2)+$I$9*(A46+1))</f>
        <v>4.5999999999999996</v>
      </c>
      <c r="D46" s="2">
        <f>$C$8+A46*$E$8+1/6*A46*(A46-1)*(-$J$8*(A46-2)+$J$9*(A46+1))</f>
        <v>6</v>
      </c>
      <c r="F46" s="3" cm="1">
        <f t="array" ref="F46">INDEX(B$5:B$10,$B46+1)</f>
        <v>4.5999999999999996</v>
      </c>
      <c r="G46" s="3" cm="1">
        <f t="array" ref="G46">INDEX(C$5:C$10,$B46+1)</f>
        <v>6</v>
      </c>
      <c r="H46" s="3" cm="1">
        <f t="array" ref="H46">INDEX(D$5:D$10,$B46+1)</f>
        <v>-0.39999999999999947</v>
      </c>
      <c r="I46" s="3" cm="1">
        <f t="array" ref="I46">INDEX(E$5:E$10,$B46+1)</f>
        <v>2.0999999999999996</v>
      </c>
      <c r="J46" s="3" cm="1">
        <f t="array" ref="J46">INDEX(I$5:I$10,$B46+1)</f>
        <v>0.15215311004784848</v>
      </c>
      <c r="K46" s="3" cm="1">
        <f t="array" ref="K46">INDEX(J$5:J$10,$B46+1)</f>
        <v>-2.9454545454545462</v>
      </c>
      <c r="L46" s="3" cm="1">
        <f t="array" ref="L46">INDEX(I$5:I$10,$B46+2)</f>
        <v>-2.8880382775119635</v>
      </c>
      <c r="M46" s="3" cm="1">
        <f t="array" ref="M46">INDEX(J$5:J$10,$B46+2)</f>
        <v>-2.5636363636363626</v>
      </c>
      <c r="V46" s="3">
        <v>0</v>
      </c>
      <c r="W46" s="3">
        <v>3</v>
      </c>
      <c r="X46" s="2">
        <f>$W$8+V46*$Y$8+1/6*V46*(V46-1)*(-$AD$8*(V46-2)+$AD$9*(V46+1))</f>
        <v>4.5999999999999996</v>
      </c>
      <c r="Y46" s="2">
        <f>$X$8+V46*$Z$8+1/6*V46*(V46-1)*(-$AE$8*(V46-2)+$AE$9*(V46+1))</f>
        <v>6</v>
      </c>
      <c r="AA46" s="3" cm="1">
        <f t="array" ref="AA46">INDEX(W$5:W$12,$W46+1)</f>
        <v>4.5999999999999996</v>
      </c>
      <c r="AB46" s="3" cm="1">
        <f t="array" ref="AB46">INDEX(X$5:X$12,$W46+1)</f>
        <v>6</v>
      </c>
      <c r="AC46" s="3" cm="1">
        <f t="array" ref="AC46">INDEX(Y$5:Y$12,$W46+1)</f>
        <v>-0.39999999999999947</v>
      </c>
      <c r="AD46" s="3" cm="1">
        <f t="array" ref="AD46">INDEX(Z$5:Z$12,$W46+1)</f>
        <v>2.0999999999999996</v>
      </c>
      <c r="AE46" s="3" cm="1">
        <f t="array" ref="AE46">INDEX(AD$5:AD$12,$W46+1)</f>
        <v>0.12000000000000194</v>
      </c>
      <c r="AF46" s="3" cm="1">
        <f t="array" ref="AF46">INDEX(AE$5:AE$12,$W46+1)</f>
        <v>-4.4400000000000013</v>
      </c>
      <c r="AG46" s="3" cm="1">
        <f t="array" ref="AG46">INDEX(AD$5:AD$12,$W46+2)</f>
        <v>-3.0000000000000018</v>
      </c>
      <c r="AH46" s="3" cm="1">
        <f t="array" ref="AH46">INDEX(AE$5:AE$12,$W46+2)</f>
        <v>1.9200000000000013</v>
      </c>
    </row>
    <row r="47" spans="1:34" x14ac:dyDescent="0.35">
      <c r="A47" s="3">
        <v>0.10000000000000009</v>
      </c>
      <c r="B47" s="3">
        <v>3</v>
      </c>
      <c r="C47" s="2">
        <f t="shared" ref="C47:C55" si="21">$B$8+A47*$D$8+1/6*A47*(A47-1)*(-$I$8*(A47-2)+$I$9*(A47+1))</f>
        <v>4.6033162679425832</v>
      </c>
      <c r="D47" s="2">
        <f t="shared" ref="D47:D55" si="22">$C$8+A47*$E$8+1/6*A47*(A47-1)*(-$J$8*(A47-2)+$J$9*(A47+1))</f>
        <v>6.3362454545454545</v>
      </c>
      <c r="F47" s="3" cm="1">
        <f t="array" ref="F47">INDEX(B$5:B$10,$B47+1)</f>
        <v>4.5999999999999996</v>
      </c>
      <c r="G47" s="3" cm="1">
        <f t="array" ref="G47">INDEX(C$5:C$10,$B47+1)</f>
        <v>6</v>
      </c>
      <c r="H47" s="3" cm="1">
        <f t="array" ref="H47">INDEX(D$5:D$10,$B47+1)</f>
        <v>-0.39999999999999947</v>
      </c>
      <c r="I47" s="3" cm="1">
        <f t="array" ref="I47">INDEX(E$5:E$10,$B47+1)</f>
        <v>2.0999999999999996</v>
      </c>
      <c r="J47" s="3" cm="1">
        <f t="array" ref="J47">INDEX(I$5:I$10,$B47+1)</f>
        <v>0.15215311004784848</v>
      </c>
      <c r="K47" s="3" cm="1">
        <f t="array" ref="K47">INDEX(J$5:J$10,$B47+1)</f>
        <v>-2.9454545454545462</v>
      </c>
      <c r="L47" s="3" cm="1">
        <f t="array" ref="L47">INDEX(I$5:I$10,$B47+2)</f>
        <v>-2.8880382775119635</v>
      </c>
      <c r="M47" s="3" cm="1">
        <f t="array" ref="M47">INDEX(J$5:J$10,$B47+2)</f>
        <v>-2.5636363636363626</v>
      </c>
      <c r="V47" s="3">
        <v>0.10000000000000009</v>
      </c>
      <c r="W47" s="3">
        <v>3</v>
      </c>
      <c r="X47" s="2">
        <f t="shared" ref="X47:X56" si="23">$W$8+V47*$Y$8+1/6*V47*(V47-1)*(-$AD$8*(V47-2)+$AD$9*(V47+1))</f>
        <v>4.6060799999999995</v>
      </c>
      <c r="Y47" s="2">
        <f t="shared" ref="Y47:Y56" si="24">$X$8+V47*$Z$8+1/6*V47*(V47-1)*(-$AE$8*(V47-2)+$AE$9*(V47+1))</f>
        <v>6.3048599999999997</v>
      </c>
      <c r="AA47" s="3" cm="1">
        <f t="array" ref="AA47">INDEX(W$5:W$12,$W47+1)</f>
        <v>4.5999999999999996</v>
      </c>
      <c r="AB47" s="3" cm="1">
        <f t="array" ref="AB47">INDEX(X$5:X$12,$W47+1)</f>
        <v>6</v>
      </c>
      <c r="AC47" s="3" cm="1">
        <f t="array" ref="AC47">INDEX(Y$5:Y$12,$W47+1)</f>
        <v>-0.39999999999999947</v>
      </c>
      <c r="AD47" s="3" cm="1">
        <f t="array" ref="AD47">INDEX(Z$5:Z$12,$W47+1)</f>
        <v>2.0999999999999996</v>
      </c>
      <c r="AE47" s="3" cm="1">
        <f t="array" ref="AE47">INDEX(AD$5:AD$12,$W47+1)</f>
        <v>0.12000000000000194</v>
      </c>
      <c r="AF47" s="3" cm="1">
        <f t="array" ref="AF47">INDEX(AE$5:AE$12,$W47+1)</f>
        <v>-4.4400000000000013</v>
      </c>
      <c r="AG47" s="3" cm="1">
        <f t="array" ref="AG47">INDEX(AD$5:AD$12,$W47+2)</f>
        <v>-3.0000000000000018</v>
      </c>
      <c r="AH47" s="3" cm="1">
        <f t="array" ref="AH47">INDEX(AE$5:AE$12,$W47+2)</f>
        <v>1.9200000000000013</v>
      </c>
    </row>
    <row r="48" spans="1:34" x14ac:dyDescent="0.35">
      <c r="A48" s="3">
        <v>0.20000000000000018</v>
      </c>
      <c r="B48" s="3">
        <v>3</v>
      </c>
      <c r="C48" s="2">
        <f t="shared" si="21"/>
        <v>4.6051138755980858</v>
      </c>
      <c r="D48" s="2">
        <f t="shared" si="22"/>
        <v>6.6434181818181823</v>
      </c>
      <c r="F48" s="3" cm="1">
        <f t="array" ref="F48">INDEX(B$5:B$10,$B48+1)</f>
        <v>4.5999999999999996</v>
      </c>
      <c r="G48" s="3" cm="1">
        <f t="array" ref="G48">INDEX(C$5:C$10,$B48+1)</f>
        <v>6</v>
      </c>
      <c r="H48" s="3" cm="1">
        <f t="array" ref="H48">INDEX(D$5:D$10,$B48+1)</f>
        <v>-0.39999999999999947</v>
      </c>
      <c r="I48" s="3" cm="1">
        <f t="array" ref="I48">INDEX(E$5:E$10,$B48+1)</f>
        <v>2.0999999999999996</v>
      </c>
      <c r="J48" s="3" cm="1">
        <f t="array" ref="J48">INDEX(I$5:I$10,$B48+1)</f>
        <v>0.15215311004784848</v>
      </c>
      <c r="K48" s="3" cm="1">
        <f t="array" ref="K48">INDEX(J$5:J$10,$B48+1)</f>
        <v>-2.9454545454545462</v>
      </c>
      <c r="L48" s="3" cm="1">
        <f t="array" ref="L48">INDEX(I$5:I$10,$B48+2)</f>
        <v>-2.8880382775119635</v>
      </c>
      <c r="M48" s="3" cm="1">
        <f t="array" ref="M48">INDEX(J$5:J$10,$B48+2)</f>
        <v>-2.5636363636363626</v>
      </c>
      <c r="V48" s="3">
        <v>0.20000000000000018</v>
      </c>
      <c r="W48" s="3">
        <v>3</v>
      </c>
      <c r="X48" s="2">
        <f t="shared" si="23"/>
        <v>4.6102399999999992</v>
      </c>
      <c r="Y48" s="2">
        <f t="shared" si="24"/>
        <v>6.5716799999999997</v>
      </c>
      <c r="AA48" s="3" cm="1">
        <f t="array" ref="AA48">INDEX(W$5:W$12,$W48+1)</f>
        <v>4.5999999999999996</v>
      </c>
      <c r="AB48" s="3" cm="1">
        <f t="array" ref="AB48">INDEX(X$5:X$12,$W48+1)</f>
        <v>6</v>
      </c>
      <c r="AC48" s="3" cm="1">
        <f t="array" ref="AC48">INDEX(Y$5:Y$12,$W48+1)</f>
        <v>-0.39999999999999947</v>
      </c>
      <c r="AD48" s="3" cm="1">
        <f t="array" ref="AD48">INDEX(Z$5:Z$12,$W48+1)</f>
        <v>2.0999999999999996</v>
      </c>
      <c r="AE48" s="3" cm="1">
        <f t="array" ref="AE48">INDEX(AD$5:AD$12,$W48+1)</f>
        <v>0.12000000000000194</v>
      </c>
      <c r="AF48" s="3" cm="1">
        <f t="array" ref="AF48">INDEX(AE$5:AE$12,$W48+1)</f>
        <v>-4.4400000000000013</v>
      </c>
      <c r="AG48" s="3" cm="1">
        <f t="array" ref="AG48">INDEX(AD$5:AD$12,$W48+2)</f>
        <v>-3.0000000000000018</v>
      </c>
      <c r="AH48" s="3" cm="1">
        <f t="array" ref="AH48">INDEX(AE$5:AE$12,$W48+2)</f>
        <v>1.9200000000000013</v>
      </c>
    </row>
    <row r="49" spans="1:34" x14ac:dyDescent="0.35">
      <c r="A49" s="3">
        <v>0.29999999999999982</v>
      </c>
      <c r="B49" s="3">
        <v>3</v>
      </c>
      <c r="C49" s="2">
        <f t="shared" si="21"/>
        <v>4.6023526315789471</v>
      </c>
      <c r="D49" s="2">
        <f t="shared" si="22"/>
        <v>6.9218999999999999</v>
      </c>
      <c r="F49" s="3" cm="1">
        <f t="array" ref="F49">INDEX(B$5:B$10,$B49+1)</f>
        <v>4.5999999999999996</v>
      </c>
      <c r="G49" s="3" cm="1">
        <f t="array" ref="G49">INDEX(C$5:C$10,$B49+1)</f>
        <v>6</v>
      </c>
      <c r="H49" s="3" cm="1">
        <f t="array" ref="H49">INDEX(D$5:D$10,$B49+1)</f>
        <v>-0.39999999999999947</v>
      </c>
      <c r="I49" s="3" cm="1">
        <f t="array" ref="I49">INDEX(E$5:E$10,$B49+1)</f>
        <v>2.0999999999999996</v>
      </c>
      <c r="J49" s="3" cm="1">
        <f t="array" ref="J49">INDEX(I$5:I$10,$B49+1)</f>
        <v>0.15215311004784848</v>
      </c>
      <c r="K49" s="3" cm="1">
        <f t="array" ref="K49">INDEX(J$5:J$10,$B49+1)</f>
        <v>-2.9454545454545462</v>
      </c>
      <c r="L49" s="3" cm="1">
        <f t="array" ref="L49">INDEX(I$5:I$10,$B49+2)</f>
        <v>-2.8880382775119635</v>
      </c>
      <c r="M49" s="3" cm="1">
        <f t="array" ref="M49">INDEX(J$5:J$10,$B49+2)</f>
        <v>-2.5636363636363626</v>
      </c>
      <c r="V49" s="3">
        <v>0.29999999999999982</v>
      </c>
      <c r="W49" s="3">
        <v>3</v>
      </c>
      <c r="X49" s="2">
        <f t="shared" si="23"/>
        <v>4.6093599999999997</v>
      </c>
      <c r="Y49" s="2">
        <f t="shared" si="24"/>
        <v>6.8068200000000001</v>
      </c>
      <c r="AA49" s="3" cm="1">
        <f t="array" ref="AA49">INDEX(W$5:W$12,$W49+1)</f>
        <v>4.5999999999999996</v>
      </c>
      <c r="AB49" s="3" cm="1">
        <f t="array" ref="AB49">INDEX(X$5:X$12,$W49+1)</f>
        <v>6</v>
      </c>
      <c r="AC49" s="3" cm="1">
        <f t="array" ref="AC49">INDEX(Y$5:Y$12,$W49+1)</f>
        <v>-0.39999999999999947</v>
      </c>
      <c r="AD49" s="3" cm="1">
        <f t="array" ref="AD49">INDEX(Z$5:Z$12,$W49+1)</f>
        <v>2.0999999999999996</v>
      </c>
      <c r="AE49" s="3" cm="1">
        <f t="array" ref="AE49">INDEX(AD$5:AD$12,$W49+1)</f>
        <v>0.12000000000000194</v>
      </c>
      <c r="AF49" s="3" cm="1">
        <f t="array" ref="AF49">INDEX(AE$5:AE$12,$W49+1)</f>
        <v>-4.4400000000000013</v>
      </c>
      <c r="AG49" s="3" cm="1">
        <f t="array" ref="AG49">INDEX(AD$5:AD$12,$W49+2)</f>
        <v>-3.0000000000000018</v>
      </c>
      <c r="AH49" s="3" cm="1">
        <f t="array" ref="AH49">INDEX(AE$5:AE$12,$W49+2)</f>
        <v>1.9200000000000013</v>
      </c>
    </row>
    <row r="50" spans="1:34" x14ac:dyDescent="0.35">
      <c r="A50" s="3">
        <v>0.39999999999999991</v>
      </c>
      <c r="B50" s="3">
        <v>3</v>
      </c>
      <c r="C50" s="2">
        <f t="shared" si="21"/>
        <v>4.5919923444976067</v>
      </c>
      <c r="D50" s="2">
        <f t="shared" si="22"/>
        <v>7.1720727272727274</v>
      </c>
      <c r="F50" s="3" cm="1">
        <f t="array" ref="F50">INDEX(B$5:B$10,$B50+1)</f>
        <v>4.5999999999999996</v>
      </c>
      <c r="G50" s="3" cm="1">
        <f t="array" ref="G50">INDEX(C$5:C$10,$B50+1)</f>
        <v>6</v>
      </c>
      <c r="H50" s="3" cm="1">
        <f t="array" ref="H50">INDEX(D$5:D$10,$B50+1)</f>
        <v>-0.39999999999999947</v>
      </c>
      <c r="I50" s="3" cm="1">
        <f t="array" ref="I50">INDEX(E$5:E$10,$B50+1)</f>
        <v>2.0999999999999996</v>
      </c>
      <c r="J50" s="3" cm="1">
        <f t="array" ref="J50">INDEX(I$5:I$10,$B50+1)</f>
        <v>0.15215311004784848</v>
      </c>
      <c r="K50" s="3" cm="1">
        <f t="array" ref="K50">INDEX(J$5:J$10,$B50+1)</f>
        <v>-2.9454545454545462</v>
      </c>
      <c r="L50" s="3" cm="1">
        <f t="array" ref="L50">INDEX(I$5:I$10,$B50+2)</f>
        <v>-2.8880382775119635</v>
      </c>
      <c r="M50" s="3" cm="1">
        <f t="array" ref="M50">INDEX(J$5:J$10,$B50+2)</f>
        <v>-2.5636363636363626</v>
      </c>
      <c r="V50" s="3">
        <v>0.39999999999999991</v>
      </c>
      <c r="W50" s="3">
        <v>3</v>
      </c>
      <c r="X50" s="2">
        <f t="shared" si="23"/>
        <v>4.6003199999999991</v>
      </c>
      <c r="Y50" s="2">
        <f t="shared" si="24"/>
        <v>7.0166399999999998</v>
      </c>
      <c r="AA50" s="3" cm="1">
        <f t="array" ref="AA50">INDEX(W$5:W$12,$W50+1)</f>
        <v>4.5999999999999996</v>
      </c>
      <c r="AB50" s="3" cm="1">
        <f t="array" ref="AB50">INDEX(X$5:X$12,$W50+1)</f>
        <v>6</v>
      </c>
      <c r="AC50" s="3" cm="1">
        <f t="array" ref="AC50">INDEX(Y$5:Y$12,$W50+1)</f>
        <v>-0.39999999999999947</v>
      </c>
      <c r="AD50" s="3" cm="1">
        <f t="array" ref="AD50">INDEX(Z$5:Z$12,$W50+1)</f>
        <v>2.0999999999999996</v>
      </c>
      <c r="AE50" s="3" cm="1">
        <f t="array" ref="AE50">INDEX(AD$5:AD$12,$W50+1)</f>
        <v>0.12000000000000194</v>
      </c>
      <c r="AF50" s="3" cm="1">
        <f t="array" ref="AF50">INDEX(AE$5:AE$12,$W50+1)</f>
        <v>-4.4400000000000013</v>
      </c>
      <c r="AG50" s="3" cm="1">
        <f t="array" ref="AG50">INDEX(AD$5:AD$12,$W50+2)</f>
        <v>-3.0000000000000018</v>
      </c>
      <c r="AH50" s="3" cm="1">
        <f t="array" ref="AH50">INDEX(AE$5:AE$12,$W50+2)</f>
        <v>1.9200000000000013</v>
      </c>
    </row>
    <row r="51" spans="1:34" x14ac:dyDescent="0.35">
      <c r="A51" s="3">
        <v>0.5</v>
      </c>
      <c r="B51" s="3">
        <v>3</v>
      </c>
      <c r="C51" s="2">
        <f t="shared" si="21"/>
        <v>4.5709928229665078</v>
      </c>
      <c r="D51" s="2">
        <f t="shared" si="22"/>
        <v>7.394318181818182</v>
      </c>
      <c r="F51" s="3" cm="1">
        <f t="array" ref="F51">INDEX(B$5:B$10,$B51+1)</f>
        <v>4.5999999999999996</v>
      </c>
      <c r="G51" s="3" cm="1">
        <f t="array" ref="G51">INDEX(C$5:C$10,$B51+1)</f>
        <v>6</v>
      </c>
      <c r="H51" s="3" cm="1">
        <f t="array" ref="H51">INDEX(D$5:D$10,$B51+1)</f>
        <v>-0.39999999999999947</v>
      </c>
      <c r="I51" s="3" cm="1">
        <f t="array" ref="I51">INDEX(E$5:E$10,$B51+1)</f>
        <v>2.0999999999999996</v>
      </c>
      <c r="J51" s="3" cm="1">
        <f t="array" ref="J51">INDEX(I$5:I$10,$B51+1)</f>
        <v>0.15215311004784848</v>
      </c>
      <c r="K51" s="3" cm="1">
        <f t="array" ref="K51">INDEX(J$5:J$10,$B51+1)</f>
        <v>-2.9454545454545462</v>
      </c>
      <c r="L51" s="3" cm="1">
        <f t="array" ref="L51">INDEX(I$5:I$10,$B51+2)</f>
        <v>-2.8880382775119635</v>
      </c>
      <c r="M51" s="3" cm="1">
        <f t="array" ref="M51">INDEX(J$5:J$10,$B51+2)</f>
        <v>-2.5636363636363626</v>
      </c>
      <c r="V51" s="3">
        <v>0.5</v>
      </c>
      <c r="W51" s="3">
        <v>3</v>
      </c>
      <c r="X51" s="2">
        <f t="shared" si="23"/>
        <v>4.58</v>
      </c>
      <c r="Y51" s="2">
        <f t="shared" si="24"/>
        <v>7.2074999999999996</v>
      </c>
      <c r="AA51" s="3" cm="1">
        <f t="array" ref="AA51">INDEX(W$5:W$12,$W51+1)</f>
        <v>4.5999999999999996</v>
      </c>
      <c r="AB51" s="3" cm="1">
        <f t="array" ref="AB51">INDEX(X$5:X$12,$W51+1)</f>
        <v>6</v>
      </c>
      <c r="AC51" s="3" cm="1">
        <f t="array" ref="AC51">INDEX(Y$5:Y$12,$W51+1)</f>
        <v>-0.39999999999999947</v>
      </c>
      <c r="AD51" s="3" cm="1">
        <f t="array" ref="AD51">INDEX(Z$5:Z$12,$W51+1)</f>
        <v>2.0999999999999996</v>
      </c>
      <c r="AE51" s="3" cm="1">
        <f t="array" ref="AE51">INDEX(AD$5:AD$12,$W51+1)</f>
        <v>0.12000000000000194</v>
      </c>
      <c r="AF51" s="3" cm="1">
        <f t="array" ref="AF51">INDEX(AE$5:AE$12,$W51+1)</f>
        <v>-4.4400000000000013</v>
      </c>
      <c r="AG51" s="3" cm="1">
        <f t="array" ref="AG51">INDEX(AD$5:AD$12,$W51+2)</f>
        <v>-3.0000000000000018</v>
      </c>
      <c r="AH51" s="3" cm="1">
        <f t="array" ref="AH51">INDEX(AE$5:AE$12,$W51+2)</f>
        <v>1.9200000000000013</v>
      </c>
    </row>
    <row r="52" spans="1:34" x14ac:dyDescent="0.35">
      <c r="A52" s="3">
        <v>0.60000000000000009</v>
      </c>
      <c r="B52" s="3">
        <v>3</v>
      </c>
      <c r="C52" s="2">
        <f t="shared" si="21"/>
        <v>4.5363138755980863</v>
      </c>
      <c r="D52" s="2">
        <f t="shared" si="22"/>
        <v>7.5890181818181812</v>
      </c>
      <c r="F52" s="3" cm="1">
        <f t="array" ref="F52">INDEX(B$5:B$10,$B52+1)</f>
        <v>4.5999999999999996</v>
      </c>
      <c r="G52" s="3" cm="1">
        <f t="array" ref="G52">INDEX(C$5:C$10,$B52+1)</f>
        <v>6</v>
      </c>
      <c r="H52" s="3" cm="1">
        <f t="array" ref="H52">INDEX(D$5:D$10,$B52+1)</f>
        <v>-0.39999999999999947</v>
      </c>
      <c r="I52" s="3" cm="1">
        <f t="array" ref="I52">INDEX(E$5:E$10,$B52+1)</f>
        <v>2.0999999999999996</v>
      </c>
      <c r="J52" s="3" cm="1">
        <f t="array" ref="J52">INDEX(I$5:I$10,$B52+1)</f>
        <v>0.15215311004784848</v>
      </c>
      <c r="K52" s="3" cm="1">
        <f t="array" ref="K52">INDEX(J$5:J$10,$B52+1)</f>
        <v>-2.9454545454545462</v>
      </c>
      <c r="L52" s="3" cm="1">
        <f t="array" ref="L52">INDEX(I$5:I$10,$B52+2)</f>
        <v>-2.8880382775119635</v>
      </c>
      <c r="M52" s="3" cm="1">
        <f t="array" ref="M52">INDEX(J$5:J$10,$B52+2)</f>
        <v>-2.5636363636363626</v>
      </c>
      <c r="V52" s="3">
        <v>0.60000000000000009</v>
      </c>
      <c r="W52" s="3">
        <v>3</v>
      </c>
      <c r="X52" s="2">
        <f t="shared" si="23"/>
        <v>4.54528</v>
      </c>
      <c r="Y52" s="2">
        <f t="shared" si="24"/>
        <v>7.3857599999999994</v>
      </c>
      <c r="AA52" s="3" cm="1">
        <f t="array" ref="AA52">INDEX(W$5:W$12,$W52+1)</f>
        <v>4.5999999999999996</v>
      </c>
      <c r="AB52" s="3" cm="1">
        <f t="array" ref="AB52">INDEX(X$5:X$12,$W52+1)</f>
        <v>6</v>
      </c>
      <c r="AC52" s="3" cm="1">
        <f t="array" ref="AC52">INDEX(Y$5:Y$12,$W52+1)</f>
        <v>-0.39999999999999947</v>
      </c>
      <c r="AD52" s="3" cm="1">
        <f t="array" ref="AD52">INDEX(Z$5:Z$12,$W52+1)</f>
        <v>2.0999999999999996</v>
      </c>
      <c r="AE52" s="3" cm="1">
        <f t="array" ref="AE52">INDEX(AD$5:AD$12,$W52+1)</f>
        <v>0.12000000000000194</v>
      </c>
      <c r="AF52" s="3" cm="1">
        <f t="array" ref="AF52">INDEX(AE$5:AE$12,$W52+1)</f>
        <v>-4.4400000000000013</v>
      </c>
      <c r="AG52" s="3" cm="1">
        <f t="array" ref="AG52">INDEX(AD$5:AD$12,$W52+2)</f>
        <v>-3.0000000000000018</v>
      </c>
      <c r="AH52" s="3" cm="1">
        <f t="array" ref="AH52">INDEX(AE$5:AE$12,$W52+2)</f>
        <v>1.9200000000000013</v>
      </c>
    </row>
    <row r="53" spans="1:34" x14ac:dyDescent="0.35">
      <c r="A53" s="3">
        <v>0.70000000000000018</v>
      </c>
      <c r="B53" s="3">
        <v>3</v>
      </c>
      <c r="C53" s="2">
        <f t="shared" si="21"/>
        <v>4.4849153110047846</v>
      </c>
      <c r="D53" s="2">
        <f t="shared" si="22"/>
        <v>7.7565545454545459</v>
      </c>
      <c r="F53" s="3" cm="1">
        <f t="array" ref="F53">INDEX(B$5:B$10,$B53+1)</f>
        <v>4.5999999999999996</v>
      </c>
      <c r="G53" s="3" cm="1">
        <f t="array" ref="G53">INDEX(C$5:C$10,$B53+1)</f>
        <v>6</v>
      </c>
      <c r="H53" s="3" cm="1">
        <f t="array" ref="H53">INDEX(D$5:D$10,$B53+1)</f>
        <v>-0.39999999999999947</v>
      </c>
      <c r="I53" s="3" cm="1">
        <f t="array" ref="I53">INDEX(E$5:E$10,$B53+1)</f>
        <v>2.0999999999999996</v>
      </c>
      <c r="J53" s="3" cm="1">
        <f t="array" ref="J53">INDEX(I$5:I$10,$B53+1)</f>
        <v>0.15215311004784848</v>
      </c>
      <c r="K53" s="3" cm="1">
        <f t="array" ref="K53">INDEX(J$5:J$10,$B53+1)</f>
        <v>-2.9454545454545462</v>
      </c>
      <c r="L53" s="3" cm="1">
        <f t="array" ref="L53">INDEX(I$5:I$10,$B53+2)</f>
        <v>-2.8880382775119635</v>
      </c>
      <c r="M53" s="3" cm="1">
        <f t="array" ref="M53">INDEX(J$5:J$10,$B53+2)</f>
        <v>-2.5636363636363626</v>
      </c>
      <c r="V53" s="3">
        <v>0.70000000000000018</v>
      </c>
      <c r="W53" s="3">
        <v>3</v>
      </c>
      <c r="X53" s="2">
        <f t="shared" si="23"/>
        <v>4.4930400000000006</v>
      </c>
      <c r="Y53" s="2">
        <f t="shared" si="24"/>
        <v>7.5577800000000002</v>
      </c>
      <c r="AA53" s="3" cm="1">
        <f t="array" ref="AA53">INDEX(W$5:W$12,$W53+1)</f>
        <v>4.5999999999999996</v>
      </c>
      <c r="AB53" s="3" cm="1">
        <f t="array" ref="AB53">INDEX(X$5:X$12,$W53+1)</f>
        <v>6</v>
      </c>
      <c r="AC53" s="3" cm="1">
        <f t="array" ref="AC53">INDEX(Y$5:Y$12,$W53+1)</f>
        <v>-0.39999999999999947</v>
      </c>
      <c r="AD53" s="3" cm="1">
        <f t="array" ref="AD53">INDEX(Z$5:Z$12,$W53+1)</f>
        <v>2.0999999999999996</v>
      </c>
      <c r="AE53" s="3" cm="1">
        <f t="array" ref="AE53">INDEX(AD$5:AD$12,$W53+1)</f>
        <v>0.12000000000000194</v>
      </c>
      <c r="AF53" s="3" cm="1">
        <f t="array" ref="AF53">INDEX(AE$5:AE$12,$W53+1)</f>
        <v>-4.4400000000000013</v>
      </c>
      <c r="AG53" s="3" cm="1">
        <f t="array" ref="AG53">INDEX(AD$5:AD$12,$W53+2)</f>
        <v>-3.0000000000000018</v>
      </c>
      <c r="AH53" s="3" cm="1">
        <f t="array" ref="AH53">INDEX(AE$5:AE$12,$W53+2)</f>
        <v>1.9200000000000013</v>
      </c>
    </row>
    <row r="54" spans="1:34" x14ac:dyDescent="0.35">
      <c r="A54" s="3">
        <v>0.79999999999999982</v>
      </c>
      <c r="B54" s="3">
        <v>3</v>
      </c>
      <c r="C54" s="2">
        <f t="shared" si="21"/>
        <v>4.4137569377990431</v>
      </c>
      <c r="D54" s="2">
        <f t="shared" si="22"/>
        <v>7.8973090909090908</v>
      </c>
      <c r="F54" s="3" cm="1">
        <f t="array" ref="F54">INDEX(B$5:B$10,$B54+1)</f>
        <v>4.5999999999999996</v>
      </c>
      <c r="G54" s="3" cm="1">
        <f t="array" ref="G54">INDEX(C$5:C$10,$B54+1)</f>
        <v>6</v>
      </c>
      <c r="H54" s="3" cm="1">
        <f t="array" ref="H54">INDEX(D$5:D$10,$B54+1)</f>
        <v>-0.39999999999999947</v>
      </c>
      <c r="I54" s="3" cm="1">
        <f t="array" ref="I54">INDEX(E$5:E$10,$B54+1)</f>
        <v>2.0999999999999996</v>
      </c>
      <c r="J54" s="3" cm="1">
        <f t="array" ref="J54">INDEX(I$5:I$10,$B54+1)</f>
        <v>0.15215311004784848</v>
      </c>
      <c r="K54" s="3" cm="1">
        <f t="array" ref="K54">INDEX(J$5:J$10,$B54+1)</f>
        <v>-2.9454545454545462</v>
      </c>
      <c r="L54" s="3" cm="1">
        <f t="array" ref="L54">INDEX(I$5:I$10,$B54+2)</f>
        <v>-2.8880382775119635</v>
      </c>
      <c r="M54" s="3" cm="1">
        <f t="array" ref="M54">INDEX(J$5:J$10,$B54+2)</f>
        <v>-2.5636363636363626</v>
      </c>
      <c r="V54" s="3">
        <v>0.79999999999999982</v>
      </c>
      <c r="W54" s="3">
        <v>3</v>
      </c>
      <c r="X54" s="2">
        <f t="shared" si="23"/>
        <v>4.4201600000000001</v>
      </c>
      <c r="Y54" s="2">
        <f t="shared" si="24"/>
        <v>7.7299199999999999</v>
      </c>
      <c r="AA54" s="3" cm="1">
        <f t="array" ref="AA54">INDEX(W$5:W$12,$W54+1)</f>
        <v>4.5999999999999996</v>
      </c>
      <c r="AB54" s="3" cm="1">
        <f t="array" ref="AB54">INDEX(X$5:X$12,$W54+1)</f>
        <v>6</v>
      </c>
      <c r="AC54" s="3" cm="1">
        <f t="array" ref="AC54">INDEX(Y$5:Y$12,$W54+1)</f>
        <v>-0.39999999999999947</v>
      </c>
      <c r="AD54" s="3" cm="1">
        <f t="array" ref="AD54">INDEX(Z$5:Z$12,$W54+1)</f>
        <v>2.0999999999999996</v>
      </c>
      <c r="AE54" s="3" cm="1">
        <f t="array" ref="AE54">INDEX(AD$5:AD$12,$W54+1)</f>
        <v>0.12000000000000194</v>
      </c>
      <c r="AF54" s="3" cm="1">
        <f t="array" ref="AF54">INDEX(AE$5:AE$12,$W54+1)</f>
        <v>-4.4400000000000013</v>
      </c>
      <c r="AG54" s="3" cm="1">
        <f t="array" ref="AG54">INDEX(AD$5:AD$12,$W54+2)</f>
        <v>-3.0000000000000018</v>
      </c>
      <c r="AH54" s="3" cm="1">
        <f t="array" ref="AH54">INDEX(AE$5:AE$12,$W54+2)</f>
        <v>1.9200000000000013</v>
      </c>
    </row>
    <row r="55" spans="1:34" x14ac:dyDescent="0.35">
      <c r="A55" s="3">
        <v>0.89999999999999991</v>
      </c>
      <c r="B55" s="3">
        <v>3</v>
      </c>
      <c r="C55" s="2">
        <f t="shared" si="21"/>
        <v>4.3197985645933015</v>
      </c>
      <c r="D55" s="2">
        <f t="shared" si="22"/>
        <v>8.011663636363636</v>
      </c>
      <c r="F55" s="3" cm="1">
        <f t="array" ref="F55">INDEX(B$5:B$10,$B55+1)</f>
        <v>4.5999999999999996</v>
      </c>
      <c r="G55" s="3" cm="1">
        <f t="array" ref="G55">INDEX(C$5:C$10,$B55+1)</f>
        <v>6</v>
      </c>
      <c r="H55" s="3" cm="1">
        <f t="array" ref="H55">INDEX(D$5:D$10,$B55+1)</f>
        <v>-0.39999999999999947</v>
      </c>
      <c r="I55" s="3" cm="1">
        <f t="array" ref="I55">INDEX(E$5:E$10,$B55+1)</f>
        <v>2.0999999999999996</v>
      </c>
      <c r="J55" s="3" cm="1">
        <f t="array" ref="J55">INDEX(I$5:I$10,$B55+1)</f>
        <v>0.15215311004784848</v>
      </c>
      <c r="K55" s="3" cm="1">
        <f t="array" ref="K55">INDEX(J$5:J$10,$B55+1)</f>
        <v>-2.9454545454545462</v>
      </c>
      <c r="L55" s="3" cm="1">
        <f t="array" ref="L55">INDEX(I$5:I$10,$B55+2)</f>
        <v>-2.8880382775119635</v>
      </c>
      <c r="M55" s="3" cm="1">
        <f t="array" ref="M55">INDEX(J$5:J$10,$B55+2)</f>
        <v>-2.5636363636363626</v>
      </c>
      <c r="V55" s="3">
        <v>0.89999999999999991</v>
      </c>
      <c r="W55" s="3">
        <v>3</v>
      </c>
      <c r="X55" s="2">
        <f t="shared" si="23"/>
        <v>4.3235200000000003</v>
      </c>
      <c r="Y55" s="2">
        <f t="shared" si="24"/>
        <v>7.9085399999999995</v>
      </c>
      <c r="AA55" s="3" cm="1">
        <f t="array" ref="AA55">INDEX(W$5:W$12,$W55+1)</f>
        <v>4.5999999999999996</v>
      </c>
      <c r="AB55" s="3" cm="1">
        <f t="array" ref="AB55">INDEX(X$5:X$12,$W55+1)</f>
        <v>6</v>
      </c>
      <c r="AC55" s="3" cm="1">
        <f t="array" ref="AC55">INDEX(Y$5:Y$12,$W55+1)</f>
        <v>-0.39999999999999947</v>
      </c>
      <c r="AD55" s="3" cm="1">
        <f t="array" ref="AD55">INDEX(Z$5:Z$12,$W55+1)</f>
        <v>2.0999999999999996</v>
      </c>
      <c r="AE55" s="3" cm="1">
        <f t="array" ref="AE55">INDEX(AD$5:AD$12,$W55+1)</f>
        <v>0.12000000000000194</v>
      </c>
      <c r="AF55" s="3" cm="1">
        <f t="array" ref="AF55">INDEX(AE$5:AE$12,$W55+1)</f>
        <v>-4.4400000000000013</v>
      </c>
      <c r="AG55" s="3" cm="1">
        <f t="array" ref="AG55">INDEX(AD$5:AD$12,$W55+2)</f>
        <v>-3.0000000000000018</v>
      </c>
      <c r="AH55" s="3" cm="1">
        <f t="array" ref="AH55">INDEX(AE$5:AE$12,$W55+2)</f>
        <v>1.9200000000000013</v>
      </c>
    </row>
    <row r="56" spans="1:34" x14ac:dyDescent="0.35">
      <c r="A56" s="3">
        <v>0</v>
      </c>
      <c r="B56" s="3">
        <v>4</v>
      </c>
      <c r="C56" s="2">
        <f>$B$9+A56*$D$9+1/6*A56*(A56-1)*(-$I$9*(A56-2)+$I$10*(A56+1))</f>
        <v>4.2</v>
      </c>
      <c r="D56" s="2">
        <f>$C$9+A56*$E$9+1/6*A56*(A56-1)*(-$J$9*(A56-2)+$J$10*(A56+1))</f>
        <v>8.1</v>
      </c>
      <c r="F56" s="3" cm="1">
        <f t="array" ref="F56">INDEX(B$5:B$10,$B56+1)</f>
        <v>4.2</v>
      </c>
      <c r="G56" s="3" cm="1">
        <f t="array" ref="G56">INDEX(C$5:C$10,$B56+1)</f>
        <v>8.1</v>
      </c>
      <c r="H56" s="3" cm="1">
        <f t="array" ref="H56">INDEX(D$5:D$10,$B56+1)</f>
        <v>-2.3000000000000003</v>
      </c>
      <c r="I56" s="3" cm="1">
        <f t="array" ref="I56">INDEX(E$5:E$10,$B56+1)</f>
        <v>-9.9999999999999645E-2</v>
      </c>
      <c r="J56" s="3" cm="1">
        <f t="array" ref="J56">INDEX(I$5:I$10,$B56+1)</f>
        <v>-2.8880382775119635</v>
      </c>
      <c r="K56" s="3" cm="1">
        <f t="array" ref="K56">INDEX(J$5:J$10,$B56+1)</f>
        <v>-2.5636363636363626</v>
      </c>
      <c r="L56" s="3" cm="1">
        <f t="array" ref="L56">INDEX(I$5:I$10,$B56+2)</f>
        <v>0</v>
      </c>
      <c r="M56" s="3" cm="1">
        <f t="array" ref="M56">INDEX(J$5:J$10,$B56+2)</f>
        <v>0</v>
      </c>
      <c r="V56" s="3">
        <v>0</v>
      </c>
      <c r="W56" s="3">
        <v>4</v>
      </c>
      <c r="X56" s="2">
        <f>$W$9+V56*$Y$9+1/6*V56*(V56-1)*(-$AD$9*(V56-2)+$AD$10*(V56+1))</f>
        <v>4.2</v>
      </c>
      <c r="Y56" s="2">
        <f>$X$9+V56*$Z$9+1/6*V56*(V56-1)*(-$AE$9*(V56-2)+$AE$10*(V56+1))</f>
        <v>8.1</v>
      </c>
      <c r="AA56" s="3" cm="1">
        <f t="array" ref="AA56">INDEX(W$5:W$12,$W56+1)</f>
        <v>4.2</v>
      </c>
      <c r="AB56" s="3" cm="1">
        <f t="array" ref="AB56">INDEX(X$5:X$12,$W56+1)</f>
        <v>8.1</v>
      </c>
      <c r="AC56" s="3" cm="1">
        <f t="array" ref="AC56">INDEX(Y$5:Y$12,$W56+1)</f>
        <v>-2.3000000000000003</v>
      </c>
      <c r="AD56" s="3" cm="1">
        <f t="array" ref="AD56">INDEX(Z$5:Z$12,$W56+1)</f>
        <v>-9.9999999999999645E-2</v>
      </c>
      <c r="AE56" s="3" cm="1">
        <f t="array" ref="AE56">INDEX(AD$5:AD$12,$W56+1)</f>
        <v>-3.0000000000000018</v>
      </c>
      <c r="AF56" s="3" cm="1">
        <f t="array" ref="AF56">INDEX(AE$5:AE$12,$W56+1)</f>
        <v>1.9200000000000013</v>
      </c>
      <c r="AG56" s="3" cm="1">
        <f t="array" ref="AG56">INDEX(AD$5:AD$12,$W56+2)</f>
        <v>0.48000000000000176</v>
      </c>
      <c r="AH56" s="3" cm="1">
        <f t="array" ref="AH56">INDEX(AE$5:AE$12,$W56+2)</f>
        <v>-16.440000000000001</v>
      </c>
    </row>
    <row r="57" spans="1:34" x14ac:dyDescent="0.35">
      <c r="A57" s="3">
        <v>9.9999999999999645E-2</v>
      </c>
      <c r="B57" s="3">
        <v>4</v>
      </c>
      <c r="C57" s="2">
        <f t="shared" ref="C57:C66" si="25">$B$9+A57*$D$9+1/6*A57*(A57-1)*(-$I$9*(A57-2)+$I$10*(A57+1))</f>
        <v>4.052309090909092</v>
      </c>
      <c r="D57" s="2">
        <f t="shared" ref="D57:D66" si="26">$C$9+A57*$E$9+1/6*A57*(A57-1)*(-$J$9*(A57-2)+$J$10*(A57+1))</f>
        <v>8.1630636363636366</v>
      </c>
      <c r="F57" s="3" cm="1">
        <f t="array" ref="F57">INDEX(B$5:B$10,$B57+1)</f>
        <v>4.2</v>
      </c>
      <c r="G57" s="3" cm="1">
        <f t="array" ref="G57">INDEX(C$5:C$10,$B57+1)</f>
        <v>8.1</v>
      </c>
      <c r="H57" s="3" cm="1">
        <f t="array" ref="H57">INDEX(D$5:D$10,$B57+1)</f>
        <v>-2.3000000000000003</v>
      </c>
      <c r="I57" s="3" cm="1">
        <f t="array" ref="I57">INDEX(E$5:E$10,$B57+1)</f>
        <v>-9.9999999999999645E-2</v>
      </c>
      <c r="J57" s="3" cm="1">
        <f t="array" ref="J57">INDEX(I$5:I$10,$B57+1)</f>
        <v>-2.8880382775119635</v>
      </c>
      <c r="K57" s="3" cm="1">
        <f t="array" ref="K57">INDEX(J$5:J$10,$B57+1)</f>
        <v>-2.5636363636363626</v>
      </c>
      <c r="L57" s="3" cm="1">
        <f t="array" ref="L57">INDEX(I$5:I$10,$B57+2)</f>
        <v>0</v>
      </c>
      <c r="M57" s="3" cm="1">
        <f t="array" ref="M57">INDEX(J$5:J$10,$B57+2)</f>
        <v>0</v>
      </c>
      <c r="V57" s="3">
        <v>9.9999999999999645E-2</v>
      </c>
      <c r="W57" s="3">
        <v>4</v>
      </c>
      <c r="X57" s="2">
        <f t="shared" ref="X57:X66" si="27">$W$9+V57*$Y$9+1/6*V57*(V57-1)*(-$AD$9*(V57-2)+$AD$10*(V57+1))</f>
        <v>4.0475800000000008</v>
      </c>
      <c r="Y57" s="2">
        <f t="shared" ref="Y57:Y66" si="28">$X$9+V57*$Z$9+1/6*V57*(V57-1)*(-$AE$9*(V57-2)+$AE$10*(V57+1))</f>
        <v>8.3065399999999983</v>
      </c>
      <c r="AA57" s="3" cm="1">
        <f t="array" ref="AA57">INDEX(W$5:W$12,$W57+1)</f>
        <v>4.2</v>
      </c>
      <c r="AB57" s="3" cm="1">
        <f t="array" ref="AB57">INDEX(X$5:X$12,$W57+1)</f>
        <v>8.1</v>
      </c>
      <c r="AC57" s="3" cm="1">
        <f t="array" ref="AC57">INDEX(Y$5:Y$12,$W57+1)</f>
        <v>-2.3000000000000003</v>
      </c>
      <c r="AD57" s="3" cm="1">
        <f t="array" ref="AD57">INDEX(Z$5:Z$12,$W57+1)</f>
        <v>-9.9999999999999645E-2</v>
      </c>
      <c r="AE57" s="3" cm="1">
        <f t="array" ref="AE57">INDEX(AD$5:AD$12,$W57+1)</f>
        <v>-3.0000000000000018</v>
      </c>
      <c r="AF57" s="3" cm="1">
        <f t="array" ref="AF57">INDEX(AE$5:AE$12,$W57+1)</f>
        <v>1.9200000000000013</v>
      </c>
      <c r="AG57" s="3" cm="1">
        <f t="array" ref="AG57">INDEX(AD$5:AD$12,$W57+2)</f>
        <v>0.48000000000000176</v>
      </c>
      <c r="AH57" s="3" cm="1">
        <f t="array" ref="AH57">INDEX(AE$5:AE$12,$W57+2)</f>
        <v>-16.440000000000001</v>
      </c>
    </row>
    <row r="58" spans="1:34" x14ac:dyDescent="0.35">
      <c r="A58" s="3">
        <v>0.20000000000000018</v>
      </c>
      <c r="B58" s="3">
        <v>4</v>
      </c>
      <c r="C58" s="2">
        <f t="shared" si="25"/>
        <v>3.8786258373205742</v>
      </c>
      <c r="D58" s="2">
        <f t="shared" si="26"/>
        <v>8.2030545454545454</v>
      </c>
      <c r="F58" s="3" cm="1">
        <f t="array" ref="F58">INDEX(B$5:B$10,$B58+1)</f>
        <v>4.2</v>
      </c>
      <c r="G58" s="3" cm="1">
        <f t="array" ref="G58">INDEX(C$5:C$10,$B58+1)</f>
        <v>8.1</v>
      </c>
      <c r="H58" s="3" cm="1">
        <f t="array" ref="H58">INDEX(D$5:D$10,$B58+1)</f>
        <v>-2.3000000000000003</v>
      </c>
      <c r="I58" s="3" cm="1">
        <f t="array" ref="I58">INDEX(E$5:E$10,$B58+1)</f>
        <v>-9.9999999999999645E-2</v>
      </c>
      <c r="J58" s="3" cm="1">
        <f t="array" ref="J58">INDEX(I$5:I$10,$B58+1)</f>
        <v>-2.8880382775119635</v>
      </c>
      <c r="K58" s="3" cm="1">
        <f t="array" ref="K58">INDEX(J$5:J$10,$B58+1)</f>
        <v>-2.5636363636363626</v>
      </c>
      <c r="L58" s="3" cm="1">
        <f t="array" ref="L58">INDEX(I$5:I$10,$B58+2)</f>
        <v>0</v>
      </c>
      <c r="M58" s="3" cm="1">
        <f t="array" ref="M58">INDEX(J$5:J$10,$B58+2)</f>
        <v>0</v>
      </c>
      <c r="V58" s="3">
        <v>0.20000000000000018</v>
      </c>
      <c r="W58" s="3">
        <v>4</v>
      </c>
      <c r="X58" s="2">
        <f t="shared" si="27"/>
        <v>3.8686400000000001</v>
      </c>
      <c r="Y58" s="2">
        <f t="shared" si="28"/>
        <v>8.5139200000000006</v>
      </c>
      <c r="AA58" s="3" cm="1">
        <f t="array" ref="AA58">INDEX(W$5:W$12,$W58+1)</f>
        <v>4.2</v>
      </c>
      <c r="AB58" s="3" cm="1">
        <f t="array" ref="AB58">INDEX(X$5:X$12,$W58+1)</f>
        <v>8.1</v>
      </c>
      <c r="AC58" s="3" cm="1">
        <f t="array" ref="AC58">INDEX(Y$5:Y$12,$W58+1)</f>
        <v>-2.3000000000000003</v>
      </c>
      <c r="AD58" s="3" cm="1">
        <f t="array" ref="AD58">INDEX(Z$5:Z$12,$W58+1)</f>
        <v>-9.9999999999999645E-2</v>
      </c>
      <c r="AE58" s="3" cm="1">
        <f t="array" ref="AE58">INDEX(AD$5:AD$12,$W58+1)</f>
        <v>-3.0000000000000018</v>
      </c>
      <c r="AF58" s="3" cm="1">
        <f t="array" ref="AF58">INDEX(AE$5:AE$12,$W58+1)</f>
        <v>1.9200000000000013</v>
      </c>
      <c r="AG58" s="3" cm="1">
        <f t="array" ref="AG58">INDEX(AD$5:AD$12,$W58+2)</f>
        <v>0.48000000000000176</v>
      </c>
      <c r="AH58" s="3" cm="1">
        <f t="array" ref="AH58">INDEX(AE$5:AE$12,$W58+2)</f>
        <v>-16.440000000000001</v>
      </c>
    </row>
    <row r="59" spans="1:34" x14ac:dyDescent="0.35">
      <c r="A59" s="3">
        <v>0.29999999999999982</v>
      </c>
      <c r="B59" s="3">
        <v>4</v>
      </c>
      <c r="C59" s="2">
        <f t="shared" si="25"/>
        <v>3.6818382775119627</v>
      </c>
      <c r="D59" s="2">
        <f t="shared" si="26"/>
        <v>8.2225363636363635</v>
      </c>
      <c r="F59" s="3" cm="1">
        <f t="array" ref="F59">INDEX(B$5:B$10,$B59+1)</f>
        <v>4.2</v>
      </c>
      <c r="G59" s="3" cm="1">
        <f t="array" ref="G59">INDEX(C$5:C$10,$B59+1)</f>
        <v>8.1</v>
      </c>
      <c r="H59" s="3" cm="1">
        <f t="array" ref="H59">INDEX(D$5:D$10,$B59+1)</f>
        <v>-2.3000000000000003</v>
      </c>
      <c r="I59" s="3" cm="1">
        <f t="array" ref="I59">INDEX(E$5:E$10,$B59+1)</f>
        <v>-9.9999999999999645E-2</v>
      </c>
      <c r="J59" s="3" cm="1">
        <f t="array" ref="J59">INDEX(I$5:I$10,$B59+1)</f>
        <v>-2.8880382775119635</v>
      </c>
      <c r="K59" s="3" cm="1">
        <f t="array" ref="K59">INDEX(J$5:J$10,$B59+1)</f>
        <v>-2.5636363636363626</v>
      </c>
      <c r="L59" s="3" cm="1">
        <f t="array" ref="L59">INDEX(I$5:I$10,$B59+2)</f>
        <v>0</v>
      </c>
      <c r="M59" s="3" cm="1">
        <f t="array" ref="M59">INDEX(J$5:J$10,$B59+2)</f>
        <v>0</v>
      </c>
      <c r="V59" s="3">
        <v>0.29999999999999982</v>
      </c>
      <c r="W59" s="3">
        <v>4</v>
      </c>
      <c r="X59" s="2">
        <f t="shared" si="27"/>
        <v>3.6666600000000007</v>
      </c>
      <c r="Y59" s="2">
        <f t="shared" si="28"/>
        <v>8.7037800000000001</v>
      </c>
      <c r="AA59" s="3" cm="1">
        <f t="array" ref="AA59">INDEX(W$5:W$12,$W59+1)</f>
        <v>4.2</v>
      </c>
      <c r="AB59" s="3" cm="1">
        <f t="array" ref="AB59">INDEX(X$5:X$12,$W59+1)</f>
        <v>8.1</v>
      </c>
      <c r="AC59" s="3" cm="1">
        <f t="array" ref="AC59">INDEX(Y$5:Y$12,$W59+1)</f>
        <v>-2.3000000000000003</v>
      </c>
      <c r="AD59" s="3" cm="1">
        <f t="array" ref="AD59">INDEX(Z$5:Z$12,$W59+1)</f>
        <v>-9.9999999999999645E-2</v>
      </c>
      <c r="AE59" s="3" cm="1">
        <f t="array" ref="AE59">INDEX(AD$5:AD$12,$W59+1)</f>
        <v>-3.0000000000000018</v>
      </c>
      <c r="AF59" s="3" cm="1">
        <f t="array" ref="AF59">INDEX(AE$5:AE$12,$W59+1)</f>
        <v>1.9200000000000013</v>
      </c>
      <c r="AG59" s="3" cm="1">
        <f t="array" ref="AG59">INDEX(AD$5:AD$12,$W59+2)</f>
        <v>0.48000000000000176</v>
      </c>
      <c r="AH59" s="3" cm="1">
        <f t="array" ref="AH59">INDEX(AE$5:AE$12,$W59+2)</f>
        <v>-16.440000000000001</v>
      </c>
    </row>
    <row r="60" spans="1:34" x14ac:dyDescent="0.35">
      <c r="A60" s="3">
        <v>0.40000000000000036</v>
      </c>
      <c r="B60" s="3">
        <v>4</v>
      </c>
      <c r="C60" s="2">
        <f t="shared" si="25"/>
        <v>3.4648344497607648</v>
      </c>
      <c r="D60" s="2">
        <f t="shared" si="26"/>
        <v>8.224072727272727</v>
      </c>
      <c r="F60" s="3" cm="1">
        <f t="array" ref="F60">INDEX(B$5:B$10,$B60+1)</f>
        <v>4.2</v>
      </c>
      <c r="G60" s="3" cm="1">
        <f t="array" ref="G60">INDEX(C$5:C$10,$B60+1)</f>
        <v>8.1</v>
      </c>
      <c r="H60" s="3" cm="1">
        <f t="array" ref="H60">INDEX(D$5:D$10,$B60+1)</f>
        <v>-2.3000000000000003</v>
      </c>
      <c r="I60" s="3" cm="1">
        <f t="array" ref="I60">INDEX(E$5:E$10,$B60+1)</f>
        <v>-9.9999999999999645E-2</v>
      </c>
      <c r="J60" s="3" cm="1">
        <f t="array" ref="J60">INDEX(I$5:I$10,$B60+1)</f>
        <v>-2.8880382775119635</v>
      </c>
      <c r="K60" s="3" cm="1">
        <f t="array" ref="K60">INDEX(J$5:J$10,$B60+1)</f>
        <v>-2.5636363636363626</v>
      </c>
      <c r="L60" s="3" cm="1">
        <f t="array" ref="L60">INDEX(I$5:I$10,$B60+2)</f>
        <v>0</v>
      </c>
      <c r="M60" s="3" cm="1">
        <f t="array" ref="M60">INDEX(J$5:J$10,$B60+2)</f>
        <v>0</v>
      </c>
      <c r="V60" s="3">
        <v>0.40000000000000036</v>
      </c>
      <c r="W60" s="3">
        <v>4</v>
      </c>
      <c r="X60" s="2">
        <f t="shared" si="27"/>
        <v>3.4451199999999993</v>
      </c>
      <c r="Y60" s="2">
        <f t="shared" si="28"/>
        <v>8.8577600000000007</v>
      </c>
      <c r="AA60" s="3" cm="1">
        <f t="array" ref="AA60">INDEX(W$5:W$12,$W60+1)</f>
        <v>4.2</v>
      </c>
      <c r="AB60" s="3" cm="1">
        <f t="array" ref="AB60">INDEX(X$5:X$12,$W60+1)</f>
        <v>8.1</v>
      </c>
      <c r="AC60" s="3" cm="1">
        <f t="array" ref="AC60">INDEX(Y$5:Y$12,$W60+1)</f>
        <v>-2.3000000000000003</v>
      </c>
      <c r="AD60" s="3" cm="1">
        <f t="array" ref="AD60">INDEX(Z$5:Z$12,$W60+1)</f>
        <v>-9.9999999999999645E-2</v>
      </c>
      <c r="AE60" s="3" cm="1">
        <f t="array" ref="AE60">INDEX(AD$5:AD$12,$W60+1)</f>
        <v>-3.0000000000000018</v>
      </c>
      <c r="AF60" s="3" cm="1">
        <f t="array" ref="AF60">INDEX(AE$5:AE$12,$W60+1)</f>
        <v>1.9200000000000013</v>
      </c>
      <c r="AG60" s="3" cm="1">
        <f t="array" ref="AG60">INDEX(AD$5:AD$12,$W60+2)</f>
        <v>0.48000000000000176</v>
      </c>
      <c r="AH60" s="3" cm="1">
        <f t="array" ref="AH60">INDEX(AE$5:AE$12,$W60+2)</f>
        <v>-16.440000000000001</v>
      </c>
    </row>
    <row r="61" spans="1:34" x14ac:dyDescent="0.35">
      <c r="A61" s="3">
        <v>0.5</v>
      </c>
      <c r="B61" s="3">
        <v>4</v>
      </c>
      <c r="C61" s="2">
        <f t="shared" si="25"/>
        <v>3.2305023923444978</v>
      </c>
      <c r="D61" s="2">
        <f t="shared" si="26"/>
        <v>8.2102272727272734</v>
      </c>
      <c r="F61" s="3" cm="1">
        <f t="array" ref="F61">INDEX(B$5:B$10,$B61+1)</f>
        <v>4.2</v>
      </c>
      <c r="G61" s="3" cm="1">
        <f t="array" ref="G61">INDEX(C$5:C$10,$B61+1)</f>
        <v>8.1</v>
      </c>
      <c r="H61" s="3" cm="1">
        <f t="array" ref="H61">INDEX(D$5:D$10,$B61+1)</f>
        <v>-2.3000000000000003</v>
      </c>
      <c r="I61" s="3" cm="1">
        <f t="array" ref="I61">INDEX(E$5:E$10,$B61+1)</f>
        <v>-9.9999999999999645E-2</v>
      </c>
      <c r="J61" s="3" cm="1">
        <f t="array" ref="J61">INDEX(I$5:I$10,$B61+1)</f>
        <v>-2.8880382775119635</v>
      </c>
      <c r="K61" s="3" cm="1">
        <f t="array" ref="K61">INDEX(J$5:J$10,$B61+1)</f>
        <v>-2.5636363636363626</v>
      </c>
      <c r="L61" s="3" cm="1">
        <f t="array" ref="L61">INDEX(I$5:I$10,$B61+2)</f>
        <v>0</v>
      </c>
      <c r="M61" s="3" cm="1">
        <f t="array" ref="M61">INDEX(J$5:J$10,$B61+2)</f>
        <v>0</v>
      </c>
      <c r="V61" s="3">
        <v>0.5</v>
      </c>
      <c r="W61" s="3">
        <v>4</v>
      </c>
      <c r="X61" s="2">
        <f t="shared" si="27"/>
        <v>3.2075</v>
      </c>
      <c r="Y61" s="2">
        <f t="shared" si="28"/>
        <v>8.9575000000000014</v>
      </c>
      <c r="AA61" s="3" cm="1">
        <f t="array" ref="AA61">INDEX(W$5:W$12,$W61+1)</f>
        <v>4.2</v>
      </c>
      <c r="AB61" s="3" cm="1">
        <f t="array" ref="AB61">INDEX(X$5:X$12,$W61+1)</f>
        <v>8.1</v>
      </c>
      <c r="AC61" s="3" cm="1">
        <f t="array" ref="AC61">INDEX(Y$5:Y$12,$W61+1)</f>
        <v>-2.3000000000000003</v>
      </c>
      <c r="AD61" s="3" cm="1">
        <f t="array" ref="AD61">INDEX(Z$5:Z$12,$W61+1)</f>
        <v>-9.9999999999999645E-2</v>
      </c>
      <c r="AE61" s="3" cm="1">
        <f t="array" ref="AE61">INDEX(AD$5:AD$12,$W61+1)</f>
        <v>-3.0000000000000018</v>
      </c>
      <c r="AF61" s="3" cm="1">
        <f t="array" ref="AF61">INDEX(AE$5:AE$12,$W61+1)</f>
        <v>1.9200000000000013</v>
      </c>
      <c r="AG61" s="3" cm="1">
        <f t="array" ref="AG61">INDEX(AD$5:AD$12,$W61+2)</f>
        <v>0.48000000000000176</v>
      </c>
      <c r="AH61" s="3" cm="1">
        <f t="array" ref="AH61">INDEX(AE$5:AE$12,$W61+2)</f>
        <v>-16.440000000000001</v>
      </c>
    </row>
    <row r="62" spans="1:34" x14ac:dyDescent="0.35">
      <c r="A62" s="3">
        <v>0.59999999999999964</v>
      </c>
      <c r="B62" s="3">
        <v>4</v>
      </c>
      <c r="C62" s="2">
        <f t="shared" si="25"/>
        <v>2.9817301435406707</v>
      </c>
      <c r="D62" s="2">
        <f t="shared" si="26"/>
        <v>8.183563636363635</v>
      </c>
      <c r="F62" s="3" cm="1">
        <f t="array" ref="F62">INDEX(B$5:B$10,$B62+1)</f>
        <v>4.2</v>
      </c>
      <c r="G62" s="3" cm="1">
        <f t="array" ref="G62">INDEX(C$5:C$10,$B62+1)</f>
        <v>8.1</v>
      </c>
      <c r="H62" s="3" cm="1">
        <f t="array" ref="H62">INDEX(D$5:D$10,$B62+1)</f>
        <v>-2.3000000000000003</v>
      </c>
      <c r="I62" s="3" cm="1">
        <f t="array" ref="I62">INDEX(E$5:E$10,$B62+1)</f>
        <v>-9.9999999999999645E-2</v>
      </c>
      <c r="J62" s="3" cm="1">
        <f t="array" ref="J62">INDEX(I$5:I$10,$B62+1)</f>
        <v>-2.8880382775119635</v>
      </c>
      <c r="K62" s="3" cm="1">
        <f t="array" ref="K62">INDEX(J$5:J$10,$B62+1)</f>
        <v>-2.5636363636363626</v>
      </c>
      <c r="L62" s="3" cm="1">
        <f t="array" ref="L62">INDEX(I$5:I$10,$B62+2)</f>
        <v>0</v>
      </c>
      <c r="M62" s="3" cm="1">
        <f t="array" ref="M62">INDEX(J$5:J$10,$B62+2)</f>
        <v>0</v>
      </c>
      <c r="V62" s="3">
        <v>0.59999999999999964</v>
      </c>
      <c r="W62" s="3">
        <v>4</v>
      </c>
      <c r="X62" s="2">
        <f t="shared" si="27"/>
        <v>2.9572800000000008</v>
      </c>
      <c r="Y62" s="2">
        <f t="shared" si="28"/>
        <v>8.9846399999999988</v>
      </c>
      <c r="AA62" s="3" cm="1">
        <f t="array" ref="AA62">INDEX(W$5:W$12,$W62+1)</f>
        <v>4.2</v>
      </c>
      <c r="AB62" s="3" cm="1">
        <f t="array" ref="AB62">INDEX(X$5:X$12,$W62+1)</f>
        <v>8.1</v>
      </c>
      <c r="AC62" s="3" cm="1">
        <f t="array" ref="AC62">INDEX(Y$5:Y$12,$W62+1)</f>
        <v>-2.3000000000000003</v>
      </c>
      <c r="AD62" s="3" cm="1">
        <f t="array" ref="AD62">INDEX(Z$5:Z$12,$W62+1)</f>
        <v>-9.9999999999999645E-2</v>
      </c>
      <c r="AE62" s="3" cm="1">
        <f t="array" ref="AE62">INDEX(AD$5:AD$12,$W62+1)</f>
        <v>-3.0000000000000018</v>
      </c>
      <c r="AF62" s="3" cm="1">
        <f t="array" ref="AF62">INDEX(AE$5:AE$12,$W62+1)</f>
        <v>1.9200000000000013</v>
      </c>
      <c r="AG62" s="3" cm="1">
        <f t="array" ref="AG62">INDEX(AD$5:AD$12,$W62+2)</f>
        <v>0.48000000000000176</v>
      </c>
      <c r="AH62" s="3" cm="1">
        <f t="array" ref="AH62">INDEX(AE$5:AE$12,$W62+2)</f>
        <v>-16.440000000000001</v>
      </c>
    </row>
    <row r="63" spans="1:34" x14ac:dyDescent="0.35">
      <c r="A63" s="3">
        <v>0.70000000000000018</v>
      </c>
      <c r="B63" s="3">
        <v>4</v>
      </c>
      <c r="C63" s="2">
        <f t="shared" si="25"/>
        <v>2.7214057416267941</v>
      </c>
      <c r="D63" s="2">
        <f t="shared" si="26"/>
        <v>8.1466454545454532</v>
      </c>
      <c r="F63" s="3" cm="1">
        <f t="array" ref="F63">INDEX(B$5:B$10,$B63+1)</f>
        <v>4.2</v>
      </c>
      <c r="G63" s="3" cm="1">
        <f t="array" ref="G63">INDEX(C$5:C$10,$B63+1)</f>
        <v>8.1</v>
      </c>
      <c r="H63" s="3" cm="1">
        <f t="array" ref="H63">INDEX(D$5:D$10,$B63+1)</f>
        <v>-2.3000000000000003</v>
      </c>
      <c r="I63" s="3" cm="1">
        <f t="array" ref="I63">INDEX(E$5:E$10,$B63+1)</f>
        <v>-9.9999999999999645E-2</v>
      </c>
      <c r="J63" s="3" cm="1">
        <f t="array" ref="J63">INDEX(I$5:I$10,$B63+1)</f>
        <v>-2.8880382775119635</v>
      </c>
      <c r="K63" s="3" cm="1">
        <f t="array" ref="K63">INDEX(J$5:J$10,$B63+1)</f>
        <v>-2.5636363636363626</v>
      </c>
      <c r="L63" s="3" cm="1">
        <f t="array" ref="L63">INDEX(I$5:I$10,$B63+2)</f>
        <v>0</v>
      </c>
      <c r="M63" s="3" cm="1">
        <f t="array" ref="M63">INDEX(J$5:J$10,$B63+2)</f>
        <v>0</v>
      </c>
      <c r="V63" s="3">
        <v>0.70000000000000018</v>
      </c>
      <c r="W63" s="3">
        <v>4</v>
      </c>
      <c r="X63" s="2">
        <f t="shared" si="27"/>
        <v>2.69794</v>
      </c>
      <c r="Y63" s="2">
        <f t="shared" si="28"/>
        <v>8.9208199999999991</v>
      </c>
      <c r="AA63" s="3" cm="1">
        <f t="array" ref="AA63">INDEX(W$5:W$12,$W63+1)</f>
        <v>4.2</v>
      </c>
      <c r="AB63" s="3" cm="1">
        <f t="array" ref="AB63">INDEX(X$5:X$12,$W63+1)</f>
        <v>8.1</v>
      </c>
      <c r="AC63" s="3" cm="1">
        <f t="array" ref="AC63">INDEX(Y$5:Y$12,$W63+1)</f>
        <v>-2.3000000000000003</v>
      </c>
      <c r="AD63" s="3" cm="1">
        <f t="array" ref="AD63">INDEX(Z$5:Z$12,$W63+1)</f>
        <v>-9.9999999999999645E-2</v>
      </c>
      <c r="AE63" s="3" cm="1">
        <f t="array" ref="AE63">INDEX(AD$5:AD$12,$W63+1)</f>
        <v>-3.0000000000000018</v>
      </c>
      <c r="AF63" s="3" cm="1">
        <f t="array" ref="AF63">INDEX(AE$5:AE$12,$W63+1)</f>
        <v>1.9200000000000013</v>
      </c>
      <c r="AG63" s="3" cm="1">
        <f t="array" ref="AG63">INDEX(AD$5:AD$12,$W63+2)</f>
        <v>0.48000000000000176</v>
      </c>
      <c r="AH63" s="3" cm="1">
        <f t="array" ref="AH63">INDEX(AE$5:AE$12,$W63+2)</f>
        <v>-16.440000000000001</v>
      </c>
    </row>
    <row r="64" spans="1:34" x14ac:dyDescent="0.35">
      <c r="A64" s="3">
        <v>0.79999999999999982</v>
      </c>
      <c r="B64" s="3">
        <v>4</v>
      </c>
      <c r="C64" s="2">
        <f t="shared" si="25"/>
        <v>2.4524172248803833</v>
      </c>
      <c r="D64" s="2">
        <f t="shared" si="26"/>
        <v>8.1020363636363637</v>
      </c>
      <c r="F64" s="3" cm="1">
        <f t="array" ref="F64">INDEX(B$5:B$10,$B64+1)</f>
        <v>4.2</v>
      </c>
      <c r="G64" s="3" cm="1">
        <f t="array" ref="G64">INDEX(C$5:C$10,$B64+1)</f>
        <v>8.1</v>
      </c>
      <c r="H64" s="3" cm="1">
        <f t="array" ref="H64">INDEX(D$5:D$10,$B64+1)</f>
        <v>-2.3000000000000003</v>
      </c>
      <c r="I64" s="3" cm="1">
        <f t="array" ref="I64">INDEX(E$5:E$10,$B64+1)</f>
        <v>-9.9999999999999645E-2</v>
      </c>
      <c r="J64" s="3" cm="1">
        <f t="array" ref="J64">INDEX(I$5:I$10,$B64+1)</f>
        <v>-2.8880382775119635</v>
      </c>
      <c r="K64" s="3" cm="1">
        <f t="array" ref="K64">INDEX(J$5:J$10,$B64+1)</f>
        <v>-2.5636363636363626</v>
      </c>
      <c r="L64" s="3" cm="1">
        <f t="array" ref="L64">INDEX(I$5:I$10,$B64+2)</f>
        <v>0</v>
      </c>
      <c r="M64" s="3" cm="1">
        <f t="array" ref="M64">INDEX(J$5:J$10,$B64+2)</f>
        <v>0</v>
      </c>
      <c r="V64" s="3">
        <v>0.79999999999999982</v>
      </c>
      <c r="W64" s="3">
        <v>4</v>
      </c>
      <c r="X64" s="2">
        <f t="shared" si="27"/>
        <v>2.4329600000000005</v>
      </c>
      <c r="Y64" s="2">
        <f t="shared" si="28"/>
        <v>8.7476800000000008</v>
      </c>
      <c r="AA64" s="3" cm="1">
        <f t="array" ref="AA64">INDEX(W$5:W$12,$W64+1)</f>
        <v>4.2</v>
      </c>
      <c r="AB64" s="3" cm="1">
        <f t="array" ref="AB64">INDEX(X$5:X$12,$W64+1)</f>
        <v>8.1</v>
      </c>
      <c r="AC64" s="3" cm="1">
        <f t="array" ref="AC64">INDEX(Y$5:Y$12,$W64+1)</f>
        <v>-2.3000000000000003</v>
      </c>
      <c r="AD64" s="3" cm="1">
        <f t="array" ref="AD64">INDEX(Z$5:Z$12,$W64+1)</f>
        <v>-9.9999999999999645E-2</v>
      </c>
      <c r="AE64" s="3" cm="1">
        <f t="array" ref="AE64">INDEX(AD$5:AD$12,$W64+1)</f>
        <v>-3.0000000000000018</v>
      </c>
      <c r="AF64" s="3" cm="1">
        <f t="array" ref="AF64">INDEX(AE$5:AE$12,$W64+1)</f>
        <v>1.9200000000000013</v>
      </c>
      <c r="AG64" s="3" cm="1">
        <f t="array" ref="AG64">INDEX(AD$5:AD$12,$W64+2)</f>
        <v>0.48000000000000176</v>
      </c>
      <c r="AH64" s="3" cm="1">
        <f t="array" ref="AH64">INDEX(AE$5:AE$12,$W64+2)</f>
        <v>-16.440000000000001</v>
      </c>
    </row>
    <row r="65" spans="1:34" x14ac:dyDescent="0.35">
      <c r="A65" s="3">
        <v>0.90000000000000036</v>
      </c>
      <c r="B65" s="3">
        <v>4</v>
      </c>
      <c r="C65" s="2">
        <f>$B$9+A65*$D$9+1/6*A65*(A65-1)*(-$I$9*(A65-2)+$I$10*(A65+1))</f>
        <v>2.1776526315789462</v>
      </c>
      <c r="D65" s="2">
        <f>$C$9+A65*$E$9+1/6*A65*(A65-1)*(-$J$9*(A65-2)+$J$10*(A65+1))</f>
        <v>8.0522999999999989</v>
      </c>
      <c r="F65" s="3" cm="1">
        <f t="array" ref="F65">INDEX(B$5:B$10,$B65+1)</f>
        <v>4.2</v>
      </c>
      <c r="G65" s="3" cm="1">
        <f t="array" ref="G65">INDEX(C$5:C$10,$B65+1)</f>
        <v>8.1</v>
      </c>
      <c r="H65" s="3" cm="1">
        <f t="array" ref="H65">INDEX(D$5:D$10,$B65+1)</f>
        <v>-2.3000000000000003</v>
      </c>
      <c r="I65" s="3" cm="1">
        <f t="array" ref="I65">INDEX(E$5:E$10,$B65+1)</f>
        <v>-9.9999999999999645E-2</v>
      </c>
      <c r="J65" s="3" cm="1">
        <f t="array" ref="J65">INDEX(I$5:I$10,$B65+1)</f>
        <v>-2.8880382775119635</v>
      </c>
      <c r="K65" s="3" cm="1">
        <f t="array" ref="K65">INDEX(J$5:J$10,$B65+1)</f>
        <v>-2.5636363636363626</v>
      </c>
      <c r="L65" s="3" cm="1">
        <f t="array" ref="L65">INDEX(I$5:I$10,$B65+2)</f>
        <v>0</v>
      </c>
      <c r="M65" s="3" cm="1">
        <f t="array" ref="M65">INDEX(J$5:J$10,$B65+2)</f>
        <v>0</v>
      </c>
      <c r="V65" s="3">
        <v>0.90000000000000036</v>
      </c>
      <c r="W65" s="3">
        <v>4</v>
      </c>
      <c r="X65" s="2">
        <f>$W$9+V65*$Y$9+1/6*V65*(V65-1)*(-$AD$9*(V65-2)+$AD$10*(V65+1))</f>
        <v>2.1658199999999987</v>
      </c>
      <c r="Y65" s="2">
        <f t="shared" si="28"/>
        <v>8.4468599999999991</v>
      </c>
      <c r="AA65" s="3" cm="1">
        <f t="array" ref="AA65">INDEX(W$5:W$12,$W65+1)</f>
        <v>4.2</v>
      </c>
      <c r="AB65" s="3" cm="1">
        <f t="array" ref="AB65">INDEX(X$5:X$12,$W65+1)</f>
        <v>8.1</v>
      </c>
      <c r="AC65" s="3" cm="1">
        <f t="array" ref="AC65">INDEX(Y$5:Y$12,$W65+1)</f>
        <v>-2.3000000000000003</v>
      </c>
      <c r="AD65" s="3" cm="1">
        <f t="array" ref="AD65">INDEX(Z$5:Z$12,$W65+1)</f>
        <v>-9.9999999999999645E-2</v>
      </c>
      <c r="AE65" s="3" cm="1">
        <f t="array" ref="AE65">INDEX(AD$5:AD$12,$W65+1)</f>
        <v>-3.0000000000000018</v>
      </c>
      <c r="AF65" s="3" cm="1">
        <f t="array" ref="AF65">INDEX(AE$5:AE$12,$W65+1)</f>
        <v>1.9200000000000013</v>
      </c>
      <c r="AG65" s="3" cm="1">
        <f t="array" ref="AG65">INDEX(AD$5:AD$12,$W65+2)</f>
        <v>0.48000000000000176</v>
      </c>
      <c r="AH65" s="3" cm="1">
        <f t="array" ref="AH65">INDEX(AE$5:AE$12,$W65+2)</f>
        <v>-16.440000000000001</v>
      </c>
    </row>
    <row r="66" spans="1:34" x14ac:dyDescent="0.35">
      <c r="A66" s="28">
        <f>1</f>
        <v>1</v>
      </c>
      <c r="B66" s="28">
        <f>B65</f>
        <v>4</v>
      </c>
      <c r="C66" s="2">
        <f t="shared" si="25"/>
        <v>1.9</v>
      </c>
      <c r="D66" s="2">
        <f t="shared" si="26"/>
        <v>8</v>
      </c>
      <c r="F66" s="3" cm="1">
        <f t="array" ref="F66">INDEX(B$5:B$10,$B66+1)</f>
        <v>4.2</v>
      </c>
      <c r="G66" s="3" cm="1">
        <f t="array" ref="G66">INDEX(C$5:C$10,$B66+1)</f>
        <v>8.1</v>
      </c>
      <c r="H66" s="3" cm="1">
        <f t="array" ref="H66">INDEX(D$5:D$10,$B66+1)</f>
        <v>-2.3000000000000003</v>
      </c>
      <c r="I66" s="3" cm="1">
        <f t="array" ref="I66">INDEX(E$5:E$10,$B66+1)</f>
        <v>-9.9999999999999645E-2</v>
      </c>
      <c r="J66" s="3" cm="1">
        <f t="array" ref="J66">INDEX(I$5:I$10,$B66+1)</f>
        <v>-2.8880382775119635</v>
      </c>
      <c r="K66" s="3" cm="1">
        <f t="array" ref="K66">INDEX(J$5:J$10,$B66+1)</f>
        <v>-2.5636363636363626</v>
      </c>
      <c r="L66" s="3" cm="1">
        <f t="array" ref="L66">INDEX(I$5:I$10,$B66+2)</f>
        <v>0</v>
      </c>
      <c r="M66" s="3" cm="1">
        <f t="array" ref="M66">INDEX(J$5:J$10,$B66+2)</f>
        <v>0</v>
      </c>
      <c r="V66" s="3">
        <v>0</v>
      </c>
      <c r="W66" s="3">
        <v>5</v>
      </c>
      <c r="X66" s="2">
        <f>$W$10+V66*$Y$10+1/6*V66*(V66-1)*(-$AD$10*(V66-2)+$AD$11*(V66+1))</f>
        <v>1.9</v>
      </c>
      <c r="Y66" s="2">
        <f>$X$10+V66*$Z$10+1/6*V66*(V66-1)*(-$AE$10*(V66-2)+$AE$11*(V66+1))</f>
        <v>8</v>
      </c>
      <c r="AA66" s="3" cm="1">
        <f t="array" ref="AA66">INDEX(W$5:W$12,$W66+1)</f>
        <v>1.9</v>
      </c>
      <c r="AB66" s="3" cm="1">
        <f t="array" ref="AB66">INDEX(X$5:X$12,$W66+1)</f>
        <v>8</v>
      </c>
      <c r="AC66" s="3" cm="1">
        <f t="array" ref="AC66">INDEX(Y$5:Y$12,$W66+1)</f>
        <v>-1.9</v>
      </c>
      <c r="AD66" s="3" cm="1">
        <f t="array" ref="AD66">INDEX(Z$5:Z$12,$W66+1)</f>
        <v>-8</v>
      </c>
      <c r="AE66" s="3" cm="1">
        <f t="array" ref="AE66">INDEX(AD$5:AD$12,$W66+1)</f>
        <v>0.48000000000000176</v>
      </c>
      <c r="AF66" s="3" cm="1">
        <f t="array" ref="AF66">INDEX(AE$5:AE$12,$W66+1)</f>
        <v>-16.440000000000001</v>
      </c>
      <c r="AG66" s="3" cm="1">
        <f t="array" ref="AG66">INDEX(AD$5:AD$12,$W66+2)</f>
        <v>3.4799999999999991</v>
      </c>
      <c r="AH66" s="3" cm="1">
        <f t="array" ref="AH66">INDEX(AE$5:AE$12,$W66+2)</f>
        <v>16.439999999999998</v>
      </c>
    </row>
    <row r="67" spans="1:34" x14ac:dyDescent="0.35">
      <c r="V67" s="3">
        <v>9.9999999999999645E-2</v>
      </c>
      <c r="W67" s="3">
        <v>5</v>
      </c>
      <c r="X67" s="2">
        <f t="shared" ref="X67:X76" si="29">$W$10+V67*$Y$10+1/6*V67*(V67-1)*(-$AD$10*(V67-2)+$AD$11*(V67+1))</f>
        <v>1.6389000000000009</v>
      </c>
      <c r="Y67" s="2">
        <f t="shared" ref="Y67:Y76" si="30">$X$10+V67*$Z$10+1/6*V67*(V67-1)*(-$AE$10*(V67-2)+$AE$11*(V67+1))</f>
        <v>7.3972800000000021</v>
      </c>
      <c r="AA67" s="3" cm="1">
        <f t="array" ref="AA67">INDEX(W$5:W$12,$W67+1)</f>
        <v>1.9</v>
      </c>
      <c r="AB67" s="3" cm="1">
        <f t="array" ref="AB67">INDEX(X$5:X$12,$W67+1)</f>
        <v>8</v>
      </c>
      <c r="AC67" s="3" cm="1">
        <f t="array" ref="AC67">INDEX(Y$5:Y$12,$W67+1)</f>
        <v>-1.9</v>
      </c>
      <c r="AD67" s="3" cm="1">
        <f t="array" ref="AD67">INDEX(Z$5:Z$12,$W67+1)</f>
        <v>-8</v>
      </c>
      <c r="AE67" s="3" cm="1">
        <f t="array" ref="AE67">INDEX(AD$5:AD$12,$W67+1)</f>
        <v>0.48000000000000176</v>
      </c>
      <c r="AF67" s="3" cm="1">
        <f t="array" ref="AF67">INDEX(AE$5:AE$12,$W67+1)</f>
        <v>-16.440000000000001</v>
      </c>
      <c r="AG67" s="3" cm="1">
        <f t="array" ref="AG67">INDEX(AD$5:AD$12,$W67+2)</f>
        <v>3.4799999999999991</v>
      </c>
      <c r="AH67" s="3" cm="1">
        <f t="array" ref="AH67">INDEX(AE$5:AE$12,$W67+2)</f>
        <v>16.439999999999998</v>
      </c>
    </row>
    <row r="68" spans="1:34" x14ac:dyDescent="0.35">
      <c r="V68" s="3">
        <v>0.20000000000000018</v>
      </c>
      <c r="W68" s="3">
        <v>5</v>
      </c>
      <c r="X68" s="2">
        <f t="shared" si="29"/>
        <v>1.3855999999999995</v>
      </c>
      <c r="Y68" s="2">
        <f t="shared" si="30"/>
        <v>6.6630399999999987</v>
      </c>
      <c r="AA68" s="3" cm="1">
        <f t="array" ref="AA68">INDEX(W$5:W$12,$W68+1)</f>
        <v>1.9</v>
      </c>
      <c r="AB68" s="3" cm="1">
        <f t="array" ref="AB68">INDEX(X$5:X$12,$W68+1)</f>
        <v>8</v>
      </c>
      <c r="AC68" s="3" cm="1">
        <f t="array" ref="AC68">INDEX(Y$5:Y$12,$W68+1)</f>
        <v>-1.9</v>
      </c>
      <c r="AD68" s="3" cm="1">
        <f t="array" ref="AD68">INDEX(Z$5:Z$12,$W68+1)</f>
        <v>-8</v>
      </c>
      <c r="AE68" s="3" cm="1">
        <f t="array" ref="AE68">INDEX(AD$5:AD$12,$W68+1)</f>
        <v>0.48000000000000176</v>
      </c>
      <c r="AF68" s="3" cm="1">
        <f t="array" ref="AF68">INDEX(AE$5:AE$12,$W68+1)</f>
        <v>-16.440000000000001</v>
      </c>
      <c r="AG68" s="3" cm="1">
        <f t="array" ref="AG68">INDEX(AD$5:AD$12,$W68+2)</f>
        <v>3.4799999999999991</v>
      </c>
      <c r="AH68" s="3" cm="1">
        <f t="array" ref="AH68">INDEX(AE$5:AE$12,$W68+2)</f>
        <v>16.439999999999998</v>
      </c>
    </row>
    <row r="69" spans="1:34" x14ac:dyDescent="0.35">
      <c r="V69" s="3">
        <v>0.29999999999999982</v>
      </c>
      <c r="W69" s="3">
        <v>5</v>
      </c>
      <c r="X69" s="2">
        <f t="shared" si="29"/>
        <v>1.1431000000000002</v>
      </c>
      <c r="Y69" s="2">
        <f t="shared" si="30"/>
        <v>5.830160000000002</v>
      </c>
      <c r="AA69" s="3" cm="1">
        <f t="array" ref="AA69">INDEX(W$5:W$12,$W69+1)</f>
        <v>1.9</v>
      </c>
      <c r="AB69" s="3" cm="1">
        <f t="array" ref="AB69">INDEX(X$5:X$12,$W69+1)</f>
        <v>8</v>
      </c>
      <c r="AC69" s="3" cm="1">
        <f t="array" ref="AC69">INDEX(Y$5:Y$12,$W69+1)</f>
        <v>-1.9</v>
      </c>
      <c r="AD69" s="3" cm="1">
        <f t="array" ref="AD69">INDEX(Z$5:Z$12,$W69+1)</f>
        <v>-8</v>
      </c>
      <c r="AE69" s="3" cm="1">
        <f t="array" ref="AE69">INDEX(AD$5:AD$12,$W69+1)</f>
        <v>0.48000000000000176</v>
      </c>
      <c r="AF69" s="3" cm="1">
        <f t="array" ref="AF69">INDEX(AE$5:AE$12,$W69+1)</f>
        <v>-16.440000000000001</v>
      </c>
      <c r="AG69" s="3" cm="1">
        <f t="array" ref="AG69">INDEX(AD$5:AD$12,$W69+2)</f>
        <v>3.4799999999999991</v>
      </c>
      <c r="AH69" s="3" cm="1">
        <f t="array" ref="AH69">INDEX(AE$5:AE$12,$W69+2)</f>
        <v>16.439999999999998</v>
      </c>
    </row>
    <row r="70" spans="1:34" x14ac:dyDescent="0.35">
      <c r="V70" s="3">
        <v>0.40000000000000036</v>
      </c>
      <c r="W70" s="3">
        <v>5</v>
      </c>
      <c r="X70" s="2">
        <f t="shared" si="29"/>
        <v>0.9143999999999991</v>
      </c>
      <c r="Y70" s="2">
        <f t="shared" si="30"/>
        <v>4.9315199999999972</v>
      </c>
      <c r="AA70" s="3" cm="1">
        <f t="array" ref="AA70">INDEX(W$5:W$12,$W70+1)</f>
        <v>1.9</v>
      </c>
      <c r="AB70" s="3" cm="1">
        <f t="array" ref="AB70">INDEX(X$5:X$12,$W70+1)</f>
        <v>8</v>
      </c>
      <c r="AC70" s="3" cm="1">
        <f t="array" ref="AC70">INDEX(Y$5:Y$12,$W70+1)</f>
        <v>-1.9</v>
      </c>
      <c r="AD70" s="3" cm="1">
        <f t="array" ref="AD70">INDEX(Z$5:Z$12,$W70+1)</f>
        <v>-8</v>
      </c>
      <c r="AE70" s="3" cm="1">
        <f t="array" ref="AE70">INDEX(AD$5:AD$12,$W70+1)</f>
        <v>0.48000000000000176</v>
      </c>
      <c r="AF70" s="3" cm="1">
        <f t="array" ref="AF70">INDEX(AE$5:AE$12,$W70+1)</f>
        <v>-16.440000000000001</v>
      </c>
      <c r="AG70" s="3" cm="1">
        <f t="array" ref="AG70">INDEX(AD$5:AD$12,$W70+2)</f>
        <v>3.4799999999999991</v>
      </c>
      <c r="AH70" s="3" cm="1">
        <f t="array" ref="AH70">INDEX(AE$5:AE$12,$W70+2)</f>
        <v>16.439999999999998</v>
      </c>
    </row>
    <row r="71" spans="1:34" x14ac:dyDescent="0.35">
      <c r="V71" s="3">
        <v>0.5</v>
      </c>
      <c r="W71" s="3">
        <v>5</v>
      </c>
      <c r="X71" s="2">
        <f t="shared" si="29"/>
        <v>0.7024999999999999</v>
      </c>
      <c r="Y71" s="2">
        <f t="shared" si="30"/>
        <v>4</v>
      </c>
      <c r="AA71" s="3" cm="1">
        <f t="array" ref="AA71">INDEX(W$5:W$12,$W71+1)</f>
        <v>1.9</v>
      </c>
      <c r="AB71" s="3" cm="1">
        <f t="array" ref="AB71">INDEX(X$5:X$12,$W71+1)</f>
        <v>8</v>
      </c>
      <c r="AC71" s="3" cm="1">
        <f t="array" ref="AC71">INDEX(Y$5:Y$12,$W71+1)</f>
        <v>-1.9</v>
      </c>
      <c r="AD71" s="3" cm="1">
        <f t="array" ref="AD71">INDEX(Z$5:Z$12,$W71+1)</f>
        <v>-8</v>
      </c>
      <c r="AE71" s="3" cm="1">
        <f t="array" ref="AE71">INDEX(AD$5:AD$12,$W71+1)</f>
        <v>0.48000000000000176</v>
      </c>
      <c r="AF71" s="3" cm="1">
        <f t="array" ref="AF71">INDEX(AE$5:AE$12,$W71+1)</f>
        <v>-16.440000000000001</v>
      </c>
      <c r="AG71" s="3" cm="1">
        <f t="array" ref="AG71">INDEX(AD$5:AD$12,$W71+2)</f>
        <v>3.4799999999999991</v>
      </c>
      <c r="AH71" s="3" cm="1">
        <f t="array" ref="AH71">INDEX(AE$5:AE$12,$W71+2)</f>
        <v>16.439999999999998</v>
      </c>
    </row>
    <row r="72" spans="1:34" x14ac:dyDescent="0.35">
      <c r="V72" s="3">
        <v>0.59999999999999964</v>
      </c>
      <c r="W72" s="3">
        <v>5</v>
      </c>
      <c r="X72" s="2">
        <f t="shared" si="29"/>
        <v>0.51040000000000063</v>
      </c>
      <c r="Y72" s="2">
        <f t="shared" si="30"/>
        <v>3.0684800000000036</v>
      </c>
      <c r="AA72" s="3" cm="1">
        <f t="array" ref="AA72">INDEX(W$5:W$12,$W72+1)</f>
        <v>1.9</v>
      </c>
      <c r="AB72" s="3" cm="1">
        <f t="array" ref="AB72">INDEX(X$5:X$12,$W72+1)</f>
        <v>8</v>
      </c>
      <c r="AC72" s="3" cm="1">
        <f t="array" ref="AC72">INDEX(Y$5:Y$12,$W72+1)</f>
        <v>-1.9</v>
      </c>
      <c r="AD72" s="3" cm="1">
        <f t="array" ref="AD72">INDEX(Z$5:Z$12,$W72+1)</f>
        <v>-8</v>
      </c>
      <c r="AE72" s="3" cm="1">
        <f t="array" ref="AE72">INDEX(AD$5:AD$12,$W72+1)</f>
        <v>0.48000000000000176</v>
      </c>
      <c r="AF72" s="3" cm="1">
        <f t="array" ref="AF72">INDEX(AE$5:AE$12,$W72+1)</f>
        <v>-16.440000000000001</v>
      </c>
      <c r="AG72" s="3" cm="1">
        <f t="array" ref="AG72">INDEX(AD$5:AD$12,$W72+2)</f>
        <v>3.4799999999999991</v>
      </c>
      <c r="AH72" s="3" cm="1">
        <f t="array" ref="AH72">INDEX(AE$5:AE$12,$W72+2)</f>
        <v>16.439999999999998</v>
      </c>
    </row>
    <row r="73" spans="1:34" x14ac:dyDescent="0.35">
      <c r="V73" s="3">
        <v>0.70000000000000018</v>
      </c>
      <c r="W73" s="3">
        <v>5</v>
      </c>
      <c r="X73" s="2">
        <f t="shared" si="29"/>
        <v>0.34109999999999963</v>
      </c>
      <c r="Y73" s="2">
        <f t="shared" si="30"/>
        <v>2.1698399999999984</v>
      </c>
      <c r="AA73" s="3" cm="1">
        <f t="array" ref="AA73">INDEX(W$5:W$12,$W73+1)</f>
        <v>1.9</v>
      </c>
      <c r="AB73" s="3" cm="1">
        <f t="array" ref="AB73">INDEX(X$5:X$12,$W73+1)</f>
        <v>8</v>
      </c>
      <c r="AC73" s="3" cm="1">
        <f t="array" ref="AC73">INDEX(Y$5:Y$12,$W73+1)</f>
        <v>-1.9</v>
      </c>
      <c r="AD73" s="3" cm="1">
        <f t="array" ref="AD73">INDEX(Z$5:Z$12,$W73+1)</f>
        <v>-8</v>
      </c>
      <c r="AE73" s="3" cm="1">
        <f t="array" ref="AE73">INDEX(AD$5:AD$12,$W73+1)</f>
        <v>0.48000000000000176</v>
      </c>
      <c r="AF73" s="3" cm="1">
        <f t="array" ref="AF73">INDEX(AE$5:AE$12,$W73+1)</f>
        <v>-16.440000000000001</v>
      </c>
      <c r="AG73" s="3" cm="1">
        <f t="array" ref="AG73">INDEX(AD$5:AD$12,$W73+2)</f>
        <v>3.4799999999999991</v>
      </c>
      <c r="AH73" s="3" cm="1">
        <f t="array" ref="AH73">INDEX(AE$5:AE$12,$W73+2)</f>
        <v>16.439999999999998</v>
      </c>
    </row>
    <row r="74" spans="1:34" x14ac:dyDescent="0.35">
      <c r="V74" s="3">
        <v>0.79999999999999982</v>
      </c>
      <c r="W74" s="3">
        <v>5</v>
      </c>
      <c r="X74" s="2">
        <f t="shared" si="29"/>
        <v>0.19760000000000022</v>
      </c>
      <c r="Y74" s="2">
        <f t="shared" si="30"/>
        <v>1.3369600000000017</v>
      </c>
      <c r="AA74" s="3" cm="1">
        <f t="array" ref="AA74">INDEX(W$5:W$12,$W74+1)</f>
        <v>1.9</v>
      </c>
      <c r="AB74" s="3" cm="1">
        <f t="array" ref="AB74">INDEX(X$5:X$12,$W74+1)</f>
        <v>8</v>
      </c>
      <c r="AC74" s="3" cm="1">
        <f t="array" ref="AC74">INDEX(Y$5:Y$12,$W74+1)</f>
        <v>-1.9</v>
      </c>
      <c r="AD74" s="3" cm="1">
        <f t="array" ref="AD74">INDEX(Z$5:Z$12,$W74+1)</f>
        <v>-8</v>
      </c>
      <c r="AE74" s="3" cm="1">
        <f t="array" ref="AE74">INDEX(AD$5:AD$12,$W74+1)</f>
        <v>0.48000000000000176</v>
      </c>
      <c r="AF74" s="3" cm="1">
        <f t="array" ref="AF74">INDEX(AE$5:AE$12,$W74+1)</f>
        <v>-16.440000000000001</v>
      </c>
      <c r="AG74" s="3" cm="1">
        <f t="array" ref="AG74">INDEX(AD$5:AD$12,$W74+2)</f>
        <v>3.4799999999999991</v>
      </c>
      <c r="AH74" s="3" cm="1">
        <f t="array" ref="AH74">INDEX(AE$5:AE$12,$W74+2)</f>
        <v>16.439999999999998</v>
      </c>
    </row>
    <row r="75" spans="1:34" x14ac:dyDescent="0.35">
      <c r="V75" s="3">
        <v>0.90000000000000036</v>
      </c>
      <c r="W75" s="3">
        <v>5</v>
      </c>
      <c r="X75" s="2">
        <f t="shared" si="29"/>
        <v>8.2899999999999627E-2</v>
      </c>
      <c r="Y75" s="2">
        <f>$X$10+V75*$Z$10+1/6*V75*(V75-1)*(-$AE$10*(V75-2)+$AE$11*(V75+1))</f>
        <v>0.6027199999999977</v>
      </c>
      <c r="AA75" s="3" cm="1">
        <f t="array" ref="AA75">INDEX(W$5:W$12,$W75+1)</f>
        <v>1.9</v>
      </c>
      <c r="AB75" s="3" cm="1">
        <f t="array" ref="AB75">INDEX(X$5:X$12,$W75+1)</f>
        <v>8</v>
      </c>
      <c r="AC75" s="3" cm="1">
        <f t="array" ref="AC75">INDEX(Y$5:Y$12,$W75+1)</f>
        <v>-1.9</v>
      </c>
      <c r="AD75" s="3" cm="1">
        <f t="array" ref="AD75">INDEX(Z$5:Z$12,$W75+1)</f>
        <v>-8</v>
      </c>
      <c r="AE75" s="3" cm="1">
        <f t="array" ref="AE75">INDEX(AD$5:AD$12,$W75+1)</f>
        <v>0.48000000000000176</v>
      </c>
      <c r="AF75" s="3" cm="1">
        <f t="array" ref="AF75">INDEX(AE$5:AE$12,$W75+1)</f>
        <v>-16.440000000000001</v>
      </c>
      <c r="AG75" s="3" cm="1">
        <f t="array" ref="AG75">INDEX(AD$5:AD$12,$W75+2)</f>
        <v>3.4799999999999991</v>
      </c>
      <c r="AH75" s="3" cm="1">
        <f t="array" ref="AH75">INDEX(AE$5:AE$12,$W75+2)</f>
        <v>16.439999999999998</v>
      </c>
    </row>
    <row r="76" spans="1:34" x14ac:dyDescent="0.35">
      <c r="V76" s="28">
        <v>1</v>
      </c>
      <c r="W76" s="28">
        <f>W75</f>
        <v>5</v>
      </c>
      <c r="X76" s="2">
        <f t="shared" si="29"/>
        <v>0</v>
      </c>
      <c r="Y76" s="2">
        <f t="shared" si="30"/>
        <v>0</v>
      </c>
      <c r="AA76" s="3" cm="1">
        <f t="array" ref="AA76">INDEX(W$5:W$12,$W76+1)</f>
        <v>1.9</v>
      </c>
      <c r="AB76" s="3" cm="1">
        <f t="array" ref="AB76">INDEX(X$5:X$12,$W76+1)</f>
        <v>8</v>
      </c>
      <c r="AC76" s="3" cm="1">
        <f t="array" ref="AC76">INDEX(Y$5:Y$12,$W76+1)</f>
        <v>-1.9</v>
      </c>
      <c r="AD76" s="3" cm="1">
        <f t="array" ref="AD76">INDEX(Z$5:Z$12,$W76+1)</f>
        <v>-8</v>
      </c>
      <c r="AE76" s="3" cm="1">
        <f t="array" ref="AE76">INDEX(AD$5:AD$12,$W76+1)</f>
        <v>0.48000000000000176</v>
      </c>
      <c r="AF76" s="3" cm="1">
        <f t="array" ref="AF76">INDEX(AE$5:AE$12,$W76+1)</f>
        <v>-16.440000000000001</v>
      </c>
      <c r="AG76" s="3" cm="1">
        <f t="array" ref="AG76">INDEX(AD$5:AD$12,$W76+2)</f>
        <v>3.4799999999999991</v>
      </c>
      <c r="AH76" s="3" cm="1">
        <f t="array" ref="AH76">INDEX(AE$5:AE$12,$W76+2)</f>
        <v>16.439999999999998</v>
      </c>
    </row>
  </sheetData>
  <mergeCells count="3">
    <mergeCell ref="A1:D1"/>
    <mergeCell ref="A2:B2"/>
    <mergeCell ref="V2:W2"/>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7967B-AF4B-446F-8D3E-A0A612BFAEAB}">
  <dimension ref="A1:M197"/>
  <sheetViews>
    <sheetView zoomScale="85" zoomScaleNormal="85" workbookViewId="0">
      <selection activeCell="D187" sqref="D187"/>
    </sheetView>
  </sheetViews>
  <sheetFormatPr defaultColWidth="7.6328125" defaultRowHeight="14.5" x14ac:dyDescent="0.35"/>
  <cols>
    <col min="3" max="3" width="8" bestFit="1" customWidth="1"/>
    <col min="6" max="6" width="7.81640625" bestFit="1" customWidth="1"/>
  </cols>
  <sheetData>
    <row r="1" spans="1:7" ht="20" thickBot="1" x14ac:dyDescent="0.5">
      <c r="A1" s="34" t="s">
        <v>9</v>
      </c>
      <c r="B1" s="33"/>
      <c r="C1" s="33"/>
      <c r="D1" s="33"/>
    </row>
    <row r="2" spans="1:7" ht="15" thickTop="1" x14ac:dyDescent="0.35"/>
    <row r="3" spans="1:7" ht="17" x14ac:dyDescent="0.4">
      <c r="D3" s="39" t="s">
        <v>10</v>
      </c>
      <c r="E3" s="39"/>
      <c r="F3" s="39"/>
      <c r="G3" s="39"/>
    </row>
    <row r="4" spans="1:7" ht="17.5" thickBot="1" x14ac:dyDescent="0.45">
      <c r="B4" s="38" t="s">
        <v>11</v>
      </c>
      <c r="C4" s="38"/>
      <c r="D4" s="38" t="s">
        <v>12</v>
      </c>
      <c r="E4" s="38"/>
      <c r="F4" s="38" t="s">
        <v>13</v>
      </c>
      <c r="G4" s="38"/>
    </row>
    <row r="5" spans="1:7" ht="17.5" thickTop="1" thickBot="1" x14ac:dyDescent="0.5">
      <c r="A5" s="1" t="s">
        <v>1</v>
      </c>
      <c r="B5" s="37" t="s">
        <v>50</v>
      </c>
      <c r="C5" s="37"/>
      <c r="D5" s="37" t="s">
        <v>63</v>
      </c>
      <c r="E5" s="37"/>
      <c r="F5" s="37" t="s">
        <v>64</v>
      </c>
      <c r="G5" s="37"/>
    </row>
    <row r="6" spans="1:7" x14ac:dyDescent="0.35">
      <c r="A6" s="3" cm="1">
        <f t="array" ref="A6:A23">_xlfn.SEQUENCE(18)-1</f>
        <v>0</v>
      </c>
      <c r="B6" s="3">
        <v>455</v>
      </c>
      <c r="C6" s="3">
        <v>0</v>
      </c>
      <c r="D6" s="3">
        <v>0</v>
      </c>
      <c r="E6" s="3">
        <v>0</v>
      </c>
      <c r="F6" s="3">
        <v>0</v>
      </c>
      <c r="G6" s="3">
        <v>0</v>
      </c>
    </row>
    <row r="7" spans="1:7" x14ac:dyDescent="0.35">
      <c r="A7" s="3">
        <v>1</v>
      </c>
      <c r="B7" s="3">
        <v>376</v>
      </c>
      <c r="C7" s="3">
        <v>0</v>
      </c>
      <c r="D7" s="3">
        <v>0</v>
      </c>
      <c r="E7" s="3">
        <v>0</v>
      </c>
      <c r="F7" s="3">
        <v>0</v>
      </c>
      <c r="G7" s="3">
        <v>0</v>
      </c>
    </row>
    <row r="8" spans="1:7" x14ac:dyDescent="0.35">
      <c r="A8" s="3">
        <v>2</v>
      </c>
      <c r="B8" s="3">
        <v>376</v>
      </c>
      <c r="C8" s="3">
        <v>300</v>
      </c>
      <c r="D8" s="3">
        <v>0</v>
      </c>
      <c r="E8" s="3">
        <v>14</v>
      </c>
      <c r="F8" s="3">
        <v>0</v>
      </c>
      <c r="G8" s="3">
        <v>0</v>
      </c>
    </row>
    <row r="9" spans="1:7" x14ac:dyDescent="0.35">
      <c r="A9" s="3">
        <v>3</v>
      </c>
      <c r="B9" s="3">
        <v>340</v>
      </c>
      <c r="C9" s="3">
        <v>390</v>
      </c>
      <c r="D9" s="3">
        <v>-12</v>
      </c>
      <c r="E9" s="3">
        <v>9</v>
      </c>
      <c r="F9" s="3">
        <v>40</v>
      </c>
      <c r="G9" s="3">
        <v>-30</v>
      </c>
    </row>
    <row r="10" spans="1:7" x14ac:dyDescent="0.35">
      <c r="A10" s="3">
        <v>4</v>
      </c>
      <c r="B10" s="3">
        <v>269</v>
      </c>
      <c r="C10" s="3">
        <v>411</v>
      </c>
      <c r="D10" s="3">
        <v>-35</v>
      </c>
      <c r="E10" s="3">
        <v>0</v>
      </c>
      <c r="F10" s="3">
        <v>37</v>
      </c>
      <c r="G10" s="3">
        <v>0</v>
      </c>
    </row>
    <row r="11" spans="1:7" x14ac:dyDescent="0.35">
      <c r="A11" s="3">
        <v>5</v>
      </c>
      <c r="B11" s="3">
        <v>181</v>
      </c>
      <c r="C11" s="3">
        <v>376</v>
      </c>
      <c r="D11" s="3">
        <v>-6</v>
      </c>
      <c r="E11" s="3">
        <v>-6</v>
      </c>
      <c r="F11" s="3">
        <v>25</v>
      </c>
      <c r="G11" s="3">
        <v>24</v>
      </c>
    </row>
    <row r="12" spans="1:7" x14ac:dyDescent="0.35">
      <c r="A12" s="3">
        <v>6</v>
      </c>
      <c r="B12" s="3">
        <v>153</v>
      </c>
      <c r="C12" s="3">
        <v>333</v>
      </c>
      <c r="D12" s="3">
        <v>-9</v>
      </c>
      <c r="E12" s="3">
        <v>-22</v>
      </c>
      <c r="F12" s="3">
        <v>8</v>
      </c>
      <c r="G12" s="3">
        <v>22</v>
      </c>
    </row>
    <row r="13" spans="1:7" x14ac:dyDescent="0.35">
      <c r="A13" s="3">
        <v>7</v>
      </c>
      <c r="B13" s="3">
        <v>144</v>
      </c>
      <c r="C13" s="3">
        <v>268</v>
      </c>
      <c r="D13" s="3">
        <v>0</v>
      </c>
      <c r="E13" s="3">
        <v>0</v>
      </c>
      <c r="F13" s="3">
        <v>0</v>
      </c>
      <c r="G13" s="3">
        <v>23</v>
      </c>
    </row>
    <row r="14" spans="1:7" x14ac:dyDescent="0.35">
      <c r="A14" s="3">
        <v>8</v>
      </c>
      <c r="B14" s="3">
        <v>144</v>
      </c>
      <c r="C14" s="3">
        <v>0</v>
      </c>
      <c r="D14" s="3">
        <v>0</v>
      </c>
      <c r="E14" s="3">
        <v>0</v>
      </c>
      <c r="F14" s="3">
        <v>0</v>
      </c>
      <c r="G14" s="3">
        <v>0</v>
      </c>
    </row>
    <row r="15" spans="1:7" x14ac:dyDescent="0.35">
      <c r="A15" s="3">
        <v>9</v>
      </c>
      <c r="B15" s="3">
        <v>64</v>
      </c>
      <c r="C15" s="3">
        <v>0</v>
      </c>
      <c r="D15" s="3">
        <v>0</v>
      </c>
      <c r="E15" s="3">
        <v>0</v>
      </c>
      <c r="F15" s="3">
        <v>0</v>
      </c>
      <c r="G15" s="3">
        <v>0</v>
      </c>
    </row>
    <row r="16" spans="1:7" x14ac:dyDescent="0.35">
      <c r="A16" s="3">
        <v>10</v>
      </c>
      <c r="B16" s="3">
        <v>64</v>
      </c>
      <c r="C16" s="3">
        <v>471</v>
      </c>
      <c r="D16" s="3">
        <v>0</v>
      </c>
      <c r="E16" s="3">
        <v>0</v>
      </c>
      <c r="F16" s="3">
        <v>0</v>
      </c>
      <c r="G16" s="3">
        <v>0</v>
      </c>
    </row>
    <row r="17" spans="1:13" x14ac:dyDescent="0.35">
      <c r="A17" s="3">
        <v>11</v>
      </c>
      <c r="B17" s="3">
        <v>144</v>
      </c>
      <c r="C17" s="3">
        <v>471</v>
      </c>
      <c r="D17" s="3">
        <v>0</v>
      </c>
      <c r="E17" s="3">
        <v>0</v>
      </c>
      <c r="F17" s="3">
        <v>0</v>
      </c>
      <c r="G17" s="3">
        <v>0</v>
      </c>
    </row>
    <row r="18" spans="1:13" x14ac:dyDescent="0.35">
      <c r="A18" s="3">
        <v>12</v>
      </c>
      <c r="B18" s="3">
        <v>144</v>
      </c>
      <c r="C18" s="3">
        <v>402</v>
      </c>
      <c r="D18" s="3">
        <v>10</v>
      </c>
      <c r="E18" s="3">
        <v>17</v>
      </c>
      <c r="F18" s="3">
        <v>0</v>
      </c>
      <c r="G18" s="3">
        <v>0</v>
      </c>
    </row>
    <row r="19" spans="1:13" x14ac:dyDescent="0.35">
      <c r="A19" s="3">
        <v>13</v>
      </c>
      <c r="B19" s="3">
        <v>169</v>
      </c>
      <c r="C19" s="3">
        <v>435</v>
      </c>
      <c r="D19" s="3">
        <v>17</v>
      </c>
      <c r="E19" s="3">
        <v>18</v>
      </c>
      <c r="F19" s="3">
        <v>-5</v>
      </c>
      <c r="G19" s="3">
        <v>-5</v>
      </c>
    </row>
    <row r="20" spans="1:13" x14ac:dyDescent="0.35">
      <c r="A20" s="3">
        <v>14</v>
      </c>
      <c r="B20" s="3">
        <v>292</v>
      </c>
      <c r="C20" s="3">
        <v>486</v>
      </c>
      <c r="D20" s="3">
        <v>21</v>
      </c>
      <c r="E20" s="3">
        <v>0</v>
      </c>
      <c r="F20" s="3">
        <v>-65</v>
      </c>
      <c r="G20" s="3">
        <v>0</v>
      </c>
    </row>
    <row r="21" spans="1:13" x14ac:dyDescent="0.35">
      <c r="A21" s="3">
        <v>15</v>
      </c>
      <c r="B21" s="3">
        <v>426</v>
      </c>
      <c r="C21" s="3">
        <v>421</v>
      </c>
      <c r="D21" s="3">
        <v>31</v>
      </c>
      <c r="E21" s="3">
        <v>-43</v>
      </c>
      <c r="F21" s="3">
        <v>-42</v>
      </c>
      <c r="G21" s="3">
        <v>59</v>
      </c>
    </row>
    <row r="22" spans="1:13" x14ac:dyDescent="0.35">
      <c r="A22" s="3">
        <v>16</v>
      </c>
      <c r="B22" s="3">
        <v>455</v>
      </c>
      <c r="C22" s="3">
        <v>281</v>
      </c>
      <c r="D22" s="3">
        <v>0</v>
      </c>
      <c r="E22" s="3">
        <v>0</v>
      </c>
      <c r="F22" s="3">
        <v>0</v>
      </c>
      <c r="G22" s="3">
        <v>51</v>
      </c>
    </row>
    <row r="23" spans="1:13" x14ac:dyDescent="0.35">
      <c r="A23" s="3">
        <v>17</v>
      </c>
      <c r="B23" s="3">
        <f>B6</f>
        <v>455</v>
      </c>
      <c r="C23" s="3">
        <f t="shared" ref="C23:G23" si="0">C6</f>
        <v>0</v>
      </c>
      <c r="D23" s="3">
        <f t="shared" si="0"/>
        <v>0</v>
      </c>
      <c r="E23" s="3">
        <f t="shared" si="0"/>
        <v>0</v>
      </c>
      <c r="F23" s="3">
        <f t="shared" si="0"/>
        <v>0</v>
      </c>
      <c r="G23" s="3">
        <f t="shared" si="0"/>
        <v>0</v>
      </c>
    </row>
    <row r="26" spans="1:13" ht="17" thickBot="1" x14ac:dyDescent="0.5">
      <c r="A26" s="1" t="s">
        <v>8</v>
      </c>
      <c r="B26" s="1" t="s">
        <v>1</v>
      </c>
      <c r="C26" s="37" t="s">
        <v>2</v>
      </c>
      <c r="D26" s="37"/>
      <c r="F26" s="37" t="s">
        <v>50</v>
      </c>
      <c r="G26" s="37"/>
      <c r="H26" s="37" t="s">
        <v>65</v>
      </c>
      <c r="I26" s="37"/>
      <c r="J26" s="37" t="s">
        <v>63</v>
      </c>
      <c r="K26" s="37"/>
      <c r="L26" s="37" t="s">
        <v>66</v>
      </c>
      <c r="M26" s="37"/>
    </row>
    <row r="27" spans="1:13" x14ac:dyDescent="0.35">
      <c r="A27" s="3" cm="1">
        <f t="array" ref="A27:A196">MOD((_xlfn.SEQUENCE(170)-1)/10,1)</f>
        <v>0</v>
      </c>
      <c r="B27" s="3" cm="1">
        <f t="array" ref="B27:B196">FLOOR((_xlfn.SEQUENCE(170)-1)/10,1)</f>
        <v>0</v>
      </c>
      <c r="C27" s="2">
        <f>(1-A27)^2*(1+2*A27)*F27+A27^2*(3-2*A27)*H27+3*A27*(1-A27)^2*J27+3*A27^2*(1-A27)*L27</f>
        <v>455</v>
      </c>
      <c r="D27" s="2">
        <f>(1-A27)^2*(1+2*A27)*G27+A27^2*(3-2*A27)*I27+3*A27*(1-A27)^2*K27+3*A27^2*(1-A27)*M27</f>
        <v>0</v>
      </c>
      <c r="F27" s="2" cm="1">
        <f t="array" ref="F27">INDEX($B$6:$B$23, $B27+1)</f>
        <v>455</v>
      </c>
      <c r="G27" s="2" cm="1">
        <f t="array" ref="G27">INDEX($C$6:$C$23, $B27+1)</f>
        <v>0</v>
      </c>
      <c r="H27" s="2" cm="1">
        <f t="array" ref="H27">INDEX($B$6:$B$23, $B27+2)</f>
        <v>376</v>
      </c>
      <c r="I27" s="2" cm="1">
        <f t="array" ref="I27">INDEX($C$6:$C$23, $B27+2)</f>
        <v>0</v>
      </c>
      <c r="J27" s="2" cm="1">
        <f t="array" ref="J27">INDEX($D$6:$D$23, $B27+1)</f>
        <v>0</v>
      </c>
      <c r="K27" s="2" cm="1">
        <f t="array" ref="K27">INDEX($E$6:$E$23, $B27+1)</f>
        <v>0</v>
      </c>
      <c r="L27" s="2" cm="1">
        <f t="array" ref="L27">INDEX($F$6:$F$23, $B27+2)</f>
        <v>0</v>
      </c>
      <c r="M27" s="2" cm="1">
        <f t="array" ref="M27">INDEX($G$6:$G$23, $B27+2)</f>
        <v>0</v>
      </c>
    </row>
    <row r="28" spans="1:13" x14ac:dyDescent="0.35">
      <c r="A28" s="3">
        <v>0.1</v>
      </c>
      <c r="B28" s="3">
        <v>0</v>
      </c>
      <c r="C28" s="2">
        <f t="shared" ref="C28:C91" si="1">(1-A28)^2*(1+2*A28)*F28+A28^2*(3-2*A28)*H28+3*A28*(1-A28)^2*J28+3*A28^2*(1-A28)*L28</f>
        <v>452.78800000000001</v>
      </c>
      <c r="D28" s="2">
        <f t="shared" ref="D28:D91" si="2">(1-A28)^2*(1+2*A28)*G28+A28^2*(3-2*A28)*I28+3*A28*(1-A28)^2*K28+3*A28^2*(1-A28)*M28</f>
        <v>0</v>
      </c>
      <c r="F28" s="2" cm="1">
        <f t="array" ref="F28">INDEX($B$6:$B$23, $B28+1)</f>
        <v>455</v>
      </c>
      <c r="G28" s="2" cm="1">
        <f t="array" ref="G28">INDEX($C$6:$C$23, $B28+1)</f>
        <v>0</v>
      </c>
      <c r="H28" s="2" cm="1">
        <f t="array" ref="H28">INDEX($B$6:$B$23, $B28+2)</f>
        <v>376</v>
      </c>
      <c r="I28" s="2" cm="1">
        <f t="array" ref="I28">INDEX($C$6:$C$23, $B28+2)</f>
        <v>0</v>
      </c>
      <c r="J28" s="2" cm="1">
        <f t="array" ref="J28">INDEX($D$6:$D$23, $B28+1)</f>
        <v>0</v>
      </c>
      <c r="K28" s="2" cm="1">
        <f t="array" ref="K28">INDEX($E$6:$E$23, $B28+1)</f>
        <v>0</v>
      </c>
      <c r="L28" s="2" cm="1">
        <f t="array" ref="L28">INDEX($F$6:$F$23, $B28+2)</f>
        <v>0</v>
      </c>
      <c r="M28" s="2" cm="1">
        <f t="array" ref="M28">INDEX($G$6:$G$23, $B28+2)</f>
        <v>0</v>
      </c>
    </row>
    <row r="29" spans="1:13" x14ac:dyDescent="0.35">
      <c r="A29" s="3">
        <v>0.2</v>
      </c>
      <c r="B29" s="3">
        <v>0</v>
      </c>
      <c r="C29" s="2">
        <f t="shared" si="1"/>
        <v>446.78400000000005</v>
      </c>
      <c r="D29" s="2">
        <f t="shared" si="2"/>
        <v>0</v>
      </c>
      <c r="F29" s="2" cm="1">
        <f t="array" ref="F29">INDEX($B$6:$B$23, $B29+1)</f>
        <v>455</v>
      </c>
      <c r="G29" s="2" cm="1">
        <f t="array" ref="G29">INDEX($C$6:$C$23, $B29+1)</f>
        <v>0</v>
      </c>
      <c r="H29" s="2" cm="1">
        <f t="array" ref="H29">INDEX($B$6:$B$23, $B29+2)</f>
        <v>376</v>
      </c>
      <c r="I29" s="2" cm="1">
        <f t="array" ref="I29">INDEX($C$6:$C$23, $B29+2)</f>
        <v>0</v>
      </c>
      <c r="J29" s="2" cm="1">
        <f t="array" ref="J29">INDEX($D$6:$D$23, $B29+1)</f>
        <v>0</v>
      </c>
      <c r="K29" s="2" cm="1">
        <f t="array" ref="K29">INDEX($E$6:$E$23, $B29+1)</f>
        <v>0</v>
      </c>
      <c r="L29" s="2" cm="1">
        <f t="array" ref="L29">INDEX($F$6:$F$23, $B29+2)</f>
        <v>0</v>
      </c>
      <c r="M29" s="2" cm="1">
        <f t="array" ref="M29">INDEX($G$6:$G$23, $B29+2)</f>
        <v>0</v>
      </c>
    </row>
    <row r="30" spans="1:13" x14ac:dyDescent="0.35">
      <c r="A30" s="3">
        <v>0.3</v>
      </c>
      <c r="B30" s="3">
        <v>0</v>
      </c>
      <c r="C30" s="2">
        <f t="shared" si="1"/>
        <v>437.93599999999998</v>
      </c>
      <c r="D30" s="2">
        <f t="shared" si="2"/>
        <v>0</v>
      </c>
      <c r="F30" s="2" cm="1">
        <f t="array" ref="F30">INDEX($B$6:$B$23, $B30+1)</f>
        <v>455</v>
      </c>
      <c r="G30" s="2" cm="1">
        <f t="array" ref="G30">INDEX($C$6:$C$23, $B30+1)</f>
        <v>0</v>
      </c>
      <c r="H30" s="2" cm="1">
        <f t="array" ref="H30">INDEX($B$6:$B$23, $B30+2)</f>
        <v>376</v>
      </c>
      <c r="I30" s="2" cm="1">
        <f t="array" ref="I30">INDEX($C$6:$C$23, $B30+2)</f>
        <v>0</v>
      </c>
      <c r="J30" s="2" cm="1">
        <f t="array" ref="J30">INDEX($D$6:$D$23, $B30+1)</f>
        <v>0</v>
      </c>
      <c r="K30" s="2" cm="1">
        <f t="array" ref="K30">INDEX($E$6:$E$23, $B30+1)</f>
        <v>0</v>
      </c>
      <c r="L30" s="2" cm="1">
        <f t="array" ref="L30">INDEX($F$6:$F$23, $B30+2)</f>
        <v>0</v>
      </c>
      <c r="M30" s="2" cm="1">
        <f t="array" ref="M30">INDEX($G$6:$G$23, $B30+2)</f>
        <v>0</v>
      </c>
    </row>
    <row r="31" spans="1:13" x14ac:dyDescent="0.35">
      <c r="A31" s="3">
        <v>0.4</v>
      </c>
      <c r="B31" s="3">
        <v>0</v>
      </c>
      <c r="C31" s="2">
        <f t="shared" si="1"/>
        <v>427.19200000000006</v>
      </c>
      <c r="D31" s="2">
        <f t="shared" si="2"/>
        <v>0</v>
      </c>
      <c r="F31" s="2" cm="1">
        <f t="array" ref="F31">INDEX($B$6:$B$23, $B31+1)</f>
        <v>455</v>
      </c>
      <c r="G31" s="2" cm="1">
        <f t="array" ref="G31">INDEX($C$6:$C$23, $B31+1)</f>
        <v>0</v>
      </c>
      <c r="H31" s="2" cm="1">
        <f t="array" ref="H31">INDEX($B$6:$B$23, $B31+2)</f>
        <v>376</v>
      </c>
      <c r="I31" s="2" cm="1">
        <f t="array" ref="I31">INDEX($C$6:$C$23, $B31+2)</f>
        <v>0</v>
      </c>
      <c r="J31" s="2" cm="1">
        <f t="array" ref="J31">INDEX($D$6:$D$23, $B31+1)</f>
        <v>0</v>
      </c>
      <c r="K31" s="2" cm="1">
        <f t="array" ref="K31">INDEX($E$6:$E$23, $B31+1)</f>
        <v>0</v>
      </c>
      <c r="L31" s="2" cm="1">
        <f t="array" ref="L31">INDEX($F$6:$F$23, $B31+2)</f>
        <v>0</v>
      </c>
      <c r="M31" s="2" cm="1">
        <f t="array" ref="M31">INDEX($G$6:$G$23, $B31+2)</f>
        <v>0</v>
      </c>
    </row>
    <row r="32" spans="1:13" x14ac:dyDescent="0.35">
      <c r="A32" s="3">
        <v>0.5</v>
      </c>
      <c r="B32" s="3">
        <v>0</v>
      </c>
      <c r="C32" s="2">
        <f t="shared" si="1"/>
        <v>415.5</v>
      </c>
      <c r="D32" s="2">
        <f t="shared" si="2"/>
        <v>0</v>
      </c>
      <c r="F32" s="2" cm="1">
        <f t="array" ref="F32">INDEX($B$6:$B$23, $B32+1)</f>
        <v>455</v>
      </c>
      <c r="G32" s="2" cm="1">
        <f t="array" ref="G32">INDEX($C$6:$C$23, $B32+1)</f>
        <v>0</v>
      </c>
      <c r="H32" s="2" cm="1">
        <f t="array" ref="H32">INDEX($B$6:$B$23, $B32+2)</f>
        <v>376</v>
      </c>
      <c r="I32" s="2" cm="1">
        <f t="array" ref="I32">INDEX($C$6:$C$23, $B32+2)</f>
        <v>0</v>
      </c>
      <c r="J32" s="2" cm="1">
        <f t="array" ref="J32">INDEX($D$6:$D$23, $B32+1)</f>
        <v>0</v>
      </c>
      <c r="K32" s="2" cm="1">
        <f t="array" ref="K32">INDEX($E$6:$E$23, $B32+1)</f>
        <v>0</v>
      </c>
      <c r="L32" s="2" cm="1">
        <f t="array" ref="L32">INDEX($F$6:$F$23, $B32+2)</f>
        <v>0</v>
      </c>
      <c r="M32" s="2" cm="1">
        <f t="array" ref="M32">INDEX($G$6:$G$23, $B32+2)</f>
        <v>0</v>
      </c>
    </row>
    <row r="33" spans="1:13" x14ac:dyDescent="0.35">
      <c r="A33" s="3">
        <v>0.6</v>
      </c>
      <c r="B33" s="3">
        <v>0</v>
      </c>
      <c r="C33" s="2">
        <f t="shared" si="1"/>
        <v>403.80800000000005</v>
      </c>
      <c r="D33" s="2">
        <f t="shared" si="2"/>
        <v>0</v>
      </c>
      <c r="F33" s="2" cm="1">
        <f t="array" ref="F33">INDEX($B$6:$B$23, $B33+1)</f>
        <v>455</v>
      </c>
      <c r="G33" s="2" cm="1">
        <f t="array" ref="G33">INDEX($C$6:$C$23, $B33+1)</f>
        <v>0</v>
      </c>
      <c r="H33" s="2" cm="1">
        <f t="array" ref="H33">INDEX($B$6:$B$23, $B33+2)</f>
        <v>376</v>
      </c>
      <c r="I33" s="2" cm="1">
        <f t="array" ref="I33">INDEX($C$6:$C$23, $B33+2)</f>
        <v>0</v>
      </c>
      <c r="J33" s="2" cm="1">
        <f t="array" ref="J33">INDEX($D$6:$D$23, $B33+1)</f>
        <v>0</v>
      </c>
      <c r="K33" s="2" cm="1">
        <f t="array" ref="K33">INDEX($E$6:$E$23, $B33+1)</f>
        <v>0</v>
      </c>
      <c r="L33" s="2" cm="1">
        <f t="array" ref="L33">INDEX($F$6:$F$23, $B33+2)</f>
        <v>0</v>
      </c>
      <c r="M33" s="2" cm="1">
        <f t="array" ref="M33">INDEX($G$6:$G$23, $B33+2)</f>
        <v>0</v>
      </c>
    </row>
    <row r="34" spans="1:13" x14ac:dyDescent="0.35">
      <c r="A34" s="3">
        <v>0.7</v>
      </c>
      <c r="B34" s="3">
        <v>0</v>
      </c>
      <c r="C34" s="2">
        <f t="shared" si="1"/>
        <v>393.06400000000002</v>
      </c>
      <c r="D34" s="2">
        <f t="shared" si="2"/>
        <v>0</v>
      </c>
      <c r="F34" s="2" cm="1">
        <f t="array" ref="F34">INDEX($B$6:$B$23, $B34+1)</f>
        <v>455</v>
      </c>
      <c r="G34" s="2" cm="1">
        <f t="array" ref="G34">INDEX($C$6:$C$23, $B34+1)</f>
        <v>0</v>
      </c>
      <c r="H34" s="2" cm="1">
        <f t="array" ref="H34">INDEX($B$6:$B$23, $B34+2)</f>
        <v>376</v>
      </c>
      <c r="I34" s="2" cm="1">
        <f t="array" ref="I34">INDEX($C$6:$C$23, $B34+2)</f>
        <v>0</v>
      </c>
      <c r="J34" s="2" cm="1">
        <f t="array" ref="J34">INDEX($D$6:$D$23, $B34+1)</f>
        <v>0</v>
      </c>
      <c r="K34" s="2" cm="1">
        <f t="array" ref="K34">INDEX($E$6:$E$23, $B34+1)</f>
        <v>0</v>
      </c>
      <c r="L34" s="2" cm="1">
        <f t="array" ref="L34">INDEX($F$6:$F$23, $B34+2)</f>
        <v>0</v>
      </c>
      <c r="M34" s="2" cm="1">
        <f t="array" ref="M34">INDEX($G$6:$G$23, $B34+2)</f>
        <v>0</v>
      </c>
    </row>
    <row r="35" spans="1:13" x14ac:dyDescent="0.35">
      <c r="A35" s="3">
        <v>0.8</v>
      </c>
      <c r="B35" s="3">
        <v>0</v>
      </c>
      <c r="C35" s="2">
        <f t="shared" si="1"/>
        <v>384.21600000000007</v>
      </c>
      <c r="D35" s="2">
        <f t="shared" si="2"/>
        <v>0</v>
      </c>
      <c r="F35" s="2" cm="1">
        <f t="array" ref="F35">INDEX($B$6:$B$23, $B35+1)</f>
        <v>455</v>
      </c>
      <c r="G35" s="2" cm="1">
        <f t="array" ref="G35">INDEX($C$6:$C$23, $B35+1)</f>
        <v>0</v>
      </c>
      <c r="H35" s="2" cm="1">
        <f t="array" ref="H35">INDEX($B$6:$B$23, $B35+2)</f>
        <v>376</v>
      </c>
      <c r="I35" s="2" cm="1">
        <f t="array" ref="I35">INDEX($C$6:$C$23, $B35+2)</f>
        <v>0</v>
      </c>
      <c r="J35" s="2" cm="1">
        <f t="array" ref="J35">INDEX($D$6:$D$23, $B35+1)</f>
        <v>0</v>
      </c>
      <c r="K35" s="2" cm="1">
        <f t="array" ref="K35">INDEX($E$6:$E$23, $B35+1)</f>
        <v>0</v>
      </c>
      <c r="L35" s="2" cm="1">
        <f t="array" ref="L35">INDEX($F$6:$F$23, $B35+2)</f>
        <v>0</v>
      </c>
      <c r="M35" s="2" cm="1">
        <f t="array" ref="M35">INDEX($G$6:$G$23, $B35+2)</f>
        <v>0</v>
      </c>
    </row>
    <row r="36" spans="1:13" x14ac:dyDescent="0.35">
      <c r="A36" s="3">
        <v>0.9</v>
      </c>
      <c r="B36" s="3">
        <v>0</v>
      </c>
      <c r="C36" s="2">
        <f t="shared" si="1"/>
        <v>378.21199999999999</v>
      </c>
      <c r="D36" s="2">
        <f t="shared" si="2"/>
        <v>0</v>
      </c>
      <c r="F36" s="2" cm="1">
        <f t="array" ref="F36">INDEX($B$6:$B$23, $B36+1)</f>
        <v>455</v>
      </c>
      <c r="G36" s="2" cm="1">
        <f t="array" ref="G36">INDEX($C$6:$C$23, $B36+1)</f>
        <v>0</v>
      </c>
      <c r="H36" s="2" cm="1">
        <f t="array" ref="H36">INDEX($B$6:$B$23, $B36+2)</f>
        <v>376</v>
      </c>
      <c r="I36" s="2" cm="1">
        <f t="array" ref="I36">INDEX($C$6:$C$23, $B36+2)</f>
        <v>0</v>
      </c>
      <c r="J36" s="2" cm="1">
        <f t="array" ref="J36">INDEX($D$6:$D$23, $B36+1)</f>
        <v>0</v>
      </c>
      <c r="K36" s="2" cm="1">
        <f t="array" ref="K36">INDEX($E$6:$E$23, $B36+1)</f>
        <v>0</v>
      </c>
      <c r="L36" s="2" cm="1">
        <f t="array" ref="L36">INDEX($F$6:$F$23, $B36+2)</f>
        <v>0</v>
      </c>
      <c r="M36" s="2" cm="1">
        <f t="array" ref="M36">INDEX($G$6:$G$23, $B36+2)</f>
        <v>0</v>
      </c>
    </row>
    <row r="37" spans="1:13" x14ac:dyDescent="0.35">
      <c r="A37" s="3">
        <v>0</v>
      </c>
      <c r="B37" s="3">
        <v>1</v>
      </c>
      <c r="C37" s="2">
        <f t="shared" si="1"/>
        <v>376</v>
      </c>
      <c r="D37" s="2">
        <f t="shared" si="2"/>
        <v>0</v>
      </c>
      <c r="F37" s="2" cm="1">
        <f t="array" ref="F37">INDEX($B$6:$B$23, $B37+1)</f>
        <v>376</v>
      </c>
      <c r="G37" s="2" cm="1">
        <f t="array" ref="G37">INDEX($C$6:$C$23, $B37+1)</f>
        <v>0</v>
      </c>
      <c r="H37" s="2" cm="1">
        <f t="array" ref="H37">INDEX($B$6:$B$23, $B37+2)</f>
        <v>376</v>
      </c>
      <c r="I37" s="2" cm="1">
        <f t="array" ref="I37">INDEX($C$6:$C$23, $B37+2)</f>
        <v>300</v>
      </c>
      <c r="J37" s="2" cm="1">
        <f t="array" ref="J37">INDEX($D$6:$D$23, $B37+1)</f>
        <v>0</v>
      </c>
      <c r="K37" s="2" cm="1">
        <f t="array" ref="K37">INDEX($E$6:$E$23, $B37+1)</f>
        <v>0</v>
      </c>
      <c r="L37" s="2" cm="1">
        <f t="array" ref="L37">INDEX($F$6:$F$23, $B37+2)</f>
        <v>0</v>
      </c>
      <c r="M37" s="2" cm="1">
        <f t="array" ref="M37">INDEX($G$6:$G$23, $B37+2)</f>
        <v>0</v>
      </c>
    </row>
    <row r="38" spans="1:13" x14ac:dyDescent="0.35">
      <c r="A38" s="3">
        <v>0.10000000000000009</v>
      </c>
      <c r="B38" s="3">
        <v>1</v>
      </c>
      <c r="C38" s="2">
        <f t="shared" si="1"/>
        <v>376</v>
      </c>
      <c r="D38" s="2">
        <f t="shared" si="2"/>
        <v>8.4000000000000146</v>
      </c>
      <c r="F38" s="2" cm="1">
        <f t="array" ref="F38">INDEX($B$6:$B$23, $B38+1)</f>
        <v>376</v>
      </c>
      <c r="G38" s="2" cm="1">
        <f t="array" ref="G38">INDEX($C$6:$C$23, $B38+1)</f>
        <v>0</v>
      </c>
      <c r="H38" s="2" cm="1">
        <f t="array" ref="H38">INDEX($B$6:$B$23, $B38+2)</f>
        <v>376</v>
      </c>
      <c r="I38" s="2" cm="1">
        <f t="array" ref="I38">INDEX($C$6:$C$23, $B38+2)</f>
        <v>300</v>
      </c>
      <c r="J38" s="2" cm="1">
        <f t="array" ref="J38">INDEX($D$6:$D$23, $B38+1)</f>
        <v>0</v>
      </c>
      <c r="K38" s="2" cm="1">
        <f t="array" ref="K38">INDEX($E$6:$E$23, $B38+1)</f>
        <v>0</v>
      </c>
      <c r="L38" s="2" cm="1">
        <f t="array" ref="L38">INDEX($F$6:$F$23, $B38+2)</f>
        <v>0</v>
      </c>
      <c r="M38" s="2" cm="1">
        <f t="array" ref="M38">INDEX($G$6:$G$23, $B38+2)</f>
        <v>0</v>
      </c>
    </row>
    <row r="39" spans="1:13" x14ac:dyDescent="0.35">
      <c r="A39" s="3">
        <v>0.19999999999999996</v>
      </c>
      <c r="B39" s="3">
        <v>1</v>
      </c>
      <c r="C39" s="2">
        <f t="shared" si="1"/>
        <v>376.00000000000006</v>
      </c>
      <c r="D39" s="2">
        <f t="shared" si="2"/>
        <v>31.199999999999985</v>
      </c>
      <c r="F39" s="2" cm="1">
        <f t="array" ref="F39">INDEX($B$6:$B$23, $B39+1)</f>
        <v>376</v>
      </c>
      <c r="G39" s="2" cm="1">
        <f t="array" ref="G39">INDEX($C$6:$C$23, $B39+1)</f>
        <v>0</v>
      </c>
      <c r="H39" s="2" cm="1">
        <f t="array" ref="H39">INDEX($B$6:$B$23, $B39+2)</f>
        <v>376</v>
      </c>
      <c r="I39" s="2" cm="1">
        <f t="array" ref="I39">INDEX($C$6:$C$23, $B39+2)</f>
        <v>300</v>
      </c>
      <c r="J39" s="2" cm="1">
        <f t="array" ref="J39">INDEX($D$6:$D$23, $B39+1)</f>
        <v>0</v>
      </c>
      <c r="K39" s="2" cm="1">
        <f t="array" ref="K39">INDEX($E$6:$E$23, $B39+1)</f>
        <v>0</v>
      </c>
      <c r="L39" s="2" cm="1">
        <f t="array" ref="L39">INDEX($F$6:$F$23, $B39+2)</f>
        <v>0</v>
      </c>
      <c r="M39" s="2" cm="1">
        <f t="array" ref="M39">INDEX($G$6:$G$23, $B39+2)</f>
        <v>0</v>
      </c>
    </row>
    <row r="40" spans="1:13" x14ac:dyDescent="0.35">
      <c r="A40" s="3">
        <v>0.30000000000000004</v>
      </c>
      <c r="B40" s="3">
        <v>1</v>
      </c>
      <c r="C40" s="2">
        <f t="shared" si="1"/>
        <v>376</v>
      </c>
      <c r="D40" s="2">
        <f t="shared" si="2"/>
        <v>64.800000000000011</v>
      </c>
      <c r="F40" s="2" cm="1">
        <f t="array" ref="F40">INDEX($B$6:$B$23, $B40+1)</f>
        <v>376</v>
      </c>
      <c r="G40" s="2" cm="1">
        <f t="array" ref="G40">INDEX($C$6:$C$23, $B40+1)</f>
        <v>0</v>
      </c>
      <c r="H40" s="2" cm="1">
        <f t="array" ref="H40">INDEX($B$6:$B$23, $B40+2)</f>
        <v>376</v>
      </c>
      <c r="I40" s="2" cm="1">
        <f t="array" ref="I40">INDEX($C$6:$C$23, $B40+2)</f>
        <v>300</v>
      </c>
      <c r="J40" s="2" cm="1">
        <f t="array" ref="J40">INDEX($D$6:$D$23, $B40+1)</f>
        <v>0</v>
      </c>
      <c r="K40" s="2" cm="1">
        <f t="array" ref="K40">INDEX($E$6:$E$23, $B40+1)</f>
        <v>0</v>
      </c>
      <c r="L40" s="2" cm="1">
        <f t="array" ref="L40">INDEX($F$6:$F$23, $B40+2)</f>
        <v>0</v>
      </c>
      <c r="M40" s="2" cm="1">
        <f t="array" ref="M40">INDEX($G$6:$G$23, $B40+2)</f>
        <v>0</v>
      </c>
    </row>
    <row r="41" spans="1:13" x14ac:dyDescent="0.35">
      <c r="A41" s="3">
        <v>0.39999999999999991</v>
      </c>
      <c r="B41" s="3">
        <v>1</v>
      </c>
      <c r="C41" s="2">
        <f t="shared" si="1"/>
        <v>376</v>
      </c>
      <c r="D41" s="2">
        <f t="shared" si="2"/>
        <v>105.59999999999997</v>
      </c>
      <c r="F41" s="2" cm="1">
        <f t="array" ref="F41">INDEX($B$6:$B$23, $B41+1)</f>
        <v>376</v>
      </c>
      <c r="G41" s="2" cm="1">
        <f t="array" ref="G41">INDEX($C$6:$C$23, $B41+1)</f>
        <v>0</v>
      </c>
      <c r="H41" s="2" cm="1">
        <f t="array" ref="H41">INDEX($B$6:$B$23, $B41+2)</f>
        <v>376</v>
      </c>
      <c r="I41" s="2" cm="1">
        <f t="array" ref="I41">INDEX($C$6:$C$23, $B41+2)</f>
        <v>300</v>
      </c>
      <c r="J41" s="2" cm="1">
        <f t="array" ref="J41">INDEX($D$6:$D$23, $B41+1)</f>
        <v>0</v>
      </c>
      <c r="K41" s="2" cm="1">
        <f t="array" ref="K41">INDEX($E$6:$E$23, $B41+1)</f>
        <v>0</v>
      </c>
      <c r="L41" s="2" cm="1">
        <f t="array" ref="L41">INDEX($F$6:$F$23, $B41+2)</f>
        <v>0</v>
      </c>
      <c r="M41" s="2" cm="1">
        <f t="array" ref="M41">INDEX($G$6:$G$23, $B41+2)</f>
        <v>0</v>
      </c>
    </row>
    <row r="42" spans="1:13" x14ac:dyDescent="0.35">
      <c r="A42" s="3">
        <v>0.5</v>
      </c>
      <c r="B42" s="3">
        <v>1</v>
      </c>
      <c r="C42" s="2">
        <f t="shared" si="1"/>
        <v>376</v>
      </c>
      <c r="D42" s="2">
        <f t="shared" si="2"/>
        <v>150</v>
      </c>
      <c r="F42" s="2" cm="1">
        <f t="array" ref="F42">INDEX($B$6:$B$23, $B42+1)</f>
        <v>376</v>
      </c>
      <c r="G42" s="2" cm="1">
        <f t="array" ref="G42">INDEX($C$6:$C$23, $B42+1)</f>
        <v>0</v>
      </c>
      <c r="H42" s="2" cm="1">
        <f t="array" ref="H42">INDEX($B$6:$B$23, $B42+2)</f>
        <v>376</v>
      </c>
      <c r="I42" s="2" cm="1">
        <f t="array" ref="I42">INDEX($C$6:$C$23, $B42+2)</f>
        <v>300</v>
      </c>
      <c r="J42" s="2" cm="1">
        <f t="array" ref="J42">INDEX($D$6:$D$23, $B42+1)</f>
        <v>0</v>
      </c>
      <c r="K42" s="2" cm="1">
        <f t="array" ref="K42">INDEX($E$6:$E$23, $B42+1)</f>
        <v>0</v>
      </c>
      <c r="L42" s="2" cm="1">
        <f t="array" ref="L42">INDEX($F$6:$F$23, $B42+2)</f>
        <v>0</v>
      </c>
      <c r="M42" s="2" cm="1">
        <f t="array" ref="M42">INDEX($G$6:$G$23, $B42+2)</f>
        <v>0</v>
      </c>
    </row>
    <row r="43" spans="1:13" x14ac:dyDescent="0.35">
      <c r="A43" s="3">
        <v>0.60000000000000009</v>
      </c>
      <c r="B43" s="3">
        <v>1</v>
      </c>
      <c r="C43" s="2">
        <f t="shared" si="1"/>
        <v>376</v>
      </c>
      <c r="D43" s="2">
        <f t="shared" si="2"/>
        <v>194.40000000000003</v>
      </c>
      <c r="F43" s="2" cm="1">
        <f t="array" ref="F43">INDEX($B$6:$B$23, $B43+1)</f>
        <v>376</v>
      </c>
      <c r="G43" s="2" cm="1">
        <f t="array" ref="G43">INDEX($C$6:$C$23, $B43+1)</f>
        <v>0</v>
      </c>
      <c r="H43" s="2" cm="1">
        <f t="array" ref="H43">INDEX($B$6:$B$23, $B43+2)</f>
        <v>376</v>
      </c>
      <c r="I43" s="2" cm="1">
        <f t="array" ref="I43">INDEX($C$6:$C$23, $B43+2)</f>
        <v>300</v>
      </c>
      <c r="J43" s="2" cm="1">
        <f t="array" ref="J43">INDEX($D$6:$D$23, $B43+1)</f>
        <v>0</v>
      </c>
      <c r="K43" s="2" cm="1">
        <f t="array" ref="K43">INDEX($E$6:$E$23, $B43+1)</f>
        <v>0</v>
      </c>
      <c r="L43" s="2" cm="1">
        <f t="array" ref="L43">INDEX($F$6:$F$23, $B43+2)</f>
        <v>0</v>
      </c>
      <c r="M43" s="2" cm="1">
        <f t="array" ref="M43">INDEX($G$6:$G$23, $B43+2)</f>
        <v>0</v>
      </c>
    </row>
    <row r="44" spans="1:13" x14ac:dyDescent="0.35">
      <c r="A44" s="3">
        <v>0.7</v>
      </c>
      <c r="B44" s="3">
        <v>1</v>
      </c>
      <c r="C44" s="2">
        <f t="shared" si="1"/>
        <v>376</v>
      </c>
      <c r="D44" s="2">
        <f t="shared" si="2"/>
        <v>235.2</v>
      </c>
      <c r="F44" s="2" cm="1">
        <f t="array" ref="F44">INDEX($B$6:$B$23, $B44+1)</f>
        <v>376</v>
      </c>
      <c r="G44" s="2" cm="1">
        <f t="array" ref="G44">INDEX($C$6:$C$23, $B44+1)</f>
        <v>0</v>
      </c>
      <c r="H44" s="2" cm="1">
        <f t="array" ref="H44">INDEX($B$6:$B$23, $B44+2)</f>
        <v>376</v>
      </c>
      <c r="I44" s="2" cm="1">
        <f t="array" ref="I44">INDEX($C$6:$C$23, $B44+2)</f>
        <v>300</v>
      </c>
      <c r="J44" s="2" cm="1">
        <f t="array" ref="J44">INDEX($D$6:$D$23, $B44+1)</f>
        <v>0</v>
      </c>
      <c r="K44" s="2" cm="1">
        <f t="array" ref="K44">INDEX($E$6:$E$23, $B44+1)</f>
        <v>0</v>
      </c>
      <c r="L44" s="2" cm="1">
        <f t="array" ref="L44">INDEX($F$6:$F$23, $B44+2)</f>
        <v>0</v>
      </c>
      <c r="M44" s="2" cm="1">
        <f t="array" ref="M44">INDEX($G$6:$G$23, $B44+2)</f>
        <v>0</v>
      </c>
    </row>
    <row r="45" spans="1:13" x14ac:dyDescent="0.35">
      <c r="A45" s="3">
        <v>0.8</v>
      </c>
      <c r="B45" s="3">
        <v>1</v>
      </c>
      <c r="C45" s="2">
        <f t="shared" si="1"/>
        <v>376.00000000000006</v>
      </c>
      <c r="D45" s="2">
        <f t="shared" si="2"/>
        <v>268.8</v>
      </c>
      <c r="F45" s="2" cm="1">
        <f t="array" ref="F45">INDEX($B$6:$B$23, $B45+1)</f>
        <v>376</v>
      </c>
      <c r="G45" s="2" cm="1">
        <f t="array" ref="G45">INDEX($C$6:$C$23, $B45+1)</f>
        <v>0</v>
      </c>
      <c r="H45" s="2" cm="1">
        <f t="array" ref="H45">INDEX($B$6:$B$23, $B45+2)</f>
        <v>376</v>
      </c>
      <c r="I45" s="2" cm="1">
        <f t="array" ref="I45">INDEX($C$6:$C$23, $B45+2)</f>
        <v>300</v>
      </c>
      <c r="J45" s="2" cm="1">
        <f t="array" ref="J45">INDEX($D$6:$D$23, $B45+1)</f>
        <v>0</v>
      </c>
      <c r="K45" s="2" cm="1">
        <f t="array" ref="K45">INDEX($E$6:$E$23, $B45+1)</f>
        <v>0</v>
      </c>
      <c r="L45" s="2" cm="1">
        <f t="array" ref="L45">INDEX($F$6:$F$23, $B45+2)</f>
        <v>0</v>
      </c>
      <c r="M45" s="2" cm="1">
        <f t="array" ref="M45">INDEX($G$6:$G$23, $B45+2)</f>
        <v>0</v>
      </c>
    </row>
    <row r="46" spans="1:13" x14ac:dyDescent="0.35">
      <c r="A46" s="3">
        <v>0.89999999999999991</v>
      </c>
      <c r="B46" s="3">
        <v>1</v>
      </c>
      <c r="C46" s="2">
        <f t="shared" si="1"/>
        <v>376</v>
      </c>
      <c r="D46" s="2">
        <f t="shared" si="2"/>
        <v>291.59999999999997</v>
      </c>
      <c r="F46" s="2" cm="1">
        <f t="array" ref="F46">INDEX($B$6:$B$23, $B46+1)</f>
        <v>376</v>
      </c>
      <c r="G46" s="2" cm="1">
        <f t="array" ref="G46">INDEX($C$6:$C$23, $B46+1)</f>
        <v>0</v>
      </c>
      <c r="H46" s="2" cm="1">
        <f t="array" ref="H46">INDEX($B$6:$B$23, $B46+2)</f>
        <v>376</v>
      </c>
      <c r="I46" s="2" cm="1">
        <f t="array" ref="I46">INDEX($C$6:$C$23, $B46+2)</f>
        <v>300</v>
      </c>
      <c r="J46" s="2" cm="1">
        <f t="array" ref="J46">INDEX($D$6:$D$23, $B46+1)</f>
        <v>0</v>
      </c>
      <c r="K46" s="2" cm="1">
        <f t="array" ref="K46">INDEX($E$6:$E$23, $B46+1)</f>
        <v>0</v>
      </c>
      <c r="L46" s="2" cm="1">
        <f t="array" ref="L46">INDEX($F$6:$F$23, $B46+2)</f>
        <v>0</v>
      </c>
      <c r="M46" s="2" cm="1">
        <f t="array" ref="M46">INDEX($G$6:$G$23, $B46+2)</f>
        <v>0</v>
      </c>
    </row>
    <row r="47" spans="1:13" x14ac:dyDescent="0.35">
      <c r="A47" s="3">
        <v>0</v>
      </c>
      <c r="B47" s="3">
        <v>2</v>
      </c>
      <c r="C47" s="2">
        <f t="shared" si="1"/>
        <v>376</v>
      </c>
      <c r="D47" s="2">
        <f t="shared" si="2"/>
        <v>300</v>
      </c>
      <c r="F47" s="2" cm="1">
        <f t="array" ref="F47">INDEX($B$6:$B$23, $B47+1)</f>
        <v>376</v>
      </c>
      <c r="G47" s="2" cm="1">
        <f t="array" ref="G47">INDEX($C$6:$C$23, $B47+1)</f>
        <v>300</v>
      </c>
      <c r="H47" s="2" cm="1">
        <f t="array" ref="H47">INDEX($B$6:$B$23, $B47+2)</f>
        <v>340</v>
      </c>
      <c r="I47" s="2" cm="1">
        <f t="array" ref="I47">INDEX($C$6:$C$23, $B47+2)</f>
        <v>390</v>
      </c>
      <c r="J47" s="2" cm="1">
        <f t="array" ref="J47">INDEX($D$6:$D$23, $B47+1)</f>
        <v>0</v>
      </c>
      <c r="K47" s="2" cm="1">
        <f t="array" ref="K47">INDEX($E$6:$E$23, $B47+1)</f>
        <v>14</v>
      </c>
      <c r="L47" s="2" cm="1">
        <f t="array" ref="L47">INDEX($F$6:$F$23, $B47+2)</f>
        <v>40</v>
      </c>
      <c r="M47" s="2" cm="1">
        <f t="array" ref="M47">INDEX($G$6:$G$23, $B47+2)</f>
        <v>-30</v>
      </c>
    </row>
    <row r="48" spans="1:13" x14ac:dyDescent="0.35">
      <c r="A48" s="3">
        <v>0.10000000000000009</v>
      </c>
      <c r="B48" s="3">
        <v>2</v>
      </c>
      <c r="C48" s="2">
        <f t="shared" si="1"/>
        <v>376.072</v>
      </c>
      <c r="D48" s="2">
        <f t="shared" si="2"/>
        <v>305.11199999999997</v>
      </c>
      <c r="F48" s="2" cm="1">
        <f t="array" ref="F48">INDEX($B$6:$B$23, $B48+1)</f>
        <v>376</v>
      </c>
      <c r="G48" s="2" cm="1">
        <f t="array" ref="G48">INDEX($C$6:$C$23, $B48+1)</f>
        <v>300</v>
      </c>
      <c r="H48" s="2" cm="1">
        <f t="array" ref="H48">INDEX($B$6:$B$23, $B48+2)</f>
        <v>340</v>
      </c>
      <c r="I48" s="2" cm="1">
        <f t="array" ref="I48">INDEX($C$6:$C$23, $B48+2)</f>
        <v>390</v>
      </c>
      <c r="J48" s="2" cm="1">
        <f t="array" ref="J48">INDEX($D$6:$D$23, $B48+1)</f>
        <v>0</v>
      </c>
      <c r="K48" s="2" cm="1">
        <f t="array" ref="K48">INDEX($E$6:$E$23, $B48+1)</f>
        <v>14</v>
      </c>
      <c r="L48" s="2" cm="1">
        <f t="array" ref="L48">INDEX($F$6:$F$23, $B48+2)</f>
        <v>40</v>
      </c>
      <c r="M48" s="2" cm="1">
        <f t="array" ref="M48">INDEX($G$6:$G$23, $B48+2)</f>
        <v>-30</v>
      </c>
    </row>
    <row r="49" spans="1:13" x14ac:dyDescent="0.35">
      <c r="A49" s="3">
        <v>0.20000000000000018</v>
      </c>
      <c r="B49" s="3">
        <v>2</v>
      </c>
      <c r="C49" s="2">
        <f t="shared" si="1"/>
        <v>376.096</v>
      </c>
      <c r="D49" s="2">
        <f t="shared" si="2"/>
        <v>311.85599999999999</v>
      </c>
      <c r="F49" s="2" cm="1">
        <f t="array" ref="F49">INDEX($B$6:$B$23, $B49+1)</f>
        <v>376</v>
      </c>
      <c r="G49" s="2" cm="1">
        <f t="array" ref="G49">INDEX($C$6:$C$23, $B49+1)</f>
        <v>300</v>
      </c>
      <c r="H49" s="2" cm="1">
        <f t="array" ref="H49">INDEX($B$6:$B$23, $B49+2)</f>
        <v>340</v>
      </c>
      <c r="I49" s="2" cm="1">
        <f t="array" ref="I49">INDEX($C$6:$C$23, $B49+2)</f>
        <v>390</v>
      </c>
      <c r="J49" s="2" cm="1">
        <f t="array" ref="J49">INDEX($D$6:$D$23, $B49+1)</f>
        <v>0</v>
      </c>
      <c r="K49" s="2" cm="1">
        <f t="array" ref="K49">INDEX($E$6:$E$23, $B49+1)</f>
        <v>14</v>
      </c>
      <c r="L49" s="2" cm="1">
        <f t="array" ref="L49">INDEX($F$6:$F$23, $B49+2)</f>
        <v>40</v>
      </c>
      <c r="M49" s="2" cm="1">
        <f t="array" ref="M49">INDEX($G$6:$G$23, $B49+2)</f>
        <v>-30</v>
      </c>
    </row>
    <row r="50" spans="1:13" x14ac:dyDescent="0.35">
      <c r="A50" s="3">
        <v>0.29999999999999982</v>
      </c>
      <c r="B50" s="3">
        <v>2</v>
      </c>
      <c r="C50" s="2">
        <f t="shared" si="1"/>
        <v>375.78400000000005</v>
      </c>
      <c r="D50" s="2">
        <f t="shared" si="2"/>
        <v>319.94399999999996</v>
      </c>
      <c r="F50" s="2" cm="1">
        <f t="array" ref="F50">INDEX($B$6:$B$23, $B50+1)</f>
        <v>376</v>
      </c>
      <c r="G50" s="2" cm="1">
        <f t="array" ref="G50">INDEX($C$6:$C$23, $B50+1)</f>
        <v>300</v>
      </c>
      <c r="H50" s="2" cm="1">
        <f t="array" ref="H50">INDEX($B$6:$B$23, $B50+2)</f>
        <v>340</v>
      </c>
      <c r="I50" s="2" cm="1">
        <f t="array" ref="I50">INDEX($C$6:$C$23, $B50+2)</f>
        <v>390</v>
      </c>
      <c r="J50" s="2" cm="1">
        <f t="array" ref="J50">INDEX($D$6:$D$23, $B50+1)</f>
        <v>0</v>
      </c>
      <c r="K50" s="2" cm="1">
        <f t="array" ref="K50">INDEX($E$6:$E$23, $B50+1)</f>
        <v>14</v>
      </c>
      <c r="L50" s="2" cm="1">
        <f t="array" ref="L50">INDEX($F$6:$F$23, $B50+2)</f>
        <v>40</v>
      </c>
      <c r="M50" s="2" cm="1">
        <f t="array" ref="M50">INDEX($G$6:$G$23, $B50+2)</f>
        <v>-30</v>
      </c>
    </row>
    <row r="51" spans="1:13" x14ac:dyDescent="0.35">
      <c r="A51" s="3">
        <v>0.39999999999999991</v>
      </c>
      <c r="B51" s="3">
        <v>2</v>
      </c>
      <c r="C51" s="2">
        <f t="shared" si="1"/>
        <v>374.84799999999996</v>
      </c>
      <c r="D51" s="2">
        <f t="shared" si="2"/>
        <v>329.08799999999997</v>
      </c>
      <c r="F51" s="2" cm="1">
        <f t="array" ref="F51">INDEX($B$6:$B$23, $B51+1)</f>
        <v>376</v>
      </c>
      <c r="G51" s="2" cm="1">
        <f t="array" ref="G51">INDEX($C$6:$C$23, $B51+1)</f>
        <v>300</v>
      </c>
      <c r="H51" s="2" cm="1">
        <f t="array" ref="H51">INDEX($B$6:$B$23, $B51+2)</f>
        <v>340</v>
      </c>
      <c r="I51" s="2" cm="1">
        <f t="array" ref="I51">INDEX($C$6:$C$23, $B51+2)</f>
        <v>390</v>
      </c>
      <c r="J51" s="2" cm="1">
        <f t="array" ref="J51">INDEX($D$6:$D$23, $B51+1)</f>
        <v>0</v>
      </c>
      <c r="K51" s="2" cm="1">
        <f t="array" ref="K51">INDEX($E$6:$E$23, $B51+1)</f>
        <v>14</v>
      </c>
      <c r="L51" s="2" cm="1">
        <f t="array" ref="L51">INDEX($F$6:$F$23, $B51+2)</f>
        <v>40</v>
      </c>
      <c r="M51" s="2" cm="1">
        <f t="array" ref="M51">INDEX($G$6:$G$23, $B51+2)</f>
        <v>-30</v>
      </c>
    </row>
    <row r="52" spans="1:13" x14ac:dyDescent="0.35">
      <c r="A52" s="3">
        <v>0.5</v>
      </c>
      <c r="B52" s="3">
        <v>2</v>
      </c>
      <c r="C52" s="2">
        <f t="shared" si="1"/>
        <v>373</v>
      </c>
      <c r="D52" s="2">
        <f t="shared" si="2"/>
        <v>339</v>
      </c>
      <c r="F52" s="2" cm="1">
        <f t="array" ref="F52">INDEX($B$6:$B$23, $B52+1)</f>
        <v>376</v>
      </c>
      <c r="G52" s="2" cm="1">
        <f t="array" ref="G52">INDEX($C$6:$C$23, $B52+1)</f>
        <v>300</v>
      </c>
      <c r="H52" s="2" cm="1">
        <f t="array" ref="H52">INDEX($B$6:$B$23, $B52+2)</f>
        <v>340</v>
      </c>
      <c r="I52" s="2" cm="1">
        <f t="array" ref="I52">INDEX($C$6:$C$23, $B52+2)</f>
        <v>390</v>
      </c>
      <c r="J52" s="2" cm="1">
        <f t="array" ref="J52">INDEX($D$6:$D$23, $B52+1)</f>
        <v>0</v>
      </c>
      <c r="K52" s="2" cm="1">
        <f t="array" ref="K52">INDEX($E$6:$E$23, $B52+1)</f>
        <v>14</v>
      </c>
      <c r="L52" s="2" cm="1">
        <f t="array" ref="L52">INDEX($F$6:$F$23, $B52+2)</f>
        <v>40</v>
      </c>
      <c r="M52" s="2" cm="1">
        <f t="array" ref="M52">INDEX($G$6:$G$23, $B52+2)</f>
        <v>-30</v>
      </c>
    </row>
    <row r="53" spans="1:13" x14ac:dyDescent="0.35">
      <c r="A53" s="3">
        <v>0.60000000000000009</v>
      </c>
      <c r="B53" s="3">
        <v>2</v>
      </c>
      <c r="C53" s="2">
        <f t="shared" si="1"/>
        <v>369.952</v>
      </c>
      <c r="D53" s="2">
        <f t="shared" si="2"/>
        <v>349.39200000000005</v>
      </c>
      <c r="F53" s="2" cm="1">
        <f t="array" ref="F53">INDEX($B$6:$B$23, $B53+1)</f>
        <v>376</v>
      </c>
      <c r="G53" s="2" cm="1">
        <f t="array" ref="G53">INDEX($C$6:$C$23, $B53+1)</f>
        <v>300</v>
      </c>
      <c r="H53" s="2" cm="1">
        <f t="array" ref="H53">INDEX($B$6:$B$23, $B53+2)</f>
        <v>340</v>
      </c>
      <c r="I53" s="2" cm="1">
        <f t="array" ref="I53">INDEX($C$6:$C$23, $B53+2)</f>
        <v>390</v>
      </c>
      <c r="J53" s="2" cm="1">
        <f t="array" ref="J53">INDEX($D$6:$D$23, $B53+1)</f>
        <v>0</v>
      </c>
      <c r="K53" s="2" cm="1">
        <f t="array" ref="K53">INDEX($E$6:$E$23, $B53+1)</f>
        <v>14</v>
      </c>
      <c r="L53" s="2" cm="1">
        <f t="array" ref="L53">INDEX($F$6:$F$23, $B53+2)</f>
        <v>40</v>
      </c>
      <c r="M53" s="2" cm="1">
        <f t="array" ref="M53">INDEX($G$6:$G$23, $B53+2)</f>
        <v>-30</v>
      </c>
    </row>
    <row r="54" spans="1:13" x14ac:dyDescent="0.35">
      <c r="A54" s="3">
        <v>0.70000000000000018</v>
      </c>
      <c r="B54" s="3">
        <v>2</v>
      </c>
      <c r="C54" s="2">
        <f t="shared" si="1"/>
        <v>365.41599999999994</v>
      </c>
      <c r="D54" s="2">
        <f t="shared" si="2"/>
        <v>359.97600000000006</v>
      </c>
      <c r="F54" s="2" cm="1">
        <f t="array" ref="F54">INDEX($B$6:$B$23, $B54+1)</f>
        <v>376</v>
      </c>
      <c r="G54" s="2" cm="1">
        <f t="array" ref="G54">INDEX($C$6:$C$23, $B54+1)</f>
        <v>300</v>
      </c>
      <c r="H54" s="2" cm="1">
        <f t="array" ref="H54">INDEX($B$6:$B$23, $B54+2)</f>
        <v>340</v>
      </c>
      <c r="I54" s="2" cm="1">
        <f t="array" ref="I54">INDEX($C$6:$C$23, $B54+2)</f>
        <v>390</v>
      </c>
      <c r="J54" s="2" cm="1">
        <f t="array" ref="J54">INDEX($D$6:$D$23, $B54+1)</f>
        <v>0</v>
      </c>
      <c r="K54" s="2" cm="1">
        <f t="array" ref="K54">INDEX($E$6:$E$23, $B54+1)</f>
        <v>14</v>
      </c>
      <c r="L54" s="2" cm="1">
        <f t="array" ref="L54">INDEX($F$6:$F$23, $B54+2)</f>
        <v>40</v>
      </c>
      <c r="M54" s="2" cm="1">
        <f t="array" ref="M54">INDEX($G$6:$G$23, $B54+2)</f>
        <v>-30</v>
      </c>
    </row>
    <row r="55" spans="1:13" x14ac:dyDescent="0.35">
      <c r="A55" s="3">
        <v>0.79999999999999982</v>
      </c>
      <c r="B55" s="3">
        <v>2</v>
      </c>
      <c r="C55" s="2">
        <f t="shared" si="1"/>
        <v>359.10399999999998</v>
      </c>
      <c r="D55" s="2">
        <f t="shared" si="2"/>
        <v>370.464</v>
      </c>
      <c r="F55" s="2" cm="1">
        <f t="array" ref="F55">INDEX($B$6:$B$23, $B55+1)</f>
        <v>376</v>
      </c>
      <c r="G55" s="2" cm="1">
        <f t="array" ref="G55">INDEX($C$6:$C$23, $B55+1)</f>
        <v>300</v>
      </c>
      <c r="H55" s="2" cm="1">
        <f t="array" ref="H55">INDEX($B$6:$B$23, $B55+2)</f>
        <v>340</v>
      </c>
      <c r="I55" s="2" cm="1">
        <f t="array" ref="I55">INDEX($C$6:$C$23, $B55+2)</f>
        <v>390</v>
      </c>
      <c r="J55" s="2" cm="1">
        <f t="array" ref="J55">INDEX($D$6:$D$23, $B55+1)</f>
        <v>0</v>
      </c>
      <c r="K55" s="2" cm="1">
        <f t="array" ref="K55">INDEX($E$6:$E$23, $B55+1)</f>
        <v>14</v>
      </c>
      <c r="L55" s="2" cm="1">
        <f t="array" ref="L55">INDEX($F$6:$F$23, $B55+2)</f>
        <v>40</v>
      </c>
      <c r="M55" s="2" cm="1">
        <f t="array" ref="M55">INDEX($G$6:$G$23, $B55+2)</f>
        <v>-30</v>
      </c>
    </row>
    <row r="56" spans="1:13" x14ac:dyDescent="0.35">
      <c r="A56" s="3">
        <v>0.89999999999999991</v>
      </c>
      <c r="B56" s="3">
        <v>2</v>
      </c>
      <c r="C56" s="2">
        <f t="shared" si="1"/>
        <v>350.72800000000007</v>
      </c>
      <c r="D56" s="2">
        <f t="shared" si="2"/>
        <v>380.56799999999998</v>
      </c>
      <c r="F56" s="2" cm="1">
        <f t="array" ref="F56">INDEX($B$6:$B$23, $B56+1)</f>
        <v>376</v>
      </c>
      <c r="G56" s="2" cm="1">
        <f t="array" ref="G56">INDEX($C$6:$C$23, $B56+1)</f>
        <v>300</v>
      </c>
      <c r="H56" s="2" cm="1">
        <f t="array" ref="H56">INDEX($B$6:$B$23, $B56+2)</f>
        <v>340</v>
      </c>
      <c r="I56" s="2" cm="1">
        <f t="array" ref="I56">INDEX($C$6:$C$23, $B56+2)</f>
        <v>390</v>
      </c>
      <c r="J56" s="2" cm="1">
        <f t="array" ref="J56">INDEX($D$6:$D$23, $B56+1)</f>
        <v>0</v>
      </c>
      <c r="K56" s="2" cm="1">
        <f t="array" ref="K56">INDEX($E$6:$E$23, $B56+1)</f>
        <v>14</v>
      </c>
      <c r="L56" s="2" cm="1">
        <f t="array" ref="L56">INDEX($F$6:$F$23, $B56+2)</f>
        <v>40</v>
      </c>
      <c r="M56" s="2" cm="1">
        <f t="array" ref="M56">INDEX($G$6:$G$23, $B56+2)</f>
        <v>-30</v>
      </c>
    </row>
    <row r="57" spans="1:13" x14ac:dyDescent="0.35">
      <c r="A57" s="3">
        <v>0</v>
      </c>
      <c r="B57" s="3">
        <v>3</v>
      </c>
      <c r="C57" s="2">
        <f t="shared" si="1"/>
        <v>340</v>
      </c>
      <c r="D57" s="2">
        <f t="shared" si="2"/>
        <v>390</v>
      </c>
      <c r="F57" s="2" cm="1">
        <f t="array" ref="F57">INDEX($B$6:$B$23, $B57+1)</f>
        <v>340</v>
      </c>
      <c r="G57" s="2" cm="1">
        <f t="array" ref="G57">INDEX($C$6:$C$23, $B57+1)</f>
        <v>390</v>
      </c>
      <c r="H57" s="2" cm="1">
        <f t="array" ref="H57">INDEX($B$6:$B$23, $B57+2)</f>
        <v>269</v>
      </c>
      <c r="I57" s="2" cm="1">
        <f t="array" ref="I57">INDEX($C$6:$C$23, $B57+2)</f>
        <v>411</v>
      </c>
      <c r="J57" s="2" cm="1">
        <f t="array" ref="J57">INDEX($D$6:$D$23, $B57+1)</f>
        <v>-12</v>
      </c>
      <c r="K57" s="2" cm="1">
        <f t="array" ref="K57">INDEX($E$6:$E$23, $B57+1)</f>
        <v>9</v>
      </c>
      <c r="L57" s="2" cm="1">
        <f t="array" ref="L57">INDEX($F$6:$F$23, $B57+2)</f>
        <v>37</v>
      </c>
      <c r="M57" s="2" cm="1">
        <f t="array" ref="M57">INDEX($G$6:$G$23, $B57+2)</f>
        <v>0</v>
      </c>
    </row>
    <row r="58" spans="1:13" x14ac:dyDescent="0.35">
      <c r="A58" s="3">
        <v>0.10000000000000009</v>
      </c>
      <c r="B58" s="3">
        <v>3</v>
      </c>
      <c r="C58" s="2">
        <f t="shared" si="1"/>
        <v>336.09500000000008</v>
      </c>
      <c r="D58" s="2">
        <f t="shared" si="2"/>
        <v>392.77500000000003</v>
      </c>
      <c r="F58" s="2" cm="1">
        <f t="array" ref="F58">INDEX($B$6:$B$23, $B58+1)</f>
        <v>340</v>
      </c>
      <c r="G58" s="2" cm="1">
        <f t="array" ref="G58">INDEX($C$6:$C$23, $B58+1)</f>
        <v>390</v>
      </c>
      <c r="H58" s="2" cm="1">
        <f t="array" ref="H58">INDEX($B$6:$B$23, $B58+2)</f>
        <v>269</v>
      </c>
      <c r="I58" s="2" cm="1">
        <f t="array" ref="I58">INDEX($C$6:$C$23, $B58+2)</f>
        <v>411</v>
      </c>
      <c r="J58" s="2" cm="1">
        <f t="array" ref="J58">INDEX($D$6:$D$23, $B58+1)</f>
        <v>-12</v>
      </c>
      <c r="K58" s="2" cm="1">
        <f t="array" ref="K58">INDEX($E$6:$E$23, $B58+1)</f>
        <v>9</v>
      </c>
      <c r="L58" s="2" cm="1">
        <f t="array" ref="L58">INDEX($F$6:$F$23, $B58+2)</f>
        <v>37</v>
      </c>
      <c r="M58" s="2" cm="1">
        <f t="array" ref="M58">INDEX($G$6:$G$23, $B58+2)</f>
        <v>0</v>
      </c>
    </row>
    <row r="59" spans="1:13" x14ac:dyDescent="0.35">
      <c r="A59" s="3">
        <v>0.20000000000000018</v>
      </c>
      <c r="B59" s="3">
        <v>3</v>
      </c>
      <c r="C59" s="2">
        <f t="shared" si="1"/>
        <v>331.56</v>
      </c>
      <c r="D59" s="2">
        <f t="shared" si="2"/>
        <v>395.64000000000004</v>
      </c>
      <c r="F59" s="2" cm="1">
        <f t="array" ref="F59">INDEX($B$6:$B$23, $B59+1)</f>
        <v>340</v>
      </c>
      <c r="G59" s="2" cm="1">
        <f t="array" ref="G59">INDEX($C$6:$C$23, $B59+1)</f>
        <v>390</v>
      </c>
      <c r="H59" s="2" cm="1">
        <f t="array" ref="H59">INDEX($B$6:$B$23, $B59+2)</f>
        <v>269</v>
      </c>
      <c r="I59" s="2" cm="1">
        <f t="array" ref="I59">INDEX($C$6:$C$23, $B59+2)</f>
        <v>411</v>
      </c>
      <c r="J59" s="2" cm="1">
        <f t="array" ref="J59">INDEX($D$6:$D$23, $B59+1)</f>
        <v>-12</v>
      </c>
      <c r="K59" s="2" cm="1">
        <f t="array" ref="K59">INDEX($E$6:$E$23, $B59+1)</f>
        <v>9</v>
      </c>
      <c r="L59" s="2" cm="1">
        <f t="array" ref="L59">INDEX($F$6:$F$23, $B59+2)</f>
        <v>37</v>
      </c>
      <c r="M59" s="2" cm="1">
        <f t="array" ref="M59">INDEX($G$6:$G$23, $B59+2)</f>
        <v>0</v>
      </c>
    </row>
    <row r="60" spans="1:13" x14ac:dyDescent="0.35">
      <c r="A60" s="3">
        <v>0.29999999999999982</v>
      </c>
      <c r="B60" s="3">
        <v>3</v>
      </c>
      <c r="C60" s="2">
        <f t="shared" si="1"/>
        <v>326.36500000000001</v>
      </c>
      <c r="D60" s="2">
        <f t="shared" si="2"/>
        <v>398.50500000000005</v>
      </c>
      <c r="F60" s="2" cm="1">
        <f t="array" ref="F60">INDEX($B$6:$B$23, $B60+1)</f>
        <v>340</v>
      </c>
      <c r="G60" s="2" cm="1">
        <f t="array" ref="G60">INDEX($C$6:$C$23, $B60+1)</f>
        <v>390</v>
      </c>
      <c r="H60" s="2" cm="1">
        <f t="array" ref="H60">INDEX($B$6:$B$23, $B60+2)</f>
        <v>269</v>
      </c>
      <c r="I60" s="2" cm="1">
        <f t="array" ref="I60">INDEX($C$6:$C$23, $B60+2)</f>
        <v>411</v>
      </c>
      <c r="J60" s="2" cm="1">
        <f t="array" ref="J60">INDEX($D$6:$D$23, $B60+1)</f>
        <v>-12</v>
      </c>
      <c r="K60" s="2" cm="1">
        <f t="array" ref="K60">INDEX($E$6:$E$23, $B60+1)</f>
        <v>9</v>
      </c>
      <c r="L60" s="2" cm="1">
        <f t="array" ref="L60">INDEX($F$6:$F$23, $B60+2)</f>
        <v>37</v>
      </c>
      <c r="M60" s="2" cm="1">
        <f t="array" ref="M60">INDEX($G$6:$G$23, $B60+2)</f>
        <v>0</v>
      </c>
    </row>
    <row r="61" spans="1:13" x14ac:dyDescent="0.35">
      <c r="A61" s="3">
        <v>0.39999999999999991</v>
      </c>
      <c r="B61" s="3">
        <v>3</v>
      </c>
      <c r="C61" s="2">
        <f t="shared" si="1"/>
        <v>320.48</v>
      </c>
      <c r="D61" s="2">
        <f t="shared" si="2"/>
        <v>401.28</v>
      </c>
      <c r="F61" s="2" cm="1">
        <f t="array" ref="F61">INDEX($B$6:$B$23, $B61+1)</f>
        <v>340</v>
      </c>
      <c r="G61" s="2" cm="1">
        <f t="array" ref="G61">INDEX($C$6:$C$23, $B61+1)</f>
        <v>390</v>
      </c>
      <c r="H61" s="2" cm="1">
        <f t="array" ref="H61">INDEX($B$6:$B$23, $B61+2)</f>
        <v>269</v>
      </c>
      <c r="I61" s="2" cm="1">
        <f t="array" ref="I61">INDEX($C$6:$C$23, $B61+2)</f>
        <v>411</v>
      </c>
      <c r="J61" s="2" cm="1">
        <f t="array" ref="J61">INDEX($D$6:$D$23, $B61+1)</f>
        <v>-12</v>
      </c>
      <c r="K61" s="2" cm="1">
        <f t="array" ref="K61">INDEX($E$6:$E$23, $B61+1)</f>
        <v>9</v>
      </c>
      <c r="L61" s="2" cm="1">
        <f t="array" ref="L61">INDEX($F$6:$F$23, $B61+2)</f>
        <v>37</v>
      </c>
      <c r="M61" s="2" cm="1">
        <f t="array" ref="M61">INDEX($G$6:$G$23, $B61+2)</f>
        <v>0</v>
      </c>
    </row>
    <row r="62" spans="1:13" x14ac:dyDescent="0.35">
      <c r="A62" s="3">
        <v>0.5</v>
      </c>
      <c r="B62" s="3">
        <v>3</v>
      </c>
      <c r="C62" s="2">
        <f t="shared" si="1"/>
        <v>313.875</v>
      </c>
      <c r="D62" s="2">
        <f t="shared" si="2"/>
        <v>403.875</v>
      </c>
      <c r="F62" s="2" cm="1">
        <f t="array" ref="F62">INDEX($B$6:$B$23, $B62+1)</f>
        <v>340</v>
      </c>
      <c r="G62" s="2" cm="1">
        <f t="array" ref="G62">INDEX($C$6:$C$23, $B62+1)</f>
        <v>390</v>
      </c>
      <c r="H62" s="2" cm="1">
        <f t="array" ref="H62">INDEX($B$6:$B$23, $B62+2)</f>
        <v>269</v>
      </c>
      <c r="I62" s="2" cm="1">
        <f t="array" ref="I62">INDEX($C$6:$C$23, $B62+2)</f>
        <v>411</v>
      </c>
      <c r="J62" s="2" cm="1">
        <f t="array" ref="J62">INDEX($D$6:$D$23, $B62+1)</f>
        <v>-12</v>
      </c>
      <c r="K62" s="2" cm="1">
        <f t="array" ref="K62">INDEX($E$6:$E$23, $B62+1)</f>
        <v>9</v>
      </c>
      <c r="L62" s="2" cm="1">
        <f t="array" ref="L62">INDEX($F$6:$F$23, $B62+2)</f>
        <v>37</v>
      </c>
      <c r="M62" s="2" cm="1">
        <f t="array" ref="M62">INDEX($G$6:$G$23, $B62+2)</f>
        <v>0</v>
      </c>
    </row>
    <row r="63" spans="1:13" x14ac:dyDescent="0.35">
      <c r="A63" s="3">
        <v>0.60000000000000009</v>
      </c>
      <c r="B63" s="3">
        <v>3</v>
      </c>
      <c r="C63" s="2">
        <f t="shared" si="1"/>
        <v>306.51999999999992</v>
      </c>
      <c r="D63" s="2">
        <f t="shared" si="2"/>
        <v>406.19999999999993</v>
      </c>
      <c r="F63" s="2" cm="1">
        <f t="array" ref="F63">INDEX($B$6:$B$23, $B63+1)</f>
        <v>340</v>
      </c>
      <c r="G63" s="2" cm="1">
        <f t="array" ref="G63">INDEX($C$6:$C$23, $B63+1)</f>
        <v>390</v>
      </c>
      <c r="H63" s="2" cm="1">
        <f t="array" ref="H63">INDEX($B$6:$B$23, $B63+2)</f>
        <v>269</v>
      </c>
      <c r="I63" s="2" cm="1">
        <f t="array" ref="I63">INDEX($C$6:$C$23, $B63+2)</f>
        <v>411</v>
      </c>
      <c r="J63" s="2" cm="1">
        <f t="array" ref="J63">INDEX($D$6:$D$23, $B63+1)</f>
        <v>-12</v>
      </c>
      <c r="K63" s="2" cm="1">
        <f t="array" ref="K63">INDEX($E$6:$E$23, $B63+1)</f>
        <v>9</v>
      </c>
      <c r="L63" s="2" cm="1">
        <f t="array" ref="L63">INDEX($F$6:$F$23, $B63+2)</f>
        <v>37</v>
      </c>
      <c r="M63" s="2" cm="1">
        <f t="array" ref="M63">INDEX($G$6:$G$23, $B63+2)</f>
        <v>0</v>
      </c>
    </row>
    <row r="64" spans="1:13" x14ac:dyDescent="0.35">
      <c r="A64" s="3">
        <v>0.70000000000000018</v>
      </c>
      <c r="B64" s="3">
        <v>3</v>
      </c>
      <c r="C64" s="2">
        <f t="shared" si="1"/>
        <v>298.38500000000005</v>
      </c>
      <c r="D64" s="2">
        <f t="shared" si="2"/>
        <v>408.16500000000008</v>
      </c>
      <c r="F64" s="2" cm="1">
        <f t="array" ref="F64">INDEX($B$6:$B$23, $B64+1)</f>
        <v>340</v>
      </c>
      <c r="G64" s="2" cm="1">
        <f t="array" ref="G64">INDEX($C$6:$C$23, $B64+1)</f>
        <v>390</v>
      </c>
      <c r="H64" s="2" cm="1">
        <f t="array" ref="H64">INDEX($B$6:$B$23, $B64+2)</f>
        <v>269</v>
      </c>
      <c r="I64" s="2" cm="1">
        <f t="array" ref="I64">INDEX($C$6:$C$23, $B64+2)</f>
        <v>411</v>
      </c>
      <c r="J64" s="2" cm="1">
        <f t="array" ref="J64">INDEX($D$6:$D$23, $B64+1)</f>
        <v>-12</v>
      </c>
      <c r="K64" s="2" cm="1">
        <f t="array" ref="K64">INDEX($E$6:$E$23, $B64+1)</f>
        <v>9</v>
      </c>
      <c r="L64" s="2" cm="1">
        <f t="array" ref="L64">INDEX($F$6:$F$23, $B64+2)</f>
        <v>37</v>
      </c>
      <c r="M64" s="2" cm="1">
        <f t="array" ref="M64">INDEX($G$6:$G$23, $B64+2)</f>
        <v>0</v>
      </c>
    </row>
    <row r="65" spans="1:13" x14ac:dyDescent="0.35">
      <c r="A65" s="3">
        <v>0.79999999999999982</v>
      </c>
      <c r="B65" s="3">
        <v>3</v>
      </c>
      <c r="C65" s="2">
        <f t="shared" si="1"/>
        <v>289.44000000000005</v>
      </c>
      <c r="D65" s="2">
        <f t="shared" si="2"/>
        <v>409.67999999999995</v>
      </c>
      <c r="F65" s="2" cm="1">
        <f t="array" ref="F65">INDEX($B$6:$B$23, $B65+1)</f>
        <v>340</v>
      </c>
      <c r="G65" s="2" cm="1">
        <f t="array" ref="G65">INDEX($C$6:$C$23, $B65+1)</f>
        <v>390</v>
      </c>
      <c r="H65" s="2" cm="1">
        <f t="array" ref="H65">INDEX($B$6:$B$23, $B65+2)</f>
        <v>269</v>
      </c>
      <c r="I65" s="2" cm="1">
        <f t="array" ref="I65">INDEX($C$6:$C$23, $B65+2)</f>
        <v>411</v>
      </c>
      <c r="J65" s="2" cm="1">
        <f t="array" ref="J65">INDEX($D$6:$D$23, $B65+1)</f>
        <v>-12</v>
      </c>
      <c r="K65" s="2" cm="1">
        <f t="array" ref="K65">INDEX($E$6:$E$23, $B65+1)</f>
        <v>9</v>
      </c>
      <c r="L65" s="2" cm="1">
        <f t="array" ref="L65">INDEX($F$6:$F$23, $B65+2)</f>
        <v>37</v>
      </c>
      <c r="M65" s="2" cm="1">
        <f t="array" ref="M65">INDEX($G$6:$G$23, $B65+2)</f>
        <v>0</v>
      </c>
    </row>
    <row r="66" spans="1:13" x14ac:dyDescent="0.35">
      <c r="A66" s="3">
        <v>0.89999999999999991</v>
      </c>
      <c r="B66" s="3">
        <v>3</v>
      </c>
      <c r="C66" s="2">
        <f t="shared" si="1"/>
        <v>279.65500000000003</v>
      </c>
      <c r="D66" s="2">
        <f t="shared" si="2"/>
        <v>410.65499999999997</v>
      </c>
      <c r="F66" s="2" cm="1">
        <f t="array" ref="F66">INDEX($B$6:$B$23, $B66+1)</f>
        <v>340</v>
      </c>
      <c r="G66" s="2" cm="1">
        <f t="array" ref="G66">INDEX($C$6:$C$23, $B66+1)</f>
        <v>390</v>
      </c>
      <c r="H66" s="2" cm="1">
        <f t="array" ref="H66">INDEX($B$6:$B$23, $B66+2)</f>
        <v>269</v>
      </c>
      <c r="I66" s="2" cm="1">
        <f t="array" ref="I66">INDEX($C$6:$C$23, $B66+2)</f>
        <v>411</v>
      </c>
      <c r="J66" s="2" cm="1">
        <f t="array" ref="J66">INDEX($D$6:$D$23, $B66+1)</f>
        <v>-12</v>
      </c>
      <c r="K66" s="2" cm="1">
        <f t="array" ref="K66">INDEX($E$6:$E$23, $B66+1)</f>
        <v>9</v>
      </c>
      <c r="L66" s="2" cm="1">
        <f t="array" ref="L66">INDEX($F$6:$F$23, $B66+2)</f>
        <v>37</v>
      </c>
      <c r="M66" s="2" cm="1">
        <f t="array" ref="M66">INDEX($G$6:$G$23, $B66+2)</f>
        <v>0</v>
      </c>
    </row>
    <row r="67" spans="1:13" x14ac:dyDescent="0.35">
      <c r="A67" s="3">
        <v>0</v>
      </c>
      <c r="B67" s="3">
        <v>4</v>
      </c>
      <c r="C67" s="2">
        <f t="shared" si="1"/>
        <v>269</v>
      </c>
      <c r="D67" s="2">
        <f t="shared" si="2"/>
        <v>411</v>
      </c>
      <c r="F67" s="2" cm="1">
        <f t="array" ref="F67">INDEX($B$6:$B$23, $B67+1)</f>
        <v>269</v>
      </c>
      <c r="G67" s="2" cm="1">
        <f t="array" ref="G67">INDEX($C$6:$C$23, $B67+1)</f>
        <v>411</v>
      </c>
      <c r="H67" s="2" cm="1">
        <f t="array" ref="H67">INDEX($B$6:$B$23, $B67+2)</f>
        <v>181</v>
      </c>
      <c r="I67" s="2" cm="1">
        <f t="array" ref="I67">INDEX($C$6:$C$23, $B67+2)</f>
        <v>376</v>
      </c>
      <c r="J67" s="2" cm="1">
        <f t="array" ref="J67">INDEX($D$6:$D$23, $B67+1)</f>
        <v>-35</v>
      </c>
      <c r="K67" s="2" cm="1">
        <f t="array" ref="K67">INDEX($E$6:$E$23, $B67+1)</f>
        <v>0</v>
      </c>
      <c r="L67" s="2" cm="1">
        <f t="array" ref="L67">INDEX($F$6:$F$23, $B67+2)</f>
        <v>25</v>
      </c>
      <c r="M67" s="2" cm="1">
        <f t="array" ref="M67">INDEX($G$6:$G$23, $B67+2)</f>
        <v>24</v>
      </c>
    </row>
    <row r="68" spans="1:13" x14ac:dyDescent="0.35">
      <c r="A68" s="3">
        <v>9.9999999999999645E-2</v>
      </c>
      <c r="B68" s="3">
        <v>4</v>
      </c>
      <c r="C68" s="2">
        <f t="shared" si="1"/>
        <v>258.70600000000007</v>
      </c>
      <c r="D68" s="2">
        <f t="shared" si="2"/>
        <v>410.66799999999995</v>
      </c>
      <c r="F68" s="2" cm="1">
        <f t="array" ref="F68">INDEX($B$6:$B$23, $B68+1)</f>
        <v>269</v>
      </c>
      <c r="G68" s="2" cm="1">
        <f t="array" ref="G68">INDEX($C$6:$C$23, $B68+1)</f>
        <v>411</v>
      </c>
      <c r="H68" s="2" cm="1">
        <f t="array" ref="H68">INDEX($B$6:$B$23, $B68+2)</f>
        <v>181</v>
      </c>
      <c r="I68" s="2" cm="1">
        <f t="array" ref="I68">INDEX($C$6:$C$23, $B68+2)</f>
        <v>376</v>
      </c>
      <c r="J68" s="2" cm="1">
        <f t="array" ref="J68">INDEX($D$6:$D$23, $B68+1)</f>
        <v>-35</v>
      </c>
      <c r="K68" s="2" cm="1">
        <f t="array" ref="K68">INDEX($E$6:$E$23, $B68+1)</f>
        <v>0</v>
      </c>
      <c r="L68" s="2" cm="1">
        <f t="array" ref="L68">INDEX($F$6:$F$23, $B68+2)</f>
        <v>25</v>
      </c>
      <c r="M68" s="2" cm="1">
        <f t="array" ref="M68">INDEX($G$6:$G$23, $B68+2)</f>
        <v>24</v>
      </c>
    </row>
    <row r="69" spans="1:13" x14ac:dyDescent="0.35">
      <c r="A69" s="3">
        <v>0.20000000000000018</v>
      </c>
      <c r="B69" s="3">
        <v>4</v>
      </c>
      <c r="C69" s="2">
        <f t="shared" si="1"/>
        <v>248.80799999999996</v>
      </c>
      <c r="D69" s="2">
        <f t="shared" si="2"/>
        <v>409.66399999999999</v>
      </c>
      <c r="F69" s="2" cm="1">
        <f t="array" ref="F69">INDEX($B$6:$B$23, $B69+1)</f>
        <v>269</v>
      </c>
      <c r="G69" s="2" cm="1">
        <f t="array" ref="G69">INDEX($C$6:$C$23, $B69+1)</f>
        <v>411</v>
      </c>
      <c r="H69" s="2" cm="1">
        <f t="array" ref="H69">INDEX($B$6:$B$23, $B69+2)</f>
        <v>181</v>
      </c>
      <c r="I69" s="2" cm="1">
        <f t="array" ref="I69">INDEX($C$6:$C$23, $B69+2)</f>
        <v>376</v>
      </c>
      <c r="J69" s="2" cm="1">
        <f t="array" ref="J69">INDEX($D$6:$D$23, $B69+1)</f>
        <v>-35</v>
      </c>
      <c r="K69" s="2" cm="1">
        <f t="array" ref="K69">INDEX($E$6:$E$23, $B69+1)</f>
        <v>0</v>
      </c>
      <c r="L69" s="2" cm="1">
        <f t="array" ref="L69">INDEX($F$6:$F$23, $B69+2)</f>
        <v>25</v>
      </c>
      <c r="M69" s="2" cm="1">
        <f t="array" ref="M69">INDEX($G$6:$G$23, $B69+2)</f>
        <v>24</v>
      </c>
    </row>
    <row r="70" spans="1:13" x14ac:dyDescent="0.35">
      <c r="A70" s="3">
        <v>0.29999999999999982</v>
      </c>
      <c r="B70" s="3">
        <v>4</v>
      </c>
      <c r="C70" s="2">
        <f t="shared" si="1"/>
        <v>239.28200000000001</v>
      </c>
      <c r="D70" s="2">
        <f t="shared" si="2"/>
        <v>407.97600000000006</v>
      </c>
      <c r="F70" s="2" cm="1">
        <f t="array" ref="F70">INDEX($B$6:$B$23, $B70+1)</f>
        <v>269</v>
      </c>
      <c r="G70" s="2" cm="1">
        <f t="array" ref="G70">INDEX($C$6:$C$23, $B70+1)</f>
        <v>411</v>
      </c>
      <c r="H70" s="2" cm="1">
        <f t="array" ref="H70">INDEX($B$6:$B$23, $B70+2)</f>
        <v>181</v>
      </c>
      <c r="I70" s="2" cm="1">
        <f t="array" ref="I70">INDEX($C$6:$C$23, $B70+2)</f>
        <v>376</v>
      </c>
      <c r="J70" s="2" cm="1">
        <f t="array" ref="J70">INDEX($D$6:$D$23, $B70+1)</f>
        <v>-35</v>
      </c>
      <c r="K70" s="2" cm="1">
        <f t="array" ref="K70">INDEX($E$6:$E$23, $B70+1)</f>
        <v>0</v>
      </c>
      <c r="L70" s="2" cm="1">
        <f t="array" ref="L70">INDEX($F$6:$F$23, $B70+2)</f>
        <v>25</v>
      </c>
      <c r="M70" s="2" cm="1">
        <f t="array" ref="M70">INDEX($G$6:$G$23, $B70+2)</f>
        <v>24</v>
      </c>
    </row>
    <row r="71" spans="1:13" x14ac:dyDescent="0.35">
      <c r="A71" s="3">
        <v>0.40000000000000036</v>
      </c>
      <c r="B71" s="3">
        <v>4</v>
      </c>
      <c r="C71" s="2">
        <f t="shared" si="1"/>
        <v>230.10400000000001</v>
      </c>
      <c r="D71" s="2">
        <f t="shared" si="2"/>
        <v>405.59199999999998</v>
      </c>
      <c r="F71" s="2" cm="1">
        <f t="array" ref="F71">INDEX($B$6:$B$23, $B71+1)</f>
        <v>269</v>
      </c>
      <c r="G71" s="2" cm="1">
        <f t="array" ref="G71">INDEX($C$6:$C$23, $B71+1)</f>
        <v>411</v>
      </c>
      <c r="H71" s="2" cm="1">
        <f t="array" ref="H71">INDEX($B$6:$B$23, $B71+2)</f>
        <v>181</v>
      </c>
      <c r="I71" s="2" cm="1">
        <f t="array" ref="I71">INDEX($C$6:$C$23, $B71+2)</f>
        <v>376</v>
      </c>
      <c r="J71" s="2" cm="1">
        <f t="array" ref="J71">INDEX($D$6:$D$23, $B71+1)</f>
        <v>-35</v>
      </c>
      <c r="K71" s="2" cm="1">
        <f t="array" ref="K71">INDEX($E$6:$E$23, $B71+1)</f>
        <v>0</v>
      </c>
      <c r="L71" s="2" cm="1">
        <f t="array" ref="L71">INDEX($F$6:$F$23, $B71+2)</f>
        <v>25</v>
      </c>
      <c r="M71" s="2" cm="1">
        <f t="array" ref="M71">INDEX($G$6:$G$23, $B71+2)</f>
        <v>24</v>
      </c>
    </row>
    <row r="72" spans="1:13" x14ac:dyDescent="0.35">
      <c r="A72" s="3">
        <v>0.5</v>
      </c>
      <c r="B72" s="3">
        <v>4</v>
      </c>
      <c r="C72" s="2">
        <f t="shared" si="1"/>
        <v>221.25</v>
      </c>
      <c r="D72" s="2">
        <f t="shared" si="2"/>
        <v>402.5</v>
      </c>
      <c r="F72" s="2" cm="1">
        <f t="array" ref="F72">INDEX($B$6:$B$23, $B72+1)</f>
        <v>269</v>
      </c>
      <c r="G72" s="2" cm="1">
        <f t="array" ref="G72">INDEX($C$6:$C$23, $B72+1)</f>
        <v>411</v>
      </c>
      <c r="H72" s="2" cm="1">
        <f t="array" ref="H72">INDEX($B$6:$B$23, $B72+2)</f>
        <v>181</v>
      </c>
      <c r="I72" s="2" cm="1">
        <f t="array" ref="I72">INDEX($C$6:$C$23, $B72+2)</f>
        <v>376</v>
      </c>
      <c r="J72" s="2" cm="1">
        <f t="array" ref="J72">INDEX($D$6:$D$23, $B72+1)</f>
        <v>-35</v>
      </c>
      <c r="K72" s="2" cm="1">
        <f t="array" ref="K72">INDEX($E$6:$E$23, $B72+1)</f>
        <v>0</v>
      </c>
      <c r="L72" s="2" cm="1">
        <f t="array" ref="L72">INDEX($F$6:$F$23, $B72+2)</f>
        <v>25</v>
      </c>
      <c r="M72" s="2" cm="1">
        <f t="array" ref="M72">INDEX($G$6:$G$23, $B72+2)</f>
        <v>24</v>
      </c>
    </row>
    <row r="73" spans="1:13" x14ac:dyDescent="0.35">
      <c r="A73" s="3">
        <v>0.59999999999999964</v>
      </c>
      <c r="B73" s="3">
        <v>4</v>
      </c>
      <c r="C73" s="2">
        <f t="shared" si="1"/>
        <v>212.69600000000003</v>
      </c>
      <c r="D73" s="2">
        <f t="shared" si="2"/>
        <v>398.68800000000005</v>
      </c>
      <c r="F73" s="2" cm="1">
        <f t="array" ref="F73">INDEX($B$6:$B$23, $B73+1)</f>
        <v>269</v>
      </c>
      <c r="G73" s="2" cm="1">
        <f t="array" ref="G73">INDEX($C$6:$C$23, $B73+1)</f>
        <v>411</v>
      </c>
      <c r="H73" s="2" cm="1">
        <f t="array" ref="H73">INDEX($B$6:$B$23, $B73+2)</f>
        <v>181</v>
      </c>
      <c r="I73" s="2" cm="1">
        <f t="array" ref="I73">INDEX($C$6:$C$23, $B73+2)</f>
        <v>376</v>
      </c>
      <c r="J73" s="2" cm="1">
        <f t="array" ref="J73">INDEX($D$6:$D$23, $B73+1)</f>
        <v>-35</v>
      </c>
      <c r="K73" s="2" cm="1">
        <f t="array" ref="K73">INDEX($E$6:$E$23, $B73+1)</f>
        <v>0</v>
      </c>
      <c r="L73" s="2" cm="1">
        <f t="array" ref="L73">INDEX($F$6:$F$23, $B73+2)</f>
        <v>25</v>
      </c>
      <c r="M73" s="2" cm="1">
        <f t="array" ref="M73">INDEX($G$6:$G$23, $B73+2)</f>
        <v>24</v>
      </c>
    </row>
    <row r="74" spans="1:13" x14ac:dyDescent="0.35">
      <c r="A74" s="3">
        <v>0.70000000000000018</v>
      </c>
      <c r="B74" s="3">
        <v>4</v>
      </c>
      <c r="C74" s="2">
        <f t="shared" si="1"/>
        <v>204.41800000000003</v>
      </c>
      <c r="D74" s="2">
        <f t="shared" si="2"/>
        <v>394.14400000000006</v>
      </c>
      <c r="F74" s="2" cm="1">
        <f t="array" ref="F74">INDEX($B$6:$B$23, $B74+1)</f>
        <v>269</v>
      </c>
      <c r="G74" s="2" cm="1">
        <f t="array" ref="G74">INDEX($C$6:$C$23, $B74+1)</f>
        <v>411</v>
      </c>
      <c r="H74" s="2" cm="1">
        <f t="array" ref="H74">INDEX($B$6:$B$23, $B74+2)</f>
        <v>181</v>
      </c>
      <c r="I74" s="2" cm="1">
        <f t="array" ref="I74">INDEX($C$6:$C$23, $B74+2)</f>
        <v>376</v>
      </c>
      <c r="J74" s="2" cm="1">
        <f t="array" ref="J74">INDEX($D$6:$D$23, $B74+1)</f>
        <v>-35</v>
      </c>
      <c r="K74" s="2" cm="1">
        <f t="array" ref="K74">INDEX($E$6:$E$23, $B74+1)</f>
        <v>0</v>
      </c>
      <c r="L74" s="2" cm="1">
        <f t="array" ref="L74">INDEX($F$6:$F$23, $B74+2)</f>
        <v>25</v>
      </c>
      <c r="M74" s="2" cm="1">
        <f t="array" ref="M74">INDEX($G$6:$G$23, $B74+2)</f>
        <v>24</v>
      </c>
    </row>
    <row r="75" spans="1:13" x14ac:dyDescent="0.35">
      <c r="A75" s="3">
        <v>0.79999999999999982</v>
      </c>
      <c r="B75" s="3">
        <v>4</v>
      </c>
      <c r="C75" s="2">
        <f t="shared" si="1"/>
        <v>196.392</v>
      </c>
      <c r="D75" s="2">
        <f t="shared" si="2"/>
        <v>388.85599999999999</v>
      </c>
      <c r="F75" s="2" cm="1">
        <f t="array" ref="F75">INDEX($B$6:$B$23, $B75+1)</f>
        <v>269</v>
      </c>
      <c r="G75" s="2" cm="1">
        <f t="array" ref="G75">INDEX($C$6:$C$23, $B75+1)</f>
        <v>411</v>
      </c>
      <c r="H75" s="2" cm="1">
        <f t="array" ref="H75">INDEX($B$6:$B$23, $B75+2)</f>
        <v>181</v>
      </c>
      <c r="I75" s="2" cm="1">
        <f t="array" ref="I75">INDEX($C$6:$C$23, $B75+2)</f>
        <v>376</v>
      </c>
      <c r="J75" s="2" cm="1">
        <f t="array" ref="J75">INDEX($D$6:$D$23, $B75+1)</f>
        <v>-35</v>
      </c>
      <c r="K75" s="2" cm="1">
        <f t="array" ref="K75">INDEX($E$6:$E$23, $B75+1)</f>
        <v>0</v>
      </c>
      <c r="L75" s="2" cm="1">
        <f t="array" ref="L75">INDEX($F$6:$F$23, $B75+2)</f>
        <v>25</v>
      </c>
      <c r="M75" s="2" cm="1">
        <f t="array" ref="M75">INDEX($G$6:$G$23, $B75+2)</f>
        <v>24</v>
      </c>
    </row>
    <row r="76" spans="1:13" x14ac:dyDescent="0.35">
      <c r="A76" s="3">
        <v>0.90000000000000036</v>
      </c>
      <c r="B76" s="3">
        <v>4</v>
      </c>
      <c r="C76" s="2">
        <f t="shared" si="1"/>
        <v>188.59399999999999</v>
      </c>
      <c r="D76" s="2">
        <f t="shared" si="2"/>
        <v>382.81200000000001</v>
      </c>
      <c r="F76" s="2" cm="1">
        <f t="array" ref="F76">INDEX($B$6:$B$23, $B76+1)</f>
        <v>269</v>
      </c>
      <c r="G76" s="2" cm="1">
        <f t="array" ref="G76">INDEX($C$6:$C$23, $B76+1)</f>
        <v>411</v>
      </c>
      <c r="H76" s="2" cm="1">
        <f t="array" ref="H76">INDEX($B$6:$B$23, $B76+2)</f>
        <v>181</v>
      </c>
      <c r="I76" s="2" cm="1">
        <f t="array" ref="I76">INDEX($C$6:$C$23, $B76+2)</f>
        <v>376</v>
      </c>
      <c r="J76" s="2" cm="1">
        <f t="array" ref="J76">INDEX($D$6:$D$23, $B76+1)</f>
        <v>-35</v>
      </c>
      <c r="K76" s="2" cm="1">
        <f t="array" ref="K76">INDEX($E$6:$E$23, $B76+1)</f>
        <v>0</v>
      </c>
      <c r="L76" s="2" cm="1">
        <f t="array" ref="L76">INDEX($F$6:$F$23, $B76+2)</f>
        <v>25</v>
      </c>
      <c r="M76" s="2" cm="1">
        <f t="array" ref="M76">INDEX($G$6:$G$23, $B76+2)</f>
        <v>24</v>
      </c>
    </row>
    <row r="77" spans="1:13" x14ac:dyDescent="0.35">
      <c r="A77" s="3">
        <v>0</v>
      </c>
      <c r="B77" s="3">
        <v>5</v>
      </c>
      <c r="C77" s="2">
        <f t="shared" si="1"/>
        <v>181</v>
      </c>
      <c r="D77" s="2">
        <f t="shared" si="2"/>
        <v>376</v>
      </c>
      <c r="F77" s="2" cm="1">
        <f t="array" ref="F77">INDEX($B$6:$B$23, $B77+1)</f>
        <v>181</v>
      </c>
      <c r="G77" s="2" cm="1">
        <f t="array" ref="G77">INDEX($C$6:$C$23, $B77+1)</f>
        <v>376</v>
      </c>
      <c r="H77" s="2" cm="1">
        <f t="array" ref="H77">INDEX($B$6:$B$23, $B77+2)</f>
        <v>153</v>
      </c>
      <c r="I77" s="2" cm="1">
        <f t="array" ref="I77">INDEX($C$6:$C$23, $B77+2)</f>
        <v>333</v>
      </c>
      <c r="J77" s="2" cm="1">
        <f t="array" ref="J77">INDEX($D$6:$D$23, $B77+1)</f>
        <v>-6</v>
      </c>
      <c r="K77" s="2" cm="1">
        <f t="array" ref="K77">INDEX($E$6:$E$23, $B77+1)</f>
        <v>-6</v>
      </c>
      <c r="L77" s="2" cm="1">
        <f t="array" ref="L77">INDEX($F$6:$F$23, $B77+2)</f>
        <v>8</v>
      </c>
      <c r="M77" s="2" cm="1">
        <f t="array" ref="M77">INDEX($G$6:$G$23, $B77+2)</f>
        <v>22</v>
      </c>
    </row>
    <row r="78" spans="1:13" x14ac:dyDescent="0.35">
      <c r="A78" s="3">
        <v>9.9999999999999645E-2</v>
      </c>
      <c r="B78" s="3">
        <v>5</v>
      </c>
      <c r="C78" s="2">
        <f t="shared" si="1"/>
        <v>178.97400000000002</v>
      </c>
      <c r="D78" s="2">
        <f t="shared" si="2"/>
        <v>373.93200000000007</v>
      </c>
      <c r="F78" s="2" cm="1">
        <f t="array" ref="F78">INDEX($B$6:$B$23, $B78+1)</f>
        <v>181</v>
      </c>
      <c r="G78" s="2" cm="1">
        <f t="array" ref="G78">INDEX($C$6:$C$23, $B78+1)</f>
        <v>376</v>
      </c>
      <c r="H78" s="2" cm="1">
        <f t="array" ref="H78">INDEX($B$6:$B$23, $B78+2)</f>
        <v>153</v>
      </c>
      <c r="I78" s="2" cm="1">
        <f t="array" ref="I78">INDEX($C$6:$C$23, $B78+2)</f>
        <v>333</v>
      </c>
      <c r="J78" s="2" cm="1">
        <f t="array" ref="J78">INDEX($D$6:$D$23, $B78+1)</f>
        <v>-6</v>
      </c>
      <c r="K78" s="2" cm="1">
        <f t="array" ref="K78">INDEX($E$6:$E$23, $B78+1)</f>
        <v>-6</v>
      </c>
      <c r="L78" s="2" cm="1">
        <f t="array" ref="L78">INDEX($F$6:$F$23, $B78+2)</f>
        <v>8</v>
      </c>
      <c r="M78" s="2" cm="1">
        <f t="array" ref="M78">INDEX($G$6:$G$23, $B78+2)</f>
        <v>22</v>
      </c>
    </row>
    <row r="79" spans="1:13" x14ac:dyDescent="0.35">
      <c r="A79" s="3">
        <v>0.20000000000000018</v>
      </c>
      <c r="B79" s="3">
        <v>5</v>
      </c>
      <c r="C79" s="2">
        <f t="shared" si="1"/>
        <v>176.55199999999999</v>
      </c>
      <c r="D79" s="2">
        <f t="shared" si="2"/>
        <v>371.33600000000001</v>
      </c>
      <c r="F79" s="2" cm="1">
        <f t="array" ref="F79">INDEX($B$6:$B$23, $B79+1)</f>
        <v>181</v>
      </c>
      <c r="G79" s="2" cm="1">
        <f t="array" ref="G79">INDEX($C$6:$C$23, $B79+1)</f>
        <v>376</v>
      </c>
      <c r="H79" s="2" cm="1">
        <f t="array" ref="H79">INDEX($B$6:$B$23, $B79+2)</f>
        <v>153</v>
      </c>
      <c r="I79" s="2" cm="1">
        <f t="array" ref="I79">INDEX($C$6:$C$23, $B79+2)</f>
        <v>333</v>
      </c>
      <c r="J79" s="2" cm="1">
        <f t="array" ref="J79">INDEX($D$6:$D$23, $B79+1)</f>
        <v>-6</v>
      </c>
      <c r="K79" s="2" cm="1">
        <f t="array" ref="K79">INDEX($E$6:$E$23, $B79+1)</f>
        <v>-6</v>
      </c>
      <c r="L79" s="2" cm="1">
        <f t="array" ref="L79">INDEX($F$6:$F$23, $B79+2)</f>
        <v>8</v>
      </c>
      <c r="M79" s="2" cm="1">
        <f t="array" ref="M79">INDEX($G$6:$G$23, $B79+2)</f>
        <v>22</v>
      </c>
    </row>
    <row r="80" spans="1:13" x14ac:dyDescent="0.35">
      <c r="A80" s="3">
        <v>0.29999999999999982</v>
      </c>
      <c r="B80" s="3">
        <v>5</v>
      </c>
      <c r="C80" s="2">
        <f t="shared" si="1"/>
        <v>173.81800000000004</v>
      </c>
      <c r="D80" s="2">
        <f t="shared" si="2"/>
        <v>368.22400000000005</v>
      </c>
      <c r="F80" s="2" cm="1">
        <f t="array" ref="F80">INDEX($B$6:$B$23, $B80+1)</f>
        <v>181</v>
      </c>
      <c r="G80" s="2" cm="1">
        <f t="array" ref="G80">INDEX($C$6:$C$23, $B80+1)</f>
        <v>376</v>
      </c>
      <c r="H80" s="2" cm="1">
        <f t="array" ref="H80">INDEX($B$6:$B$23, $B80+2)</f>
        <v>153</v>
      </c>
      <c r="I80" s="2" cm="1">
        <f t="array" ref="I80">INDEX($C$6:$C$23, $B80+2)</f>
        <v>333</v>
      </c>
      <c r="J80" s="2" cm="1">
        <f t="array" ref="J80">INDEX($D$6:$D$23, $B80+1)</f>
        <v>-6</v>
      </c>
      <c r="K80" s="2" cm="1">
        <f t="array" ref="K80">INDEX($E$6:$E$23, $B80+1)</f>
        <v>-6</v>
      </c>
      <c r="L80" s="2" cm="1">
        <f t="array" ref="L80">INDEX($F$6:$F$23, $B80+2)</f>
        <v>8</v>
      </c>
      <c r="M80" s="2" cm="1">
        <f t="array" ref="M80">INDEX($G$6:$G$23, $B80+2)</f>
        <v>22</v>
      </c>
    </row>
    <row r="81" spans="1:13" x14ac:dyDescent="0.35">
      <c r="A81" s="3">
        <v>0.40000000000000036</v>
      </c>
      <c r="B81" s="3">
        <v>5</v>
      </c>
      <c r="C81" s="2">
        <f t="shared" si="1"/>
        <v>170.85599999999999</v>
      </c>
      <c r="D81" s="2">
        <f t="shared" si="2"/>
        <v>364.60800000000006</v>
      </c>
      <c r="F81" s="2" cm="1">
        <f t="array" ref="F81">INDEX($B$6:$B$23, $B81+1)</f>
        <v>181</v>
      </c>
      <c r="G81" s="2" cm="1">
        <f t="array" ref="G81">INDEX($C$6:$C$23, $B81+1)</f>
        <v>376</v>
      </c>
      <c r="H81" s="2" cm="1">
        <f t="array" ref="H81">INDEX($B$6:$B$23, $B81+2)</f>
        <v>153</v>
      </c>
      <c r="I81" s="2" cm="1">
        <f t="array" ref="I81">INDEX($C$6:$C$23, $B81+2)</f>
        <v>333</v>
      </c>
      <c r="J81" s="2" cm="1">
        <f t="array" ref="J81">INDEX($D$6:$D$23, $B81+1)</f>
        <v>-6</v>
      </c>
      <c r="K81" s="2" cm="1">
        <f t="array" ref="K81">INDEX($E$6:$E$23, $B81+1)</f>
        <v>-6</v>
      </c>
      <c r="L81" s="2" cm="1">
        <f t="array" ref="L81">INDEX($F$6:$F$23, $B81+2)</f>
        <v>8</v>
      </c>
      <c r="M81" s="2" cm="1">
        <f t="array" ref="M81">INDEX($G$6:$G$23, $B81+2)</f>
        <v>22</v>
      </c>
    </row>
    <row r="82" spans="1:13" x14ac:dyDescent="0.35">
      <c r="A82" s="3">
        <v>0.5</v>
      </c>
      <c r="B82" s="3">
        <v>5</v>
      </c>
      <c r="C82" s="2">
        <f t="shared" si="1"/>
        <v>167.75</v>
      </c>
      <c r="D82" s="2">
        <f t="shared" si="2"/>
        <v>360.5</v>
      </c>
      <c r="F82" s="2" cm="1">
        <f t="array" ref="F82">INDEX($B$6:$B$23, $B82+1)</f>
        <v>181</v>
      </c>
      <c r="G82" s="2" cm="1">
        <f t="array" ref="G82">INDEX($C$6:$C$23, $B82+1)</f>
        <v>376</v>
      </c>
      <c r="H82" s="2" cm="1">
        <f t="array" ref="H82">INDEX($B$6:$B$23, $B82+2)</f>
        <v>153</v>
      </c>
      <c r="I82" s="2" cm="1">
        <f t="array" ref="I82">INDEX($C$6:$C$23, $B82+2)</f>
        <v>333</v>
      </c>
      <c r="J82" s="2" cm="1">
        <f t="array" ref="J82">INDEX($D$6:$D$23, $B82+1)</f>
        <v>-6</v>
      </c>
      <c r="K82" s="2" cm="1">
        <f t="array" ref="K82">INDEX($E$6:$E$23, $B82+1)</f>
        <v>-6</v>
      </c>
      <c r="L82" s="2" cm="1">
        <f t="array" ref="L82">INDEX($F$6:$F$23, $B82+2)</f>
        <v>8</v>
      </c>
      <c r="M82" s="2" cm="1">
        <f t="array" ref="M82">INDEX($G$6:$G$23, $B82+2)</f>
        <v>22</v>
      </c>
    </row>
    <row r="83" spans="1:13" x14ac:dyDescent="0.35">
      <c r="A83" s="3">
        <v>0.59999999999999964</v>
      </c>
      <c r="B83" s="3">
        <v>5</v>
      </c>
      <c r="C83" s="2">
        <f t="shared" si="1"/>
        <v>164.584</v>
      </c>
      <c r="D83" s="2">
        <f t="shared" si="2"/>
        <v>355.91200000000003</v>
      </c>
      <c r="F83" s="2" cm="1">
        <f t="array" ref="F83">INDEX($B$6:$B$23, $B83+1)</f>
        <v>181</v>
      </c>
      <c r="G83" s="2" cm="1">
        <f t="array" ref="G83">INDEX($C$6:$C$23, $B83+1)</f>
        <v>376</v>
      </c>
      <c r="H83" s="2" cm="1">
        <f t="array" ref="H83">INDEX($B$6:$B$23, $B83+2)</f>
        <v>153</v>
      </c>
      <c r="I83" s="2" cm="1">
        <f t="array" ref="I83">INDEX($C$6:$C$23, $B83+2)</f>
        <v>333</v>
      </c>
      <c r="J83" s="2" cm="1">
        <f t="array" ref="J83">INDEX($D$6:$D$23, $B83+1)</f>
        <v>-6</v>
      </c>
      <c r="K83" s="2" cm="1">
        <f t="array" ref="K83">INDEX($E$6:$E$23, $B83+1)</f>
        <v>-6</v>
      </c>
      <c r="L83" s="2" cm="1">
        <f t="array" ref="L83">INDEX($F$6:$F$23, $B83+2)</f>
        <v>8</v>
      </c>
      <c r="M83" s="2" cm="1">
        <f t="array" ref="M83">INDEX($G$6:$G$23, $B83+2)</f>
        <v>22</v>
      </c>
    </row>
    <row r="84" spans="1:13" x14ac:dyDescent="0.35">
      <c r="A84" s="3">
        <v>0.70000000000000018</v>
      </c>
      <c r="B84" s="3">
        <v>5</v>
      </c>
      <c r="C84" s="2">
        <f t="shared" si="1"/>
        <v>161.44200000000001</v>
      </c>
      <c r="D84" s="2">
        <f t="shared" si="2"/>
        <v>350.85599999999999</v>
      </c>
      <c r="F84" s="2" cm="1">
        <f t="array" ref="F84">INDEX($B$6:$B$23, $B84+1)</f>
        <v>181</v>
      </c>
      <c r="G84" s="2" cm="1">
        <f t="array" ref="G84">INDEX($C$6:$C$23, $B84+1)</f>
        <v>376</v>
      </c>
      <c r="H84" s="2" cm="1">
        <f t="array" ref="H84">INDEX($B$6:$B$23, $B84+2)</f>
        <v>153</v>
      </c>
      <c r="I84" s="2" cm="1">
        <f t="array" ref="I84">INDEX($C$6:$C$23, $B84+2)</f>
        <v>333</v>
      </c>
      <c r="J84" s="2" cm="1">
        <f t="array" ref="J84">INDEX($D$6:$D$23, $B84+1)</f>
        <v>-6</v>
      </c>
      <c r="K84" s="2" cm="1">
        <f t="array" ref="K84">INDEX($E$6:$E$23, $B84+1)</f>
        <v>-6</v>
      </c>
      <c r="L84" s="2" cm="1">
        <f t="array" ref="L84">INDEX($F$6:$F$23, $B84+2)</f>
        <v>8</v>
      </c>
      <c r="M84" s="2" cm="1">
        <f t="array" ref="M84">INDEX($G$6:$G$23, $B84+2)</f>
        <v>22</v>
      </c>
    </row>
    <row r="85" spans="1:13" x14ac:dyDescent="0.35">
      <c r="A85" s="3">
        <v>0.79999999999999982</v>
      </c>
      <c r="B85" s="3">
        <v>5</v>
      </c>
      <c r="C85" s="2">
        <f t="shared" si="1"/>
        <v>158.40800000000002</v>
      </c>
      <c r="D85" s="2">
        <f t="shared" si="2"/>
        <v>345.34399999999994</v>
      </c>
      <c r="F85" s="2" cm="1">
        <f t="array" ref="F85">INDEX($B$6:$B$23, $B85+1)</f>
        <v>181</v>
      </c>
      <c r="G85" s="2" cm="1">
        <f t="array" ref="G85">INDEX($C$6:$C$23, $B85+1)</f>
        <v>376</v>
      </c>
      <c r="H85" s="2" cm="1">
        <f t="array" ref="H85">INDEX($B$6:$B$23, $B85+2)</f>
        <v>153</v>
      </c>
      <c r="I85" s="2" cm="1">
        <f t="array" ref="I85">INDEX($C$6:$C$23, $B85+2)</f>
        <v>333</v>
      </c>
      <c r="J85" s="2" cm="1">
        <f t="array" ref="J85">INDEX($D$6:$D$23, $B85+1)</f>
        <v>-6</v>
      </c>
      <c r="K85" s="2" cm="1">
        <f t="array" ref="K85">INDEX($E$6:$E$23, $B85+1)</f>
        <v>-6</v>
      </c>
      <c r="L85" s="2" cm="1">
        <f t="array" ref="L85">INDEX($F$6:$F$23, $B85+2)</f>
        <v>8</v>
      </c>
      <c r="M85" s="2" cm="1">
        <f t="array" ref="M85">INDEX($G$6:$G$23, $B85+2)</f>
        <v>22</v>
      </c>
    </row>
    <row r="86" spans="1:13" x14ac:dyDescent="0.35">
      <c r="A86" s="3">
        <v>0.90000000000000036</v>
      </c>
      <c r="B86" s="3">
        <v>5</v>
      </c>
      <c r="C86" s="2">
        <f t="shared" si="1"/>
        <v>155.56599999999997</v>
      </c>
      <c r="D86" s="2">
        <f t="shared" si="2"/>
        <v>339.38799999999998</v>
      </c>
      <c r="F86" s="2" cm="1">
        <f t="array" ref="F86">INDEX($B$6:$B$23, $B86+1)</f>
        <v>181</v>
      </c>
      <c r="G86" s="2" cm="1">
        <f t="array" ref="G86">INDEX($C$6:$C$23, $B86+1)</f>
        <v>376</v>
      </c>
      <c r="H86" s="2" cm="1">
        <f t="array" ref="H86">INDEX($B$6:$B$23, $B86+2)</f>
        <v>153</v>
      </c>
      <c r="I86" s="2" cm="1">
        <f t="array" ref="I86">INDEX($C$6:$C$23, $B86+2)</f>
        <v>333</v>
      </c>
      <c r="J86" s="2" cm="1">
        <f t="array" ref="J86">INDEX($D$6:$D$23, $B86+1)</f>
        <v>-6</v>
      </c>
      <c r="K86" s="2" cm="1">
        <f t="array" ref="K86">INDEX($E$6:$E$23, $B86+1)</f>
        <v>-6</v>
      </c>
      <c r="L86" s="2" cm="1">
        <f t="array" ref="L86">INDEX($F$6:$F$23, $B86+2)</f>
        <v>8</v>
      </c>
      <c r="M86" s="2" cm="1">
        <f t="array" ref="M86">INDEX($G$6:$G$23, $B86+2)</f>
        <v>22</v>
      </c>
    </row>
    <row r="87" spans="1:13" x14ac:dyDescent="0.35">
      <c r="A87" s="3">
        <v>0</v>
      </c>
      <c r="B87" s="3">
        <v>6</v>
      </c>
      <c r="C87" s="2">
        <f t="shared" si="1"/>
        <v>153</v>
      </c>
      <c r="D87" s="2">
        <f t="shared" si="2"/>
        <v>333</v>
      </c>
      <c r="F87" s="2" cm="1">
        <f t="array" ref="F87">INDEX($B$6:$B$23, $B87+1)</f>
        <v>153</v>
      </c>
      <c r="G87" s="2" cm="1">
        <f t="array" ref="G87">INDEX($C$6:$C$23, $B87+1)</f>
        <v>333</v>
      </c>
      <c r="H87" s="2" cm="1">
        <f t="array" ref="H87">INDEX($B$6:$B$23, $B87+2)</f>
        <v>144</v>
      </c>
      <c r="I87" s="2" cm="1">
        <f t="array" ref="I87">INDEX($C$6:$C$23, $B87+2)</f>
        <v>268</v>
      </c>
      <c r="J87" s="2" cm="1">
        <f t="array" ref="J87">INDEX($D$6:$D$23, $B87+1)</f>
        <v>-9</v>
      </c>
      <c r="K87" s="2" cm="1">
        <f t="array" ref="K87">INDEX($E$6:$E$23, $B87+1)</f>
        <v>-22</v>
      </c>
      <c r="L87" s="2" cm="1">
        <f t="array" ref="L87">INDEX($F$6:$F$23, $B87+2)</f>
        <v>0</v>
      </c>
      <c r="M87" s="2" cm="1">
        <f t="array" ref="M87">INDEX($G$6:$G$23, $B87+2)</f>
        <v>23</v>
      </c>
    </row>
    <row r="88" spans="1:13" x14ac:dyDescent="0.35">
      <c r="A88" s="3">
        <v>9.9999999999999645E-2</v>
      </c>
      <c r="B88" s="3">
        <v>6</v>
      </c>
      <c r="C88" s="2">
        <f t="shared" si="1"/>
        <v>150.56100000000004</v>
      </c>
      <c r="D88" s="2">
        <f t="shared" si="2"/>
        <v>326.45499999999998</v>
      </c>
      <c r="F88" s="2" cm="1">
        <f t="array" ref="F88">INDEX($B$6:$B$23, $B88+1)</f>
        <v>153</v>
      </c>
      <c r="G88" s="2" cm="1">
        <f t="array" ref="G88">INDEX($C$6:$C$23, $B88+1)</f>
        <v>333</v>
      </c>
      <c r="H88" s="2" cm="1">
        <f t="array" ref="H88">INDEX($B$6:$B$23, $B88+2)</f>
        <v>144</v>
      </c>
      <c r="I88" s="2" cm="1">
        <f t="array" ref="I88">INDEX($C$6:$C$23, $B88+2)</f>
        <v>268</v>
      </c>
      <c r="J88" s="2" cm="1">
        <f t="array" ref="J88">INDEX($D$6:$D$23, $B88+1)</f>
        <v>-9</v>
      </c>
      <c r="K88" s="2" cm="1">
        <f t="array" ref="K88">INDEX($E$6:$E$23, $B88+1)</f>
        <v>-22</v>
      </c>
      <c r="L88" s="2" cm="1">
        <f t="array" ref="L88">INDEX($F$6:$F$23, $B88+2)</f>
        <v>0</v>
      </c>
      <c r="M88" s="2" cm="1">
        <f t="array" ref="M88">INDEX($G$6:$G$23, $B88+2)</f>
        <v>23</v>
      </c>
    </row>
    <row r="89" spans="1:13" x14ac:dyDescent="0.35">
      <c r="A89" s="3">
        <v>0.20000000000000018</v>
      </c>
      <c r="B89" s="3">
        <v>6</v>
      </c>
      <c r="C89" s="2">
        <f t="shared" si="1"/>
        <v>148.608</v>
      </c>
      <c r="D89" s="2">
        <f t="shared" si="2"/>
        <v>320.00000000000006</v>
      </c>
      <c r="F89" s="2" cm="1">
        <f t="array" ref="F89">INDEX($B$6:$B$23, $B89+1)</f>
        <v>153</v>
      </c>
      <c r="G89" s="2" cm="1">
        <f t="array" ref="G89">INDEX($C$6:$C$23, $B89+1)</f>
        <v>333</v>
      </c>
      <c r="H89" s="2" cm="1">
        <f t="array" ref="H89">INDEX($B$6:$B$23, $B89+2)</f>
        <v>144</v>
      </c>
      <c r="I89" s="2" cm="1">
        <f t="array" ref="I89">INDEX($C$6:$C$23, $B89+2)</f>
        <v>268</v>
      </c>
      <c r="J89" s="2" cm="1">
        <f t="array" ref="J89">INDEX($D$6:$D$23, $B89+1)</f>
        <v>-9</v>
      </c>
      <c r="K89" s="2" cm="1">
        <f t="array" ref="K89">INDEX($E$6:$E$23, $B89+1)</f>
        <v>-22</v>
      </c>
      <c r="L89" s="2" cm="1">
        <f t="array" ref="L89">INDEX($F$6:$F$23, $B89+2)</f>
        <v>0</v>
      </c>
      <c r="M89" s="2" cm="1">
        <f t="array" ref="M89">INDEX($G$6:$G$23, $B89+2)</f>
        <v>23</v>
      </c>
    </row>
    <row r="90" spans="1:13" x14ac:dyDescent="0.35">
      <c r="A90" s="3">
        <v>0.29999999999999982</v>
      </c>
      <c r="B90" s="3">
        <v>6</v>
      </c>
      <c r="C90" s="2">
        <f t="shared" si="1"/>
        <v>147.08700000000002</v>
      </c>
      <c r="D90" s="2">
        <f t="shared" si="2"/>
        <v>313.60500000000002</v>
      </c>
      <c r="F90" s="2" cm="1">
        <f t="array" ref="F90">INDEX($B$6:$B$23, $B90+1)</f>
        <v>153</v>
      </c>
      <c r="G90" s="2" cm="1">
        <f t="array" ref="G90">INDEX($C$6:$C$23, $B90+1)</f>
        <v>333</v>
      </c>
      <c r="H90" s="2" cm="1">
        <f t="array" ref="H90">INDEX($B$6:$B$23, $B90+2)</f>
        <v>144</v>
      </c>
      <c r="I90" s="2" cm="1">
        <f t="array" ref="I90">INDEX($C$6:$C$23, $B90+2)</f>
        <v>268</v>
      </c>
      <c r="J90" s="2" cm="1">
        <f t="array" ref="J90">INDEX($D$6:$D$23, $B90+1)</f>
        <v>-9</v>
      </c>
      <c r="K90" s="2" cm="1">
        <f t="array" ref="K90">INDEX($E$6:$E$23, $B90+1)</f>
        <v>-22</v>
      </c>
      <c r="L90" s="2" cm="1">
        <f t="array" ref="L90">INDEX($F$6:$F$23, $B90+2)</f>
        <v>0</v>
      </c>
      <c r="M90" s="2" cm="1">
        <f t="array" ref="M90">INDEX($G$6:$G$23, $B90+2)</f>
        <v>23</v>
      </c>
    </row>
    <row r="91" spans="1:13" x14ac:dyDescent="0.35">
      <c r="A91" s="3">
        <v>0.40000000000000036</v>
      </c>
      <c r="B91" s="3">
        <v>6</v>
      </c>
      <c r="C91" s="2">
        <f t="shared" si="1"/>
        <v>145.94399999999999</v>
      </c>
      <c r="D91" s="2">
        <f t="shared" si="2"/>
        <v>307.24</v>
      </c>
      <c r="F91" s="2" cm="1">
        <f t="array" ref="F91">INDEX($B$6:$B$23, $B91+1)</f>
        <v>153</v>
      </c>
      <c r="G91" s="2" cm="1">
        <f t="array" ref="G91">INDEX($C$6:$C$23, $B91+1)</f>
        <v>333</v>
      </c>
      <c r="H91" s="2" cm="1">
        <f t="array" ref="H91">INDEX($B$6:$B$23, $B91+2)</f>
        <v>144</v>
      </c>
      <c r="I91" s="2" cm="1">
        <f t="array" ref="I91">INDEX($C$6:$C$23, $B91+2)</f>
        <v>268</v>
      </c>
      <c r="J91" s="2" cm="1">
        <f t="array" ref="J91">INDEX($D$6:$D$23, $B91+1)</f>
        <v>-9</v>
      </c>
      <c r="K91" s="2" cm="1">
        <f t="array" ref="K91">INDEX($E$6:$E$23, $B91+1)</f>
        <v>-22</v>
      </c>
      <c r="L91" s="2" cm="1">
        <f t="array" ref="L91">INDEX($F$6:$F$23, $B91+2)</f>
        <v>0</v>
      </c>
      <c r="M91" s="2" cm="1">
        <f t="array" ref="M91">INDEX($G$6:$G$23, $B91+2)</f>
        <v>23</v>
      </c>
    </row>
    <row r="92" spans="1:13" x14ac:dyDescent="0.35">
      <c r="A92" s="3">
        <v>0.5</v>
      </c>
      <c r="B92" s="3">
        <v>6</v>
      </c>
      <c r="C92" s="2">
        <f t="shared" ref="C92:C155" si="3">(1-A92)^2*(1+2*A92)*F92+A92^2*(3-2*A92)*H92+3*A92*(1-A92)^2*J92+3*A92^2*(1-A92)*L92</f>
        <v>145.125</v>
      </c>
      <c r="D92" s="2">
        <f t="shared" ref="D92:D155" si="4">(1-A92)^2*(1+2*A92)*G92+A92^2*(3-2*A92)*I92+3*A92*(1-A92)^2*K92+3*A92^2*(1-A92)*M92</f>
        <v>300.875</v>
      </c>
      <c r="F92" s="2" cm="1">
        <f t="array" ref="F92">INDEX($B$6:$B$23, $B92+1)</f>
        <v>153</v>
      </c>
      <c r="G92" s="2" cm="1">
        <f t="array" ref="G92">INDEX($C$6:$C$23, $B92+1)</f>
        <v>333</v>
      </c>
      <c r="H92" s="2" cm="1">
        <f t="array" ref="H92">INDEX($B$6:$B$23, $B92+2)</f>
        <v>144</v>
      </c>
      <c r="I92" s="2" cm="1">
        <f t="array" ref="I92">INDEX($C$6:$C$23, $B92+2)</f>
        <v>268</v>
      </c>
      <c r="J92" s="2" cm="1">
        <f t="array" ref="J92">INDEX($D$6:$D$23, $B92+1)</f>
        <v>-9</v>
      </c>
      <c r="K92" s="2" cm="1">
        <f t="array" ref="K92">INDEX($E$6:$E$23, $B92+1)</f>
        <v>-22</v>
      </c>
      <c r="L92" s="2" cm="1">
        <f t="array" ref="L92">INDEX($F$6:$F$23, $B92+2)</f>
        <v>0</v>
      </c>
      <c r="M92" s="2" cm="1">
        <f t="array" ref="M92">INDEX($G$6:$G$23, $B92+2)</f>
        <v>23</v>
      </c>
    </row>
    <row r="93" spans="1:13" x14ac:dyDescent="0.35">
      <c r="A93" s="3">
        <v>0.59999999999999964</v>
      </c>
      <c r="B93" s="3">
        <v>6</v>
      </c>
      <c r="C93" s="2">
        <f t="shared" si="3"/>
        <v>144.57599999999999</v>
      </c>
      <c r="D93" s="2">
        <f t="shared" si="4"/>
        <v>294.48</v>
      </c>
      <c r="F93" s="2" cm="1">
        <f t="array" ref="F93">INDEX($B$6:$B$23, $B93+1)</f>
        <v>153</v>
      </c>
      <c r="G93" s="2" cm="1">
        <f t="array" ref="G93">INDEX($C$6:$C$23, $B93+1)</f>
        <v>333</v>
      </c>
      <c r="H93" s="2" cm="1">
        <f t="array" ref="H93">INDEX($B$6:$B$23, $B93+2)</f>
        <v>144</v>
      </c>
      <c r="I93" s="2" cm="1">
        <f t="array" ref="I93">INDEX($C$6:$C$23, $B93+2)</f>
        <v>268</v>
      </c>
      <c r="J93" s="2" cm="1">
        <f t="array" ref="J93">INDEX($D$6:$D$23, $B93+1)</f>
        <v>-9</v>
      </c>
      <c r="K93" s="2" cm="1">
        <f t="array" ref="K93">INDEX($E$6:$E$23, $B93+1)</f>
        <v>-22</v>
      </c>
      <c r="L93" s="2" cm="1">
        <f t="array" ref="L93">INDEX($F$6:$F$23, $B93+2)</f>
        <v>0</v>
      </c>
      <c r="M93" s="2" cm="1">
        <f t="array" ref="M93">INDEX($G$6:$G$23, $B93+2)</f>
        <v>23</v>
      </c>
    </row>
    <row r="94" spans="1:13" x14ac:dyDescent="0.35">
      <c r="A94" s="3">
        <v>0.70000000000000018</v>
      </c>
      <c r="B94" s="3">
        <v>6</v>
      </c>
      <c r="C94" s="2">
        <f t="shared" si="3"/>
        <v>144.24300000000002</v>
      </c>
      <c r="D94" s="2">
        <f t="shared" si="4"/>
        <v>288.02499999999998</v>
      </c>
      <c r="F94" s="2" cm="1">
        <f t="array" ref="F94">INDEX($B$6:$B$23, $B94+1)</f>
        <v>153</v>
      </c>
      <c r="G94" s="2" cm="1">
        <f t="array" ref="G94">INDEX($C$6:$C$23, $B94+1)</f>
        <v>333</v>
      </c>
      <c r="H94" s="2" cm="1">
        <f t="array" ref="H94">INDEX($B$6:$B$23, $B94+2)</f>
        <v>144</v>
      </c>
      <c r="I94" s="2" cm="1">
        <f t="array" ref="I94">INDEX($C$6:$C$23, $B94+2)</f>
        <v>268</v>
      </c>
      <c r="J94" s="2" cm="1">
        <f t="array" ref="J94">INDEX($D$6:$D$23, $B94+1)</f>
        <v>-9</v>
      </c>
      <c r="K94" s="2" cm="1">
        <f t="array" ref="K94">INDEX($E$6:$E$23, $B94+1)</f>
        <v>-22</v>
      </c>
      <c r="L94" s="2" cm="1">
        <f t="array" ref="L94">INDEX($F$6:$F$23, $B94+2)</f>
        <v>0</v>
      </c>
      <c r="M94" s="2" cm="1">
        <f t="array" ref="M94">INDEX($G$6:$G$23, $B94+2)</f>
        <v>23</v>
      </c>
    </row>
    <row r="95" spans="1:13" x14ac:dyDescent="0.35">
      <c r="A95" s="3">
        <v>0.79999999999999982</v>
      </c>
      <c r="B95" s="3">
        <v>6</v>
      </c>
      <c r="C95" s="2">
        <f t="shared" si="3"/>
        <v>144.072</v>
      </c>
      <c r="D95" s="2">
        <f t="shared" si="4"/>
        <v>281.47999999999996</v>
      </c>
      <c r="F95" s="2" cm="1">
        <f t="array" ref="F95">INDEX($B$6:$B$23, $B95+1)</f>
        <v>153</v>
      </c>
      <c r="G95" s="2" cm="1">
        <f t="array" ref="G95">INDEX($C$6:$C$23, $B95+1)</f>
        <v>333</v>
      </c>
      <c r="H95" s="2" cm="1">
        <f t="array" ref="H95">INDEX($B$6:$B$23, $B95+2)</f>
        <v>144</v>
      </c>
      <c r="I95" s="2" cm="1">
        <f t="array" ref="I95">INDEX($C$6:$C$23, $B95+2)</f>
        <v>268</v>
      </c>
      <c r="J95" s="2" cm="1">
        <f t="array" ref="J95">INDEX($D$6:$D$23, $B95+1)</f>
        <v>-9</v>
      </c>
      <c r="K95" s="2" cm="1">
        <f t="array" ref="K95">INDEX($E$6:$E$23, $B95+1)</f>
        <v>-22</v>
      </c>
      <c r="L95" s="2" cm="1">
        <f t="array" ref="L95">INDEX($F$6:$F$23, $B95+2)</f>
        <v>0</v>
      </c>
      <c r="M95" s="2" cm="1">
        <f t="array" ref="M95">INDEX($G$6:$G$23, $B95+2)</f>
        <v>23</v>
      </c>
    </row>
    <row r="96" spans="1:13" x14ac:dyDescent="0.35">
      <c r="A96" s="3">
        <v>0.90000000000000036</v>
      </c>
      <c r="B96" s="3">
        <v>6</v>
      </c>
      <c r="C96" s="2">
        <f t="shared" si="3"/>
        <v>144.00899999999999</v>
      </c>
      <c r="D96" s="2">
        <f t="shared" si="4"/>
        <v>274.815</v>
      </c>
      <c r="F96" s="2" cm="1">
        <f t="array" ref="F96">INDEX($B$6:$B$23, $B96+1)</f>
        <v>153</v>
      </c>
      <c r="G96" s="2" cm="1">
        <f t="array" ref="G96">INDEX($C$6:$C$23, $B96+1)</f>
        <v>333</v>
      </c>
      <c r="H96" s="2" cm="1">
        <f t="array" ref="H96">INDEX($B$6:$B$23, $B96+2)</f>
        <v>144</v>
      </c>
      <c r="I96" s="2" cm="1">
        <f t="array" ref="I96">INDEX($C$6:$C$23, $B96+2)</f>
        <v>268</v>
      </c>
      <c r="J96" s="2" cm="1">
        <f t="array" ref="J96">INDEX($D$6:$D$23, $B96+1)</f>
        <v>-9</v>
      </c>
      <c r="K96" s="2" cm="1">
        <f t="array" ref="K96">INDEX($E$6:$E$23, $B96+1)</f>
        <v>-22</v>
      </c>
      <c r="L96" s="2" cm="1">
        <f t="array" ref="L96">INDEX($F$6:$F$23, $B96+2)</f>
        <v>0</v>
      </c>
      <c r="M96" s="2" cm="1">
        <f t="array" ref="M96">INDEX($G$6:$G$23, $B96+2)</f>
        <v>23</v>
      </c>
    </row>
    <row r="97" spans="1:13" x14ac:dyDescent="0.35">
      <c r="A97" s="3">
        <v>0</v>
      </c>
      <c r="B97" s="3">
        <v>7</v>
      </c>
      <c r="C97" s="2">
        <f t="shared" si="3"/>
        <v>144</v>
      </c>
      <c r="D97" s="2">
        <f t="shared" si="4"/>
        <v>268</v>
      </c>
      <c r="F97" s="2" cm="1">
        <f t="array" ref="F97">INDEX($B$6:$B$23, $B97+1)</f>
        <v>144</v>
      </c>
      <c r="G97" s="2" cm="1">
        <f t="array" ref="G97">INDEX($C$6:$C$23, $B97+1)</f>
        <v>268</v>
      </c>
      <c r="H97" s="2" cm="1">
        <f t="array" ref="H97">INDEX($B$6:$B$23, $B97+2)</f>
        <v>144</v>
      </c>
      <c r="I97" s="2" cm="1">
        <f t="array" ref="I97">INDEX($C$6:$C$23, $B97+2)</f>
        <v>0</v>
      </c>
      <c r="J97" s="2" cm="1">
        <f t="array" ref="J97">INDEX($D$6:$D$23, $B97+1)</f>
        <v>0</v>
      </c>
      <c r="K97" s="2" cm="1">
        <f t="array" ref="K97">INDEX($E$6:$E$23, $B97+1)</f>
        <v>0</v>
      </c>
      <c r="L97" s="2" cm="1">
        <f t="array" ref="L97">INDEX($F$6:$F$23, $B97+2)</f>
        <v>0</v>
      </c>
      <c r="M97" s="2" cm="1">
        <f t="array" ref="M97">INDEX($G$6:$G$23, $B97+2)</f>
        <v>0</v>
      </c>
    </row>
    <row r="98" spans="1:13" x14ac:dyDescent="0.35">
      <c r="A98" s="3">
        <v>9.9999999999999645E-2</v>
      </c>
      <c r="B98" s="3">
        <v>7</v>
      </c>
      <c r="C98" s="2">
        <f t="shared" si="3"/>
        <v>144</v>
      </c>
      <c r="D98" s="2">
        <f t="shared" si="4"/>
        <v>260.49600000000004</v>
      </c>
      <c r="F98" s="2" cm="1">
        <f t="array" ref="F98">INDEX($B$6:$B$23, $B98+1)</f>
        <v>144</v>
      </c>
      <c r="G98" s="2" cm="1">
        <f t="array" ref="G98">INDEX($C$6:$C$23, $B98+1)</f>
        <v>268</v>
      </c>
      <c r="H98" s="2" cm="1">
        <f t="array" ref="H98">INDEX($B$6:$B$23, $B98+2)</f>
        <v>144</v>
      </c>
      <c r="I98" s="2" cm="1">
        <f t="array" ref="I98">INDEX($C$6:$C$23, $B98+2)</f>
        <v>0</v>
      </c>
      <c r="J98" s="2" cm="1">
        <f t="array" ref="J98">INDEX($D$6:$D$23, $B98+1)</f>
        <v>0</v>
      </c>
      <c r="K98" s="2" cm="1">
        <f t="array" ref="K98">INDEX($E$6:$E$23, $B98+1)</f>
        <v>0</v>
      </c>
      <c r="L98" s="2" cm="1">
        <f t="array" ref="L98">INDEX($F$6:$F$23, $B98+2)</f>
        <v>0</v>
      </c>
      <c r="M98" s="2" cm="1">
        <f t="array" ref="M98">INDEX($G$6:$G$23, $B98+2)</f>
        <v>0</v>
      </c>
    </row>
    <row r="99" spans="1:13" x14ac:dyDescent="0.35">
      <c r="A99" s="3">
        <v>0.20000000000000018</v>
      </c>
      <c r="B99" s="3">
        <v>7</v>
      </c>
      <c r="C99" s="2">
        <f t="shared" si="3"/>
        <v>144</v>
      </c>
      <c r="D99" s="2">
        <f t="shared" si="4"/>
        <v>240.12799999999996</v>
      </c>
      <c r="F99" s="2" cm="1">
        <f t="array" ref="F99">INDEX($B$6:$B$23, $B99+1)</f>
        <v>144</v>
      </c>
      <c r="G99" s="2" cm="1">
        <f t="array" ref="G99">INDEX($C$6:$C$23, $B99+1)</f>
        <v>268</v>
      </c>
      <c r="H99" s="2" cm="1">
        <f t="array" ref="H99">INDEX($B$6:$B$23, $B99+2)</f>
        <v>144</v>
      </c>
      <c r="I99" s="2" cm="1">
        <f t="array" ref="I99">INDEX($C$6:$C$23, $B99+2)</f>
        <v>0</v>
      </c>
      <c r="J99" s="2" cm="1">
        <f t="array" ref="J99">INDEX($D$6:$D$23, $B99+1)</f>
        <v>0</v>
      </c>
      <c r="K99" s="2" cm="1">
        <f t="array" ref="K99">INDEX($E$6:$E$23, $B99+1)</f>
        <v>0</v>
      </c>
      <c r="L99" s="2" cm="1">
        <f t="array" ref="L99">INDEX($F$6:$F$23, $B99+2)</f>
        <v>0</v>
      </c>
      <c r="M99" s="2" cm="1">
        <f t="array" ref="M99">INDEX($G$6:$G$23, $B99+2)</f>
        <v>0</v>
      </c>
    </row>
    <row r="100" spans="1:13" x14ac:dyDescent="0.35">
      <c r="A100" s="3">
        <v>0.29999999999999982</v>
      </c>
      <c r="B100" s="3">
        <v>7</v>
      </c>
      <c r="C100" s="2">
        <f t="shared" si="3"/>
        <v>144</v>
      </c>
      <c r="D100" s="2">
        <f t="shared" si="4"/>
        <v>210.11200000000008</v>
      </c>
      <c r="F100" s="2" cm="1">
        <f t="array" ref="F100">INDEX($B$6:$B$23, $B100+1)</f>
        <v>144</v>
      </c>
      <c r="G100" s="2" cm="1">
        <f t="array" ref="G100">INDEX($C$6:$C$23, $B100+1)</f>
        <v>268</v>
      </c>
      <c r="H100" s="2" cm="1">
        <f t="array" ref="H100">INDEX($B$6:$B$23, $B100+2)</f>
        <v>144</v>
      </c>
      <c r="I100" s="2" cm="1">
        <f t="array" ref="I100">INDEX($C$6:$C$23, $B100+2)</f>
        <v>0</v>
      </c>
      <c r="J100" s="2" cm="1">
        <f t="array" ref="J100">INDEX($D$6:$D$23, $B100+1)</f>
        <v>0</v>
      </c>
      <c r="K100" s="2" cm="1">
        <f t="array" ref="K100">INDEX($E$6:$E$23, $B100+1)</f>
        <v>0</v>
      </c>
      <c r="L100" s="2" cm="1">
        <f t="array" ref="L100">INDEX($F$6:$F$23, $B100+2)</f>
        <v>0</v>
      </c>
      <c r="M100" s="2" cm="1">
        <f t="array" ref="M100">INDEX($G$6:$G$23, $B100+2)</f>
        <v>0</v>
      </c>
    </row>
    <row r="101" spans="1:13" x14ac:dyDescent="0.35">
      <c r="A101" s="3">
        <v>0.40000000000000036</v>
      </c>
      <c r="B101" s="3">
        <v>7</v>
      </c>
      <c r="C101" s="2">
        <f t="shared" si="3"/>
        <v>144</v>
      </c>
      <c r="D101" s="2">
        <f t="shared" si="4"/>
        <v>173.66399999999987</v>
      </c>
      <c r="F101" s="2" cm="1">
        <f t="array" ref="F101">INDEX($B$6:$B$23, $B101+1)</f>
        <v>144</v>
      </c>
      <c r="G101" s="2" cm="1">
        <f t="array" ref="G101">INDEX($C$6:$C$23, $B101+1)</f>
        <v>268</v>
      </c>
      <c r="H101" s="2" cm="1">
        <f t="array" ref="H101">INDEX($B$6:$B$23, $B101+2)</f>
        <v>144</v>
      </c>
      <c r="I101" s="2" cm="1">
        <f t="array" ref="I101">INDEX($C$6:$C$23, $B101+2)</f>
        <v>0</v>
      </c>
      <c r="J101" s="2" cm="1">
        <f t="array" ref="J101">INDEX($D$6:$D$23, $B101+1)</f>
        <v>0</v>
      </c>
      <c r="K101" s="2" cm="1">
        <f t="array" ref="K101">INDEX($E$6:$E$23, $B101+1)</f>
        <v>0</v>
      </c>
      <c r="L101" s="2" cm="1">
        <f t="array" ref="L101">INDEX($F$6:$F$23, $B101+2)</f>
        <v>0</v>
      </c>
      <c r="M101" s="2" cm="1">
        <f t="array" ref="M101">INDEX($G$6:$G$23, $B101+2)</f>
        <v>0</v>
      </c>
    </row>
    <row r="102" spans="1:13" x14ac:dyDescent="0.35">
      <c r="A102" s="3">
        <v>0.5</v>
      </c>
      <c r="B102" s="3">
        <v>7</v>
      </c>
      <c r="C102" s="2">
        <f t="shared" si="3"/>
        <v>144</v>
      </c>
      <c r="D102" s="2">
        <f t="shared" si="4"/>
        <v>134</v>
      </c>
      <c r="F102" s="2" cm="1">
        <f t="array" ref="F102">INDEX($B$6:$B$23, $B102+1)</f>
        <v>144</v>
      </c>
      <c r="G102" s="2" cm="1">
        <f t="array" ref="G102">INDEX($C$6:$C$23, $B102+1)</f>
        <v>268</v>
      </c>
      <c r="H102" s="2" cm="1">
        <f t="array" ref="H102">INDEX($B$6:$B$23, $B102+2)</f>
        <v>144</v>
      </c>
      <c r="I102" s="2" cm="1">
        <f t="array" ref="I102">INDEX($C$6:$C$23, $B102+2)</f>
        <v>0</v>
      </c>
      <c r="J102" s="2" cm="1">
        <f t="array" ref="J102">INDEX($D$6:$D$23, $B102+1)</f>
        <v>0</v>
      </c>
      <c r="K102" s="2" cm="1">
        <f t="array" ref="K102">INDEX($E$6:$E$23, $B102+1)</f>
        <v>0</v>
      </c>
      <c r="L102" s="2" cm="1">
        <f t="array" ref="L102">INDEX($F$6:$F$23, $B102+2)</f>
        <v>0</v>
      </c>
      <c r="M102" s="2" cm="1">
        <f t="array" ref="M102">INDEX($G$6:$G$23, $B102+2)</f>
        <v>0</v>
      </c>
    </row>
    <row r="103" spans="1:13" x14ac:dyDescent="0.35">
      <c r="A103" s="3">
        <v>0.59999999999999964</v>
      </c>
      <c r="B103" s="3">
        <v>7</v>
      </c>
      <c r="C103" s="2">
        <f t="shared" si="3"/>
        <v>144</v>
      </c>
      <c r="D103" s="2">
        <f t="shared" si="4"/>
        <v>94.336000000000126</v>
      </c>
      <c r="F103" s="2" cm="1">
        <f t="array" ref="F103">INDEX($B$6:$B$23, $B103+1)</f>
        <v>144</v>
      </c>
      <c r="G103" s="2" cm="1">
        <f t="array" ref="G103">INDEX($C$6:$C$23, $B103+1)</f>
        <v>268</v>
      </c>
      <c r="H103" s="2" cm="1">
        <f t="array" ref="H103">INDEX($B$6:$B$23, $B103+2)</f>
        <v>144</v>
      </c>
      <c r="I103" s="2" cm="1">
        <f t="array" ref="I103">INDEX($C$6:$C$23, $B103+2)</f>
        <v>0</v>
      </c>
      <c r="J103" s="2" cm="1">
        <f t="array" ref="J103">INDEX($D$6:$D$23, $B103+1)</f>
        <v>0</v>
      </c>
      <c r="K103" s="2" cm="1">
        <f t="array" ref="K103">INDEX($E$6:$E$23, $B103+1)</f>
        <v>0</v>
      </c>
      <c r="L103" s="2" cm="1">
        <f t="array" ref="L103">INDEX($F$6:$F$23, $B103+2)</f>
        <v>0</v>
      </c>
      <c r="M103" s="2" cm="1">
        <f t="array" ref="M103">INDEX($G$6:$G$23, $B103+2)</f>
        <v>0</v>
      </c>
    </row>
    <row r="104" spans="1:13" x14ac:dyDescent="0.35">
      <c r="A104" s="3">
        <v>0.70000000000000018</v>
      </c>
      <c r="B104" s="3">
        <v>7</v>
      </c>
      <c r="C104" s="2">
        <f t="shared" si="3"/>
        <v>144</v>
      </c>
      <c r="D104" s="2">
        <f t="shared" si="4"/>
        <v>57.887999999999948</v>
      </c>
      <c r="F104" s="2" cm="1">
        <f t="array" ref="F104">INDEX($B$6:$B$23, $B104+1)</f>
        <v>144</v>
      </c>
      <c r="G104" s="2" cm="1">
        <f t="array" ref="G104">INDEX($C$6:$C$23, $B104+1)</f>
        <v>268</v>
      </c>
      <c r="H104" s="2" cm="1">
        <f t="array" ref="H104">INDEX($B$6:$B$23, $B104+2)</f>
        <v>144</v>
      </c>
      <c r="I104" s="2" cm="1">
        <f t="array" ref="I104">INDEX($C$6:$C$23, $B104+2)</f>
        <v>0</v>
      </c>
      <c r="J104" s="2" cm="1">
        <f t="array" ref="J104">INDEX($D$6:$D$23, $B104+1)</f>
        <v>0</v>
      </c>
      <c r="K104" s="2" cm="1">
        <f t="array" ref="K104">INDEX($E$6:$E$23, $B104+1)</f>
        <v>0</v>
      </c>
      <c r="L104" s="2" cm="1">
        <f t="array" ref="L104">INDEX($F$6:$F$23, $B104+2)</f>
        <v>0</v>
      </c>
      <c r="M104" s="2" cm="1">
        <f t="array" ref="M104">INDEX($G$6:$G$23, $B104+2)</f>
        <v>0</v>
      </c>
    </row>
    <row r="105" spans="1:13" x14ac:dyDescent="0.35">
      <c r="A105" s="3">
        <v>0.79999999999999982</v>
      </c>
      <c r="B105" s="3">
        <v>7</v>
      </c>
      <c r="C105" s="2">
        <f t="shared" si="3"/>
        <v>144</v>
      </c>
      <c r="D105" s="2">
        <f t="shared" si="4"/>
        <v>27.872000000000043</v>
      </c>
      <c r="F105" s="2" cm="1">
        <f t="array" ref="F105">INDEX($B$6:$B$23, $B105+1)</f>
        <v>144</v>
      </c>
      <c r="G105" s="2" cm="1">
        <f t="array" ref="G105">INDEX($C$6:$C$23, $B105+1)</f>
        <v>268</v>
      </c>
      <c r="H105" s="2" cm="1">
        <f t="array" ref="H105">INDEX($B$6:$B$23, $B105+2)</f>
        <v>144</v>
      </c>
      <c r="I105" s="2" cm="1">
        <f t="array" ref="I105">INDEX($C$6:$C$23, $B105+2)</f>
        <v>0</v>
      </c>
      <c r="J105" s="2" cm="1">
        <f t="array" ref="J105">INDEX($D$6:$D$23, $B105+1)</f>
        <v>0</v>
      </c>
      <c r="K105" s="2" cm="1">
        <f t="array" ref="K105">INDEX($E$6:$E$23, $B105+1)</f>
        <v>0</v>
      </c>
      <c r="L105" s="2" cm="1">
        <f t="array" ref="L105">INDEX($F$6:$F$23, $B105+2)</f>
        <v>0</v>
      </c>
      <c r="M105" s="2" cm="1">
        <f t="array" ref="M105">INDEX($G$6:$G$23, $B105+2)</f>
        <v>0</v>
      </c>
    </row>
    <row r="106" spans="1:13" x14ac:dyDescent="0.35">
      <c r="A106" s="3">
        <v>0.90000000000000036</v>
      </c>
      <c r="B106" s="3">
        <v>7</v>
      </c>
      <c r="C106" s="2">
        <f t="shared" si="3"/>
        <v>144</v>
      </c>
      <c r="D106" s="2">
        <f t="shared" si="4"/>
        <v>7.5039999999999489</v>
      </c>
      <c r="F106" s="2" cm="1">
        <f t="array" ref="F106">INDEX($B$6:$B$23, $B106+1)</f>
        <v>144</v>
      </c>
      <c r="G106" s="2" cm="1">
        <f t="array" ref="G106">INDEX($C$6:$C$23, $B106+1)</f>
        <v>268</v>
      </c>
      <c r="H106" s="2" cm="1">
        <f t="array" ref="H106">INDEX($B$6:$B$23, $B106+2)</f>
        <v>144</v>
      </c>
      <c r="I106" s="2" cm="1">
        <f t="array" ref="I106">INDEX($C$6:$C$23, $B106+2)</f>
        <v>0</v>
      </c>
      <c r="J106" s="2" cm="1">
        <f t="array" ref="J106">INDEX($D$6:$D$23, $B106+1)</f>
        <v>0</v>
      </c>
      <c r="K106" s="2" cm="1">
        <f t="array" ref="K106">INDEX($E$6:$E$23, $B106+1)</f>
        <v>0</v>
      </c>
      <c r="L106" s="2" cm="1">
        <f t="array" ref="L106">INDEX($F$6:$F$23, $B106+2)</f>
        <v>0</v>
      </c>
      <c r="M106" s="2" cm="1">
        <f t="array" ref="M106">INDEX($G$6:$G$23, $B106+2)</f>
        <v>0</v>
      </c>
    </row>
    <row r="107" spans="1:13" x14ac:dyDescent="0.35">
      <c r="A107" s="3">
        <v>0</v>
      </c>
      <c r="B107" s="3">
        <v>8</v>
      </c>
      <c r="C107" s="2">
        <f t="shared" si="3"/>
        <v>144</v>
      </c>
      <c r="D107" s="2">
        <f t="shared" si="4"/>
        <v>0</v>
      </c>
      <c r="F107" s="2" cm="1">
        <f t="array" ref="F107">INDEX($B$6:$B$23, $B107+1)</f>
        <v>144</v>
      </c>
      <c r="G107" s="2" cm="1">
        <f t="array" ref="G107">INDEX($C$6:$C$23, $B107+1)</f>
        <v>0</v>
      </c>
      <c r="H107" s="2" cm="1">
        <f t="array" ref="H107">INDEX($B$6:$B$23, $B107+2)</f>
        <v>64</v>
      </c>
      <c r="I107" s="2" cm="1">
        <f t="array" ref="I107">INDEX($C$6:$C$23, $B107+2)</f>
        <v>0</v>
      </c>
      <c r="J107" s="2" cm="1">
        <f t="array" ref="J107">INDEX($D$6:$D$23, $B107+1)</f>
        <v>0</v>
      </c>
      <c r="K107" s="2" cm="1">
        <f t="array" ref="K107">INDEX($E$6:$E$23, $B107+1)</f>
        <v>0</v>
      </c>
      <c r="L107" s="2" cm="1">
        <f t="array" ref="L107">INDEX($F$6:$F$23, $B107+2)</f>
        <v>0</v>
      </c>
      <c r="M107" s="2" cm="1">
        <f t="array" ref="M107">INDEX($G$6:$G$23, $B107+2)</f>
        <v>0</v>
      </c>
    </row>
    <row r="108" spans="1:13" x14ac:dyDescent="0.35">
      <c r="A108" s="3">
        <v>9.9999999999999645E-2</v>
      </c>
      <c r="B108" s="3">
        <v>8</v>
      </c>
      <c r="C108" s="2">
        <f t="shared" si="3"/>
        <v>141.76000000000002</v>
      </c>
      <c r="D108" s="2">
        <f t="shared" si="4"/>
        <v>0</v>
      </c>
      <c r="F108" s="2" cm="1">
        <f t="array" ref="F108">INDEX($B$6:$B$23, $B108+1)</f>
        <v>144</v>
      </c>
      <c r="G108" s="2" cm="1">
        <f t="array" ref="G108">INDEX($C$6:$C$23, $B108+1)</f>
        <v>0</v>
      </c>
      <c r="H108" s="2" cm="1">
        <f t="array" ref="H108">INDEX($B$6:$B$23, $B108+2)</f>
        <v>64</v>
      </c>
      <c r="I108" s="2" cm="1">
        <f t="array" ref="I108">INDEX($C$6:$C$23, $B108+2)</f>
        <v>0</v>
      </c>
      <c r="J108" s="2" cm="1">
        <f t="array" ref="J108">INDEX($D$6:$D$23, $B108+1)</f>
        <v>0</v>
      </c>
      <c r="K108" s="2" cm="1">
        <f t="array" ref="K108">INDEX($E$6:$E$23, $B108+1)</f>
        <v>0</v>
      </c>
      <c r="L108" s="2" cm="1">
        <f t="array" ref="L108">INDEX($F$6:$F$23, $B108+2)</f>
        <v>0</v>
      </c>
      <c r="M108" s="2" cm="1">
        <f t="array" ref="M108">INDEX($G$6:$G$23, $B108+2)</f>
        <v>0</v>
      </c>
    </row>
    <row r="109" spans="1:13" x14ac:dyDescent="0.35">
      <c r="A109" s="3">
        <v>0.19999999999999929</v>
      </c>
      <c r="B109" s="3">
        <v>8</v>
      </c>
      <c r="C109" s="2">
        <f t="shared" si="3"/>
        <v>135.68000000000004</v>
      </c>
      <c r="D109" s="2">
        <f t="shared" si="4"/>
        <v>0</v>
      </c>
      <c r="F109" s="2" cm="1">
        <f t="array" ref="F109">INDEX($B$6:$B$23, $B109+1)</f>
        <v>144</v>
      </c>
      <c r="G109" s="2" cm="1">
        <f t="array" ref="G109">INDEX($C$6:$C$23, $B109+1)</f>
        <v>0</v>
      </c>
      <c r="H109" s="2" cm="1">
        <f t="array" ref="H109">INDEX($B$6:$B$23, $B109+2)</f>
        <v>64</v>
      </c>
      <c r="I109" s="2" cm="1">
        <f t="array" ref="I109">INDEX($C$6:$C$23, $B109+2)</f>
        <v>0</v>
      </c>
      <c r="J109" s="2" cm="1">
        <f t="array" ref="J109">INDEX($D$6:$D$23, $B109+1)</f>
        <v>0</v>
      </c>
      <c r="K109" s="2" cm="1">
        <f t="array" ref="K109">INDEX($E$6:$E$23, $B109+1)</f>
        <v>0</v>
      </c>
      <c r="L109" s="2" cm="1">
        <f t="array" ref="L109">INDEX($F$6:$F$23, $B109+2)</f>
        <v>0</v>
      </c>
      <c r="M109" s="2" cm="1">
        <f t="array" ref="M109">INDEX($G$6:$G$23, $B109+2)</f>
        <v>0</v>
      </c>
    </row>
    <row r="110" spans="1:13" x14ac:dyDescent="0.35">
      <c r="A110" s="3">
        <v>0.30000000000000071</v>
      </c>
      <c r="B110" s="3">
        <v>8</v>
      </c>
      <c r="C110" s="2">
        <f t="shared" si="3"/>
        <v>126.71999999999991</v>
      </c>
      <c r="D110" s="2">
        <f t="shared" si="4"/>
        <v>0</v>
      </c>
      <c r="F110" s="2" cm="1">
        <f t="array" ref="F110">INDEX($B$6:$B$23, $B110+1)</f>
        <v>144</v>
      </c>
      <c r="G110" s="2" cm="1">
        <f t="array" ref="G110">INDEX($C$6:$C$23, $B110+1)</f>
        <v>0</v>
      </c>
      <c r="H110" s="2" cm="1">
        <f t="array" ref="H110">INDEX($B$6:$B$23, $B110+2)</f>
        <v>64</v>
      </c>
      <c r="I110" s="2" cm="1">
        <f t="array" ref="I110">INDEX($C$6:$C$23, $B110+2)</f>
        <v>0</v>
      </c>
      <c r="J110" s="2" cm="1">
        <f t="array" ref="J110">INDEX($D$6:$D$23, $B110+1)</f>
        <v>0</v>
      </c>
      <c r="K110" s="2" cm="1">
        <f t="array" ref="K110">INDEX($E$6:$E$23, $B110+1)</f>
        <v>0</v>
      </c>
      <c r="L110" s="2" cm="1">
        <f t="array" ref="L110">INDEX($F$6:$F$23, $B110+2)</f>
        <v>0</v>
      </c>
      <c r="M110" s="2" cm="1">
        <f t="array" ref="M110">INDEX($G$6:$G$23, $B110+2)</f>
        <v>0</v>
      </c>
    </row>
    <row r="111" spans="1:13" x14ac:dyDescent="0.35">
      <c r="A111" s="3">
        <v>0.40000000000000036</v>
      </c>
      <c r="B111" s="3">
        <v>8</v>
      </c>
      <c r="C111" s="2">
        <f t="shared" si="3"/>
        <v>115.83999999999997</v>
      </c>
      <c r="D111" s="2">
        <f t="shared" si="4"/>
        <v>0</v>
      </c>
      <c r="F111" s="2" cm="1">
        <f t="array" ref="F111">INDEX($B$6:$B$23, $B111+1)</f>
        <v>144</v>
      </c>
      <c r="G111" s="2" cm="1">
        <f t="array" ref="G111">INDEX($C$6:$C$23, $B111+1)</f>
        <v>0</v>
      </c>
      <c r="H111" s="2" cm="1">
        <f t="array" ref="H111">INDEX($B$6:$B$23, $B111+2)</f>
        <v>64</v>
      </c>
      <c r="I111" s="2" cm="1">
        <f t="array" ref="I111">INDEX($C$6:$C$23, $B111+2)</f>
        <v>0</v>
      </c>
      <c r="J111" s="2" cm="1">
        <f t="array" ref="J111">INDEX($D$6:$D$23, $B111+1)</f>
        <v>0</v>
      </c>
      <c r="K111" s="2" cm="1">
        <f t="array" ref="K111">INDEX($E$6:$E$23, $B111+1)</f>
        <v>0</v>
      </c>
      <c r="L111" s="2" cm="1">
        <f t="array" ref="L111">INDEX($F$6:$F$23, $B111+2)</f>
        <v>0</v>
      </c>
      <c r="M111" s="2" cm="1">
        <f t="array" ref="M111">INDEX($G$6:$G$23, $B111+2)</f>
        <v>0</v>
      </c>
    </row>
    <row r="112" spans="1:13" x14ac:dyDescent="0.35">
      <c r="A112" s="3">
        <v>0.5</v>
      </c>
      <c r="B112" s="3">
        <v>8</v>
      </c>
      <c r="C112" s="2">
        <f t="shared" si="3"/>
        <v>104</v>
      </c>
      <c r="D112" s="2">
        <f t="shared" si="4"/>
        <v>0</v>
      </c>
      <c r="F112" s="2" cm="1">
        <f t="array" ref="F112">INDEX($B$6:$B$23, $B112+1)</f>
        <v>144</v>
      </c>
      <c r="G112" s="2" cm="1">
        <f t="array" ref="G112">INDEX($C$6:$C$23, $B112+1)</f>
        <v>0</v>
      </c>
      <c r="H112" s="2" cm="1">
        <f t="array" ref="H112">INDEX($B$6:$B$23, $B112+2)</f>
        <v>64</v>
      </c>
      <c r="I112" s="2" cm="1">
        <f t="array" ref="I112">INDEX($C$6:$C$23, $B112+2)</f>
        <v>0</v>
      </c>
      <c r="J112" s="2" cm="1">
        <f t="array" ref="J112">INDEX($D$6:$D$23, $B112+1)</f>
        <v>0</v>
      </c>
      <c r="K112" s="2" cm="1">
        <f t="array" ref="K112">INDEX($E$6:$E$23, $B112+1)</f>
        <v>0</v>
      </c>
      <c r="L112" s="2" cm="1">
        <f t="array" ref="L112">INDEX($F$6:$F$23, $B112+2)</f>
        <v>0</v>
      </c>
      <c r="M112" s="2" cm="1">
        <f t="array" ref="M112">INDEX($G$6:$G$23, $B112+2)</f>
        <v>0</v>
      </c>
    </row>
    <row r="113" spans="1:13" x14ac:dyDescent="0.35">
      <c r="A113" s="3">
        <v>0.59999999999999964</v>
      </c>
      <c r="B113" s="3">
        <v>8</v>
      </c>
      <c r="C113" s="2">
        <f t="shared" si="3"/>
        <v>92.160000000000039</v>
      </c>
      <c r="D113" s="2">
        <f t="shared" si="4"/>
        <v>0</v>
      </c>
      <c r="F113" s="2" cm="1">
        <f t="array" ref="F113">INDEX($B$6:$B$23, $B113+1)</f>
        <v>144</v>
      </c>
      <c r="G113" s="2" cm="1">
        <f t="array" ref="G113">INDEX($C$6:$C$23, $B113+1)</f>
        <v>0</v>
      </c>
      <c r="H113" s="2" cm="1">
        <f t="array" ref="H113">INDEX($B$6:$B$23, $B113+2)</f>
        <v>64</v>
      </c>
      <c r="I113" s="2" cm="1">
        <f t="array" ref="I113">INDEX($C$6:$C$23, $B113+2)</f>
        <v>0</v>
      </c>
      <c r="J113" s="2" cm="1">
        <f t="array" ref="J113">INDEX($D$6:$D$23, $B113+1)</f>
        <v>0</v>
      </c>
      <c r="K113" s="2" cm="1">
        <f t="array" ref="K113">INDEX($E$6:$E$23, $B113+1)</f>
        <v>0</v>
      </c>
      <c r="L113" s="2" cm="1">
        <f t="array" ref="L113">INDEX($F$6:$F$23, $B113+2)</f>
        <v>0</v>
      </c>
      <c r="M113" s="2" cm="1">
        <f t="array" ref="M113">INDEX($G$6:$G$23, $B113+2)</f>
        <v>0</v>
      </c>
    </row>
    <row r="114" spans="1:13" x14ac:dyDescent="0.35">
      <c r="A114" s="3">
        <v>0.69999999999999929</v>
      </c>
      <c r="B114" s="3">
        <v>8</v>
      </c>
      <c r="C114" s="2">
        <f t="shared" si="3"/>
        <v>81.280000000000058</v>
      </c>
      <c r="D114" s="2">
        <f t="shared" si="4"/>
        <v>0</v>
      </c>
      <c r="F114" s="2" cm="1">
        <f t="array" ref="F114">INDEX($B$6:$B$23, $B114+1)</f>
        <v>144</v>
      </c>
      <c r="G114" s="2" cm="1">
        <f t="array" ref="G114">INDEX($C$6:$C$23, $B114+1)</f>
        <v>0</v>
      </c>
      <c r="H114" s="2" cm="1">
        <f t="array" ref="H114">INDEX($B$6:$B$23, $B114+2)</f>
        <v>64</v>
      </c>
      <c r="I114" s="2" cm="1">
        <f t="array" ref="I114">INDEX($C$6:$C$23, $B114+2)</f>
        <v>0</v>
      </c>
      <c r="J114" s="2" cm="1">
        <f t="array" ref="J114">INDEX($D$6:$D$23, $B114+1)</f>
        <v>0</v>
      </c>
      <c r="K114" s="2" cm="1">
        <f t="array" ref="K114">INDEX($E$6:$E$23, $B114+1)</f>
        <v>0</v>
      </c>
      <c r="L114" s="2" cm="1">
        <f t="array" ref="L114">INDEX($F$6:$F$23, $B114+2)</f>
        <v>0</v>
      </c>
      <c r="M114" s="2" cm="1">
        <f t="array" ref="M114">INDEX($G$6:$G$23, $B114+2)</f>
        <v>0</v>
      </c>
    </row>
    <row r="115" spans="1:13" x14ac:dyDescent="0.35">
      <c r="A115" s="3">
        <v>0.80000000000000071</v>
      </c>
      <c r="B115" s="3">
        <v>8</v>
      </c>
      <c r="C115" s="2">
        <f t="shared" si="3"/>
        <v>72.319999999999951</v>
      </c>
      <c r="D115" s="2">
        <f t="shared" si="4"/>
        <v>0</v>
      </c>
      <c r="F115" s="2" cm="1">
        <f t="array" ref="F115">INDEX($B$6:$B$23, $B115+1)</f>
        <v>144</v>
      </c>
      <c r="G115" s="2" cm="1">
        <f t="array" ref="G115">INDEX($C$6:$C$23, $B115+1)</f>
        <v>0</v>
      </c>
      <c r="H115" s="2" cm="1">
        <f t="array" ref="H115">INDEX($B$6:$B$23, $B115+2)</f>
        <v>64</v>
      </c>
      <c r="I115" s="2" cm="1">
        <f t="array" ref="I115">INDEX($C$6:$C$23, $B115+2)</f>
        <v>0</v>
      </c>
      <c r="J115" s="2" cm="1">
        <f t="array" ref="J115">INDEX($D$6:$D$23, $B115+1)</f>
        <v>0</v>
      </c>
      <c r="K115" s="2" cm="1">
        <f t="array" ref="K115">INDEX($E$6:$E$23, $B115+1)</f>
        <v>0</v>
      </c>
      <c r="L115" s="2" cm="1">
        <f t="array" ref="L115">INDEX($F$6:$F$23, $B115+2)</f>
        <v>0</v>
      </c>
      <c r="M115" s="2" cm="1">
        <f t="array" ref="M115">INDEX($G$6:$G$23, $B115+2)</f>
        <v>0</v>
      </c>
    </row>
    <row r="116" spans="1:13" x14ac:dyDescent="0.35">
      <c r="A116" s="3">
        <v>0.90000000000000036</v>
      </c>
      <c r="B116" s="3">
        <v>8</v>
      </c>
      <c r="C116" s="2">
        <f t="shared" si="3"/>
        <v>66.239999999999981</v>
      </c>
      <c r="D116" s="2">
        <f t="shared" si="4"/>
        <v>0</v>
      </c>
      <c r="F116" s="2" cm="1">
        <f t="array" ref="F116">INDEX($B$6:$B$23, $B116+1)</f>
        <v>144</v>
      </c>
      <c r="G116" s="2" cm="1">
        <f t="array" ref="G116">INDEX($C$6:$C$23, $B116+1)</f>
        <v>0</v>
      </c>
      <c r="H116" s="2" cm="1">
        <f t="array" ref="H116">INDEX($B$6:$B$23, $B116+2)</f>
        <v>64</v>
      </c>
      <c r="I116" s="2" cm="1">
        <f t="array" ref="I116">INDEX($C$6:$C$23, $B116+2)</f>
        <v>0</v>
      </c>
      <c r="J116" s="2" cm="1">
        <f t="array" ref="J116">INDEX($D$6:$D$23, $B116+1)</f>
        <v>0</v>
      </c>
      <c r="K116" s="2" cm="1">
        <f t="array" ref="K116">INDEX($E$6:$E$23, $B116+1)</f>
        <v>0</v>
      </c>
      <c r="L116" s="2" cm="1">
        <f t="array" ref="L116">INDEX($F$6:$F$23, $B116+2)</f>
        <v>0</v>
      </c>
      <c r="M116" s="2" cm="1">
        <f t="array" ref="M116">INDEX($G$6:$G$23, $B116+2)</f>
        <v>0</v>
      </c>
    </row>
    <row r="117" spans="1:13" x14ac:dyDescent="0.35">
      <c r="A117" s="3">
        <v>0</v>
      </c>
      <c r="B117" s="3">
        <v>9</v>
      </c>
      <c r="C117" s="2">
        <f t="shared" si="3"/>
        <v>64</v>
      </c>
      <c r="D117" s="2">
        <f t="shared" si="4"/>
        <v>0</v>
      </c>
      <c r="F117" s="2" cm="1">
        <f t="array" ref="F117">INDEX($B$6:$B$23, $B117+1)</f>
        <v>64</v>
      </c>
      <c r="G117" s="2" cm="1">
        <f t="array" ref="G117">INDEX($C$6:$C$23, $B117+1)</f>
        <v>0</v>
      </c>
      <c r="H117" s="2" cm="1">
        <f t="array" ref="H117">INDEX($B$6:$B$23, $B117+2)</f>
        <v>64</v>
      </c>
      <c r="I117" s="2" cm="1">
        <f t="array" ref="I117">INDEX($C$6:$C$23, $B117+2)</f>
        <v>471</v>
      </c>
      <c r="J117" s="2" cm="1">
        <f t="array" ref="J117">INDEX($D$6:$D$23, $B117+1)</f>
        <v>0</v>
      </c>
      <c r="K117" s="2" cm="1">
        <f t="array" ref="K117">INDEX($E$6:$E$23, $B117+1)</f>
        <v>0</v>
      </c>
      <c r="L117" s="2" cm="1">
        <f t="array" ref="L117">INDEX($F$6:$F$23, $B117+2)</f>
        <v>0</v>
      </c>
      <c r="M117" s="2" cm="1">
        <f t="array" ref="M117">INDEX($G$6:$G$23, $B117+2)</f>
        <v>0</v>
      </c>
    </row>
    <row r="118" spans="1:13" x14ac:dyDescent="0.35">
      <c r="A118" s="3">
        <v>9.9999999999999645E-2</v>
      </c>
      <c r="B118" s="3">
        <v>9</v>
      </c>
      <c r="C118" s="2">
        <f t="shared" si="3"/>
        <v>64</v>
      </c>
      <c r="D118" s="2">
        <f t="shared" si="4"/>
        <v>13.18799999999991</v>
      </c>
      <c r="F118" s="2" cm="1">
        <f t="array" ref="F118">INDEX($B$6:$B$23, $B118+1)</f>
        <v>64</v>
      </c>
      <c r="G118" s="2" cm="1">
        <f t="array" ref="G118">INDEX($C$6:$C$23, $B118+1)</f>
        <v>0</v>
      </c>
      <c r="H118" s="2" cm="1">
        <f t="array" ref="H118">INDEX($B$6:$B$23, $B118+2)</f>
        <v>64</v>
      </c>
      <c r="I118" s="2" cm="1">
        <f t="array" ref="I118">INDEX($C$6:$C$23, $B118+2)</f>
        <v>471</v>
      </c>
      <c r="J118" s="2" cm="1">
        <f t="array" ref="J118">INDEX($D$6:$D$23, $B118+1)</f>
        <v>0</v>
      </c>
      <c r="K118" s="2" cm="1">
        <f t="array" ref="K118">INDEX($E$6:$E$23, $B118+1)</f>
        <v>0</v>
      </c>
      <c r="L118" s="2" cm="1">
        <f t="array" ref="L118">INDEX($F$6:$F$23, $B118+2)</f>
        <v>0</v>
      </c>
      <c r="M118" s="2" cm="1">
        <f t="array" ref="M118">INDEX($G$6:$G$23, $B118+2)</f>
        <v>0</v>
      </c>
    </row>
    <row r="119" spans="1:13" x14ac:dyDescent="0.35">
      <c r="A119" s="3">
        <v>0.19999999999999929</v>
      </c>
      <c r="B119" s="3">
        <v>9</v>
      </c>
      <c r="C119" s="2">
        <f t="shared" si="3"/>
        <v>64</v>
      </c>
      <c r="D119" s="2">
        <f t="shared" si="4"/>
        <v>48.983999999999675</v>
      </c>
      <c r="F119" s="2" cm="1">
        <f t="array" ref="F119">INDEX($B$6:$B$23, $B119+1)</f>
        <v>64</v>
      </c>
      <c r="G119" s="2" cm="1">
        <f t="array" ref="G119">INDEX($C$6:$C$23, $B119+1)</f>
        <v>0</v>
      </c>
      <c r="H119" s="2" cm="1">
        <f t="array" ref="H119">INDEX($B$6:$B$23, $B119+2)</f>
        <v>64</v>
      </c>
      <c r="I119" s="2" cm="1">
        <f t="array" ref="I119">INDEX($C$6:$C$23, $B119+2)</f>
        <v>471</v>
      </c>
      <c r="J119" s="2" cm="1">
        <f t="array" ref="J119">INDEX($D$6:$D$23, $B119+1)</f>
        <v>0</v>
      </c>
      <c r="K119" s="2" cm="1">
        <f t="array" ref="K119">INDEX($E$6:$E$23, $B119+1)</f>
        <v>0</v>
      </c>
      <c r="L119" s="2" cm="1">
        <f t="array" ref="L119">INDEX($F$6:$F$23, $B119+2)</f>
        <v>0</v>
      </c>
      <c r="M119" s="2" cm="1">
        <f t="array" ref="M119">INDEX($G$6:$G$23, $B119+2)</f>
        <v>0</v>
      </c>
    </row>
    <row r="120" spans="1:13" x14ac:dyDescent="0.35">
      <c r="A120" s="3">
        <v>0.30000000000000071</v>
      </c>
      <c r="B120" s="3">
        <v>9</v>
      </c>
      <c r="C120" s="2">
        <f t="shared" si="3"/>
        <v>63.999999999999993</v>
      </c>
      <c r="D120" s="2">
        <f t="shared" si="4"/>
        <v>101.73600000000042</v>
      </c>
      <c r="F120" s="2" cm="1">
        <f t="array" ref="F120">INDEX($B$6:$B$23, $B120+1)</f>
        <v>64</v>
      </c>
      <c r="G120" s="2" cm="1">
        <f t="array" ref="G120">INDEX($C$6:$C$23, $B120+1)</f>
        <v>0</v>
      </c>
      <c r="H120" s="2" cm="1">
        <f t="array" ref="H120">INDEX($B$6:$B$23, $B120+2)</f>
        <v>64</v>
      </c>
      <c r="I120" s="2" cm="1">
        <f t="array" ref="I120">INDEX($C$6:$C$23, $B120+2)</f>
        <v>471</v>
      </c>
      <c r="J120" s="2" cm="1">
        <f t="array" ref="J120">INDEX($D$6:$D$23, $B120+1)</f>
        <v>0</v>
      </c>
      <c r="K120" s="2" cm="1">
        <f t="array" ref="K120">INDEX($E$6:$E$23, $B120+1)</f>
        <v>0</v>
      </c>
      <c r="L120" s="2" cm="1">
        <f t="array" ref="L120">INDEX($F$6:$F$23, $B120+2)</f>
        <v>0</v>
      </c>
      <c r="M120" s="2" cm="1">
        <f t="array" ref="M120">INDEX($G$6:$G$23, $B120+2)</f>
        <v>0</v>
      </c>
    </row>
    <row r="121" spans="1:13" x14ac:dyDescent="0.35">
      <c r="A121" s="3">
        <v>0.40000000000000036</v>
      </c>
      <c r="B121" s="3">
        <v>9</v>
      </c>
      <c r="C121" s="2">
        <f t="shared" si="3"/>
        <v>64</v>
      </c>
      <c r="D121" s="2">
        <f t="shared" si="4"/>
        <v>165.79200000000023</v>
      </c>
      <c r="F121" s="2" cm="1">
        <f t="array" ref="F121">INDEX($B$6:$B$23, $B121+1)</f>
        <v>64</v>
      </c>
      <c r="G121" s="2" cm="1">
        <f t="array" ref="G121">INDEX($C$6:$C$23, $B121+1)</f>
        <v>0</v>
      </c>
      <c r="H121" s="2" cm="1">
        <f t="array" ref="H121">INDEX($B$6:$B$23, $B121+2)</f>
        <v>64</v>
      </c>
      <c r="I121" s="2" cm="1">
        <f t="array" ref="I121">INDEX($C$6:$C$23, $B121+2)</f>
        <v>471</v>
      </c>
      <c r="J121" s="2" cm="1">
        <f t="array" ref="J121">INDEX($D$6:$D$23, $B121+1)</f>
        <v>0</v>
      </c>
      <c r="K121" s="2" cm="1">
        <f t="array" ref="K121">INDEX($E$6:$E$23, $B121+1)</f>
        <v>0</v>
      </c>
      <c r="L121" s="2" cm="1">
        <f t="array" ref="L121">INDEX($F$6:$F$23, $B121+2)</f>
        <v>0</v>
      </c>
      <c r="M121" s="2" cm="1">
        <f t="array" ref="M121">INDEX($G$6:$G$23, $B121+2)</f>
        <v>0</v>
      </c>
    </row>
    <row r="122" spans="1:13" x14ac:dyDescent="0.35">
      <c r="A122" s="3">
        <v>0.5</v>
      </c>
      <c r="B122" s="3">
        <v>9</v>
      </c>
      <c r="C122" s="2">
        <f t="shared" si="3"/>
        <v>64</v>
      </c>
      <c r="D122" s="2">
        <f t="shared" si="4"/>
        <v>235.5</v>
      </c>
      <c r="F122" s="2" cm="1">
        <f t="array" ref="F122">INDEX($B$6:$B$23, $B122+1)</f>
        <v>64</v>
      </c>
      <c r="G122" s="2" cm="1">
        <f t="array" ref="G122">INDEX($C$6:$C$23, $B122+1)</f>
        <v>0</v>
      </c>
      <c r="H122" s="2" cm="1">
        <f t="array" ref="H122">INDEX($B$6:$B$23, $B122+2)</f>
        <v>64</v>
      </c>
      <c r="I122" s="2" cm="1">
        <f t="array" ref="I122">INDEX($C$6:$C$23, $B122+2)</f>
        <v>471</v>
      </c>
      <c r="J122" s="2" cm="1">
        <f t="array" ref="J122">INDEX($D$6:$D$23, $B122+1)</f>
        <v>0</v>
      </c>
      <c r="K122" s="2" cm="1">
        <f t="array" ref="K122">INDEX($E$6:$E$23, $B122+1)</f>
        <v>0</v>
      </c>
      <c r="L122" s="2" cm="1">
        <f t="array" ref="L122">INDEX($F$6:$F$23, $B122+2)</f>
        <v>0</v>
      </c>
      <c r="M122" s="2" cm="1">
        <f t="array" ref="M122">INDEX($G$6:$G$23, $B122+2)</f>
        <v>0</v>
      </c>
    </row>
    <row r="123" spans="1:13" x14ac:dyDescent="0.35">
      <c r="A123" s="3">
        <v>0.59999999999999964</v>
      </c>
      <c r="B123" s="3">
        <v>9</v>
      </c>
      <c r="C123" s="2">
        <f t="shared" si="3"/>
        <v>64</v>
      </c>
      <c r="D123" s="2">
        <f t="shared" si="4"/>
        <v>305.2079999999998</v>
      </c>
      <c r="F123" s="2" cm="1">
        <f t="array" ref="F123">INDEX($B$6:$B$23, $B123+1)</f>
        <v>64</v>
      </c>
      <c r="G123" s="2" cm="1">
        <f t="array" ref="G123">INDEX($C$6:$C$23, $B123+1)</f>
        <v>0</v>
      </c>
      <c r="H123" s="2" cm="1">
        <f t="array" ref="H123">INDEX($B$6:$B$23, $B123+2)</f>
        <v>64</v>
      </c>
      <c r="I123" s="2" cm="1">
        <f t="array" ref="I123">INDEX($C$6:$C$23, $B123+2)</f>
        <v>471</v>
      </c>
      <c r="J123" s="2" cm="1">
        <f t="array" ref="J123">INDEX($D$6:$D$23, $B123+1)</f>
        <v>0</v>
      </c>
      <c r="K123" s="2" cm="1">
        <f t="array" ref="K123">INDEX($E$6:$E$23, $B123+1)</f>
        <v>0</v>
      </c>
      <c r="L123" s="2" cm="1">
        <f t="array" ref="L123">INDEX($F$6:$F$23, $B123+2)</f>
        <v>0</v>
      </c>
      <c r="M123" s="2" cm="1">
        <f t="array" ref="M123">INDEX($G$6:$G$23, $B123+2)</f>
        <v>0</v>
      </c>
    </row>
    <row r="124" spans="1:13" x14ac:dyDescent="0.35">
      <c r="A124" s="3">
        <v>0.69999999999999929</v>
      </c>
      <c r="B124" s="3">
        <v>9</v>
      </c>
      <c r="C124" s="2">
        <f t="shared" si="3"/>
        <v>63.999999999999993</v>
      </c>
      <c r="D124" s="2">
        <f t="shared" si="4"/>
        <v>369.26399999999956</v>
      </c>
      <c r="F124" s="2" cm="1">
        <f t="array" ref="F124">INDEX($B$6:$B$23, $B124+1)</f>
        <v>64</v>
      </c>
      <c r="G124" s="2" cm="1">
        <f t="array" ref="G124">INDEX($C$6:$C$23, $B124+1)</f>
        <v>0</v>
      </c>
      <c r="H124" s="2" cm="1">
        <f t="array" ref="H124">INDEX($B$6:$B$23, $B124+2)</f>
        <v>64</v>
      </c>
      <c r="I124" s="2" cm="1">
        <f t="array" ref="I124">INDEX($C$6:$C$23, $B124+2)</f>
        <v>471</v>
      </c>
      <c r="J124" s="2" cm="1">
        <f t="array" ref="J124">INDEX($D$6:$D$23, $B124+1)</f>
        <v>0</v>
      </c>
      <c r="K124" s="2" cm="1">
        <f t="array" ref="K124">INDEX($E$6:$E$23, $B124+1)</f>
        <v>0</v>
      </c>
      <c r="L124" s="2" cm="1">
        <f t="array" ref="L124">INDEX($F$6:$F$23, $B124+2)</f>
        <v>0</v>
      </c>
      <c r="M124" s="2" cm="1">
        <f t="array" ref="M124">INDEX($G$6:$G$23, $B124+2)</f>
        <v>0</v>
      </c>
    </row>
    <row r="125" spans="1:13" x14ac:dyDescent="0.35">
      <c r="A125" s="3">
        <v>0.80000000000000071</v>
      </c>
      <c r="B125" s="3">
        <v>9</v>
      </c>
      <c r="C125" s="2">
        <f t="shared" si="3"/>
        <v>64</v>
      </c>
      <c r="D125" s="2">
        <f t="shared" si="4"/>
        <v>422.0160000000003</v>
      </c>
      <c r="F125" s="2" cm="1">
        <f t="array" ref="F125">INDEX($B$6:$B$23, $B125+1)</f>
        <v>64</v>
      </c>
      <c r="G125" s="2" cm="1">
        <f t="array" ref="G125">INDEX($C$6:$C$23, $B125+1)</f>
        <v>0</v>
      </c>
      <c r="H125" s="2" cm="1">
        <f t="array" ref="H125">INDEX($B$6:$B$23, $B125+2)</f>
        <v>64</v>
      </c>
      <c r="I125" s="2" cm="1">
        <f t="array" ref="I125">INDEX($C$6:$C$23, $B125+2)</f>
        <v>471</v>
      </c>
      <c r="J125" s="2" cm="1">
        <f t="array" ref="J125">INDEX($D$6:$D$23, $B125+1)</f>
        <v>0</v>
      </c>
      <c r="K125" s="2" cm="1">
        <f t="array" ref="K125">INDEX($E$6:$E$23, $B125+1)</f>
        <v>0</v>
      </c>
      <c r="L125" s="2" cm="1">
        <f t="array" ref="L125">INDEX($F$6:$F$23, $B125+2)</f>
        <v>0</v>
      </c>
      <c r="M125" s="2" cm="1">
        <f t="array" ref="M125">INDEX($G$6:$G$23, $B125+2)</f>
        <v>0</v>
      </c>
    </row>
    <row r="126" spans="1:13" x14ac:dyDescent="0.35">
      <c r="A126" s="3">
        <v>0.90000000000000036</v>
      </c>
      <c r="B126" s="3">
        <v>9</v>
      </c>
      <c r="C126" s="2">
        <f t="shared" si="3"/>
        <v>64</v>
      </c>
      <c r="D126" s="2">
        <f t="shared" si="4"/>
        <v>457.81200000000007</v>
      </c>
      <c r="F126" s="2" cm="1">
        <f t="array" ref="F126">INDEX($B$6:$B$23, $B126+1)</f>
        <v>64</v>
      </c>
      <c r="G126" s="2" cm="1">
        <f t="array" ref="G126">INDEX($C$6:$C$23, $B126+1)</f>
        <v>0</v>
      </c>
      <c r="H126" s="2" cm="1">
        <f t="array" ref="H126">INDEX($B$6:$B$23, $B126+2)</f>
        <v>64</v>
      </c>
      <c r="I126" s="2" cm="1">
        <f t="array" ref="I126">INDEX($C$6:$C$23, $B126+2)</f>
        <v>471</v>
      </c>
      <c r="J126" s="2" cm="1">
        <f t="array" ref="J126">INDEX($D$6:$D$23, $B126+1)</f>
        <v>0</v>
      </c>
      <c r="K126" s="2" cm="1">
        <f t="array" ref="K126">INDEX($E$6:$E$23, $B126+1)</f>
        <v>0</v>
      </c>
      <c r="L126" s="2" cm="1">
        <f t="array" ref="L126">INDEX($F$6:$F$23, $B126+2)</f>
        <v>0</v>
      </c>
      <c r="M126" s="2" cm="1">
        <f t="array" ref="M126">INDEX($G$6:$G$23, $B126+2)</f>
        <v>0</v>
      </c>
    </row>
    <row r="127" spans="1:13" x14ac:dyDescent="0.35">
      <c r="A127" s="3">
        <v>0</v>
      </c>
      <c r="B127" s="3">
        <v>10</v>
      </c>
      <c r="C127" s="2">
        <f>(1-A127)^2*(1+2*A127)*F127+A127^2*(3-2*A127)*H127+3*A127*(1-A127)^2*J127+3*A127^2*(1-A127)*L127</f>
        <v>64</v>
      </c>
      <c r="D127" s="2">
        <f t="shared" si="4"/>
        <v>471</v>
      </c>
      <c r="F127" s="2" cm="1">
        <f t="array" ref="F127">INDEX($B$6:$B$23, $B127+1)</f>
        <v>64</v>
      </c>
      <c r="G127" s="2" cm="1">
        <f t="array" ref="G127">INDEX($C$6:$C$23, $B127+1)</f>
        <v>471</v>
      </c>
      <c r="H127" s="2" cm="1">
        <f t="array" ref="H127">INDEX($B$6:$B$23, $B127+2)</f>
        <v>144</v>
      </c>
      <c r="I127" s="2" cm="1">
        <f t="array" ref="I127">INDEX($C$6:$C$23, $B127+2)</f>
        <v>471</v>
      </c>
      <c r="J127" s="2" cm="1">
        <f t="array" ref="J127">INDEX($D$6:$D$23, $B127+1)</f>
        <v>0</v>
      </c>
      <c r="K127" s="2" cm="1">
        <f t="array" ref="K127">INDEX($E$6:$E$23, $B127+1)</f>
        <v>0</v>
      </c>
      <c r="L127" s="2" cm="1">
        <f t="array" ref="L127">INDEX($F$6:$F$23, $B127+2)</f>
        <v>0</v>
      </c>
      <c r="M127" s="2" cm="1">
        <f t="array" ref="M127">INDEX($G$6:$G$23, $B127+2)</f>
        <v>0</v>
      </c>
    </row>
    <row r="128" spans="1:13" x14ac:dyDescent="0.35">
      <c r="A128" s="3">
        <v>9.9999999999999645E-2</v>
      </c>
      <c r="B128" s="3">
        <v>10</v>
      </c>
      <c r="C128" s="2">
        <f t="shared" si="3"/>
        <v>66.239999999999981</v>
      </c>
      <c r="D128" s="2">
        <f t="shared" si="4"/>
        <v>471</v>
      </c>
      <c r="F128" s="2" cm="1">
        <f t="array" ref="F128">INDEX($B$6:$B$23, $B128+1)</f>
        <v>64</v>
      </c>
      <c r="G128" s="2" cm="1">
        <f t="array" ref="G128">INDEX($C$6:$C$23, $B128+1)</f>
        <v>471</v>
      </c>
      <c r="H128" s="2" cm="1">
        <f t="array" ref="H128">INDEX($B$6:$B$23, $B128+2)</f>
        <v>144</v>
      </c>
      <c r="I128" s="2" cm="1">
        <f t="array" ref="I128">INDEX($C$6:$C$23, $B128+2)</f>
        <v>471</v>
      </c>
      <c r="J128" s="2" cm="1">
        <f t="array" ref="J128">INDEX($D$6:$D$23, $B128+1)</f>
        <v>0</v>
      </c>
      <c r="K128" s="2" cm="1">
        <f t="array" ref="K128">INDEX($E$6:$E$23, $B128+1)</f>
        <v>0</v>
      </c>
      <c r="L128" s="2" cm="1">
        <f t="array" ref="L128">INDEX($F$6:$F$23, $B128+2)</f>
        <v>0</v>
      </c>
      <c r="M128" s="2" cm="1">
        <f t="array" ref="M128">INDEX($G$6:$G$23, $B128+2)</f>
        <v>0</v>
      </c>
    </row>
    <row r="129" spans="1:13" x14ac:dyDescent="0.35">
      <c r="A129" s="3">
        <v>0.19999999999999929</v>
      </c>
      <c r="B129" s="3">
        <v>10</v>
      </c>
      <c r="C129" s="2">
        <f t="shared" si="3"/>
        <v>72.319999999999951</v>
      </c>
      <c r="D129" s="2">
        <f t="shared" si="4"/>
        <v>471</v>
      </c>
      <c r="F129" s="2" cm="1">
        <f t="array" ref="F129">INDEX($B$6:$B$23, $B129+1)</f>
        <v>64</v>
      </c>
      <c r="G129" s="2" cm="1">
        <f t="array" ref="G129">INDEX($C$6:$C$23, $B129+1)</f>
        <v>471</v>
      </c>
      <c r="H129" s="2" cm="1">
        <f t="array" ref="H129">INDEX($B$6:$B$23, $B129+2)</f>
        <v>144</v>
      </c>
      <c r="I129" s="2" cm="1">
        <f t="array" ref="I129">INDEX($C$6:$C$23, $B129+2)</f>
        <v>471</v>
      </c>
      <c r="J129" s="2" cm="1">
        <f t="array" ref="J129">INDEX($D$6:$D$23, $B129+1)</f>
        <v>0</v>
      </c>
      <c r="K129" s="2" cm="1">
        <f t="array" ref="K129">INDEX($E$6:$E$23, $B129+1)</f>
        <v>0</v>
      </c>
      <c r="L129" s="2" cm="1">
        <f t="array" ref="L129">INDEX($F$6:$F$23, $B129+2)</f>
        <v>0</v>
      </c>
      <c r="M129" s="2" cm="1">
        <f t="array" ref="M129">INDEX($G$6:$G$23, $B129+2)</f>
        <v>0</v>
      </c>
    </row>
    <row r="130" spans="1:13" x14ac:dyDescent="0.35">
      <c r="A130" s="3">
        <v>0.30000000000000071</v>
      </c>
      <c r="B130" s="3">
        <v>10</v>
      </c>
      <c r="C130" s="2">
        <f t="shared" si="3"/>
        <v>81.280000000000058</v>
      </c>
      <c r="D130" s="2">
        <f t="shared" si="4"/>
        <v>471</v>
      </c>
      <c r="F130" s="2" cm="1">
        <f t="array" ref="F130">INDEX($B$6:$B$23, $B130+1)</f>
        <v>64</v>
      </c>
      <c r="G130" s="2" cm="1">
        <f t="array" ref="G130">INDEX($C$6:$C$23, $B130+1)</f>
        <v>471</v>
      </c>
      <c r="H130" s="2" cm="1">
        <f t="array" ref="H130">INDEX($B$6:$B$23, $B130+2)</f>
        <v>144</v>
      </c>
      <c r="I130" s="2" cm="1">
        <f t="array" ref="I130">INDEX($C$6:$C$23, $B130+2)</f>
        <v>471</v>
      </c>
      <c r="J130" s="2" cm="1">
        <f t="array" ref="J130">INDEX($D$6:$D$23, $B130+1)</f>
        <v>0</v>
      </c>
      <c r="K130" s="2" cm="1">
        <f t="array" ref="K130">INDEX($E$6:$E$23, $B130+1)</f>
        <v>0</v>
      </c>
      <c r="L130" s="2" cm="1">
        <f t="array" ref="L130">INDEX($F$6:$F$23, $B130+2)</f>
        <v>0</v>
      </c>
      <c r="M130" s="2" cm="1">
        <f t="array" ref="M130">INDEX($G$6:$G$23, $B130+2)</f>
        <v>0</v>
      </c>
    </row>
    <row r="131" spans="1:13" x14ac:dyDescent="0.35">
      <c r="A131" s="3">
        <v>0.40000000000000036</v>
      </c>
      <c r="B131" s="3">
        <v>10</v>
      </c>
      <c r="C131" s="2">
        <f t="shared" si="3"/>
        <v>92.160000000000039</v>
      </c>
      <c r="D131" s="2">
        <f t="shared" si="4"/>
        <v>471</v>
      </c>
      <c r="F131" s="2" cm="1">
        <f t="array" ref="F131">INDEX($B$6:$B$23, $B131+1)</f>
        <v>64</v>
      </c>
      <c r="G131" s="2" cm="1">
        <f t="array" ref="G131">INDEX($C$6:$C$23, $B131+1)</f>
        <v>471</v>
      </c>
      <c r="H131" s="2" cm="1">
        <f t="array" ref="H131">INDEX($B$6:$B$23, $B131+2)</f>
        <v>144</v>
      </c>
      <c r="I131" s="2" cm="1">
        <f t="array" ref="I131">INDEX($C$6:$C$23, $B131+2)</f>
        <v>471</v>
      </c>
      <c r="J131" s="2" cm="1">
        <f t="array" ref="J131">INDEX($D$6:$D$23, $B131+1)</f>
        <v>0</v>
      </c>
      <c r="K131" s="2" cm="1">
        <f t="array" ref="K131">INDEX($E$6:$E$23, $B131+1)</f>
        <v>0</v>
      </c>
      <c r="L131" s="2" cm="1">
        <f t="array" ref="L131">INDEX($F$6:$F$23, $B131+2)</f>
        <v>0</v>
      </c>
      <c r="M131" s="2" cm="1">
        <f t="array" ref="M131">INDEX($G$6:$G$23, $B131+2)</f>
        <v>0</v>
      </c>
    </row>
    <row r="132" spans="1:13" x14ac:dyDescent="0.35">
      <c r="A132" s="3">
        <v>0.5</v>
      </c>
      <c r="B132" s="3">
        <v>10</v>
      </c>
      <c r="C132" s="2">
        <f t="shared" si="3"/>
        <v>104</v>
      </c>
      <c r="D132" s="2">
        <f t="shared" si="4"/>
        <v>471</v>
      </c>
      <c r="F132" s="2" cm="1">
        <f t="array" ref="F132">INDEX($B$6:$B$23, $B132+1)</f>
        <v>64</v>
      </c>
      <c r="G132" s="2" cm="1">
        <f t="array" ref="G132">INDEX($C$6:$C$23, $B132+1)</f>
        <v>471</v>
      </c>
      <c r="H132" s="2" cm="1">
        <f t="array" ref="H132">INDEX($B$6:$B$23, $B132+2)</f>
        <v>144</v>
      </c>
      <c r="I132" s="2" cm="1">
        <f t="array" ref="I132">INDEX($C$6:$C$23, $B132+2)</f>
        <v>471</v>
      </c>
      <c r="J132" s="2" cm="1">
        <f t="array" ref="J132">INDEX($D$6:$D$23, $B132+1)</f>
        <v>0</v>
      </c>
      <c r="K132" s="2" cm="1">
        <f t="array" ref="K132">INDEX($E$6:$E$23, $B132+1)</f>
        <v>0</v>
      </c>
      <c r="L132" s="2" cm="1">
        <f t="array" ref="L132">INDEX($F$6:$F$23, $B132+2)</f>
        <v>0</v>
      </c>
      <c r="M132" s="2" cm="1">
        <f t="array" ref="M132">INDEX($G$6:$G$23, $B132+2)</f>
        <v>0</v>
      </c>
    </row>
    <row r="133" spans="1:13" x14ac:dyDescent="0.35">
      <c r="A133" s="3">
        <v>0.59999999999999964</v>
      </c>
      <c r="B133" s="3">
        <v>10</v>
      </c>
      <c r="C133" s="2">
        <f t="shared" si="3"/>
        <v>115.83999999999997</v>
      </c>
      <c r="D133" s="2">
        <f t="shared" si="4"/>
        <v>471</v>
      </c>
      <c r="F133" s="2" cm="1">
        <f t="array" ref="F133">INDEX($B$6:$B$23, $B133+1)</f>
        <v>64</v>
      </c>
      <c r="G133" s="2" cm="1">
        <f t="array" ref="G133">INDEX($C$6:$C$23, $B133+1)</f>
        <v>471</v>
      </c>
      <c r="H133" s="2" cm="1">
        <f t="array" ref="H133">INDEX($B$6:$B$23, $B133+2)</f>
        <v>144</v>
      </c>
      <c r="I133" s="2" cm="1">
        <f t="array" ref="I133">INDEX($C$6:$C$23, $B133+2)</f>
        <v>471</v>
      </c>
      <c r="J133" s="2" cm="1">
        <f t="array" ref="J133">INDEX($D$6:$D$23, $B133+1)</f>
        <v>0</v>
      </c>
      <c r="K133" s="2" cm="1">
        <f t="array" ref="K133">INDEX($E$6:$E$23, $B133+1)</f>
        <v>0</v>
      </c>
      <c r="L133" s="2" cm="1">
        <f t="array" ref="L133">INDEX($F$6:$F$23, $B133+2)</f>
        <v>0</v>
      </c>
      <c r="M133" s="2" cm="1">
        <f t="array" ref="M133">INDEX($G$6:$G$23, $B133+2)</f>
        <v>0</v>
      </c>
    </row>
    <row r="134" spans="1:13" x14ac:dyDescent="0.35">
      <c r="A134" s="3">
        <v>0.69999999999999929</v>
      </c>
      <c r="B134" s="3">
        <v>10</v>
      </c>
      <c r="C134" s="2">
        <f t="shared" si="3"/>
        <v>126.71999999999991</v>
      </c>
      <c r="D134" s="2">
        <f t="shared" si="4"/>
        <v>471</v>
      </c>
      <c r="F134" s="2" cm="1">
        <f t="array" ref="F134">INDEX($B$6:$B$23, $B134+1)</f>
        <v>64</v>
      </c>
      <c r="G134" s="2" cm="1">
        <f t="array" ref="G134">INDEX($C$6:$C$23, $B134+1)</f>
        <v>471</v>
      </c>
      <c r="H134" s="2" cm="1">
        <f t="array" ref="H134">INDEX($B$6:$B$23, $B134+2)</f>
        <v>144</v>
      </c>
      <c r="I134" s="2" cm="1">
        <f t="array" ref="I134">INDEX($C$6:$C$23, $B134+2)</f>
        <v>471</v>
      </c>
      <c r="J134" s="2" cm="1">
        <f t="array" ref="J134">INDEX($D$6:$D$23, $B134+1)</f>
        <v>0</v>
      </c>
      <c r="K134" s="2" cm="1">
        <f t="array" ref="K134">INDEX($E$6:$E$23, $B134+1)</f>
        <v>0</v>
      </c>
      <c r="L134" s="2" cm="1">
        <f t="array" ref="L134">INDEX($F$6:$F$23, $B134+2)</f>
        <v>0</v>
      </c>
      <c r="M134" s="2" cm="1">
        <f t="array" ref="M134">INDEX($G$6:$G$23, $B134+2)</f>
        <v>0</v>
      </c>
    </row>
    <row r="135" spans="1:13" x14ac:dyDescent="0.35">
      <c r="A135" s="3">
        <v>0.80000000000000071</v>
      </c>
      <c r="B135" s="3">
        <v>10</v>
      </c>
      <c r="C135" s="2">
        <f t="shared" si="3"/>
        <v>135.68000000000004</v>
      </c>
      <c r="D135" s="2">
        <f t="shared" si="4"/>
        <v>471</v>
      </c>
      <c r="F135" s="2" cm="1">
        <f t="array" ref="F135">INDEX($B$6:$B$23, $B135+1)</f>
        <v>64</v>
      </c>
      <c r="G135" s="2" cm="1">
        <f t="array" ref="G135">INDEX($C$6:$C$23, $B135+1)</f>
        <v>471</v>
      </c>
      <c r="H135" s="2" cm="1">
        <f t="array" ref="H135">INDEX($B$6:$B$23, $B135+2)</f>
        <v>144</v>
      </c>
      <c r="I135" s="2" cm="1">
        <f t="array" ref="I135">INDEX($C$6:$C$23, $B135+2)</f>
        <v>471</v>
      </c>
      <c r="J135" s="2" cm="1">
        <f t="array" ref="J135">INDEX($D$6:$D$23, $B135+1)</f>
        <v>0</v>
      </c>
      <c r="K135" s="2" cm="1">
        <f t="array" ref="K135">INDEX($E$6:$E$23, $B135+1)</f>
        <v>0</v>
      </c>
      <c r="L135" s="2" cm="1">
        <f t="array" ref="L135">INDEX($F$6:$F$23, $B135+2)</f>
        <v>0</v>
      </c>
      <c r="M135" s="2" cm="1">
        <f t="array" ref="M135">INDEX($G$6:$G$23, $B135+2)</f>
        <v>0</v>
      </c>
    </row>
    <row r="136" spans="1:13" x14ac:dyDescent="0.35">
      <c r="A136" s="3">
        <v>0.90000000000000036</v>
      </c>
      <c r="B136" s="3">
        <v>10</v>
      </c>
      <c r="C136" s="2">
        <f t="shared" si="3"/>
        <v>141.76000000000002</v>
      </c>
      <c r="D136" s="2">
        <f t="shared" si="4"/>
        <v>471</v>
      </c>
      <c r="F136" s="2" cm="1">
        <f t="array" ref="F136">INDEX($B$6:$B$23, $B136+1)</f>
        <v>64</v>
      </c>
      <c r="G136" s="2" cm="1">
        <f t="array" ref="G136">INDEX($C$6:$C$23, $B136+1)</f>
        <v>471</v>
      </c>
      <c r="H136" s="2" cm="1">
        <f t="array" ref="H136">INDEX($B$6:$B$23, $B136+2)</f>
        <v>144</v>
      </c>
      <c r="I136" s="2" cm="1">
        <f t="array" ref="I136">INDEX($C$6:$C$23, $B136+2)</f>
        <v>471</v>
      </c>
      <c r="J136" s="2" cm="1">
        <f t="array" ref="J136">INDEX($D$6:$D$23, $B136+1)</f>
        <v>0</v>
      </c>
      <c r="K136" s="2" cm="1">
        <f t="array" ref="K136">INDEX($E$6:$E$23, $B136+1)</f>
        <v>0</v>
      </c>
      <c r="L136" s="2" cm="1">
        <f t="array" ref="L136">INDEX($F$6:$F$23, $B136+2)</f>
        <v>0</v>
      </c>
      <c r="M136" s="2" cm="1">
        <f t="array" ref="M136">INDEX($G$6:$G$23, $B136+2)</f>
        <v>0</v>
      </c>
    </row>
    <row r="137" spans="1:13" x14ac:dyDescent="0.35">
      <c r="A137" s="3">
        <v>0</v>
      </c>
      <c r="B137" s="3">
        <v>11</v>
      </c>
      <c r="C137" s="2">
        <f t="shared" si="3"/>
        <v>144</v>
      </c>
      <c r="D137" s="2">
        <f t="shared" si="4"/>
        <v>471</v>
      </c>
      <c r="F137" s="2" cm="1">
        <f t="array" ref="F137">INDEX($B$6:$B$23, $B137+1)</f>
        <v>144</v>
      </c>
      <c r="G137" s="2" cm="1">
        <f t="array" ref="G137">INDEX($C$6:$C$23, $B137+1)</f>
        <v>471</v>
      </c>
      <c r="H137" s="2" cm="1">
        <f t="array" ref="H137">INDEX($B$6:$B$23, $B137+2)</f>
        <v>144</v>
      </c>
      <c r="I137" s="2" cm="1">
        <f t="array" ref="I137">INDEX($C$6:$C$23, $B137+2)</f>
        <v>402</v>
      </c>
      <c r="J137" s="2" cm="1">
        <f t="array" ref="J137">INDEX($D$6:$D$23, $B137+1)</f>
        <v>0</v>
      </c>
      <c r="K137" s="2" cm="1">
        <f t="array" ref="K137">INDEX($E$6:$E$23, $B137+1)</f>
        <v>0</v>
      </c>
      <c r="L137" s="2" cm="1">
        <f t="array" ref="L137">INDEX($F$6:$F$23, $B137+2)</f>
        <v>0</v>
      </c>
      <c r="M137" s="2" cm="1">
        <f t="array" ref="M137">INDEX($G$6:$G$23, $B137+2)</f>
        <v>0</v>
      </c>
    </row>
    <row r="138" spans="1:13" x14ac:dyDescent="0.35">
      <c r="A138" s="3">
        <v>9.9999999999999645E-2</v>
      </c>
      <c r="B138" s="3">
        <v>11</v>
      </c>
      <c r="C138" s="2">
        <f t="shared" si="3"/>
        <v>144</v>
      </c>
      <c r="D138" s="2">
        <f t="shared" si="4"/>
        <v>469.06799999999998</v>
      </c>
      <c r="F138" s="2" cm="1">
        <f t="array" ref="F138">INDEX($B$6:$B$23, $B138+1)</f>
        <v>144</v>
      </c>
      <c r="G138" s="2" cm="1">
        <f t="array" ref="G138">INDEX($C$6:$C$23, $B138+1)</f>
        <v>471</v>
      </c>
      <c r="H138" s="2" cm="1">
        <f t="array" ref="H138">INDEX($B$6:$B$23, $B138+2)</f>
        <v>144</v>
      </c>
      <c r="I138" s="2" cm="1">
        <f t="array" ref="I138">INDEX($C$6:$C$23, $B138+2)</f>
        <v>402</v>
      </c>
      <c r="J138" s="2" cm="1">
        <f t="array" ref="J138">INDEX($D$6:$D$23, $B138+1)</f>
        <v>0</v>
      </c>
      <c r="K138" s="2" cm="1">
        <f t="array" ref="K138">INDEX($E$6:$E$23, $B138+1)</f>
        <v>0</v>
      </c>
      <c r="L138" s="2" cm="1">
        <f t="array" ref="L138">INDEX($F$6:$F$23, $B138+2)</f>
        <v>0</v>
      </c>
      <c r="M138" s="2" cm="1">
        <f t="array" ref="M138">INDEX($G$6:$G$23, $B138+2)</f>
        <v>0</v>
      </c>
    </row>
    <row r="139" spans="1:13" x14ac:dyDescent="0.35">
      <c r="A139" s="3">
        <v>0.19999999999999929</v>
      </c>
      <c r="B139" s="3">
        <v>11</v>
      </c>
      <c r="C139" s="2">
        <f t="shared" si="3"/>
        <v>144</v>
      </c>
      <c r="D139" s="2">
        <f t="shared" si="4"/>
        <v>463.82400000000001</v>
      </c>
      <c r="F139" s="2" cm="1">
        <f t="array" ref="F139">INDEX($B$6:$B$23, $B139+1)</f>
        <v>144</v>
      </c>
      <c r="G139" s="2" cm="1">
        <f t="array" ref="G139">INDEX($C$6:$C$23, $B139+1)</f>
        <v>471</v>
      </c>
      <c r="H139" s="2" cm="1">
        <f t="array" ref="H139">INDEX($B$6:$B$23, $B139+2)</f>
        <v>144</v>
      </c>
      <c r="I139" s="2" cm="1">
        <f t="array" ref="I139">INDEX($C$6:$C$23, $B139+2)</f>
        <v>402</v>
      </c>
      <c r="J139" s="2" cm="1">
        <f t="array" ref="J139">INDEX($D$6:$D$23, $B139+1)</f>
        <v>0</v>
      </c>
      <c r="K139" s="2" cm="1">
        <f t="array" ref="K139">INDEX($E$6:$E$23, $B139+1)</f>
        <v>0</v>
      </c>
      <c r="L139" s="2" cm="1">
        <f t="array" ref="L139">INDEX($F$6:$F$23, $B139+2)</f>
        <v>0</v>
      </c>
      <c r="M139" s="2" cm="1">
        <f t="array" ref="M139">INDEX($G$6:$G$23, $B139+2)</f>
        <v>0</v>
      </c>
    </row>
    <row r="140" spans="1:13" x14ac:dyDescent="0.35">
      <c r="A140" s="3">
        <v>0.30000000000000071</v>
      </c>
      <c r="B140" s="3">
        <v>11</v>
      </c>
      <c r="C140" s="2">
        <f t="shared" si="3"/>
        <v>144</v>
      </c>
      <c r="D140" s="2">
        <f t="shared" si="4"/>
        <v>456.09599999999989</v>
      </c>
      <c r="F140" s="2" cm="1">
        <f t="array" ref="F140">INDEX($B$6:$B$23, $B140+1)</f>
        <v>144</v>
      </c>
      <c r="G140" s="2" cm="1">
        <f t="array" ref="G140">INDEX($C$6:$C$23, $B140+1)</f>
        <v>471</v>
      </c>
      <c r="H140" s="2" cm="1">
        <f t="array" ref="H140">INDEX($B$6:$B$23, $B140+2)</f>
        <v>144</v>
      </c>
      <c r="I140" s="2" cm="1">
        <f t="array" ref="I140">INDEX($C$6:$C$23, $B140+2)</f>
        <v>402</v>
      </c>
      <c r="J140" s="2" cm="1">
        <f t="array" ref="J140">INDEX($D$6:$D$23, $B140+1)</f>
        <v>0</v>
      </c>
      <c r="K140" s="2" cm="1">
        <f t="array" ref="K140">INDEX($E$6:$E$23, $B140+1)</f>
        <v>0</v>
      </c>
      <c r="L140" s="2" cm="1">
        <f t="array" ref="L140">INDEX($F$6:$F$23, $B140+2)</f>
        <v>0</v>
      </c>
      <c r="M140" s="2" cm="1">
        <f t="array" ref="M140">INDEX($G$6:$G$23, $B140+2)</f>
        <v>0</v>
      </c>
    </row>
    <row r="141" spans="1:13" x14ac:dyDescent="0.35">
      <c r="A141" s="3">
        <v>0.40000000000000036</v>
      </c>
      <c r="B141" s="3">
        <v>11</v>
      </c>
      <c r="C141" s="2">
        <f t="shared" si="3"/>
        <v>144</v>
      </c>
      <c r="D141" s="2">
        <f t="shared" si="4"/>
        <v>446.71199999999999</v>
      </c>
      <c r="F141" s="2" cm="1">
        <f t="array" ref="F141">INDEX($B$6:$B$23, $B141+1)</f>
        <v>144</v>
      </c>
      <c r="G141" s="2" cm="1">
        <f t="array" ref="G141">INDEX($C$6:$C$23, $B141+1)</f>
        <v>471</v>
      </c>
      <c r="H141" s="2" cm="1">
        <f t="array" ref="H141">INDEX($B$6:$B$23, $B141+2)</f>
        <v>144</v>
      </c>
      <c r="I141" s="2" cm="1">
        <f t="array" ref="I141">INDEX($C$6:$C$23, $B141+2)</f>
        <v>402</v>
      </c>
      <c r="J141" s="2" cm="1">
        <f t="array" ref="J141">INDEX($D$6:$D$23, $B141+1)</f>
        <v>0</v>
      </c>
      <c r="K141" s="2" cm="1">
        <f t="array" ref="K141">INDEX($E$6:$E$23, $B141+1)</f>
        <v>0</v>
      </c>
      <c r="L141" s="2" cm="1">
        <f t="array" ref="L141">INDEX($F$6:$F$23, $B141+2)</f>
        <v>0</v>
      </c>
      <c r="M141" s="2" cm="1">
        <f t="array" ref="M141">INDEX($G$6:$G$23, $B141+2)</f>
        <v>0</v>
      </c>
    </row>
    <row r="142" spans="1:13" x14ac:dyDescent="0.35">
      <c r="A142" s="3">
        <v>0.5</v>
      </c>
      <c r="B142" s="3">
        <v>11</v>
      </c>
      <c r="C142" s="2">
        <f t="shared" si="3"/>
        <v>144</v>
      </c>
      <c r="D142" s="2">
        <f t="shared" si="4"/>
        <v>436.5</v>
      </c>
      <c r="F142" s="2" cm="1">
        <f t="array" ref="F142">INDEX($B$6:$B$23, $B142+1)</f>
        <v>144</v>
      </c>
      <c r="G142" s="2" cm="1">
        <f t="array" ref="G142">INDEX($C$6:$C$23, $B142+1)</f>
        <v>471</v>
      </c>
      <c r="H142" s="2" cm="1">
        <f t="array" ref="H142">INDEX($B$6:$B$23, $B142+2)</f>
        <v>144</v>
      </c>
      <c r="I142" s="2" cm="1">
        <f t="array" ref="I142">INDEX($C$6:$C$23, $B142+2)</f>
        <v>402</v>
      </c>
      <c r="J142" s="2" cm="1">
        <f t="array" ref="J142">INDEX($D$6:$D$23, $B142+1)</f>
        <v>0</v>
      </c>
      <c r="K142" s="2" cm="1">
        <f t="array" ref="K142">INDEX($E$6:$E$23, $B142+1)</f>
        <v>0</v>
      </c>
      <c r="L142" s="2" cm="1">
        <f t="array" ref="L142">INDEX($F$6:$F$23, $B142+2)</f>
        <v>0</v>
      </c>
      <c r="M142" s="2" cm="1">
        <f t="array" ref="M142">INDEX($G$6:$G$23, $B142+2)</f>
        <v>0</v>
      </c>
    </row>
    <row r="143" spans="1:13" x14ac:dyDescent="0.35">
      <c r="A143" s="3">
        <v>0.59999999999999964</v>
      </c>
      <c r="B143" s="3">
        <v>11</v>
      </c>
      <c r="C143" s="2">
        <f t="shared" si="3"/>
        <v>144</v>
      </c>
      <c r="D143" s="2">
        <f t="shared" si="4"/>
        <v>426.28800000000001</v>
      </c>
      <c r="F143" s="2" cm="1">
        <f t="array" ref="F143">INDEX($B$6:$B$23, $B143+1)</f>
        <v>144</v>
      </c>
      <c r="G143" s="2" cm="1">
        <f t="array" ref="G143">INDEX($C$6:$C$23, $B143+1)</f>
        <v>471</v>
      </c>
      <c r="H143" s="2" cm="1">
        <f t="array" ref="H143">INDEX($B$6:$B$23, $B143+2)</f>
        <v>144</v>
      </c>
      <c r="I143" s="2" cm="1">
        <f t="array" ref="I143">INDEX($C$6:$C$23, $B143+2)</f>
        <v>402</v>
      </c>
      <c r="J143" s="2" cm="1">
        <f t="array" ref="J143">INDEX($D$6:$D$23, $B143+1)</f>
        <v>0</v>
      </c>
      <c r="K143" s="2" cm="1">
        <f t="array" ref="K143">INDEX($E$6:$E$23, $B143+1)</f>
        <v>0</v>
      </c>
      <c r="L143" s="2" cm="1">
        <f t="array" ref="L143">INDEX($F$6:$F$23, $B143+2)</f>
        <v>0</v>
      </c>
      <c r="M143" s="2" cm="1">
        <f t="array" ref="M143">INDEX($G$6:$G$23, $B143+2)</f>
        <v>0</v>
      </c>
    </row>
    <row r="144" spans="1:13" x14ac:dyDescent="0.35">
      <c r="A144" s="3">
        <v>0.69999999999999929</v>
      </c>
      <c r="B144" s="3">
        <v>11</v>
      </c>
      <c r="C144" s="2">
        <f t="shared" si="3"/>
        <v>144</v>
      </c>
      <c r="D144" s="2">
        <f t="shared" si="4"/>
        <v>416.904</v>
      </c>
      <c r="F144" s="2" cm="1">
        <f t="array" ref="F144">INDEX($B$6:$B$23, $B144+1)</f>
        <v>144</v>
      </c>
      <c r="G144" s="2" cm="1">
        <f t="array" ref="G144">INDEX($C$6:$C$23, $B144+1)</f>
        <v>471</v>
      </c>
      <c r="H144" s="2" cm="1">
        <f t="array" ref="H144">INDEX($B$6:$B$23, $B144+2)</f>
        <v>144</v>
      </c>
      <c r="I144" s="2" cm="1">
        <f t="array" ref="I144">INDEX($C$6:$C$23, $B144+2)</f>
        <v>402</v>
      </c>
      <c r="J144" s="2" cm="1">
        <f t="array" ref="J144">INDEX($D$6:$D$23, $B144+1)</f>
        <v>0</v>
      </c>
      <c r="K144" s="2" cm="1">
        <f t="array" ref="K144">INDEX($E$6:$E$23, $B144+1)</f>
        <v>0</v>
      </c>
      <c r="L144" s="2" cm="1">
        <f t="array" ref="L144">INDEX($F$6:$F$23, $B144+2)</f>
        <v>0</v>
      </c>
      <c r="M144" s="2" cm="1">
        <f t="array" ref="M144">INDEX($G$6:$G$23, $B144+2)</f>
        <v>0</v>
      </c>
    </row>
    <row r="145" spans="1:13" x14ac:dyDescent="0.35">
      <c r="A145" s="3">
        <v>0.80000000000000071</v>
      </c>
      <c r="B145" s="3">
        <v>11</v>
      </c>
      <c r="C145" s="2">
        <f t="shared" si="3"/>
        <v>144</v>
      </c>
      <c r="D145" s="2">
        <f t="shared" si="4"/>
        <v>409.17599999999999</v>
      </c>
      <c r="F145" s="2" cm="1">
        <f t="array" ref="F145">INDEX($B$6:$B$23, $B145+1)</f>
        <v>144</v>
      </c>
      <c r="G145" s="2" cm="1">
        <f t="array" ref="G145">INDEX($C$6:$C$23, $B145+1)</f>
        <v>471</v>
      </c>
      <c r="H145" s="2" cm="1">
        <f t="array" ref="H145">INDEX($B$6:$B$23, $B145+2)</f>
        <v>144</v>
      </c>
      <c r="I145" s="2" cm="1">
        <f t="array" ref="I145">INDEX($C$6:$C$23, $B145+2)</f>
        <v>402</v>
      </c>
      <c r="J145" s="2" cm="1">
        <f t="array" ref="J145">INDEX($D$6:$D$23, $B145+1)</f>
        <v>0</v>
      </c>
      <c r="K145" s="2" cm="1">
        <f t="array" ref="K145">INDEX($E$6:$E$23, $B145+1)</f>
        <v>0</v>
      </c>
      <c r="L145" s="2" cm="1">
        <f t="array" ref="L145">INDEX($F$6:$F$23, $B145+2)</f>
        <v>0</v>
      </c>
      <c r="M145" s="2" cm="1">
        <f t="array" ref="M145">INDEX($G$6:$G$23, $B145+2)</f>
        <v>0</v>
      </c>
    </row>
    <row r="146" spans="1:13" x14ac:dyDescent="0.35">
      <c r="A146" s="3">
        <v>0.90000000000000036</v>
      </c>
      <c r="B146" s="3">
        <v>11</v>
      </c>
      <c r="C146" s="2">
        <f t="shared" si="3"/>
        <v>144</v>
      </c>
      <c r="D146" s="2">
        <f t="shared" si="4"/>
        <v>403.93200000000002</v>
      </c>
      <c r="F146" s="2" cm="1">
        <f t="array" ref="F146">INDEX($B$6:$B$23, $B146+1)</f>
        <v>144</v>
      </c>
      <c r="G146" s="2" cm="1">
        <f t="array" ref="G146">INDEX($C$6:$C$23, $B146+1)</f>
        <v>471</v>
      </c>
      <c r="H146" s="2" cm="1">
        <f t="array" ref="H146">INDEX($B$6:$B$23, $B146+2)</f>
        <v>144</v>
      </c>
      <c r="I146" s="2" cm="1">
        <f t="array" ref="I146">INDEX($C$6:$C$23, $B146+2)</f>
        <v>402</v>
      </c>
      <c r="J146" s="2" cm="1">
        <f t="array" ref="J146">INDEX($D$6:$D$23, $B146+1)</f>
        <v>0</v>
      </c>
      <c r="K146" s="2" cm="1">
        <f t="array" ref="K146">INDEX($E$6:$E$23, $B146+1)</f>
        <v>0</v>
      </c>
      <c r="L146" s="2" cm="1">
        <f t="array" ref="L146">INDEX($F$6:$F$23, $B146+2)</f>
        <v>0</v>
      </c>
      <c r="M146" s="2" cm="1">
        <f t="array" ref="M146">INDEX($G$6:$G$23, $B146+2)</f>
        <v>0</v>
      </c>
    </row>
    <row r="147" spans="1:13" x14ac:dyDescent="0.35">
      <c r="A147" s="3">
        <v>0</v>
      </c>
      <c r="B147" s="3">
        <v>12</v>
      </c>
      <c r="C147" s="2">
        <f t="shared" si="3"/>
        <v>144</v>
      </c>
      <c r="D147" s="2">
        <f t="shared" si="4"/>
        <v>402</v>
      </c>
      <c r="F147" s="2" cm="1">
        <f t="array" ref="F147">INDEX($B$6:$B$23, $B147+1)</f>
        <v>144</v>
      </c>
      <c r="G147" s="2" cm="1">
        <f t="array" ref="G147">INDEX($C$6:$C$23, $B147+1)</f>
        <v>402</v>
      </c>
      <c r="H147" s="2" cm="1">
        <f t="array" ref="H147">INDEX($B$6:$B$23, $B147+2)</f>
        <v>169</v>
      </c>
      <c r="I147" s="2" cm="1">
        <f t="array" ref="I147">INDEX($C$6:$C$23, $B147+2)</f>
        <v>435</v>
      </c>
      <c r="J147" s="2" cm="1">
        <f t="array" ref="J147">INDEX($D$6:$D$23, $B147+1)</f>
        <v>10</v>
      </c>
      <c r="K147" s="2" cm="1">
        <f t="array" ref="K147">INDEX($E$6:$E$23, $B147+1)</f>
        <v>17</v>
      </c>
      <c r="L147" s="2" cm="1">
        <f t="array" ref="L147">INDEX($F$6:$F$23, $B147+2)</f>
        <v>-5</v>
      </c>
      <c r="M147" s="2" cm="1">
        <f t="array" ref="M147">INDEX($G$6:$G$23, $B147+2)</f>
        <v>-5</v>
      </c>
    </row>
    <row r="148" spans="1:13" x14ac:dyDescent="0.35">
      <c r="A148" s="3">
        <v>9.9999999999999645E-2</v>
      </c>
      <c r="B148" s="3">
        <v>12</v>
      </c>
      <c r="C148" s="2">
        <f t="shared" si="3"/>
        <v>146.995</v>
      </c>
      <c r="D148" s="2">
        <f t="shared" si="4"/>
        <v>406.91999999999996</v>
      </c>
      <c r="F148" s="2" cm="1">
        <f t="array" ref="F148">INDEX($B$6:$B$23, $B148+1)</f>
        <v>144</v>
      </c>
      <c r="G148" s="2" cm="1">
        <f t="array" ref="G148">INDEX($C$6:$C$23, $B148+1)</f>
        <v>402</v>
      </c>
      <c r="H148" s="2" cm="1">
        <f t="array" ref="H148">INDEX($B$6:$B$23, $B148+2)</f>
        <v>169</v>
      </c>
      <c r="I148" s="2" cm="1">
        <f t="array" ref="I148">INDEX($C$6:$C$23, $B148+2)</f>
        <v>435</v>
      </c>
      <c r="J148" s="2" cm="1">
        <f t="array" ref="J148">INDEX($D$6:$D$23, $B148+1)</f>
        <v>10</v>
      </c>
      <c r="K148" s="2" cm="1">
        <f t="array" ref="K148">INDEX($E$6:$E$23, $B148+1)</f>
        <v>17</v>
      </c>
      <c r="L148" s="2" cm="1">
        <f t="array" ref="L148">INDEX($F$6:$F$23, $B148+2)</f>
        <v>-5</v>
      </c>
      <c r="M148" s="2" cm="1">
        <f t="array" ref="M148">INDEX($G$6:$G$23, $B148+2)</f>
        <v>-5</v>
      </c>
    </row>
    <row r="149" spans="1:13" x14ac:dyDescent="0.35">
      <c r="A149" s="3">
        <v>0.19999999999999929</v>
      </c>
      <c r="B149" s="3">
        <v>12</v>
      </c>
      <c r="C149" s="2">
        <f t="shared" si="3"/>
        <v>149.95999999999998</v>
      </c>
      <c r="D149" s="2">
        <f t="shared" si="4"/>
        <v>411.47999999999996</v>
      </c>
      <c r="F149" s="2" cm="1">
        <f t="array" ref="F149">INDEX($B$6:$B$23, $B149+1)</f>
        <v>144</v>
      </c>
      <c r="G149" s="2" cm="1">
        <f t="array" ref="G149">INDEX($C$6:$C$23, $B149+1)</f>
        <v>402</v>
      </c>
      <c r="H149" s="2" cm="1">
        <f t="array" ref="H149">INDEX($B$6:$B$23, $B149+2)</f>
        <v>169</v>
      </c>
      <c r="I149" s="2" cm="1">
        <f t="array" ref="I149">INDEX($C$6:$C$23, $B149+2)</f>
        <v>435</v>
      </c>
      <c r="J149" s="2" cm="1">
        <f t="array" ref="J149">INDEX($D$6:$D$23, $B149+1)</f>
        <v>10</v>
      </c>
      <c r="K149" s="2" cm="1">
        <f t="array" ref="K149">INDEX($E$6:$E$23, $B149+1)</f>
        <v>17</v>
      </c>
      <c r="L149" s="2" cm="1">
        <f t="array" ref="L149">INDEX($F$6:$F$23, $B149+2)</f>
        <v>-5</v>
      </c>
      <c r="M149" s="2" cm="1">
        <f t="array" ref="M149">INDEX($G$6:$G$23, $B149+2)</f>
        <v>-5</v>
      </c>
    </row>
    <row r="150" spans="1:13" x14ac:dyDescent="0.35">
      <c r="A150" s="3">
        <v>0.30000000000000071</v>
      </c>
      <c r="B150" s="3">
        <v>12</v>
      </c>
      <c r="C150" s="2">
        <f t="shared" si="3"/>
        <v>152.86500000000001</v>
      </c>
      <c r="D150" s="2">
        <f t="shared" si="4"/>
        <v>415.68</v>
      </c>
      <c r="F150" s="2" cm="1">
        <f t="array" ref="F150">INDEX($B$6:$B$23, $B150+1)</f>
        <v>144</v>
      </c>
      <c r="G150" s="2" cm="1">
        <f t="array" ref="G150">INDEX($C$6:$C$23, $B150+1)</f>
        <v>402</v>
      </c>
      <c r="H150" s="2" cm="1">
        <f t="array" ref="H150">INDEX($B$6:$B$23, $B150+2)</f>
        <v>169</v>
      </c>
      <c r="I150" s="2" cm="1">
        <f t="array" ref="I150">INDEX($C$6:$C$23, $B150+2)</f>
        <v>435</v>
      </c>
      <c r="J150" s="2" cm="1">
        <f t="array" ref="J150">INDEX($D$6:$D$23, $B150+1)</f>
        <v>10</v>
      </c>
      <c r="K150" s="2" cm="1">
        <f t="array" ref="K150">INDEX($E$6:$E$23, $B150+1)</f>
        <v>17</v>
      </c>
      <c r="L150" s="2" cm="1">
        <f t="array" ref="L150">INDEX($F$6:$F$23, $B150+2)</f>
        <v>-5</v>
      </c>
      <c r="M150" s="2" cm="1">
        <f t="array" ref="M150">INDEX($G$6:$G$23, $B150+2)</f>
        <v>-5</v>
      </c>
    </row>
    <row r="151" spans="1:13" x14ac:dyDescent="0.35">
      <c r="A151" s="3">
        <v>0.40000000000000036</v>
      </c>
      <c r="B151" s="3">
        <v>12</v>
      </c>
      <c r="C151" s="2">
        <f t="shared" si="3"/>
        <v>155.68</v>
      </c>
      <c r="D151" s="2">
        <f t="shared" si="4"/>
        <v>419.52</v>
      </c>
      <c r="F151" s="2" cm="1">
        <f t="array" ref="F151">INDEX($B$6:$B$23, $B151+1)</f>
        <v>144</v>
      </c>
      <c r="G151" s="2" cm="1">
        <f t="array" ref="G151">INDEX($C$6:$C$23, $B151+1)</f>
        <v>402</v>
      </c>
      <c r="H151" s="2" cm="1">
        <f t="array" ref="H151">INDEX($B$6:$B$23, $B151+2)</f>
        <v>169</v>
      </c>
      <c r="I151" s="2" cm="1">
        <f t="array" ref="I151">INDEX($C$6:$C$23, $B151+2)</f>
        <v>435</v>
      </c>
      <c r="J151" s="2" cm="1">
        <f t="array" ref="J151">INDEX($D$6:$D$23, $B151+1)</f>
        <v>10</v>
      </c>
      <c r="K151" s="2" cm="1">
        <f t="array" ref="K151">INDEX($E$6:$E$23, $B151+1)</f>
        <v>17</v>
      </c>
      <c r="L151" s="2" cm="1">
        <f t="array" ref="L151">INDEX($F$6:$F$23, $B151+2)</f>
        <v>-5</v>
      </c>
      <c r="M151" s="2" cm="1">
        <f t="array" ref="M151">INDEX($G$6:$G$23, $B151+2)</f>
        <v>-5</v>
      </c>
    </row>
    <row r="152" spans="1:13" x14ac:dyDescent="0.35">
      <c r="A152" s="3">
        <v>0.5</v>
      </c>
      <c r="B152" s="3">
        <v>12</v>
      </c>
      <c r="C152" s="2">
        <f t="shared" si="3"/>
        <v>158.375</v>
      </c>
      <c r="D152" s="2">
        <f t="shared" si="4"/>
        <v>423</v>
      </c>
      <c r="F152" s="2" cm="1">
        <f t="array" ref="F152">INDEX($B$6:$B$23, $B152+1)</f>
        <v>144</v>
      </c>
      <c r="G152" s="2" cm="1">
        <f t="array" ref="G152">INDEX($C$6:$C$23, $B152+1)</f>
        <v>402</v>
      </c>
      <c r="H152" s="2" cm="1">
        <f t="array" ref="H152">INDEX($B$6:$B$23, $B152+2)</f>
        <v>169</v>
      </c>
      <c r="I152" s="2" cm="1">
        <f t="array" ref="I152">INDEX($C$6:$C$23, $B152+2)</f>
        <v>435</v>
      </c>
      <c r="J152" s="2" cm="1">
        <f t="array" ref="J152">INDEX($D$6:$D$23, $B152+1)</f>
        <v>10</v>
      </c>
      <c r="K152" s="2" cm="1">
        <f t="array" ref="K152">INDEX($E$6:$E$23, $B152+1)</f>
        <v>17</v>
      </c>
      <c r="L152" s="2" cm="1">
        <f t="array" ref="L152">INDEX($F$6:$F$23, $B152+2)</f>
        <v>-5</v>
      </c>
      <c r="M152" s="2" cm="1">
        <f t="array" ref="M152">INDEX($G$6:$G$23, $B152+2)</f>
        <v>-5</v>
      </c>
    </row>
    <row r="153" spans="1:13" x14ac:dyDescent="0.35">
      <c r="A153" s="3">
        <v>0.59999999999999964</v>
      </c>
      <c r="B153" s="3">
        <v>12</v>
      </c>
      <c r="C153" s="2">
        <f t="shared" si="3"/>
        <v>160.91999999999999</v>
      </c>
      <c r="D153" s="2">
        <f t="shared" si="4"/>
        <v>426.12</v>
      </c>
      <c r="F153" s="2" cm="1">
        <f t="array" ref="F153">INDEX($B$6:$B$23, $B153+1)</f>
        <v>144</v>
      </c>
      <c r="G153" s="2" cm="1">
        <f t="array" ref="G153">INDEX($C$6:$C$23, $B153+1)</f>
        <v>402</v>
      </c>
      <c r="H153" s="2" cm="1">
        <f t="array" ref="H153">INDEX($B$6:$B$23, $B153+2)</f>
        <v>169</v>
      </c>
      <c r="I153" s="2" cm="1">
        <f t="array" ref="I153">INDEX($C$6:$C$23, $B153+2)</f>
        <v>435</v>
      </c>
      <c r="J153" s="2" cm="1">
        <f t="array" ref="J153">INDEX($D$6:$D$23, $B153+1)</f>
        <v>10</v>
      </c>
      <c r="K153" s="2" cm="1">
        <f t="array" ref="K153">INDEX($E$6:$E$23, $B153+1)</f>
        <v>17</v>
      </c>
      <c r="L153" s="2" cm="1">
        <f t="array" ref="L153">INDEX($F$6:$F$23, $B153+2)</f>
        <v>-5</v>
      </c>
      <c r="M153" s="2" cm="1">
        <f t="array" ref="M153">INDEX($G$6:$G$23, $B153+2)</f>
        <v>-5</v>
      </c>
    </row>
    <row r="154" spans="1:13" x14ac:dyDescent="0.35">
      <c r="A154" s="3">
        <v>0.69999999999999929</v>
      </c>
      <c r="B154" s="3">
        <v>12</v>
      </c>
      <c r="C154" s="2">
        <f t="shared" si="3"/>
        <v>163.28499999999997</v>
      </c>
      <c r="D154" s="2">
        <f t="shared" si="4"/>
        <v>428.88</v>
      </c>
      <c r="F154" s="2" cm="1">
        <f t="array" ref="F154">INDEX($B$6:$B$23, $B154+1)</f>
        <v>144</v>
      </c>
      <c r="G154" s="2" cm="1">
        <f t="array" ref="G154">INDEX($C$6:$C$23, $B154+1)</f>
        <v>402</v>
      </c>
      <c r="H154" s="2" cm="1">
        <f t="array" ref="H154">INDEX($B$6:$B$23, $B154+2)</f>
        <v>169</v>
      </c>
      <c r="I154" s="2" cm="1">
        <f t="array" ref="I154">INDEX($C$6:$C$23, $B154+2)</f>
        <v>435</v>
      </c>
      <c r="J154" s="2" cm="1">
        <f t="array" ref="J154">INDEX($D$6:$D$23, $B154+1)</f>
        <v>10</v>
      </c>
      <c r="K154" s="2" cm="1">
        <f t="array" ref="K154">INDEX($E$6:$E$23, $B154+1)</f>
        <v>17</v>
      </c>
      <c r="L154" s="2" cm="1">
        <f t="array" ref="L154">INDEX($F$6:$F$23, $B154+2)</f>
        <v>-5</v>
      </c>
      <c r="M154" s="2" cm="1">
        <f t="array" ref="M154">INDEX($G$6:$G$23, $B154+2)</f>
        <v>-5</v>
      </c>
    </row>
    <row r="155" spans="1:13" x14ac:dyDescent="0.35">
      <c r="A155" s="3">
        <v>0.80000000000000071</v>
      </c>
      <c r="B155" s="3">
        <v>12</v>
      </c>
      <c r="C155" s="2">
        <f t="shared" si="3"/>
        <v>165.44000000000005</v>
      </c>
      <c r="D155" s="2">
        <f t="shared" si="4"/>
        <v>431.28</v>
      </c>
      <c r="F155" s="2" cm="1">
        <f t="array" ref="F155">INDEX($B$6:$B$23, $B155+1)</f>
        <v>144</v>
      </c>
      <c r="G155" s="2" cm="1">
        <f t="array" ref="G155">INDEX($C$6:$C$23, $B155+1)</f>
        <v>402</v>
      </c>
      <c r="H155" s="2" cm="1">
        <f t="array" ref="H155">INDEX($B$6:$B$23, $B155+2)</f>
        <v>169</v>
      </c>
      <c r="I155" s="2" cm="1">
        <f t="array" ref="I155">INDEX($C$6:$C$23, $B155+2)</f>
        <v>435</v>
      </c>
      <c r="J155" s="2" cm="1">
        <f t="array" ref="J155">INDEX($D$6:$D$23, $B155+1)</f>
        <v>10</v>
      </c>
      <c r="K155" s="2" cm="1">
        <f t="array" ref="K155">INDEX($E$6:$E$23, $B155+1)</f>
        <v>17</v>
      </c>
      <c r="L155" s="2" cm="1">
        <f t="array" ref="L155">INDEX($F$6:$F$23, $B155+2)</f>
        <v>-5</v>
      </c>
      <c r="M155" s="2" cm="1">
        <f t="array" ref="M155">INDEX($G$6:$G$23, $B155+2)</f>
        <v>-5</v>
      </c>
    </row>
    <row r="156" spans="1:13" x14ac:dyDescent="0.35">
      <c r="A156" s="3">
        <v>0.90000000000000036</v>
      </c>
      <c r="B156" s="3">
        <v>12</v>
      </c>
      <c r="C156" s="2">
        <f t="shared" ref="C156:C197" si="5">(1-A156)^2*(1+2*A156)*F156+A156^2*(3-2*A156)*H156+3*A156*(1-A156)^2*J156+3*A156^2*(1-A156)*L156</f>
        <v>167.35500000000002</v>
      </c>
      <c r="D156" s="2">
        <f t="shared" ref="D156:D197" si="6">(1-A156)^2*(1+2*A156)*G156+A156^2*(3-2*A156)*I156+3*A156*(1-A156)^2*K156+3*A156^2*(1-A156)*M156</f>
        <v>433.32000000000005</v>
      </c>
      <c r="F156" s="2" cm="1">
        <f t="array" ref="F156">INDEX($B$6:$B$23, $B156+1)</f>
        <v>144</v>
      </c>
      <c r="G156" s="2" cm="1">
        <f t="array" ref="G156">INDEX($C$6:$C$23, $B156+1)</f>
        <v>402</v>
      </c>
      <c r="H156" s="2" cm="1">
        <f t="array" ref="H156">INDEX($B$6:$B$23, $B156+2)</f>
        <v>169</v>
      </c>
      <c r="I156" s="2" cm="1">
        <f t="array" ref="I156">INDEX($C$6:$C$23, $B156+2)</f>
        <v>435</v>
      </c>
      <c r="J156" s="2" cm="1">
        <f t="array" ref="J156">INDEX($D$6:$D$23, $B156+1)</f>
        <v>10</v>
      </c>
      <c r="K156" s="2" cm="1">
        <f t="array" ref="K156">INDEX($E$6:$E$23, $B156+1)</f>
        <v>17</v>
      </c>
      <c r="L156" s="2" cm="1">
        <f t="array" ref="L156">INDEX($F$6:$F$23, $B156+2)</f>
        <v>-5</v>
      </c>
      <c r="M156" s="2" cm="1">
        <f t="array" ref="M156">INDEX($G$6:$G$23, $B156+2)</f>
        <v>-5</v>
      </c>
    </row>
    <row r="157" spans="1:13" x14ac:dyDescent="0.35">
      <c r="A157" s="3">
        <v>0</v>
      </c>
      <c r="B157" s="3">
        <v>13</v>
      </c>
      <c r="C157" s="2">
        <f t="shared" si="5"/>
        <v>169</v>
      </c>
      <c r="D157" s="2">
        <f t="shared" si="6"/>
        <v>435</v>
      </c>
      <c r="F157" s="2" cm="1">
        <f t="array" ref="F157">INDEX($B$6:$B$23, $B157+1)</f>
        <v>169</v>
      </c>
      <c r="G157" s="2" cm="1">
        <f t="array" ref="G157">INDEX($C$6:$C$23, $B157+1)</f>
        <v>435</v>
      </c>
      <c r="H157" s="2" cm="1">
        <f t="array" ref="H157">INDEX($B$6:$B$23, $B157+2)</f>
        <v>292</v>
      </c>
      <c r="I157" s="2" cm="1">
        <f t="array" ref="I157">INDEX($C$6:$C$23, $B157+2)</f>
        <v>486</v>
      </c>
      <c r="J157" s="2" cm="1">
        <f t="array" ref="J157">INDEX($D$6:$D$23, $B157+1)</f>
        <v>17</v>
      </c>
      <c r="K157" s="2" cm="1">
        <f t="array" ref="K157">INDEX($E$6:$E$23, $B157+1)</f>
        <v>18</v>
      </c>
      <c r="L157" s="2" cm="1">
        <f t="array" ref="L157">INDEX($F$6:$F$23, $B157+2)</f>
        <v>-65</v>
      </c>
      <c r="M157" s="2" cm="1">
        <f t="array" ref="M157">INDEX($G$6:$G$23, $B157+2)</f>
        <v>0</v>
      </c>
    </row>
    <row r="158" spans="1:13" x14ac:dyDescent="0.35">
      <c r="A158" s="3">
        <v>9.9999999999999645E-2</v>
      </c>
      <c r="B158" s="3">
        <v>13</v>
      </c>
      <c r="C158" s="2">
        <f t="shared" si="5"/>
        <v>174.81999999999996</v>
      </c>
      <c r="D158" s="2">
        <f t="shared" si="6"/>
        <v>440.80199999999996</v>
      </c>
      <c r="F158" s="2" cm="1">
        <f t="array" ref="F158">INDEX($B$6:$B$23, $B158+1)</f>
        <v>169</v>
      </c>
      <c r="G158" s="2" cm="1">
        <f t="array" ref="G158">INDEX($C$6:$C$23, $B158+1)</f>
        <v>435</v>
      </c>
      <c r="H158" s="2" cm="1">
        <f t="array" ref="H158">INDEX($B$6:$B$23, $B158+2)</f>
        <v>292</v>
      </c>
      <c r="I158" s="2" cm="1">
        <f t="array" ref="I158">INDEX($C$6:$C$23, $B158+2)</f>
        <v>486</v>
      </c>
      <c r="J158" s="2" cm="1">
        <f t="array" ref="J158">INDEX($D$6:$D$23, $B158+1)</f>
        <v>17</v>
      </c>
      <c r="K158" s="2" cm="1">
        <f t="array" ref="K158">INDEX($E$6:$E$23, $B158+1)</f>
        <v>18</v>
      </c>
      <c r="L158" s="2" cm="1">
        <f t="array" ref="L158">INDEX($F$6:$F$23, $B158+2)</f>
        <v>-65</v>
      </c>
      <c r="M158" s="2" cm="1">
        <f t="array" ref="M158">INDEX($G$6:$G$23, $B158+2)</f>
        <v>0</v>
      </c>
    </row>
    <row r="159" spans="1:13" x14ac:dyDescent="0.35">
      <c r="A159" s="3">
        <v>0.19999999999999929</v>
      </c>
      <c r="B159" s="3">
        <v>13</v>
      </c>
      <c r="C159" s="2">
        <f t="shared" si="5"/>
        <v>182.07999999999996</v>
      </c>
      <c r="D159" s="2">
        <f t="shared" si="6"/>
        <v>447.21599999999995</v>
      </c>
      <c r="F159" s="2" cm="1">
        <f t="array" ref="F159">INDEX($B$6:$B$23, $B159+1)</f>
        <v>169</v>
      </c>
      <c r="G159" s="2" cm="1">
        <f t="array" ref="G159">INDEX($C$6:$C$23, $B159+1)</f>
        <v>435</v>
      </c>
      <c r="H159" s="2" cm="1">
        <f t="array" ref="H159">INDEX($B$6:$B$23, $B159+2)</f>
        <v>292</v>
      </c>
      <c r="I159" s="2" cm="1">
        <f t="array" ref="I159">INDEX($C$6:$C$23, $B159+2)</f>
        <v>486</v>
      </c>
      <c r="J159" s="2" cm="1">
        <f t="array" ref="J159">INDEX($D$6:$D$23, $B159+1)</f>
        <v>17</v>
      </c>
      <c r="K159" s="2" cm="1">
        <f t="array" ref="K159">INDEX($E$6:$E$23, $B159+1)</f>
        <v>18</v>
      </c>
      <c r="L159" s="2" cm="1">
        <f t="array" ref="L159">INDEX($F$6:$F$23, $B159+2)</f>
        <v>-65</v>
      </c>
      <c r="M159" s="2" cm="1">
        <f t="array" ref="M159">INDEX($G$6:$G$23, $B159+2)</f>
        <v>0</v>
      </c>
    </row>
    <row r="160" spans="1:13" x14ac:dyDescent="0.35">
      <c r="A160" s="3">
        <v>0.30000000000000071</v>
      </c>
      <c r="B160" s="3">
        <v>13</v>
      </c>
      <c r="C160" s="2">
        <f t="shared" si="5"/>
        <v>190.78000000000006</v>
      </c>
      <c r="D160" s="2">
        <f t="shared" si="6"/>
        <v>453.95399999999995</v>
      </c>
      <c r="F160" s="2" cm="1">
        <f t="array" ref="F160">INDEX($B$6:$B$23, $B160+1)</f>
        <v>169</v>
      </c>
      <c r="G160" s="2" cm="1">
        <f t="array" ref="G160">INDEX($C$6:$C$23, $B160+1)</f>
        <v>435</v>
      </c>
      <c r="H160" s="2" cm="1">
        <f t="array" ref="H160">INDEX($B$6:$B$23, $B160+2)</f>
        <v>292</v>
      </c>
      <c r="I160" s="2" cm="1">
        <f t="array" ref="I160">INDEX($C$6:$C$23, $B160+2)</f>
        <v>486</v>
      </c>
      <c r="J160" s="2" cm="1">
        <f t="array" ref="J160">INDEX($D$6:$D$23, $B160+1)</f>
        <v>17</v>
      </c>
      <c r="K160" s="2" cm="1">
        <f t="array" ref="K160">INDEX($E$6:$E$23, $B160+1)</f>
        <v>18</v>
      </c>
      <c r="L160" s="2" cm="1">
        <f t="array" ref="L160">INDEX($F$6:$F$23, $B160+2)</f>
        <v>-65</v>
      </c>
      <c r="M160" s="2" cm="1">
        <f t="array" ref="M160">INDEX($G$6:$G$23, $B160+2)</f>
        <v>0</v>
      </c>
    </row>
    <row r="161" spans="1:13" x14ac:dyDescent="0.35">
      <c r="A161" s="3">
        <v>0.40000000000000036</v>
      </c>
      <c r="B161" s="3">
        <v>13</v>
      </c>
      <c r="C161" s="2">
        <f t="shared" si="5"/>
        <v>200.92000000000002</v>
      </c>
      <c r="D161" s="2">
        <f t="shared" si="6"/>
        <v>460.72800000000007</v>
      </c>
      <c r="F161" s="2" cm="1">
        <f t="array" ref="F161">INDEX($B$6:$B$23, $B161+1)</f>
        <v>169</v>
      </c>
      <c r="G161" s="2" cm="1">
        <f t="array" ref="G161">INDEX($C$6:$C$23, $B161+1)</f>
        <v>435</v>
      </c>
      <c r="H161" s="2" cm="1">
        <f t="array" ref="H161">INDEX($B$6:$B$23, $B161+2)</f>
        <v>292</v>
      </c>
      <c r="I161" s="2" cm="1">
        <f t="array" ref="I161">INDEX($C$6:$C$23, $B161+2)</f>
        <v>486</v>
      </c>
      <c r="J161" s="2" cm="1">
        <f t="array" ref="J161">INDEX($D$6:$D$23, $B161+1)</f>
        <v>17</v>
      </c>
      <c r="K161" s="2" cm="1">
        <f t="array" ref="K161">INDEX($E$6:$E$23, $B161+1)</f>
        <v>18</v>
      </c>
      <c r="L161" s="2" cm="1">
        <f t="array" ref="L161">INDEX($F$6:$F$23, $B161+2)</f>
        <v>-65</v>
      </c>
      <c r="M161" s="2" cm="1">
        <f t="array" ref="M161">INDEX($G$6:$G$23, $B161+2)</f>
        <v>0</v>
      </c>
    </row>
    <row r="162" spans="1:13" x14ac:dyDescent="0.35">
      <c r="A162" s="3">
        <v>0.5</v>
      </c>
      <c r="B162" s="3">
        <v>13</v>
      </c>
      <c r="C162" s="2">
        <f t="shared" si="5"/>
        <v>212.5</v>
      </c>
      <c r="D162" s="2">
        <f t="shared" si="6"/>
        <v>467.25</v>
      </c>
      <c r="F162" s="2" cm="1">
        <f t="array" ref="F162">INDEX($B$6:$B$23, $B162+1)</f>
        <v>169</v>
      </c>
      <c r="G162" s="2" cm="1">
        <f t="array" ref="G162">INDEX($C$6:$C$23, $B162+1)</f>
        <v>435</v>
      </c>
      <c r="H162" s="2" cm="1">
        <f t="array" ref="H162">INDEX($B$6:$B$23, $B162+2)</f>
        <v>292</v>
      </c>
      <c r="I162" s="2" cm="1">
        <f t="array" ref="I162">INDEX($C$6:$C$23, $B162+2)</f>
        <v>486</v>
      </c>
      <c r="J162" s="2" cm="1">
        <f t="array" ref="J162">INDEX($D$6:$D$23, $B162+1)</f>
        <v>17</v>
      </c>
      <c r="K162" s="2" cm="1">
        <f t="array" ref="K162">INDEX($E$6:$E$23, $B162+1)</f>
        <v>18</v>
      </c>
      <c r="L162" s="2" cm="1">
        <f t="array" ref="L162">INDEX($F$6:$F$23, $B162+2)</f>
        <v>-65</v>
      </c>
      <c r="M162" s="2" cm="1">
        <f t="array" ref="M162">INDEX($G$6:$G$23, $B162+2)</f>
        <v>0</v>
      </c>
    </row>
    <row r="163" spans="1:13" x14ac:dyDescent="0.35">
      <c r="A163" s="3">
        <v>0.59999999999999964</v>
      </c>
      <c r="B163" s="3">
        <v>13</v>
      </c>
      <c r="C163" s="2">
        <f t="shared" si="5"/>
        <v>225.51999999999998</v>
      </c>
      <c r="D163" s="2">
        <f t="shared" si="6"/>
        <v>473.23200000000003</v>
      </c>
      <c r="F163" s="2" cm="1">
        <f t="array" ref="F163">INDEX($B$6:$B$23, $B163+1)</f>
        <v>169</v>
      </c>
      <c r="G163" s="2" cm="1">
        <f t="array" ref="G163">INDEX($C$6:$C$23, $B163+1)</f>
        <v>435</v>
      </c>
      <c r="H163" s="2" cm="1">
        <f t="array" ref="H163">INDEX($B$6:$B$23, $B163+2)</f>
        <v>292</v>
      </c>
      <c r="I163" s="2" cm="1">
        <f t="array" ref="I163">INDEX($C$6:$C$23, $B163+2)</f>
        <v>486</v>
      </c>
      <c r="J163" s="2" cm="1">
        <f t="array" ref="J163">INDEX($D$6:$D$23, $B163+1)</f>
        <v>17</v>
      </c>
      <c r="K163" s="2" cm="1">
        <f t="array" ref="K163">INDEX($E$6:$E$23, $B163+1)</f>
        <v>18</v>
      </c>
      <c r="L163" s="2" cm="1">
        <f t="array" ref="L163">INDEX($F$6:$F$23, $B163+2)</f>
        <v>-65</v>
      </c>
      <c r="M163" s="2" cm="1">
        <f t="array" ref="M163">INDEX($G$6:$G$23, $B163+2)</f>
        <v>0</v>
      </c>
    </row>
    <row r="164" spans="1:13" x14ac:dyDescent="0.35">
      <c r="A164" s="3">
        <v>0.69999999999999929</v>
      </c>
      <c r="B164" s="3">
        <v>13</v>
      </c>
      <c r="C164" s="2">
        <f t="shared" si="5"/>
        <v>239.97999999999985</v>
      </c>
      <c r="D164" s="2">
        <f t="shared" si="6"/>
        <v>478.38599999999991</v>
      </c>
      <c r="F164" s="2" cm="1">
        <f t="array" ref="F164">INDEX($B$6:$B$23, $B164+1)</f>
        <v>169</v>
      </c>
      <c r="G164" s="2" cm="1">
        <f t="array" ref="G164">INDEX($C$6:$C$23, $B164+1)</f>
        <v>435</v>
      </c>
      <c r="H164" s="2" cm="1">
        <f t="array" ref="H164">INDEX($B$6:$B$23, $B164+2)</f>
        <v>292</v>
      </c>
      <c r="I164" s="2" cm="1">
        <f t="array" ref="I164">INDEX($C$6:$C$23, $B164+2)</f>
        <v>486</v>
      </c>
      <c r="J164" s="2" cm="1">
        <f t="array" ref="J164">INDEX($D$6:$D$23, $B164+1)</f>
        <v>17</v>
      </c>
      <c r="K164" s="2" cm="1">
        <f t="array" ref="K164">INDEX($E$6:$E$23, $B164+1)</f>
        <v>18</v>
      </c>
      <c r="L164" s="2" cm="1">
        <f t="array" ref="L164">INDEX($F$6:$F$23, $B164+2)</f>
        <v>-65</v>
      </c>
      <c r="M164" s="2" cm="1">
        <f t="array" ref="M164">INDEX($G$6:$G$23, $B164+2)</f>
        <v>0</v>
      </c>
    </row>
    <row r="165" spans="1:13" x14ac:dyDescent="0.35">
      <c r="A165" s="3">
        <v>0.80000000000000071</v>
      </c>
      <c r="B165" s="3">
        <v>13</v>
      </c>
      <c r="C165" s="2">
        <f t="shared" si="5"/>
        <v>255.88000000000014</v>
      </c>
      <c r="D165" s="2">
        <f t="shared" si="6"/>
        <v>482.42400000000009</v>
      </c>
      <c r="F165" s="2" cm="1">
        <f t="array" ref="F165">INDEX($B$6:$B$23, $B165+1)</f>
        <v>169</v>
      </c>
      <c r="G165" s="2" cm="1">
        <f t="array" ref="G165">INDEX($C$6:$C$23, $B165+1)</f>
        <v>435</v>
      </c>
      <c r="H165" s="2" cm="1">
        <f t="array" ref="H165">INDEX($B$6:$B$23, $B165+2)</f>
        <v>292</v>
      </c>
      <c r="I165" s="2" cm="1">
        <f t="array" ref="I165">INDEX($C$6:$C$23, $B165+2)</f>
        <v>486</v>
      </c>
      <c r="J165" s="2" cm="1">
        <f t="array" ref="J165">INDEX($D$6:$D$23, $B165+1)</f>
        <v>17</v>
      </c>
      <c r="K165" s="2" cm="1">
        <f t="array" ref="K165">INDEX($E$6:$E$23, $B165+1)</f>
        <v>18</v>
      </c>
      <c r="L165" s="2" cm="1">
        <f t="array" ref="L165">INDEX($F$6:$F$23, $B165+2)</f>
        <v>-65</v>
      </c>
      <c r="M165" s="2" cm="1">
        <f t="array" ref="M165">INDEX($G$6:$G$23, $B165+2)</f>
        <v>0</v>
      </c>
    </row>
    <row r="166" spans="1:13" x14ac:dyDescent="0.35">
      <c r="A166" s="3">
        <v>0.90000000000000036</v>
      </c>
      <c r="B166" s="3">
        <v>13</v>
      </c>
      <c r="C166" s="2">
        <f t="shared" si="5"/>
        <v>273.22000000000008</v>
      </c>
      <c r="D166" s="2">
        <f t="shared" si="6"/>
        <v>485.05799999999999</v>
      </c>
      <c r="F166" s="2" cm="1">
        <f t="array" ref="F166">INDEX($B$6:$B$23, $B166+1)</f>
        <v>169</v>
      </c>
      <c r="G166" s="2" cm="1">
        <f t="array" ref="G166">INDEX($C$6:$C$23, $B166+1)</f>
        <v>435</v>
      </c>
      <c r="H166" s="2" cm="1">
        <f t="array" ref="H166">INDEX($B$6:$B$23, $B166+2)</f>
        <v>292</v>
      </c>
      <c r="I166" s="2" cm="1">
        <f t="array" ref="I166">INDEX($C$6:$C$23, $B166+2)</f>
        <v>486</v>
      </c>
      <c r="J166" s="2" cm="1">
        <f t="array" ref="J166">INDEX($D$6:$D$23, $B166+1)</f>
        <v>17</v>
      </c>
      <c r="K166" s="2" cm="1">
        <f t="array" ref="K166">INDEX($E$6:$E$23, $B166+1)</f>
        <v>18</v>
      </c>
      <c r="L166" s="2" cm="1">
        <f t="array" ref="L166">INDEX($F$6:$F$23, $B166+2)</f>
        <v>-65</v>
      </c>
      <c r="M166" s="2" cm="1">
        <f t="array" ref="M166">INDEX($G$6:$G$23, $B166+2)</f>
        <v>0</v>
      </c>
    </row>
    <row r="167" spans="1:13" x14ac:dyDescent="0.35">
      <c r="A167" s="3">
        <v>0</v>
      </c>
      <c r="B167" s="3">
        <v>14</v>
      </c>
      <c r="C167" s="2">
        <f t="shared" si="5"/>
        <v>292</v>
      </c>
      <c r="D167" s="2">
        <f t="shared" si="6"/>
        <v>486</v>
      </c>
      <c r="F167" s="2" cm="1">
        <f t="array" ref="F167">INDEX($B$6:$B$23, $B167+1)</f>
        <v>292</v>
      </c>
      <c r="G167" s="2" cm="1">
        <f t="array" ref="G167">INDEX($C$6:$C$23, $B167+1)</f>
        <v>486</v>
      </c>
      <c r="H167" s="2" cm="1">
        <f t="array" ref="H167">INDEX($B$6:$B$23, $B167+2)</f>
        <v>426</v>
      </c>
      <c r="I167" s="2" cm="1">
        <f t="array" ref="I167">INDEX($C$6:$C$23, $B167+2)</f>
        <v>421</v>
      </c>
      <c r="J167" s="2" cm="1">
        <f t="array" ref="J167">INDEX($D$6:$D$23, $B167+1)</f>
        <v>21</v>
      </c>
      <c r="K167" s="2" cm="1">
        <f t="array" ref="K167">INDEX($E$6:$E$23, $B167+1)</f>
        <v>0</v>
      </c>
      <c r="L167" s="2" cm="1">
        <f t="array" ref="L167">INDEX($F$6:$F$23, $B167+2)</f>
        <v>-42</v>
      </c>
      <c r="M167" s="2" cm="1">
        <f t="array" ref="M167">INDEX($G$6:$G$23, $B167+2)</f>
        <v>59</v>
      </c>
    </row>
    <row r="168" spans="1:13" x14ac:dyDescent="0.35">
      <c r="A168" s="3">
        <v>9.9999999999999645E-2</v>
      </c>
      <c r="B168" s="3">
        <v>14</v>
      </c>
      <c r="C168" s="2">
        <f t="shared" si="5"/>
        <v>299.721</v>
      </c>
      <c r="D168" s="2">
        <f t="shared" si="6"/>
        <v>485.77300000000002</v>
      </c>
      <c r="F168" s="2" cm="1">
        <f t="array" ref="F168">INDEX($B$6:$B$23, $B168+1)</f>
        <v>292</v>
      </c>
      <c r="G168" s="2" cm="1">
        <f t="array" ref="G168">INDEX($C$6:$C$23, $B168+1)</f>
        <v>486</v>
      </c>
      <c r="H168" s="2" cm="1">
        <f t="array" ref="H168">INDEX($B$6:$B$23, $B168+2)</f>
        <v>426</v>
      </c>
      <c r="I168" s="2" cm="1">
        <f t="array" ref="I168">INDEX($C$6:$C$23, $B168+2)</f>
        <v>421</v>
      </c>
      <c r="J168" s="2" cm="1">
        <f t="array" ref="J168">INDEX($D$6:$D$23, $B168+1)</f>
        <v>21</v>
      </c>
      <c r="K168" s="2" cm="1">
        <f t="array" ref="K168">INDEX($E$6:$E$23, $B168+1)</f>
        <v>0</v>
      </c>
      <c r="L168" s="2" cm="1">
        <f t="array" ref="L168">INDEX($F$6:$F$23, $B168+2)</f>
        <v>-42</v>
      </c>
      <c r="M168" s="2" cm="1">
        <f t="array" ref="M168">INDEX($G$6:$G$23, $B168+2)</f>
        <v>59</v>
      </c>
    </row>
    <row r="169" spans="1:13" x14ac:dyDescent="0.35">
      <c r="A169" s="3">
        <v>0.19999999999999929</v>
      </c>
      <c r="B169" s="3">
        <v>14</v>
      </c>
      <c r="C169" s="2">
        <f t="shared" si="5"/>
        <v>309.96799999999985</v>
      </c>
      <c r="D169" s="2">
        <f t="shared" si="6"/>
        <v>484.90400000000005</v>
      </c>
      <c r="F169" s="2" cm="1">
        <f t="array" ref="F169">INDEX($B$6:$B$23, $B169+1)</f>
        <v>292</v>
      </c>
      <c r="G169" s="2" cm="1">
        <f t="array" ref="G169">INDEX($C$6:$C$23, $B169+1)</f>
        <v>486</v>
      </c>
      <c r="H169" s="2" cm="1">
        <f t="array" ref="H169">INDEX($B$6:$B$23, $B169+2)</f>
        <v>426</v>
      </c>
      <c r="I169" s="2" cm="1">
        <f t="array" ref="I169">INDEX($C$6:$C$23, $B169+2)</f>
        <v>421</v>
      </c>
      <c r="J169" s="2" cm="1">
        <f t="array" ref="J169">INDEX($D$6:$D$23, $B169+1)</f>
        <v>21</v>
      </c>
      <c r="K169" s="2" cm="1">
        <f t="array" ref="K169">INDEX($E$6:$E$23, $B169+1)</f>
        <v>0</v>
      </c>
      <c r="L169" s="2" cm="1">
        <f t="array" ref="L169">INDEX($F$6:$F$23, $B169+2)</f>
        <v>-42</v>
      </c>
      <c r="M169" s="2" cm="1">
        <f t="array" ref="M169">INDEX($G$6:$G$23, $B169+2)</f>
        <v>59</v>
      </c>
    </row>
    <row r="170" spans="1:13" x14ac:dyDescent="0.35">
      <c r="A170" s="3">
        <v>0.30000000000000071</v>
      </c>
      <c r="B170" s="3">
        <v>14</v>
      </c>
      <c r="C170" s="2">
        <f t="shared" si="5"/>
        <v>322.26700000000005</v>
      </c>
      <c r="D170" s="2">
        <f t="shared" si="6"/>
        <v>483.11099999999999</v>
      </c>
      <c r="F170" s="2" cm="1">
        <f t="array" ref="F170">INDEX($B$6:$B$23, $B170+1)</f>
        <v>292</v>
      </c>
      <c r="G170" s="2" cm="1">
        <f t="array" ref="G170">INDEX($C$6:$C$23, $B170+1)</f>
        <v>486</v>
      </c>
      <c r="H170" s="2" cm="1">
        <f t="array" ref="H170">INDEX($B$6:$B$23, $B170+2)</f>
        <v>426</v>
      </c>
      <c r="I170" s="2" cm="1">
        <f t="array" ref="I170">INDEX($C$6:$C$23, $B170+2)</f>
        <v>421</v>
      </c>
      <c r="J170" s="2" cm="1">
        <f t="array" ref="J170">INDEX($D$6:$D$23, $B170+1)</f>
        <v>21</v>
      </c>
      <c r="K170" s="2" cm="1">
        <f t="array" ref="K170">INDEX($E$6:$E$23, $B170+1)</f>
        <v>0</v>
      </c>
      <c r="L170" s="2" cm="1">
        <f t="array" ref="L170">INDEX($F$6:$F$23, $B170+2)</f>
        <v>-42</v>
      </c>
      <c r="M170" s="2" cm="1">
        <f t="array" ref="M170">INDEX($G$6:$G$23, $B170+2)</f>
        <v>59</v>
      </c>
    </row>
    <row r="171" spans="1:13" x14ac:dyDescent="0.35">
      <c r="A171" s="3">
        <v>0.40000000000000036</v>
      </c>
      <c r="B171" s="3">
        <v>14</v>
      </c>
      <c r="C171" s="2">
        <f t="shared" si="5"/>
        <v>336.14400000000006</v>
      </c>
      <c r="D171" s="2">
        <f t="shared" si="6"/>
        <v>480.11200000000002</v>
      </c>
      <c r="F171" s="2" cm="1">
        <f t="array" ref="F171">INDEX($B$6:$B$23, $B171+1)</f>
        <v>292</v>
      </c>
      <c r="G171" s="2" cm="1">
        <f t="array" ref="G171">INDEX($C$6:$C$23, $B171+1)</f>
        <v>486</v>
      </c>
      <c r="H171" s="2" cm="1">
        <f t="array" ref="H171">INDEX($B$6:$B$23, $B171+2)</f>
        <v>426</v>
      </c>
      <c r="I171" s="2" cm="1">
        <f t="array" ref="I171">INDEX($C$6:$C$23, $B171+2)</f>
        <v>421</v>
      </c>
      <c r="J171" s="2" cm="1">
        <f t="array" ref="J171">INDEX($D$6:$D$23, $B171+1)</f>
        <v>21</v>
      </c>
      <c r="K171" s="2" cm="1">
        <f t="array" ref="K171">INDEX($E$6:$E$23, $B171+1)</f>
        <v>0</v>
      </c>
      <c r="L171" s="2" cm="1">
        <f t="array" ref="L171">INDEX($F$6:$F$23, $B171+2)</f>
        <v>-42</v>
      </c>
      <c r="M171" s="2" cm="1">
        <f t="array" ref="M171">INDEX($G$6:$G$23, $B171+2)</f>
        <v>59</v>
      </c>
    </row>
    <row r="172" spans="1:13" x14ac:dyDescent="0.35">
      <c r="A172" s="3">
        <v>0.5</v>
      </c>
      <c r="B172" s="3">
        <v>14</v>
      </c>
      <c r="C172" s="2">
        <f t="shared" si="5"/>
        <v>351.125</v>
      </c>
      <c r="D172" s="2">
        <f t="shared" si="6"/>
        <v>475.625</v>
      </c>
      <c r="F172" s="2" cm="1">
        <f t="array" ref="F172">INDEX($B$6:$B$23, $B172+1)</f>
        <v>292</v>
      </c>
      <c r="G172" s="2" cm="1">
        <f t="array" ref="G172">INDEX($C$6:$C$23, $B172+1)</f>
        <v>486</v>
      </c>
      <c r="H172" s="2" cm="1">
        <f t="array" ref="H172">INDEX($B$6:$B$23, $B172+2)</f>
        <v>426</v>
      </c>
      <c r="I172" s="2" cm="1">
        <f t="array" ref="I172">INDEX($C$6:$C$23, $B172+2)</f>
        <v>421</v>
      </c>
      <c r="J172" s="2" cm="1">
        <f t="array" ref="J172">INDEX($D$6:$D$23, $B172+1)</f>
        <v>21</v>
      </c>
      <c r="K172" s="2" cm="1">
        <f t="array" ref="K172">INDEX($E$6:$E$23, $B172+1)</f>
        <v>0</v>
      </c>
      <c r="L172" s="2" cm="1">
        <f t="array" ref="L172">INDEX($F$6:$F$23, $B172+2)</f>
        <v>-42</v>
      </c>
      <c r="M172" s="2" cm="1">
        <f t="array" ref="M172">INDEX($G$6:$G$23, $B172+2)</f>
        <v>59</v>
      </c>
    </row>
    <row r="173" spans="1:13" x14ac:dyDescent="0.35">
      <c r="A173" s="3">
        <v>0.59999999999999964</v>
      </c>
      <c r="B173" s="3">
        <v>14</v>
      </c>
      <c r="C173" s="2">
        <f t="shared" si="5"/>
        <v>366.73599999999999</v>
      </c>
      <c r="D173" s="2">
        <f t="shared" si="6"/>
        <v>469.36800000000005</v>
      </c>
      <c r="F173" s="2" cm="1">
        <f t="array" ref="F173">INDEX($B$6:$B$23, $B173+1)</f>
        <v>292</v>
      </c>
      <c r="G173" s="2" cm="1">
        <f t="array" ref="G173">INDEX($C$6:$C$23, $B173+1)</f>
        <v>486</v>
      </c>
      <c r="H173" s="2" cm="1">
        <f t="array" ref="H173">INDEX($B$6:$B$23, $B173+2)</f>
        <v>426</v>
      </c>
      <c r="I173" s="2" cm="1">
        <f t="array" ref="I173">INDEX($C$6:$C$23, $B173+2)</f>
        <v>421</v>
      </c>
      <c r="J173" s="2" cm="1">
        <f t="array" ref="J173">INDEX($D$6:$D$23, $B173+1)</f>
        <v>21</v>
      </c>
      <c r="K173" s="2" cm="1">
        <f t="array" ref="K173">INDEX($E$6:$E$23, $B173+1)</f>
        <v>0</v>
      </c>
      <c r="L173" s="2" cm="1">
        <f t="array" ref="L173">INDEX($F$6:$F$23, $B173+2)</f>
        <v>-42</v>
      </c>
      <c r="M173" s="2" cm="1">
        <f t="array" ref="M173">INDEX($G$6:$G$23, $B173+2)</f>
        <v>59</v>
      </c>
    </row>
    <row r="174" spans="1:13" x14ac:dyDescent="0.35">
      <c r="A174" s="3">
        <v>0.69999999999999929</v>
      </c>
      <c r="B174" s="3">
        <v>14</v>
      </c>
      <c r="C174" s="2">
        <f t="shared" si="5"/>
        <v>382.50299999999982</v>
      </c>
      <c r="D174" s="2">
        <f t="shared" si="6"/>
        <v>461.05899999999997</v>
      </c>
      <c r="F174" s="2" cm="1">
        <f t="array" ref="F174">INDEX($B$6:$B$23, $B174+1)</f>
        <v>292</v>
      </c>
      <c r="G174" s="2" cm="1">
        <f t="array" ref="G174">INDEX($C$6:$C$23, $B174+1)</f>
        <v>486</v>
      </c>
      <c r="H174" s="2" cm="1">
        <f t="array" ref="H174">INDEX($B$6:$B$23, $B174+2)</f>
        <v>426</v>
      </c>
      <c r="I174" s="2" cm="1">
        <f t="array" ref="I174">INDEX($C$6:$C$23, $B174+2)</f>
        <v>421</v>
      </c>
      <c r="J174" s="2" cm="1">
        <f t="array" ref="J174">INDEX($D$6:$D$23, $B174+1)</f>
        <v>21</v>
      </c>
      <c r="K174" s="2" cm="1">
        <f t="array" ref="K174">INDEX($E$6:$E$23, $B174+1)</f>
        <v>0</v>
      </c>
      <c r="L174" s="2" cm="1">
        <f t="array" ref="L174">INDEX($F$6:$F$23, $B174+2)</f>
        <v>-42</v>
      </c>
      <c r="M174" s="2" cm="1">
        <f t="array" ref="M174">INDEX($G$6:$G$23, $B174+2)</f>
        <v>59</v>
      </c>
    </row>
    <row r="175" spans="1:13" x14ac:dyDescent="0.35">
      <c r="A175" s="3">
        <v>0.80000000000000071</v>
      </c>
      <c r="B175" s="3">
        <v>14</v>
      </c>
      <c r="C175" s="2">
        <f t="shared" si="5"/>
        <v>397.95200000000011</v>
      </c>
      <c r="D175" s="2">
        <f t="shared" si="6"/>
        <v>450.41599999999994</v>
      </c>
      <c r="F175" s="2" cm="1">
        <f t="array" ref="F175">INDEX($B$6:$B$23, $B175+1)</f>
        <v>292</v>
      </c>
      <c r="G175" s="2" cm="1">
        <f t="array" ref="G175">INDEX($C$6:$C$23, $B175+1)</f>
        <v>486</v>
      </c>
      <c r="H175" s="2" cm="1">
        <f t="array" ref="H175">INDEX($B$6:$B$23, $B175+2)</f>
        <v>426</v>
      </c>
      <c r="I175" s="2" cm="1">
        <f t="array" ref="I175">INDEX($C$6:$C$23, $B175+2)</f>
        <v>421</v>
      </c>
      <c r="J175" s="2" cm="1">
        <f t="array" ref="J175">INDEX($D$6:$D$23, $B175+1)</f>
        <v>21</v>
      </c>
      <c r="K175" s="2" cm="1">
        <f t="array" ref="K175">INDEX($E$6:$E$23, $B175+1)</f>
        <v>0</v>
      </c>
      <c r="L175" s="2" cm="1">
        <f t="array" ref="L175">INDEX($F$6:$F$23, $B175+2)</f>
        <v>-42</v>
      </c>
      <c r="M175" s="2" cm="1">
        <f t="array" ref="M175">INDEX($G$6:$G$23, $B175+2)</f>
        <v>59</v>
      </c>
    </row>
    <row r="176" spans="1:13" x14ac:dyDescent="0.35">
      <c r="A176" s="3">
        <v>0.90000000000000036</v>
      </c>
      <c r="B176" s="3">
        <v>14</v>
      </c>
      <c r="C176" s="2">
        <f t="shared" si="5"/>
        <v>412.60900000000004</v>
      </c>
      <c r="D176" s="2">
        <f t="shared" si="6"/>
        <v>437.15699999999993</v>
      </c>
      <c r="F176" s="2" cm="1">
        <f t="array" ref="F176">INDEX($B$6:$B$23, $B176+1)</f>
        <v>292</v>
      </c>
      <c r="G176" s="2" cm="1">
        <f t="array" ref="G176">INDEX($C$6:$C$23, $B176+1)</f>
        <v>486</v>
      </c>
      <c r="H176" s="2" cm="1">
        <f t="array" ref="H176">INDEX($B$6:$B$23, $B176+2)</f>
        <v>426</v>
      </c>
      <c r="I176" s="2" cm="1">
        <f t="array" ref="I176">INDEX($C$6:$C$23, $B176+2)</f>
        <v>421</v>
      </c>
      <c r="J176" s="2" cm="1">
        <f t="array" ref="J176">INDEX($D$6:$D$23, $B176+1)</f>
        <v>21</v>
      </c>
      <c r="K176" s="2" cm="1">
        <f t="array" ref="K176">INDEX($E$6:$E$23, $B176+1)</f>
        <v>0</v>
      </c>
      <c r="L176" s="2" cm="1">
        <f t="array" ref="L176">INDEX($F$6:$F$23, $B176+2)</f>
        <v>-42</v>
      </c>
      <c r="M176" s="2" cm="1">
        <f t="array" ref="M176">INDEX($G$6:$G$23, $B176+2)</f>
        <v>59</v>
      </c>
    </row>
    <row r="177" spans="1:13" x14ac:dyDescent="0.35">
      <c r="A177" s="3">
        <v>0</v>
      </c>
      <c r="B177" s="3">
        <v>15</v>
      </c>
      <c r="C177" s="2">
        <f t="shared" si="5"/>
        <v>426</v>
      </c>
      <c r="D177" s="2">
        <f t="shared" si="6"/>
        <v>421</v>
      </c>
      <c r="F177" s="2" cm="1">
        <f t="array" ref="F177">INDEX($B$6:$B$23, $B177+1)</f>
        <v>426</v>
      </c>
      <c r="G177" s="2" cm="1">
        <f t="array" ref="G177">INDEX($C$6:$C$23, $B177+1)</f>
        <v>421</v>
      </c>
      <c r="H177" s="2" cm="1">
        <f t="array" ref="H177">INDEX($B$6:$B$23, $B177+2)</f>
        <v>455</v>
      </c>
      <c r="I177" s="2" cm="1">
        <f t="array" ref="I177">INDEX($C$6:$C$23, $B177+2)</f>
        <v>281</v>
      </c>
      <c r="J177" s="2" cm="1">
        <f t="array" ref="J177">INDEX($D$6:$D$23, $B177+1)</f>
        <v>31</v>
      </c>
      <c r="K177" s="2" cm="1">
        <f t="array" ref="K177">INDEX($E$6:$E$23, $B177+1)</f>
        <v>-43</v>
      </c>
      <c r="L177" s="2" cm="1">
        <f t="array" ref="L177">INDEX($F$6:$F$23, $B177+2)</f>
        <v>0</v>
      </c>
      <c r="M177" s="2" cm="1">
        <f t="array" ref="M177">INDEX($G$6:$G$23, $B177+2)</f>
        <v>51</v>
      </c>
    </row>
    <row r="178" spans="1:13" x14ac:dyDescent="0.35">
      <c r="A178" s="3">
        <v>9.9999999999999645E-2</v>
      </c>
      <c r="B178" s="3">
        <v>15</v>
      </c>
      <c r="C178" s="2">
        <f t="shared" si="5"/>
        <v>434.34499999999991</v>
      </c>
      <c r="D178" s="2">
        <f t="shared" si="6"/>
        <v>408.0080000000001</v>
      </c>
      <c r="F178" s="2" cm="1">
        <f t="array" ref="F178">INDEX($B$6:$B$23, $B178+1)</f>
        <v>426</v>
      </c>
      <c r="G178" s="2" cm="1">
        <f t="array" ref="G178">INDEX($C$6:$C$23, $B178+1)</f>
        <v>421</v>
      </c>
      <c r="H178" s="2" cm="1">
        <f t="array" ref="H178">INDEX($B$6:$B$23, $B178+2)</f>
        <v>455</v>
      </c>
      <c r="I178" s="2" cm="1">
        <f t="array" ref="I178">INDEX($C$6:$C$23, $B178+2)</f>
        <v>281</v>
      </c>
      <c r="J178" s="2" cm="1">
        <f t="array" ref="J178">INDEX($D$6:$D$23, $B178+1)</f>
        <v>31</v>
      </c>
      <c r="K178" s="2" cm="1">
        <f t="array" ref="K178">INDEX($E$6:$E$23, $B178+1)</f>
        <v>-43</v>
      </c>
      <c r="L178" s="2" cm="1">
        <f t="array" ref="L178">INDEX($F$6:$F$23, $B178+2)</f>
        <v>0</v>
      </c>
      <c r="M178" s="2" cm="1">
        <f t="array" ref="M178">INDEX($G$6:$G$23, $B178+2)</f>
        <v>51</v>
      </c>
    </row>
    <row r="179" spans="1:13" x14ac:dyDescent="0.35">
      <c r="A179" s="3">
        <v>0.19999999999999929</v>
      </c>
      <c r="B179" s="3">
        <v>15</v>
      </c>
      <c r="C179" s="2">
        <f t="shared" si="5"/>
        <v>440.92</v>
      </c>
      <c r="D179" s="2">
        <f t="shared" si="6"/>
        <v>394.82400000000013</v>
      </c>
      <c r="F179" s="2" cm="1">
        <f t="array" ref="F179">INDEX($B$6:$B$23, $B179+1)</f>
        <v>426</v>
      </c>
      <c r="G179" s="2" cm="1">
        <f t="array" ref="G179">INDEX($C$6:$C$23, $B179+1)</f>
        <v>421</v>
      </c>
      <c r="H179" s="2" cm="1">
        <f t="array" ref="H179">INDEX($B$6:$B$23, $B179+2)</f>
        <v>455</v>
      </c>
      <c r="I179" s="2" cm="1">
        <f t="array" ref="I179">INDEX($C$6:$C$23, $B179+2)</f>
        <v>281</v>
      </c>
      <c r="J179" s="2" cm="1">
        <f t="array" ref="J179">INDEX($D$6:$D$23, $B179+1)</f>
        <v>31</v>
      </c>
      <c r="K179" s="2" cm="1">
        <f t="array" ref="K179">INDEX($E$6:$E$23, $B179+1)</f>
        <v>-43</v>
      </c>
      <c r="L179" s="2" cm="1">
        <f t="array" ref="L179">INDEX($F$6:$F$23, $B179+2)</f>
        <v>0</v>
      </c>
      <c r="M179" s="2" cm="1">
        <f t="array" ref="M179">INDEX($G$6:$G$23, $B179+2)</f>
        <v>51</v>
      </c>
    </row>
    <row r="180" spans="1:13" x14ac:dyDescent="0.35">
      <c r="A180" s="3">
        <v>0.30000000000000071</v>
      </c>
      <c r="B180" s="3">
        <v>15</v>
      </c>
      <c r="C180" s="2">
        <f t="shared" si="5"/>
        <v>445.935</v>
      </c>
      <c r="D180" s="2">
        <f t="shared" si="6"/>
        <v>381.43599999999981</v>
      </c>
      <c r="F180" s="2" cm="1">
        <f t="array" ref="F180">INDEX($B$6:$B$23, $B180+1)</f>
        <v>426</v>
      </c>
      <c r="G180" s="2" cm="1">
        <f t="array" ref="G180">INDEX($C$6:$C$23, $B180+1)</f>
        <v>421</v>
      </c>
      <c r="H180" s="2" cm="1">
        <f t="array" ref="H180">INDEX($B$6:$B$23, $B180+2)</f>
        <v>455</v>
      </c>
      <c r="I180" s="2" cm="1">
        <f t="array" ref="I180">INDEX($C$6:$C$23, $B180+2)</f>
        <v>281</v>
      </c>
      <c r="J180" s="2" cm="1">
        <f t="array" ref="J180">INDEX($D$6:$D$23, $B180+1)</f>
        <v>31</v>
      </c>
      <c r="K180" s="2" cm="1">
        <f t="array" ref="K180">INDEX($E$6:$E$23, $B180+1)</f>
        <v>-43</v>
      </c>
      <c r="L180" s="2" cm="1">
        <f t="array" ref="L180">INDEX($F$6:$F$23, $B180+2)</f>
        <v>0</v>
      </c>
      <c r="M180" s="2" cm="1">
        <f t="array" ref="M180">INDEX($G$6:$G$23, $B180+2)</f>
        <v>51</v>
      </c>
    </row>
    <row r="181" spans="1:13" x14ac:dyDescent="0.35">
      <c r="A181" s="3">
        <v>0.40000000000000036</v>
      </c>
      <c r="B181" s="3">
        <v>15</v>
      </c>
      <c r="C181" s="2">
        <f t="shared" si="5"/>
        <v>449.60000000000008</v>
      </c>
      <c r="D181" s="2">
        <f t="shared" si="6"/>
        <v>367.83200000000005</v>
      </c>
      <c r="F181" s="2" cm="1">
        <f t="array" ref="F181">INDEX($B$6:$B$23, $B181+1)</f>
        <v>426</v>
      </c>
      <c r="G181" s="2" cm="1">
        <f t="array" ref="G181">INDEX($C$6:$C$23, $B181+1)</f>
        <v>421</v>
      </c>
      <c r="H181" s="2" cm="1">
        <f t="array" ref="H181">INDEX($B$6:$B$23, $B181+2)</f>
        <v>455</v>
      </c>
      <c r="I181" s="2" cm="1">
        <f t="array" ref="I181">INDEX($C$6:$C$23, $B181+2)</f>
        <v>281</v>
      </c>
      <c r="J181" s="2" cm="1">
        <f t="array" ref="J181">INDEX($D$6:$D$23, $B181+1)</f>
        <v>31</v>
      </c>
      <c r="K181" s="2" cm="1">
        <f t="array" ref="K181">INDEX($E$6:$E$23, $B181+1)</f>
        <v>-43</v>
      </c>
      <c r="L181" s="2" cm="1">
        <f t="array" ref="L181">INDEX($F$6:$F$23, $B181+2)</f>
        <v>0</v>
      </c>
      <c r="M181" s="2" cm="1">
        <f t="array" ref="M181">INDEX($G$6:$G$23, $B181+2)</f>
        <v>51</v>
      </c>
    </row>
    <row r="182" spans="1:13" x14ac:dyDescent="0.35">
      <c r="A182" s="3">
        <v>0.5</v>
      </c>
      <c r="B182" s="3">
        <v>15</v>
      </c>
      <c r="C182" s="2">
        <f t="shared" si="5"/>
        <v>452.125</v>
      </c>
      <c r="D182" s="2">
        <f t="shared" si="6"/>
        <v>354</v>
      </c>
      <c r="F182" s="2" cm="1">
        <f t="array" ref="F182">INDEX($B$6:$B$23, $B182+1)</f>
        <v>426</v>
      </c>
      <c r="G182" s="2" cm="1">
        <f t="array" ref="G182">INDEX($C$6:$C$23, $B182+1)</f>
        <v>421</v>
      </c>
      <c r="H182" s="2" cm="1">
        <f t="array" ref="H182">INDEX($B$6:$B$23, $B182+2)</f>
        <v>455</v>
      </c>
      <c r="I182" s="2" cm="1">
        <f t="array" ref="I182">INDEX($C$6:$C$23, $B182+2)</f>
        <v>281</v>
      </c>
      <c r="J182" s="2" cm="1">
        <f t="array" ref="J182">INDEX($D$6:$D$23, $B182+1)</f>
        <v>31</v>
      </c>
      <c r="K182" s="2" cm="1">
        <f t="array" ref="K182">INDEX($E$6:$E$23, $B182+1)</f>
        <v>-43</v>
      </c>
      <c r="L182" s="2" cm="1">
        <f t="array" ref="L182">INDEX($F$6:$F$23, $B182+2)</f>
        <v>0</v>
      </c>
      <c r="M182" s="2" cm="1">
        <f t="array" ref="M182">INDEX($G$6:$G$23, $B182+2)</f>
        <v>51</v>
      </c>
    </row>
    <row r="183" spans="1:13" x14ac:dyDescent="0.35">
      <c r="A183" s="3">
        <v>0.59999999999999964</v>
      </c>
      <c r="B183" s="3">
        <v>15</v>
      </c>
      <c r="C183" s="2">
        <f t="shared" si="5"/>
        <v>453.72</v>
      </c>
      <c r="D183" s="2">
        <f t="shared" si="6"/>
        <v>339.92800000000005</v>
      </c>
      <c r="F183" s="2" cm="1">
        <f t="array" ref="F183">INDEX($B$6:$B$23, $B183+1)</f>
        <v>426</v>
      </c>
      <c r="G183" s="2" cm="1">
        <f t="array" ref="G183">INDEX($C$6:$C$23, $B183+1)</f>
        <v>421</v>
      </c>
      <c r="H183" s="2" cm="1">
        <f t="array" ref="H183">INDEX($B$6:$B$23, $B183+2)</f>
        <v>455</v>
      </c>
      <c r="I183" s="2" cm="1">
        <f t="array" ref="I183">INDEX($C$6:$C$23, $B183+2)</f>
        <v>281</v>
      </c>
      <c r="J183" s="2" cm="1">
        <f t="array" ref="J183">INDEX($D$6:$D$23, $B183+1)</f>
        <v>31</v>
      </c>
      <c r="K183" s="2" cm="1">
        <f t="array" ref="K183">INDEX($E$6:$E$23, $B183+1)</f>
        <v>-43</v>
      </c>
      <c r="L183" s="2" cm="1">
        <f t="array" ref="L183">INDEX($F$6:$F$23, $B183+2)</f>
        <v>0</v>
      </c>
      <c r="M183" s="2" cm="1">
        <f t="array" ref="M183">INDEX($G$6:$G$23, $B183+2)</f>
        <v>51</v>
      </c>
    </row>
    <row r="184" spans="1:13" x14ac:dyDescent="0.35">
      <c r="A184" s="3">
        <v>0.69999999999999929</v>
      </c>
      <c r="B184" s="3">
        <v>15</v>
      </c>
      <c r="C184" s="2">
        <f t="shared" si="5"/>
        <v>454.59499999999997</v>
      </c>
      <c r="D184" s="2">
        <f t="shared" si="6"/>
        <v>325.6040000000001</v>
      </c>
      <c r="F184" s="2" cm="1">
        <f t="array" ref="F184">INDEX($B$6:$B$23, $B184+1)</f>
        <v>426</v>
      </c>
      <c r="G184" s="2" cm="1">
        <f t="array" ref="G184">INDEX($C$6:$C$23, $B184+1)</f>
        <v>421</v>
      </c>
      <c r="H184" s="2" cm="1">
        <f t="array" ref="H184">INDEX($B$6:$B$23, $B184+2)</f>
        <v>455</v>
      </c>
      <c r="I184" s="2" cm="1">
        <f t="array" ref="I184">INDEX($C$6:$C$23, $B184+2)</f>
        <v>281</v>
      </c>
      <c r="J184" s="2" cm="1">
        <f t="array" ref="J184">INDEX($D$6:$D$23, $B184+1)</f>
        <v>31</v>
      </c>
      <c r="K184" s="2" cm="1">
        <f t="array" ref="K184">INDEX($E$6:$E$23, $B184+1)</f>
        <v>-43</v>
      </c>
      <c r="L184" s="2" cm="1">
        <f t="array" ref="L184">INDEX($F$6:$F$23, $B184+2)</f>
        <v>0</v>
      </c>
      <c r="M184" s="2" cm="1">
        <f t="array" ref="M184">INDEX($G$6:$G$23, $B184+2)</f>
        <v>51</v>
      </c>
    </row>
    <row r="185" spans="1:13" x14ac:dyDescent="0.35">
      <c r="A185" s="3">
        <v>0.80000000000000071</v>
      </c>
      <c r="B185" s="3">
        <v>15</v>
      </c>
      <c r="C185" s="2">
        <f t="shared" si="5"/>
        <v>454.96</v>
      </c>
      <c r="D185" s="2">
        <f t="shared" si="6"/>
        <v>311.01599999999985</v>
      </c>
      <c r="F185" s="2" cm="1">
        <f t="array" ref="F185">INDEX($B$6:$B$23, $B185+1)</f>
        <v>426</v>
      </c>
      <c r="G185" s="2" cm="1">
        <f t="array" ref="G185">INDEX($C$6:$C$23, $B185+1)</f>
        <v>421</v>
      </c>
      <c r="H185" s="2" cm="1">
        <f t="array" ref="H185">INDEX($B$6:$B$23, $B185+2)</f>
        <v>455</v>
      </c>
      <c r="I185" s="2" cm="1">
        <f t="array" ref="I185">INDEX($C$6:$C$23, $B185+2)</f>
        <v>281</v>
      </c>
      <c r="J185" s="2" cm="1">
        <f t="array" ref="J185">INDEX($D$6:$D$23, $B185+1)</f>
        <v>31</v>
      </c>
      <c r="K185" s="2" cm="1">
        <f t="array" ref="K185">INDEX($E$6:$E$23, $B185+1)</f>
        <v>-43</v>
      </c>
      <c r="L185" s="2" cm="1">
        <f t="array" ref="L185">INDEX($F$6:$F$23, $B185+2)</f>
        <v>0</v>
      </c>
      <c r="M185" s="2" cm="1">
        <f t="array" ref="M185">INDEX($G$6:$G$23, $B185+2)</f>
        <v>51</v>
      </c>
    </row>
    <row r="186" spans="1:13" x14ac:dyDescent="0.35">
      <c r="A186" s="3">
        <v>0.90000000000000036</v>
      </c>
      <c r="B186" s="3">
        <v>15</v>
      </c>
      <c r="C186" s="2">
        <f t="shared" si="5"/>
        <v>455.02500000000003</v>
      </c>
      <c r="D186" s="2">
        <f t="shared" si="6"/>
        <v>296.15199999999993</v>
      </c>
      <c r="F186" s="2" cm="1">
        <f t="array" ref="F186">INDEX($B$6:$B$23, $B186+1)</f>
        <v>426</v>
      </c>
      <c r="G186" s="2" cm="1">
        <f t="array" ref="G186">INDEX($C$6:$C$23, $B186+1)</f>
        <v>421</v>
      </c>
      <c r="H186" s="2" cm="1">
        <f t="array" ref="H186">INDEX($B$6:$B$23, $B186+2)</f>
        <v>455</v>
      </c>
      <c r="I186" s="2" cm="1">
        <f t="array" ref="I186">INDEX($C$6:$C$23, $B186+2)</f>
        <v>281</v>
      </c>
      <c r="J186" s="2" cm="1">
        <f t="array" ref="J186">INDEX($D$6:$D$23, $B186+1)</f>
        <v>31</v>
      </c>
      <c r="K186" s="2" cm="1">
        <f t="array" ref="K186">INDEX($E$6:$E$23, $B186+1)</f>
        <v>-43</v>
      </c>
      <c r="L186" s="2" cm="1">
        <f t="array" ref="L186">INDEX($F$6:$F$23, $B186+2)</f>
        <v>0</v>
      </c>
      <c r="M186" s="2" cm="1">
        <f t="array" ref="M186">INDEX($G$6:$G$23, $B186+2)</f>
        <v>51</v>
      </c>
    </row>
    <row r="187" spans="1:13" x14ac:dyDescent="0.35">
      <c r="A187" s="3">
        <v>0</v>
      </c>
      <c r="B187" s="3">
        <v>16</v>
      </c>
      <c r="C187" s="2">
        <f t="shared" si="5"/>
        <v>455</v>
      </c>
      <c r="D187" s="2">
        <f t="shared" si="6"/>
        <v>281</v>
      </c>
      <c r="F187" s="2" cm="1">
        <f t="array" ref="F187">INDEX($B$6:$B$23, $B187+1)</f>
        <v>455</v>
      </c>
      <c r="G187" s="2" cm="1">
        <f t="array" ref="G187">INDEX($C$6:$C$23, $B187+1)</f>
        <v>281</v>
      </c>
      <c r="H187" s="2" cm="1">
        <f t="array" ref="H187">INDEX($B$6:$B$23, $B187+2)</f>
        <v>455</v>
      </c>
      <c r="I187" s="2" cm="1">
        <f t="array" ref="I187">INDEX($C$6:$C$23, $B187+2)</f>
        <v>0</v>
      </c>
      <c r="J187" s="2" cm="1">
        <f t="array" ref="J187">INDEX($D$6:$D$23, $B187+1)</f>
        <v>0</v>
      </c>
      <c r="K187" s="2" cm="1">
        <f t="array" ref="K187">INDEX($E$6:$E$23, $B187+1)</f>
        <v>0</v>
      </c>
      <c r="L187" s="2" cm="1">
        <f t="array" ref="L187">INDEX($F$6:$F$23, $B187+2)</f>
        <v>0</v>
      </c>
      <c r="M187" s="2" cm="1">
        <f t="array" ref="M187">INDEX($G$6:$G$23, $B187+2)</f>
        <v>0</v>
      </c>
    </row>
    <row r="188" spans="1:13" x14ac:dyDescent="0.35">
      <c r="A188" s="3">
        <v>0.10000000000000142</v>
      </c>
      <c r="B188" s="3">
        <v>16</v>
      </c>
      <c r="C188" s="2">
        <f t="shared" si="5"/>
        <v>455</v>
      </c>
      <c r="D188" s="2">
        <f t="shared" si="6"/>
        <v>273.13199999999978</v>
      </c>
      <c r="F188" s="2" cm="1">
        <f t="array" ref="F188">INDEX($B$6:$B$23, $B188+1)</f>
        <v>455</v>
      </c>
      <c r="G188" s="2" cm="1">
        <f t="array" ref="G188">INDEX($C$6:$C$23, $B188+1)</f>
        <v>281</v>
      </c>
      <c r="H188" s="2" cm="1">
        <f t="array" ref="H188">INDEX($B$6:$B$23, $B188+2)</f>
        <v>455</v>
      </c>
      <c r="I188" s="2" cm="1">
        <f t="array" ref="I188">INDEX($C$6:$C$23, $B188+2)</f>
        <v>0</v>
      </c>
      <c r="J188" s="2" cm="1">
        <f t="array" ref="J188">INDEX($D$6:$D$23, $B188+1)</f>
        <v>0</v>
      </c>
      <c r="K188" s="2" cm="1">
        <f t="array" ref="K188">INDEX($E$6:$E$23, $B188+1)</f>
        <v>0</v>
      </c>
      <c r="L188" s="2" cm="1">
        <f t="array" ref="L188">INDEX($F$6:$F$23, $B188+2)</f>
        <v>0</v>
      </c>
      <c r="M188" s="2" cm="1">
        <f t="array" ref="M188">INDEX($G$6:$G$23, $B188+2)</f>
        <v>0</v>
      </c>
    </row>
    <row r="189" spans="1:13" x14ac:dyDescent="0.35">
      <c r="A189" s="3">
        <v>0.19999999999999929</v>
      </c>
      <c r="B189" s="3">
        <v>16</v>
      </c>
      <c r="C189" s="2">
        <f t="shared" si="5"/>
        <v>455</v>
      </c>
      <c r="D189" s="2">
        <f t="shared" si="6"/>
        <v>251.77600000000018</v>
      </c>
      <c r="F189" s="2" cm="1">
        <f t="array" ref="F189">INDEX($B$6:$B$23, $B189+1)</f>
        <v>455</v>
      </c>
      <c r="G189" s="2" cm="1">
        <f t="array" ref="G189">INDEX($C$6:$C$23, $B189+1)</f>
        <v>281</v>
      </c>
      <c r="H189" s="2" cm="1">
        <f t="array" ref="H189">INDEX($B$6:$B$23, $B189+2)</f>
        <v>455</v>
      </c>
      <c r="I189" s="2" cm="1">
        <f t="array" ref="I189">INDEX($C$6:$C$23, $B189+2)</f>
        <v>0</v>
      </c>
      <c r="J189" s="2" cm="1">
        <f t="array" ref="J189">INDEX($D$6:$D$23, $B189+1)</f>
        <v>0</v>
      </c>
      <c r="K189" s="2" cm="1">
        <f t="array" ref="K189">INDEX($E$6:$E$23, $B189+1)</f>
        <v>0</v>
      </c>
      <c r="L189" s="2" cm="1">
        <f t="array" ref="L189">INDEX($F$6:$F$23, $B189+2)</f>
        <v>0</v>
      </c>
      <c r="M189" s="2" cm="1">
        <f t="array" ref="M189">INDEX($G$6:$G$23, $B189+2)</f>
        <v>0</v>
      </c>
    </row>
    <row r="190" spans="1:13" x14ac:dyDescent="0.35">
      <c r="A190" s="3">
        <v>0.30000000000000071</v>
      </c>
      <c r="B190" s="3">
        <v>16</v>
      </c>
      <c r="C190" s="2">
        <f t="shared" si="5"/>
        <v>455</v>
      </c>
      <c r="D190" s="2">
        <f t="shared" si="6"/>
        <v>220.30399999999972</v>
      </c>
      <c r="F190" s="2" cm="1">
        <f t="array" ref="F190">INDEX($B$6:$B$23, $B190+1)</f>
        <v>455</v>
      </c>
      <c r="G190" s="2" cm="1">
        <f t="array" ref="G190">INDEX($C$6:$C$23, $B190+1)</f>
        <v>281</v>
      </c>
      <c r="H190" s="2" cm="1">
        <f t="array" ref="H190">INDEX($B$6:$B$23, $B190+2)</f>
        <v>455</v>
      </c>
      <c r="I190" s="2" cm="1">
        <f t="array" ref="I190">INDEX($C$6:$C$23, $B190+2)</f>
        <v>0</v>
      </c>
      <c r="J190" s="2" cm="1">
        <f t="array" ref="J190">INDEX($D$6:$D$23, $B190+1)</f>
        <v>0</v>
      </c>
      <c r="K190" s="2" cm="1">
        <f t="array" ref="K190">INDEX($E$6:$E$23, $B190+1)</f>
        <v>0</v>
      </c>
      <c r="L190" s="2" cm="1">
        <f t="array" ref="L190">INDEX($F$6:$F$23, $B190+2)</f>
        <v>0</v>
      </c>
      <c r="M190" s="2" cm="1">
        <f t="array" ref="M190">INDEX($G$6:$G$23, $B190+2)</f>
        <v>0</v>
      </c>
    </row>
    <row r="191" spans="1:13" x14ac:dyDescent="0.35">
      <c r="A191" s="3">
        <v>0.39999999999999858</v>
      </c>
      <c r="B191" s="3">
        <v>16</v>
      </c>
      <c r="C191" s="2">
        <f t="shared" si="5"/>
        <v>455</v>
      </c>
      <c r="D191" s="2">
        <f t="shared" si="6"/>
        <v>182.08800000000056</v>
      </c>
      <c r="F191" s="2" cm="1">
        <f t="array" ref="F191">INDEX($B$6:$B$23, $B191+1)</f>
        <v>455</v>
      </c>
      <c r="G191" s="2" cm="1">
        <f t="array" ref="G191">INDEX($C$6:$C$23, $B191+1)</f>
        <v>281</v>
      </c>
      <c r="H191" s="2" cm="1">
        <f t="array" ref="H191">INDEX($B$6:$B$23, $B191+2)</f>
        <v>455</v>
      </c>
      <c r="I191" s="2" cm="1">
        <f t="array" ref="I191">INDEX($C$6:$C$23, $B191+2)</f>
        <v>0</v>
      </c>
      <c r="J191" s="2" cm="1">
        <f t="array" ref="J191">INDEX($D$6:$D$23, $B191+1)</f>
        <v>0</v>
      </c>
      <c r="K191" s="2" cm="1">
        <f t="array" ref="K191">INDEX($E$6:$E$23, $B191+1)</f>
        <v>0</v>
      </c>
      <c r="L191" s="2" cm="1">
        <f t="array" ref="L191">INDEX($F$6:$F$23, $B191+2)</f>
        <v>0</v>
      </c>
      <c r="M191" s="2" cm="1">
        <f t="array" ref="M191">INDEX($G$6:$G$23, $B191+2)</f>
        <v>0</v>
      </c>
    </row>
    <row r="192" spans="1:13" x14ac:dyDescent="0.35">
      <c r="A192" s="3">
        <v>0.5</v>
      </c>
      <c r="B192" s="3">
        <v>16</v>
      </c>
      <c r="C192" s="2">
        <f t="shared" si="5"/>
        <v>455</v>
      </c>
      <c r="D192" s="2">
        <f t="shared" si="6"/>
        <v>140.5</v>
      </c>
      <c r="F192" s="2" cm="1">
        <f t="array" ref="F192">INDEX($B$6:$B$23, $B192+1)</f>
        <v>455</v>
      </c>
      <c r="G192" s="2" cm="1">
        <f t="array" ref="G192">INDEX($C$6:$C$23, $B192+1)</f>
        <v>281</v>
      </c>
      <c r="H192" s="2" cm="1">
        <f t="array" ref="H192">INDEX($B$6:$B$23, $B192+2)</f>
        <v>455</v>
      </c>
      <c r="I192" s="2" cm="1">
        <f t="array" ref="I192">INDEX($C$6:$C$23, $B192+2)</f>
        <v>0</v>
      </c>
      <c r="J192" s="2" cm="1">
        <f t="array" ref="J192">INDEX($D$6:$D$23, $B192+1)</f>
        <v>0</v>
      </c>
      <c r="K192" s="2" cm="1">
        <f t="array" ref="K192">INDEX($E$6:$E$23, $B192+1)</f>
        <v>0</v>
      </c>
      <c r="L192" s="2" cm="1">
        <f t="array" ref="L192">INDEX($F$6:$F$23, $B192+2)</f>
        <v>0</v>
      </c>
      <c r="M192" s="2" cm="1">
        <f t="array" ref="M192">INDEX($G$6:$G$23, $B192+2)</f>
        <v>0</v>
      </c>
    </row>
    <row r="193" spans="1:13" x14ac:dyDescent="0.35">
      <c r="A193" s="3">
        <v>0.60000000000000142</v>
      </c>
      <c r="B193" s="3">
        <v>16</v>
      </c>
      <c r="C193" s="2">
        <f t="shared" si="5"/>
        <v>455</v>
      </c>
      <c r="D193" s="2">
        <f t="shared" si="6"/>
        <v>98.911999999999438</v>
      </c>
      <c r="F193" s="2" cm="1">
        <f t="array" ref="F193">INDEX($B$6:$B$23, $B193+1)</f>
        <v>455</v>
      </c>
      <c r="G193" s="2" cm="1">
        <f t="array" ref="G193">INDEX($C$6:$C$23, $B193+1)</f>
        <v>281</v>
      </c>
      <c r="H193" s="2" cm="1">
        <f t="array" ref="H193">INDEX($B$6:$B$23, $B193+2)</f>
        <v>455</v>
      </c>
      <c r="I193" s="2" cm="1">
        <f t="array" ref="I193">INDEX($C$6:$C$23, $B193+2)</f>
        <v>0</v>
      </c>
      <c r="J193" s="2" cm="1">
        <f t="array" ref="J193">INDEX($D$6:$D$23, $B193+1)</f>
        <v>0</v>
      </c>
      <c r="K193" s="2" cm="1">
        <f t="array" ref="K193">INDEX($E$6:$E$23, $B193+1)</f>
        <v>0</v>
      </c>
      <c r="L193" s="2" cm="1">
        <f t="array" ref="L193">INDEX($F$6:$F$23, $B193+2)</f>
        <v>0</v>
      </c>
      <c r="M193" s="2" cm="1">
        <f t="array" ref="M193">INDEX($G$6:$G$23, $B193+2)</f>
        <v>0</v>
      </c>
    </row>
    <row r="194" spans="1:13" x14ac:dyDescent="0.35">
      <c r="A194" s="3">
        <v>0.69999999999999929</v>
      </c>
      <c r="B194" s="3">
        <v>16</v>
      </c>
      <c r="C194" s="2">
        <f t="shared" si="5"/>
        <v>455</v>
      </c>
      <c r="D194" s="2">
        <f t="shared" si="6"/>
        <v>60.696000000000247</v>
      </c>
      <c r="F194" s="2" cm="1">
        <f t="array" ref="F194">INDEX($B$6:$B$23, $B194+1)</f>
        <v>455</v>
      </c>
      <c r="G194" s="2" cm="1">
        <f t="array" ref="G194">INDEX($C$6:$C$23, $B194+1)</f>
        <v>281</v>
      </c>
      <c r="H194" s="2" cm="1">
        <f t="array" ref="H194">INDEX($B$6:$B$23, $B194+2)</f>
        <v>455</v>
      </c>
      <c r="I194" s="2" cm="1">
        <f t="array" ref="I194">INDEX($C$6:$C$23, $B194+2)</f>
        <v>0</v>
      </c>
      <c r="J194" s="2" cm="1">
        <f t="array" ref="J194">INDEX($D$6:$D$23, $B194+1)</f>
        <v>0</v>
      </c>
      <c r="K194" s="2" cm="1">
        <f t="array" ref="K194">INDEX($E$6:$E$23, $B194+1)</f>
        <v>0</v>
      </c>
      <c r="L194" s="2" cm="1">
        <f t="array" ref="L194">INDEX($F$6:$F$23, $B194+2)</f>
        <v>0</v>
      </c>
      <c r="M194" s="2" cm="1">
        <f t="array" ref="M194">INDEX($G$6:$G$23, $B194+2)</f>
        <v>0</v>
      </c>
    </row>
    <row r="195" spans="1:13" x14ac:dyDescent="0.35">
      <c r="A195" s="3">
        <v>0.80000000000000071</v>
      </c>
      <c r="B195" s="3">
        <v>16</v>
      </c>
      <c r="C195" s="2">
        <f t="shared" si="5"/>
        <v>455</v>
      </c>
      <c r="D195" s="2">
        <f t="shared" si="6"/>
        <v>29.223999999999808</v>
      </c>
      <c r="F195" s="2" cm="1">
        <f t="array" ref="F195">INDEX($B$6:$B$23, $B195+1)</f>
        <v>455</v>
      </c>
      <c r="G195" s="2" cm="1">
        <f t="array" ref="G195">INDEX($C$6:$C$23, $B195+1)</f>
        <v>281</v>
      </c>
      <c r="H195" s="2" cm="1">
        <f t="array" ref="H195">INDEX($B$6:$B$23, $B195+2)</f>
        <v>455</v>
      </c>
      <c r="I195" s="2" cm="1">
        <f t="array" ref="I195">INDEX($C$6:$C$23, $B195+2)</f>
        <v>0</v>
      </c>
      <c r="J195" s="2" cm="1">
        <f t="array" ref="J195">INDEX($D$6:$D$23, $B195+1)</f>
        <v>0</v>
      </c>
      <c r="K195" s="2" cm="1">
        <f t="array" ref="K195">INDEX($E$6:$E$23, $B195+1)</f>
        <v>0</v>
      </c>
      <c r="L195" s="2" cm="1">
        <f t="array" ref="L195">INDEX($F$6:$F$23, $B195+2)</f>
        <v>0</v>
      </c>
      <c r="M195" s="2" cm="1">
        <f t="array" ref="M195">INDEX($G$6:$G$23, $B195+2)</f>
        <v>0</v>
      </c>
    </row>
    <row r="196" spans="1:13" x14ac:dyDescent="0.35">
      <c r="A196" s="3">
        <v>0.89999999999999858</v>
      </c>
      <c r="B196" s="3">
        <v>16</v>
      </c>
      <c r="C196" s="2">
        <f t="shared" si="5"/>
        <v>455</v>
      </c>
      <c r="D196" s="2">
        <f t="shared" si="6"/>
        <v>7.8680000000002153</v>
      </c>
      <c r="F196" s="2" cm="1">
        <f t="array" ref="F196">INDEX($B$6:$B$23, $B196+1)</f>
        <v>455</v>
      </c>
      <c r="G196" s="2" cm="1">
        <f t="array" ref="G196">INDEX($C$6:$C$23, $B196+1)</f>
        <v>281</v>
      </c>
      <c r="H196" s="2" cm="1">
        <f t="array" ref="H196">INDEX($B$6:$B$23, $B196+2)</f>
        <v>455</v>
      </c>
      <c r="I196" s="2" cm="1">
        <f t="array" ref="I196">INDEX($C$6:$C$23, $B196+2)</f>
        <v>0</v>
      </c>
      <c r="J196" s="2" cm="1">
        <f t="array" ref="J196">INDEX($D$6:$D$23, $B196+1)</f>
        <v>0</v>
      </c>
      <c r="K196" s="2" cm="1">
        <f t="array" ref="K196">INDEX($E$6:$E$23, $B196+1)</f>
        <v>0</v>
      </c>
      <c r="L196" s="2" cm="1">
        <f t="array" ref="L196">INDEX($F$6:$F$23, $B196+2)</f>
        <v>0</v>
      </c>
      <c r="M196" s="2" cm="1">
        <f t="array" ref="M196">INDEX($G$6:$G$23, $B196+2)</f>
        <v>0</v>
      </c>
    </row>
    <row r="197" spans="1:13" x14ac:dyDescent="0.35">
      <c r="A197" s="28">
        <f>1</f>
        <v>1</v>
      </c>
      <c r="B197" s="28">
        <f>B196</f>
        <v>16</v>
      </c>
      <c r="C197" s="2">
        <f t="shared" si="5"/>
        <v>455</v>
      </c>
      <c r="D197" s="2">
        <f t="shared" si="6"/>
        <v>0</v>
      </c>
      <c r="F197" s="2" cm="1">
        <f t="array" ref="F197">INDEX($B$6:$B$23, $B197+1)</f>
        <v>455</v>
      </c>
      <c r="G197" s="2" cm="1">
        <f t="array" ref="G197">INDEX($C$6:$C$23, $B197+1)</f>
        <v>281</v>
      </c>
      <c r="H197" s="2" cm="1">
        <f t="array" ref="H197">INDEX($B$6:$B$23, $B197+2)</f>
        <v>455</v>
      </c>
      <c r="I197" s="2" cm="1">
        <f t="array" ref="I197">INDEX($C$6:$C$23, $B197+2)</f>
        <v>0</v>
      </c>
      <c r="J197" s="2" cm="1">
        <f t="array" ref="J197">INDEX($D$6:$D$23, $B197+1)</f>
        <v>0</v>
      </c>
      <c r="K197" s="2" cm="1">
        <f t="array" ref="K197">INDEX($E$6:$E$23, $B197+1)</f>
        <v>0</v>
      </c>
      <c r="L197" s="2" cm="1">
        <f t="array" ref="L197">INDEX($F$6:$F$23, $B197+2)</f>
        <v>0</v>
      </c>
      <c r="M197" s="2" cm="1">
        <f t="array" ref="M197">INDEX($G$6:$G$23, $B197+2)</f>
        <v>0</v>
      </c>
    </row>
  </sheetData>
  <mergeCells count="13">
    <mergeCell ref="L26:M26"/>
    <mergeCell ref="A1:D1"/>
    <mergeCell ref="B5:C5"/>
    <mergeCell ref="D5:E5"/>
    <mergeCell ref="B4:C4"/>
    <mergeCell ref="D3:G3"/>
    <mergeCell ref="D4:E4"/>
    <mergeCell ref="F4:G4"/>
    <mergeCell ref="F5:G5"/>
    <mergeCell ref="F26:G26"/>
    <mergeCell ref="H26:I26"/>
    <mergeCell ref="J26:K26"/>
    <mergeCell ref="C26:D2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0C2AB-7841-4B13-969F-55298387E06D}">
  <dimension ref="A1:S121"/>
  <sheetViews>
    <sheetView zoomScale="88" zoomScaleNormal="130" workbookViewId="0">
      <selection activeCell="F12" sqref="F12"/>
    </sheetView>
  </sheetViews>
  <sheetFormatPr defaultRowHeight="14.5" x14ac:dyDescent="0.35"/>
  <cols>
    <col min="1" max="1" width="12.08984375" customWidth="1"/>
    <col min="2" max="2" width="5.6328125" customWidth="1"/>
    <col min="3" max="3" width="14.08984375" customWidth="1"/>
    <col min="8" max="8" width="9.7265625" customWidth="1"/>
    <col min="11" max="17" width="9"/>
  </cols>
  <sheetData>
    <row r="1" spans="1:19" ht="20" thickBot="1" x14ac:dyDescent="0.5">
      <c r="A1" s="34" t="s">
        <v>14</v>
      </c>
      <c r="B1" s="34"/>
      <c r="C1" s="34"/>
    </row>
    <row r="2" spans="1:19" ht="17.75" customHeight="1" thickTop="1" thickBot="1" x14ac:dyDescent="0.45">
      <c r="K2" s="40" t="s">
        <v>15</v>
      </c>
      <c r="L2" s="40"/>
      <c r="N2" s="40" t="s">
        <v>16</v>
      </c>
      <c r="O2" s="40"/>
      <c r="R2" s="40" t="s">
        <v>17</v>
      </c>
      <c r="S2" s="40"/>
    </row>
    <row r="3" spans="1:19" ht="17.75" customHeight="1" thickTop="1" thickBot="1" x14ac:dyDescent="0.5">
      <c r="A3" s="5" t="s">
        <v>18</v>
      </c>
      <c r="B3" s="5" t="s">
        <v>19</v>
      </c>
      <c r="C3" s="5" t="s">
        <v>20</v>
      </c>
      <c r="K3" s="44" t="s">
        <v>80</v>
      </c>
      <c r="L3" s="44"/>
      <c r="N3" s="44" t="s">
        <v>81</v>
      </c>
      <c r="O3" s="44"/>
      <c r="R3" s="41" t="s">
        <v>82</v>
      </c>
      <c r="S3" s="41"/>
    </row>
    <row r="4" spans="1:19" ht="17.75" customHeight="1" thickTop="1" thickBot="1" x14ac:dyDescent="0.5">
      <c r="B4" s="1" t="s">
        <v>50</v>
      </c>
      <c r="C4" s="1" t="s">
        <v>51</v>
      </c>
      <c r="H4" s="37" t="s">
        <v>76</v>
      </c>
      <c r="I4" s="37"/>
      <c r="K4" s="6" t="s">
        <v>77</v>
      </c>
      <c r="L4" s="2" cm="1">
        <f t="array" ref="L4:L5">MMULT(_xlfn.ANCHORARRAY(K14),K19:K20)</f>
        <v>3.8142008842105288</v>
      </c>
      <c r="N4" s="6" t="s">
        <v>77</v>
      </c>
      <c r="O4" s="2" cm="1">
        <f t="array" ref="O4:O6">MMULT(_xlfn.ANCHORARRAY(N14),N19:N21)</f>
        <v>6.0546363798245579</v>
      </c>
      <c r="R4" s="6" t="s">
        <v>21</v>
      </c>
      <c r="S4" s="2" cm="1">
        <f t="array" ref="S4:S5">MMULT(_xlfn.ANCHORARRAY(R14),R19:R20)</f>
        <v>1.9088414392705939</v>
      </c>
    </row>
    <row r="5" spans="1:19" ht="17.75" customHeight="1" x14ac:dyDescent="0.45">
      <c r="A5" s="4" t="s">
        <v>22</v>
      </c>
      <c r="B5" s="3">
        <v>1</v>
      </c>
      <c r="C5" s="3">
        <v>8.3358969999999992</v>
      </c>
      <c r="H5" s="20" t="s">
        <v>23</v>
      </c>
      <c r="I5" s="2">
        <f>$B$24</f>
        <v>20</v>
      </c>
      <c r="K5" s="6" t="s">
        <v>78</v>
      </c>
      <c r="L5" s="2">
        <v>-0.20127104135338375</v>
      </c>
      <c r="N5" s="6" t="s">
        <v>78</v>
      </c>
      <c r="O5" s="2">
        <v>-0.81229890379357084</v>
      </c>
      <c r="R5" s="6" t="s">
        <v>24</v>
      </c>
      <c r="S5" s="2">
        <v>-0.77111274998765578</v>
      </c>
    </row>
    <row r="6" spans="1:19" ht="17.75" customHeight="1" x14ac:dyDescent="0.45">
      <c r="A6" s="4" t="s">
        <v>25</v>
      </c>
      <c r="B6" s="3">
        <v>2</v>
      </c>
      <c r="C6" s="3">
        <v>3.822238</v>
      </c>
      <c r="H6" s="21" t="s">
        <v>50</v>
      </c>
      <c r="I6" s="2">
        <f>SUM($B$5:$B$24)</f>
        <v>210</v>
      </c>
      <c r="N6" s="6" t="s">
        <v>79</v>
      </c>
      <c r="O6" s="2">
        <v>2.9096564878104164E-2</v>
      </c>
      <c r="R6" s="6" t="s">
        <v>26</v>
      </c>
      <c r="S6" s="3">
        <f>EXP(S4)</f>
        <v>6.7452694655078353</v>
      </c>
    </row>
    <row r="7" spans="1:19" ht="17.75" customHeight="1" x14ac:dyDescent="0.45">
      <c r="A7" s="4" t="s">
        <v>27</v>
      </c>
      <c r="B7" s="3">
        <v>3</v>
      </c>
      <c r="C7" s="3">
        <v>2.6650390000000002</v>
      </c>
      <c r="H7" s="21" t="s">
        <v>67</v>
      </c>
      <c r="I7" s="2" cm="1">
        <f t="array" ref="I7">SUM(POWER(B5:B24, 2))</f>
        <v>2870</v>
      </c>
    </row>
    <row r="8" spans="1:19" ht="17.75" customHeight="1" x14ac:dyDescent="0.45">
      <c r="A8" s="4" t="s">
        <v>28</v>
      </c>
      <c r="B8" s="3">
        <v>4</v>
      </c>
      <c r="C8" s="3">
        <v>2.3028780000000002</v>
      </c>
      <c r="H8" s="21" t="s">
        <v>68</v>
      </c>
      <c r="I8" s="2" cm="1">
        <f t="array" ref="I8">SUM(POWER(B5:B24, 3))</f>
        <v>44100</v>
      </c>
      <c r="K8" s="42" t="s">
        <v>29</v>
      </c>
      <c r="L8" s="42"/>
      <c r="N8" s="43" t="s">
        <v>29</v>
      </c>
      <c r="O8" s="43"/>
      <c r="P8" s="43"/>
      <c r="R8" s="42" t="s">
        <v>29</v>
      </c>
      <c r="S8" s="42"/>
    </row>
    <row r="9" spans="1:19" ht="17.75" customHeight="1" x14ac:dyDescent="0.45">
      <c r="A9" s="4" t="s">
        <v>30</v>
      </c>
      <c r="B9" s="3">
        <v>5</v>
      </c>
      <c r="C9" s="3">
        <v>1.644409</v>
      </c>
      <c r="H9" s="21" t="s">
        <v>69</v>
      </c>
      <c r="I9" s="2" cm="1">
        <f t="array" ref="I9">SUM(POWER(B5:B24, 4))</f>
        <v>722666</v>
      </c>
      <c r="K9" s="9">
        <f>I5</f>
        <v>20</v>
      </c>
      <c r="L9" s="10">
        <f>I6</f>
        <v>210</v>
      </c>
      <c r="N9" s="9">
        <f>I5</f>
        <v>20</v>
      </c>
      <c r="O9" s="17">
        <f>I6</f>
        <v>210</v>
      </c>
      <c r="P9" s="10">
        <f>I7</f>
        <v>2870</v>
      </c>
      <c r="R9" s="9">
        <f>I5</f>
        <v>20</v>
      </c>
      <c r="S9" s="10">
        <f>I13</f>
        <v>42.335616460753485</v>
      </c>
    </row>
    <row r="10" spans="1:19" ht="17.75" customHeight="1" x14ac:dyDescent="0.45">
      <c r="A10" s="4" t="s">
        <v>31</v>
      </c>
      <c r="B10" s="3">
        <v>6</v>
      </c>
      <c r="C10" s="3">
        <v>1.567258</v>
      </c>
      <c r="H10" s="21" t="s">
        <v>51</v>
      </c>
      <c r="I10" s="2">
        <f>SUM(C5:C24)</f>
        <v>34.017099000000009</v>
      </c>
      <c r="K10" s="11">
        <f>I6</f>
        <v>210</v>
      </c>
      <c r="L10" s="12">
        <f>I7</f>
        <v>2870</v>
      </c>
      <c r="N10" s="18">
        <f>I6</f>
        <v>210</v>
      </c>
      <c r="O10" s="2">
        <f>I7</f>
        <v>2870</v>
      </c>
      <c r="P10" s="16">
        <f>I8</f>
        <v>44100</v>
      </c>
      <c r="R10" s="11">
        <f>I13</f>
        <v>42.335616460753485</v>
      </c>
      <c r="S10" s="12">
        <f>I14</f>
        <v>102.1647590229596</v>
      </c>
    </row>
    <row r="11" spans="1:19" ht="17.75" customHeight="1" x14ac:dyDescent="0.45">
      <c r="A11" s="4" t="s">
        <v>32</v>
      </c>
      <c r="B11" s="3">
        <v>7</v>
      </c>
      <c r="C11" s="3">
        <v>1.472909</v>
      </c>
      <c r="H11" s="21" t="s">
        <v>70</v>
      </c>
      <c r="I11" s="2" cm="1">
        <f t="array" ref="I11">SUM(B5:B24*C5:C24)</f>
        <v>223.33429699999996</v>
      </c>
      <c r="N11" s="11">
        <f>I7</f>
        <v>2870</v>
      </c>
      <c r="O11" s="7">
        <f>I8</f>
        <v>44100</v>
      </c>
      <c r="P11" s="12">
        <f>I9</f>
        <v>722666</v>
      </c>
    </row>
    <row r="12" spans="1:19" ht="17.75" customHeight="1" x14ac:dyDescent="0.45">
      <c r="A12" s="4" t="s">
        <v>33</v>
      </c>
      <c r="B12" s="3">
        <v>8</v>
      </c>
      <c r="C12" s="3">
        <v>1.381162</v>
      </c>
      <c r="H12" s="21" t="s">
        <v>71</v>
      </c>
      <c r="I12" s="2" cm="1">
        <f t="array" ref="I12">SUM(B5:B24^2*C5:C24)</f>
        <v>2581.5229069999996</v>
      </c>
    </row>
    <row r="13" spans="1:19" ht="17.75" customHeight="1" x14ac:dyDescent="0.45">
      <c r="A13" s="4" t="s">
        <v>34</v>
      </c>
      <c r="B13" s="3">
        <v>9</v>
      </c>
      <c r="C13" s="3">
        <v>1.299544</v>
      </c>
      <c r="H13" s="21" t="s">
        <v>72</v>
      </c>
      <c r="I13" s="2" cm="1">
        <f t="array" ref="I13">SUM(LN(B5:B24))</f>
        <v>42.335616460753485</v>
      </c>
      <c r="K13" s="42" t="s">
        <v>35</v>
      </c>
      <c r="L13" s="42"/>
      <c r="N13" s="43" t="s">
        <v>35</v>
      </c>
      <c r="O13" s="43"/>
      <c r="P13" s="43"/>
      <c r="R13" s="42" t="s">
        <v>35</v>
      </c>
      <c r="S13" s="42"/>
    </row>
    <row r="14" spans="1:19" ht="17.75" customHeight="1" x14ac:dyDescent="0.45">
      <c r="A14" s="4" t="s">
        <v>37</v>
      </c>
      <c r="B14" s="3">
        <v>10</v>
      </c>
      <c r="C14" s="3">
        <v>0.97444699999999995</v>
      </c>
      <c r="H14" s="21" t="s">
        <v>73</v>
      </c>
      <c r="I14" s="2" cm="1">
        <f t="array" ref="I14">SUM(LN(B5:B24)^2)</f>
        <v>102.1647590229596</v>
      </c>
      <c r="K14" s="9" cm="1">
        <f t="array" ref="K14:L15">MINVERSE(K9:L10)</f>
        <v>0.21578947368421056</v>
      </c>
      <c r="L14" s="10">
        <v>-1.578947368421053E-2</v>
      </c>
      <c r="N14" s="9" cm="1">
        <f t="array" ref="N14:P16">MINVERSE(N9:P11)</f>
        <v>0.55350877192982184</v>
      </c>
      <c r="O14" s="17">
        <v>-0.1078947368421045</v>
      </c>
      <c r="P14" s="10">
        <v>4.3859649122806677E-3</v>
      </c>
      <c r="R14" s="9" cm="1">
        <f t="array" ref="R14:S15">MINVERSE(R9:S10)</f>
        <v>0.40704589797923701</v>
      </c>
      <c r="S14" s="10">
        <v>-0.16867400445685271</v>
      </c>
    </row>
    <row r="15" spans="1:19" ht="17.75" customHeight="1" x14ac:dyDescent="0.45">
      <c r="A15" s="4" t="s">
        <v>38</v>
      </c>
      <c r="B15" s="3">
        <v>11</v>
      </c>
      <c r="C15" s="3">
        <v>0.97131900000000004</v>
      </c>
      <c r="H15" s="21" t="s">
        <v>74</v>
      </c>
      <c r="I15" s="2" cm="1">
        <f t="array" ref="I15">SUM(LN(C5:C24))</f>
        <v>5.5312951539375961</v>
      </c>
      <c r="K15" s="11">
        <v>-1.578947368421053E-2</v>
      </c>
      <c r="L15" s="12">
        <v>1.5037593984962409E-3</v>
      </c>
      <c r="N15" s="18">
        <v>-0.1078947368421045</v>
      </c>
      <c r="O15" s="2">
        <v>2.6623376623376431E-2</v>
      </c>
      <c r="P15" s="16">
        <v>-1.196172248803819E-3</v>
      </c>
      <c r="R15" s="11">
        <v>-0.16867400445685271</v>
      </c>
      <c r="S15" s="12">
        <v>7.9684208502417392E-2</v>
      </c>
    </row>
    <row r="16" spans="1:19" ht="17.75" customHeight="1" x14ac:dyDescent="0.45">
      <c r="A16" s="4" t="s">
        <v>36</v>
      </c>
      <c r="B16" s="3">
        <v>12</v>
      </c>
      <c r="C16" s="3">
        <v>0.97123300000000001</v>
      </c>
      <c r="H16" s="21" t="s">
        <v>75</v>
      </c>
      <c r="I16" s="2" cm="1">
        <f t="array" ref="I16">SUM(LN(B5:B24)*LN(C5:C24))</f>
        <v>2.0314307753319953</v>
      </c>
      <c r="N16" s="11">
        <v>4.3859649122806668E-3</v>
      </c>
      <c r="O16" s="7">
        <v>-1.196172248803819E-3</v>
      </c>
      <c r="P16" s="12">
        <v>5.6960583276372354E-5</v>
      </c>
    </row>
    <row r="17" spans="1:19" ht="17.75" customHeight="1" x14ac:dyDescent="0.35">
      <c r="A17" s="4" t="s">
        <v>42</v>
      </c>
      <c r="B17" s="3">
        <v>13</v>
      </c>
      <c r="C17" s="3">
        <v>0.95670900000000003</v>
      </c>
      <c r="L17" s="13"/>
      <c r="S17" s="13"/>
    </row>
    <row r="18" spans="1:19" ht="17.75" customHeight="1" x14ac:dyDescent="0.35">
      <c r="A18" s="4" t="s">
        <v>40</v>
      </c>
      <c r="B18" s="3">
        <v>14</v>
      </c>
      <c r="C18" s="3">
        <v>0.90797099999999997</v>
      </c>
      <c r="K18" s="8" t="s">
        <v>41</v>
      </c>
      <c r="N18" s="8" t="s">
        <v>41</v>
      </c>
      <c r="R18" s="8" t="s">
        <v>41</v>
      </c>
    </row>
    <row r="19" spans="1:19" ht="17.75" customHeight="1" x14ac:dyDescent="0.35">
      <c r="A19" s="4" t="s">
        <v>44</v>
      </c>
      <c r="B19" s="3">
        <v>15</v>
      </c>
      <c r="C19" s="3">
        <v>0.89771999999999996</v>
      </c>
      <c r="K19" s="14">
        <f>I10</f>
        <v>34.017099000000009</v>
      </c>
      <c r="N19" s="14">
        <f>I10</f>
        <v>34.017099000000009</v>
      </c>
      <c r="R19" s="14">
        <f>I15</f>
        <v>5.5312951539375961</v>
      </c>
    </row>
    <row r="20" spans="1:19" ht="17.75" customHeight="1" x14ac:dyDescent="0.35">
      <c r="A20" s="4" t="s">
        <v>43</v>
      </c>
      <c r="B20" s="3">
        <v>16</v>
      </c>
      <c r="C20" s="3">
        <v>0.88062099999999999</v>
      </c>
      <c r="K20" s="15">
        <f>I11</f>
        <v>223.33429699999996</v>
      </c>
      <c r="N20" s="19">
        <f>I11</f>
        <v>223.33429699999996</v>
      </c>
      <c r="R20" s="15">
        <f>I16</f>
        <v>2.0314307753319953</v>
      </c>
    </row>
    <row r="21" spans="1:19" ht="17.75" customHeight="1" x14ac:dyDescent="0.35">
      <c r="A21" s="4" t="s">
        <v>39</v>
      </c>
      <c r="B21" s="3">
        <v>17</v>
      </c>
      <c r="C21" s="3">
        <v>0.80843699999999996</v>
      </c>
      <c r="N21" s="15">
        <f>I12</f>
        <v>2581.5229069999996</v>
      </c>
    </row>
    <row r="22" spans="1:19" ht="17.75" customHeight="1" x14ac:dyDescent="0.35">
      <c r="A22" s="4" t="s">
        <v>45</v>
      </c>
      <c r="B22" s="3">
        <v>18</v>
      </c>
      <c r="C22" s="3">
        <v>0.74925600000000003</v>
      </c>
    </row>
    <row r="23" spans="1:19" ht="17.75" customHeight="1" x14ac:dyDescent="0.35">
      <c r="A23" s="4" t="s">
        <v>46</v>
      </c>
      <c r="B23" s="3">
        <v>19</v>
      </c>
      <c r="C23" s="3">
        <v>0.713252</v>
      </c>
    </row>
    <row r="24" spans="1:19" ht="17.75" customHeight="1" x14ac:dyDescent="0.35">
      <c r="A24" s="4" t="s">
        <v>89</v>
      </c>
      <c r="B24" s="3">
        <v>20</v>
      </c>
      <c r="C24" s="3">
        <v>0.69479999999999997</v>
      </c>
    </row>
    <row r="25" spans="1:19" ht="15" thickBot="1" x14ac:dyDescent="0.4">
      <c r="K25" s="1" t="s">
        <v>2</v>
      </c>
      <c r="L25" s="1" t="s">
        <v>47</v>
      </c>
      <c r="M25" s="1" t="s">
        <v>48</v>
      </c>
      <c r="N25" s="1" t="s">
        <v>49</v>
      </c>
    </row>
    <row r="26" spans="1:19" x14ac:dyDescent="0.35">
      <c r="K26" s="3">
        <v>1</v>
      </c>
      <c r="L26" s="3">
        <f t="shared" ref="L26:L57" si="0">$L$4 + $L$5*$K26</f>
        <v>3.6129298428571452</v>
      </c>
      <c r="M26" s="3">
        <f t="shared" ref="M26:M57" si="1">$O$4 + $O$5*$K26 + $O$6*$K26^2</f>
        <v>5.2714340409090914</v>
      </c>
      <c r="N26" s="3">
        <f t="shared" ref="N26:N57" si="2">$S$6 * $K26^$S$5</f>
        <v>6.7452694655078353</v>
      </c>
    </row>
    <row r="27" spans="1:19" x14ac:dyDescent="0.35">
      <c r="K27" s="3" cm="1">
        <f t="array" ref="K27:K121">K26+_xlfn.SEQUENCE(95)/5</f>
        <v>1.2</v>
      </c>
      <c r="L27" s="3">
        <f t="shared" si="0"/>
        <v>3.5726756345864685</v>
      </c>
      <c r="M27" s="3">
        <f t="shared" si="1"/>
        <v>5.1217767486967434</v>
      </c>
      <c r="N27" s="3">
        <f t="shared" si="2"/>
        <v>5.860593991734488</v>
      </c>
    </row>
    <row r="28" spans="1:19" x14ac:dyDescent="0.35">
      <c r="K28" s="3">
        <v>1.4</v>
      </c>
      <c r="L28" s="3">
        <f t="shared" si="0"/>
        <v>3.5324214263157918</v>
      </c>
      <c r="M28" s="3">
        <f t="shared" si="1"/>
        <v>4.9744471816746429</v>
      </c>
      <c r="N28" s="3">
        <f t="shared" si="2"/>
        <v>5.2037702325735262</v>
      </c>
    </row>
    <row r="29" spans="1:19" x14ac:dyDescent="0.35">
      <c r="K29" s="3">
        <v>1.6</v>
      </c>
      <c r="L29" s="3">
        <f t="shared" si="0"/>
        <v>3.4921672180451147</v>
      </c>
      <c r="M29" s="3">
        <f t="shared" si="1"/>
        <v>4.8294453398427919</v>
      </c>
      <c r="N29" s="3">
        <f t="shared" si="2"/>
        <v>4.6946128454106661</v>
      </c>
    </row>
    <row r="30" spans="1:19" x14ac:dyDescent="0.35">
      <c r="K30" s="3">
        <v>1.8</v>
      </c>
      <c r="L30" s="3">
        <f t="shared" si="0"/>
        <v>3.4519130097744379</v>
      </c>
      <c r="M30" s="3">
        <f t="shared" si="1"/>
        <v>4.6867712232011876</v>
      </c>
      <c r="N30" s="3">
        <f t="shared" si="2"/>
        <v>4.2870191203884858</v>
      </c>
    </row>
    <row r="31" spans="1:19" x14ac:dyDescent="0.35">
      <c r="K31" s="3">
        <v>2</v>
      </c>
      <c r="L31" s="3">
        <f t="shared" si="0"/>
        <v>3.4116588015037612</v>
      </c>
      <c r="M31" s="3">
        <f t="shared" si="1"/>
        <v>4.5464248317498326</v>
      </c>
      <c r="N31" s="3">
        <f t="shared" si="2"/>
        <v>3.9524941527601487</v>
      </c>
    </row>
    <row r="32" spans="1:19" x14ac:dyDescent="0.35">
      <c r="K32" s="3">
        <v>2.2000000000000002</v>
      </c>
      <c r="L32" s="3">
        <f t="shared" si="0"/>
        <v>3.3714045932330845</v>
      </c>
      <c r="M32" s="3">
        <f t="shared" si="1"/>
        <v>4.4084061654887261</v>
      </c>
      <c r="N32" s="3">
        <f t="shared" si="2"/>
        <v>3.6724239315835749</v>
      </c>
    </row>
    <row r="33" spans="11:14" x14ac:dyDescent="0.35">
      <c r="K33" s="3">
        <v>2.4</v>
      </c>
      <c r="L33" s="3">
        <f t="shared" si="0"/>
        <v>3.3311503849624078</v>
      </c>
      <c r="M33" s="3">
        <f t="shared" si="1"/>
        <v>4.2727152244178681</v>
      </c>
      <c r="N33" s="3">
        <f t="shared" si="2"/>
        <v>3.4341049831265513</v>
      </c>
    </row>
    <row r="34" spans="11:14" x14ac:dyDescent="0.35">
      <c r="K34" s="3">
        <v>2.6</v>
      </c>
      <c r="L34" s="3">
        <f t="shared" si="0"/>
        <v>3.2908961766917311</v>
      </c>
      <c r="M34" s="3">
        <f t="shared" si="1"/>
        <v>4.1393520085372577</v>
      </c>
      <c r="N34" s="3">
        <f t="shared" si="2"/>
        <v>3.2285540719081021</v>
      </c>
    </row>
    <row r="35" spans="11:14" x14ac:dyDescent="0.35">
      <c r="K35" s="3">
        <v>2.8</v>
      </c>
      <c r="L35" s="3">
        <f t="shared" si="0"/>
        <v>3.2506419684210544</v>
      </c>
      <c r="M35" s="3">
        <f t="shared" si="1"/>
        <v>4.0083165178468967</v>
      </c>
      <c r="N35" s="3">
        <f t="shared" si="2"/>
        <v>3.0492290221656368</v>
      </c>
    </row>
    <row r="36" spans="11:14" x14ac:dyDescent="0.35">
      <c r="K36" s="3">
        <v>3</v>
      </c>
      <c r="L36" s="3">
        <f t="shared" si="0"/>
        <v>3.2103877601503776</v>
      </c>
      <c r="M36" s="3">
        <f t="shared" si="1"/>
        <v>3.8796087523467828</v>
      </c>
      <c r="N36" s="3">
        <f t="shared" si="2"/>
        <v>2.8912458412925508</v>
      </c>
    </row>
    <row r="37" spans="11:14" x14ac:dyDescent="0.35">
      <c r="K37" s="3">
        <v>3.2</v>
      </c>
      <c r="L37" s="3">
        <f t="shared" si="0"/>
        <v>3.1701335518797009</v>
      </c>
      <c r="M37" s="3">
        <f t="shared" si="1"/>
        <v>3.7532287120369179</v>
      </c>
      <c r="N37" s="3">
        <f t="shared" si="2"/>
        <v>2.7508804378894225</v>
      </c>
    </row>
    <row r="38" spans="11:14" x14ac:dyDescent="0.35">
      <c r="K38" s="3">
        <v>3.4</v>
      </c>
      <c r="L38" s="3">
        <f t="shared" si="0"/>
        <v>3.1298793436090242</v>
      </c>
      <c r="M38" s="3">
        <f t="shared" si="1"/>
        <v>3.6291763969173014</v>
      </c>
      <c r="N38" s="3">
        <f t="shared" si="2"/>
        <v>2.625240736089717</v>
      </c>
    </row>
    <row r="39" spans="11:14" x14ac:dyDescent="0.35">
      <c r="K39" s="3">
        <v>3.6</v>
      </c>
      <c r="L39" s="3">
        <f t="shared" si="0"/>
        <v>3.0896251353383475</v>
      </c>
      <c r="M39" s="3">
        <f t="shared" si="1"/>
        <v>3.5074518069879326</v>
      </c>
      <c r="N39" s="3">
        <f t="shared" si="2"/>
        <v>2.5120446399884107</v>
      </c>
    </row>
    <row r="40" spans="11:14" x14ac:dyDescent="0.35">
      <c r="K40" s="3">
        <v>3.8</v>
      </c>
      <c r="L40" s="3">
        <f t="shared" si="0"/>
        <v>3.0493709270676708</v>
      </c>
      <c r="M40" s="3">
        <f t="shared" si="1"/>
        <v>3.3880549422488131</v>
      </c>
      <c r="N40" s="3">
        <f t="shared" si="2"/>
        <v>2.4094658777891045</v>
      </c>
    </row>
    <row r="41" spans="11:14" x14ac:dyDescent="0.35">
      <c r="K41" s="3">
        <v>4</v>
      </c>
      <c r="L41" s="3">
        <f t="shared" si="0"/>
        <v>3.009116718796994</v>
      </c>
      <c r="M41" s="3">
        <f t="shared" si="1"/>
        <v>3.2709858026999412</v>
      </c>
      <c r="N41" s="3">
        <f t="shared" si="2"/>
        <v>2.3160246017579977</v>
      </c>
    </row>
    <row r="42" spans="11:14" x14ac:dyDescent="0.35">
      <c r="K42" s="3">
        <v>4.2</v>
      </c>
      <c r="L42" s="3">
        <f t="shared" si="0"/>
        <v>2.9688625105263169</v>
      </c>
      <c r="M42" s="3">
        <f t="shared" si="1"/>
        <v>3.1562443883413178</v>
      </c>
      <c r="N42" s="3">
        <f t="shared" si="2"/>
        <v>2.2305082281597848</v>
      </c>
    </row>
    <row r="43" spans="11:14" x14ac:dyDescent="0.35">
      <c r="K43" s="3">
        <v>4.4000000000000004</v>
      </c>
      <c r="L43" s="3">
        <f t="shared" si="0"/>
        <v>2.9286083022556402</v>
      </c>
      <c r="M43" s="3">
        <f t="shared" si="1"/>
        <v>3.0438306991729429</v>
      </c>
      <c r="N43" s="3">
        <f t="shared" si="2"/>
        <v>2.1519131578456077</v>
      </c>
    </row>
    <row r="44" spans="11:14" x14ac:dyDescent="0.35">
      <c r="K44" s="3">
        <v>4.5999999999999996</v>
      </c>
      <c r="L44" s="3">
        <f t="shared" si="0"/>
        <v>2.8883540939849635</v>
      </c>
      <c r="M44" s="3">
        <f t="shared" si="1"/>
        <v>2.933744735194816</v>
      </c>
      <c r="N44" s="3">
        <f t="shared" si="2"/>
        <v>2.0794011974951916</v>
      </c>
    </row>
    <row r="45" spans="11:14" x14ac:dyDescent="0.35">
      <c r="K45" s="3">
        <v>4.8</v>
      </c>
      <c r="L45" s="3">
        <f t="shared" si="0"/>
        <v>2.8480998857142867</v>
      </c>
      <c r="M45" s="3">
        <f t="shared" si="1"/>
        <v>2.8259864964069381</v>
      </c>
      <c r="N45" s="3">
        <f t="shared" si="2"/>
        <v>2.0122665128768555</v>
      </c>
    </row>
    <row r="46" spans="11:14" x14ac:dyDescent="0.35">
      <c r="K46" s="3">
        <v>5</v>
      </c>
      <c r="L46" s="3">
        <f t="shared" si="0"/>
        <v>2.80784567744361</v>
      </c>
      <c r="M46" s="3">
        <f t="shared" si="1"/>
        <v>2.7205559828093078</v>
      </c>
      <c r="N46" s="3">
        <f t="shared" si="2"/>
        <v>1.9499102476673715</v>
      </c>
    </row>
    <row r="47" spans="11:14" x14ac:dyDescent="0.35">
      <c r="K47" s="3">
        <v>5.2</v>
      </c>
      <c r="L47" s="3">
        <f t="shared" si="0"/>
        <v>2.7675914691729333</v>
      </c>
      <c r="M47" s="3">
        <f t="shared" si="1"/>
        <v>2.6174531944019259</v>
      </c>
      <c r="N47" s="3">
        <f t="shared" si="2"/>
        <v>1.8918208021695404</v>
      </c>
    </row>
    <row r="48" spans="11:14" x14ac:dyDescent="0.35">
      <c r="K48" s="3">
        <v>5.4</v>
      </c>
      <c r="L48" s="3">
        <f t="shared" si="0"/>
        <v>2.7273372609022566</v>
      </c>
      <c r="M48" s="3">
        <f t="shared" si="1"/>
        <v>2.5166781311847926</v>
      </c>
      <c r="N48" s="3">
        <f t="shared" si="2"/>
        <v>1.8375583461485454</v>
      </c>
    </row>
    <row r="49" spans="11:14" x14ac:dyDescent="0.35">
      <c r="K49" s="3">
        <v>5.6</v>
      </c>
      <c r="L49" s="3">
        <f t="shared" si="0"/>
        <v>2.6870830526315799</v>
      </c>
      <c r="M49" s="3">
        <f t="shared" si="1"/>
        <v>2.4182307931579077</v>
      </c>
      <c r="N49" s="3">
        <f t="shared" si="2"/>
        <v>1.7867425374426988</v>
      </c>
    </row>
    <row r="50" spans="11:14" x14ac:dyDescent="0.35">
      <c r="K50" s="3">
        <v>5.8</v>
      </c>
      <c r="L50" s="3">
        <f t="shared" si="0"/>
        <v>2.6468288443609032</v>
      </c>
      <c r="M50" s="3">
        <f t="shared" si="1"/>
        <v>2.3221111803212717</v>
      </c>
      <c r="N50" s="3">
        <f t="shared" si="2"/>
        <v>1.7390426947253801</v>
      </c>
    </row>
    <row r="51" spans="11:14" x14ac:dyDescent="0.35">
      <c r="K51" s="3">
        <v>6</v>
      </c>
      <c r="L51" s="3">
        <f t="shared" si="0"/>
        <v>2.6065746360902264</v>
      </c>
      <c r="M51" s="3">
        <f t="shared" si="1"/>
        <v>2.2283192926748829</v>
      </c>
      <c r="N51" s="3">
        <f t="shared" si="2"/>
        <v>1.6941698682812441</v>
      </c>
    </row>
    <row r="52" spans="11:14" x14ac:dyDescent="0.35">
      <c r="K52" s="3">
        <v>6.2</v>
      </c>
      <c r="L52" s="3">
        <f t="shared" si="0"/>
        <v>2.5663204278195497</v>
      </c>
      <c r="M52" s="3">
        <f t="shared" si="1"/>
        <v>2.1368551302187422</v>
      </c>
      <c r="N52" s="3">
        <f t="shared" si="2"/>
        <v>1.6518703926175962</v>
      </c>
    </row>
    <row r="53" spans="11:14" x14ac:dyDescent="0.35">
      <c r="K53" s="3">
        <v>6.4</v>
      </c>
      <c r="L53" s="3">
        <f t="shared" si="0"/>
        <v>2.5260662195488726</v>
      </c>
      <c r="M53" s="3">
        <f t="shared" si="1"/>
        <v>2.0477186929528512</v>
      </c>
      <c r="N53" s="3">
        <f t="shared" si="2"/>
        <v>1.611920606181688</v>
      </c>
    </row>
    <row r="54" spans="11:14" x14ac:dyDescent="0.35">
      <c r="K54" s="3">
        <v>6.6</v>
      </c>
      <c r="L54" s="3">
        <f t="shared" si="0"/>
        <v>2.4858120112781963</v>
      </c>
      <c r="M54" s="3">
        <f t="shared" si="1"/>
        <v>1.9609099808772079</v>
      </c>
      <c r="N54" s="3">
        <f t="shared" si="2"/>
        <v>1.5741224978407677</v>
      </c>
    </row>
    <row r="55" spans="11:14" x14ac:dyDescent="0.35">
      <c r="K55" s="3">
        <v>6.8</v>
      </c>
      <c r="L55" s="3">
        <f t="shared" si="0"/>
        <v>2.4455578030075191</v>
      </c>
      <c r="M55" s="3">
        <f t="shared" si="1"/>
        <v>1.8764289939918133</v>
      </c>
      <c r="N55" s="3">
        <f t="shared" si="2"/>
        <v>1.5383000949097223</v>
      </c>
    </row>
    <row r="56" spans="11:14" x14ac:dyDescent="0.35">
      <c r="K56" s="3">
        <v>7</v>
      </c>
      <c r="L56" s="3">
        <f t="shared" si="0"/>
        <v>2.4053035947368429</v>
      </c>
      <c r="M56" s="3">
        <f t="shared" si="1"/>
        <v>1.794275732296666</v>
      </c>
      <c r="N56" s="3">
        <f t="shared" si="2"/>
        <v>1.5042964487761361</v>
      </c>
    </row>
    <row r="57" spans="11:14" x14ac:dyDescent="0.35">
      <c r="K57" s="3">
        <v>7.2</v>
      </c>
      <c r="L57" s="3">
        <f t="shared" si="0"/>
        <v>2.3650493864661657</v>
      </c>
      <c r="M57" s="3">
        <f t="shared" si="1"/>
        <v>1.7144501957917673</v>
      </c>
      <c r="N57" s="3">
        <f t="shared" si="2"/>
        <v>1.4719711053499249</v>
      </c>
    </row>
    <row r="58" spans="11:14" x14ac:dyDescent="0.35">
      <c r="K58" s="3">
        <v>7.4</v>
      </c>
      <c r="L58" s="3">
        <f t="shared" ref="L58:L89" si="3">$L$4 + $L$5*$K58</f>
        <v>2.324795178195489</v>
      </c>
      <c r="M58" s="3">
        <f t="shared" ref="M58:M89" si="4">$O$4 + $O$5*$K58 + $O$6*$K58^2</f>
        <v>1.6369523844771177</v>
      </c>
      <c r="N58" s="3">
        <f t="shared" ref="N58:N89" si="5">$S$6 * $K58^$S$5</f>
        <v>1.4411979713271903</v>
      </c>
    </row>
    <row r="59" spans="11:14" x14ac:dyDescent="0.35">
      <c r="K59" s="3">
        <v>7.6</v>
      </c>
      <c r="L59" s="3">
        <f t="shared" si="3"/>
        <v>2.2845409699248123</v>
      </c>
      <c r="M59" s="3">
        <f t="shared" si="4"/>
        <v>1.5617822983527163</v>
      </c>
      <c r="N59" s="3">
        <f t="shared" si="5"/>
        <v>1.4118635055181659</v>
      </c>
    </row>
    <row r="60" spans="11:14" x14ac:dyDescent="0.35">
      <c r="K60" s="3">
        <v>7.8</v>
      </c>
      <c r="L60" s="3">
        <f t="shared" si="3"/>
        <v>2.2442867616541355</v>
      </c>
      <c r="M60" s="3">
        <f t="shared" si="4"/>
        <v>1.4889399374185632</v>
      </c>
      <c r="N60" s="3">
        <f t="shared" si="5"/>
        <v>1.3838651786299918</v>
      </c>
    </row>
    <row r="61" spans="11:14" x14ac:dyDescent="0.35">
      <c r="K61" s="3">
        <v>8</v>
      </c>
      <c r="L61" s="3">
        <f t="shared" si="3"/>
        <v>2.2040325533834588</v>
      </c>
      <c r="M61" s="3">
        <f t="shared" si="4"/>
        <v>1.4184253016746577</v>
      </c>
      <c r="N61" s="3">
        <f t="shared" si="5"/>
        <v>1.3571101559258392</v>
      </c>
    </row>
    <row r="62" spans="11:14" x14ac:dyDescent="0.35">
      <c r="K62" s="3">
        <v>8.1999999999999993</v>
      </c>
      <c r="L62" s="3">
        <f t="shared" si="3"/>
        <v>2.1637783451127821</v>
      </c>
      <c r="M62" s="3">
        <f t="shared" si="4"/>
        <v>1.3502383911210012</v>
      </c>
      <c r="N62" s="3">
        <f t="shared" si="5"/>
        <v>1.3315141658459264</v>
      </c>
    </row>
    <row r="63" spans="11:14" x14ac:dyDescent="0.35">
      <c r="K63" s="3">
        <v>8.4</v>
      </c>
      <c r="L63" s="3">
        <f t="shared" si="3"/>
        <v>2.1235241368421054</v>
      </c>
      <c r="M63" s="3">
        <f t="shared" si="4"/>
        <v>1.2843792057575927</v>
      </c>
      <c r="N63" s="3">
        <f t="shared" si="5"/>
        <v>1.3070005245255545</v>
      </c>
    </row>
    <row r="64" spans="11:14" x14ac:dyDescent="0.35">
      <c r="K64" s="3">
        <v>8.6</v>
      </c>
      <c r="L64" s="3">
        <f t="shared" si="3"/>
        <v>2.0832699285714287</v>
      </c>
      <c r="M64" s="3">
        <f t="shared" si="4"/>
        <v>1.2208477455844329</v>
      </c>
      <c r="N64" s="3">
        <f t="shared" si="5"/>
        <v>1.2834992915937218</v>
      </c>
    </row>
    <row r="65" spans="11:14" x14ac:dyDescent="0.35">
      <c r="K65" s="3">
        <v>8.8000000000000007</v>
      </c>
      <c r="L65" s="3">
        <f t="shared" si="3"/>
        <v>2.043015720300752</v>
      </c>
      <c r="M65" s="3">
        <f t="shared" si="4"/>
        <v>1.1596440106015211</v>
      </c>
      <c r="N65" s="3">
        <f t="shared" si="5"/>
        <v>1.2609465369953217</v>
      </c>
    </row>
    <row r="66" spans="11:14" x14ac:dyDescent="0.35">
      <c r="K66" s="3">
        <v>9</v>
      </c>
      <c r="L66" s="3">
        <f t="shared" si="3"/>
        <v>2.0027615120300748</v>
      </c>
      <c r="M66" s="3">
        <f t="shared" si="4"/>
        <v>1.1007680008088578</v>
      </c>
      <c r="N66" s="3">
        <f t="shared" si="5"/>
        <v>1.2392837020873735</v>
      </c>
    </row>
    <row r="67" spans="11:14" x14ac:dyDescent="0.35">
      <c r="K67" s="3">
        <v>9.1999999999999993</v>
      </c>
      <c r="L67" s="3">
        <f t="shared" si="3"/>
        <v>1.9625073037593985</v>
      </c>
      <c r="M67" s="3">
        <f t="shared" si="4"/>
        <v>1.0442197162064426</v>
      </c>
      <c r="N67" s="3">
        <f t="shared" si="5"/>
        <v>1.2184570410966409</v>
      </c>
    </row>
    <row r="68" spans="11:14" x14ac:dyDescent="0.35">
      <c r="K68" s="3">
        <v>9.4</v>
      </c>
      <c r="L68" s="3">
        <f t="shared" si="3"/>
        <v>1.9222530954887216</v>
      </c>
      <c r="M68" s="3">
        <f t="shared" si="4"/>
        <v>0.9899991567942763</v>
      </c>
      <c r="N68" s="3">
        <f t="shared" si="5"/>
        <v>1.1984171313321845</v>
      </c>
    </row>
    <row r="69" spans="11:14" x14ac:dyDescent="0.35">
      <c r="K69" s="3">
        <v>9.6</v>
      </c>
      <c r="L69" s="3">
        <f t="shared" si="3"/>
        <v>1.8819988872180449</v>
      </c>
      <c r="M69" s="3">
        <f t="shared" si="4"/>
        <v>0.9381063225723576</v>
      </c>
      <c r="N69" s="3">
        <f t="shared" si="5"/>
        <v>1.1791184424300873</v>
      </c>
    </row>
    <row r="70" spans="11:14" x14ac:dyDescent="0.35">
      <c r="K70" s="3">
        <v>9.8000000000000007</v>
      </c>
      <c r="L70" s="3">
        <f t="shared" si="3"/>
        <v>1.8417446789473679</v>
      </c>
      <c r="M70" s="3">
        <f t="shared" si="4"/>
        <v>0.88854121354068782</v>
      </c>
      <c r="N70" s="3">
        <f t="shared" si="5"/>
        <v>1.1605189564532794</v>
      </c>
    </row>
    <row r="71" spans="11:14" x14ac:dyDescent="0.35">
      <c r="K71" s="3">
        <v>10</v>
      </c>
      <c r="L71" s="3">
        <f t="shared" si="3"/>
        <v>1.8014904706766912</v>
      </c>
      <c r="M71" s="3">
        <f t="shared" si="4"/>
        <v>0.84130382969926609</v>
      </c>
      <c r="N71" s="3">
        <f t="shared" si="5"/>
        <v>1.1425798319433245</v>
      </c>
    </row>
    <row r="72" spans="11:14" x14ac:dyDescent="0.35">
      <c r="K72" s="3">
        <v>10.199999999999999</v>
      </c>
      <c r="L72" s="3">
        <f t="shared" si="3"/>
        <v>1.7612362624060145</v>
      </c>
      <c r="M72" s="3">
        <f t="shared" si="4"/>
        <v>0.79639417104809374</v>
      </c>
      <c r="N72" s="3">
        <f t="shared" si="5"/>
        <v>1.1252651060753049</v>
      </c>
    </row>
    <row r="73" spans="11:14" x14ac:dyDescent="0.35">
      <c r="K73" s="3">
        <v>10.4</v>
      </c>
      <c r="L73" s="3">
        <f t="shared" si="3"/>
        <v>1.7209820541353378</v>
      </c>
      <c r="M73" s="3">
        <f t="shared" si="4"/>
        <v>0.75381223758716676</v>
      </c>
      <c r="N73" s="3">
        <f t="shared" si="5"/>
        <v>1.1085414299430314</v>
      </c>
    </row>
    <row r="74" spans="11:14" x14ac:dyDescent="0.35">
      <c r="K74" s="3">
        <v>10.6</v>
      </c>
      <c r="L74" s="3">
        <f t="shared" si="3"/>
        <v>1.6807278458646611</v>
      </c>
      <c r="M74" s="3">
        <f t="shared" si="4"/>
        <v>0.71355802931649093</v>
      </c>
      <c r="N74" s="3">
        <f t="shared" si="5"/>
        <v>1.0923778327325477</v>
      </c>
    </row>
    <row r="75" spans="11:14" x14ac:dyDescent="0.35">
      <c r="K75" s="3">
        <v>10.8</v>
      </c>
      <c r="L75" s="3">
        <f t="shared" si="3"/>
        <v>1.6404736375939843</v>
      </c>
      <c r="M75" s="3">
        <f t="shared" si="4"/>
        <v>0.6756315462360627</v>
      </c>
      <c r="N75" s="3">
        <f t="shared" si="5"/>
        <v>1.0767455111537085</v>
      </c>
    </row>
    <row r="76" spans="11:14" x14ac:dyDescent="0.35">
      <c r="K76" s="3">
        <v>11</v>
      </c>
      <c r="L76" s="3">
        <f t="shared" si="3"/>
        <v>1.6002194293233076</v>
      </c>
      <c r="M76" s="3">
        <f t="shared" si="4"/>
        <v>0.6400327883458834</v>
      </c>
      <c r="N76" s="3">
        <f t="shared" si="5"/>
        <v>1.0616176410136324</v>
      </c>
    </row>
    <row r="77" spans="11:14" x14ac:dyDescent="0.35">
      <c r="K77" s="3">
        <v>11.2</v>
      </c>
      <c r="L77" s="3">
        <f t="shared" si="3"/>
        <v>1.5599652210526309</v>
      </c>
      <c r="M77" s="3">
        <f t="shared" si="4"/>
        <v>0.60676175564595081</v>
      </c>
      <c r="N77" s="3">
        <f t="shared" si="5"/>
        <v>1.0469692082491788</v>
      </c>
    </row>
    <row r="78" spans="11:14" x14ac:dyDescent="0.35">
      <c r="K78" s="3">
        <v>11.4</v>
      </c>
      <c r="L78" s="3">
        <f t="shared" si="3"/>
        <v>1.5197110127819542</v>
      </c>
      <c r="M78" s="3">
        <f t="shared" si="4"/>
        <v>0.57581844813626759</v>
      </c>
      <c r="N78" s="3">
        <f t="shared" si="5"/>
        <v>1.0327768571021165</v>
      </c>
    </row>
    <row r="79" spans="11:14" x14ac:dyDescent="0.35">
      <c r="K79" s="3">
        <v>11.6</v>
      </c>
      <c r="L79" s="3">
        <f t="shared" si="3"/>
        <v>1.4794568045112775</v>
      </c>
      <c r="M79" s="3">
        <f t="shared" si="4"/>
        <v>0.54720286581683375</v>
      </c>
      <c r="N79" s="3">
        <f t="shared" si="5"/>
        <v>1.0190187534316428</v>
      </c>
    </row>
    <row r="80" spans="11:14" x14ac:dyDescent="0.35">
      <c r="K80" s="3">
        <v>11.8</v>
      </c>
      <c r="L80" s="3">
        <f t="shared" si="3"/>
        <v>1.4392025962406003</v>
      </c>
      <c r="M80" s="3">
        <f t="shared" si="4"/>
        <v>0.52091500868764484</v>
      </c>
      <c r="N80" s="3">
        <f t="shared" si="5"/>
        <v>1.00567446142356</v>
      </c>
    </row>
    <row r="81" spans="11:14" x14ac:dyDescent="0.35">
      <c r="K81" s="3">
        <v>12</v>
      </c>
      <c r="L81" s="3">
        <f t="shared" si="3"/>
        <v>1.398948387969924</v>
      </c>
      <c r="M81" s="3">
        <f t="shared" si="4"/>
        <v>0.49695487674870797</v>
      </c>
      <c r="N81" s="3">
        <f t="shared" si="5"/>
        <v>0.99272483218132013</v>
      </c>
    </row>
    <row r="82" spans="11:14" x14ac:dyDescent="0.35">
      <c r="K82" s="3">
        <v>12.2</v>
      </c>
      <c r="L82" s="3">
        <f t="shared" si="3"/>
        <v>1.3586941796992473</v>
      </c>
      <c r="M82" s="3">
        <f t="shared" si="4"/>
        <v>0.47532247000001782</v>
      </c>
      <c r="N82" s="3">
        <f t="shared" si="5"/>
        <v>0.98015190287749121</v>
      </c>
    </row>
    <row r="83" spans="11:14" x14ac:dyDescent="0.35">
      <c r="K83" s="3">
        <v>12.4</v>
      </c>
      <c r="L83" s="3">
        <f t="shared" si="3"/>
        <v>1.3184399714285702</v>
      </c>
      <c r="M83" s="3">
        <f t="shared" si="4"/>
        <v>0.45601778844157526</v>
      </c>
      <c r="N83" s="3">
        <f t="shared" si="5"/>
        <v>0.96793880531014576</v>
      </c>
    </row>
    <row r="84" spans="11:14" x14ac:dyDescent="0.35">
      <c r="K84" s="3">
        <v>12.6</v>
      </c>
      <c r="L84" s="3">
        <f t="shared" si="3"/>
        <v>1.2781857631578935</v>
      </c>
      <c r="M84" s="3">
        <f t="shared" si="4"/>
        <v>0.43904083207338207</v>
      </c>
      <c r="N84" s="3">
        <f t="shared" si="5"/>
        <v>0.9560696828514722</v>
      </c>
    </row>
    <row r="85" spans="11:14" x14ac:dyDescent="0.35">
      <c r="K85" s="3">
        <v>12.8</v>
      </c>
      <c r="L85" s="3">
        <f t="shared" si="3"/>
        <v>1.2379315548872167</v>
      </c>
      <c r="M85" s="3">
        <f t="shared" si="4"/>
        <v>0.42439160089543826</v>
      </c>
      <c r="N85" s="3">
        <f t="shared" si="5"/>
        <v>0.94452961489909182</v>
      </c>
    </row>
    <row r="86" spans="11:14" x14ac:dyDescent="0.35">
      <c r="K86" s="3">
        <v>13</v>
      </c>
      <c r="L86" s="3">
        <f t="shared" si="3"/>
        <v>1.19767734661654</v>
      </c>
      <c r="M86" s="3">
        <f t="shared" si="4"/>
        <v>0.41207009490774027</v>
      </c>
      <c r="N86" s="3">
        <f t="shared" si="5"/>
        <v>0.93330454804711993</v>
      </c>
    </row>
    <row r="87" spans="11:14" x14ac:dyDescent="0.35">
      <c r="K87" s="3">
        <v>13.2</v>
      </c>
      <c r="L87" s="3">
        <f t="shared" si="3"/>
        <v>1.1574231383458633</v>
      </c>
      <c r="M87" s="3">
        <f t="shared" si="4"/>
        <v>0.40207631411029254</v>
      </c>
      <c r="N87" s="3">
        <f t="shared" si="5"/>
        <v>0.92238123328634392</v>
      </c>
    </row>
    <row r="88" spans="11:14" x14ac:dyDescent="0.35">
      <c r="K88" s="3">
        <v>13.4</v>
      </c>
      <c r="L88" s="3">
        <f t="shared" si="3"/>
        <v>1.1171689300751866</v>
      </c>
      <c r="M88" s="3">
        <f t="shared" si="4"/>
        <v>0.39441025850309241</v>
      </c>
      <c r="N88" s="3">
        <f t="shared" si="5"/>
        <v>0.9117471686231462</v>
      </c>
    </row>
    <row r="89" spans="11:14" x14ac:dyDescent="0.35">
      <c r="K89" s="3">
        <v>13.6</v>
      </c>
      <c r="L89" s="3">
        <f t="shared" si="3"/>
        <v>1.0769147218045099</v>
      </c>
      <c r="M89" s="3">
        <f t="shared" si="4"/>
        <v>0.38907192808614166</v>
      </c>
      <c r="N89" s="3">
        <f t="shared" si="5"/>
        <v>0.9013905465766745</v>
      </c>
    </row>
    <row r="90" spans="11:14" x14ac:dyDescent="0.35">
      <c r="K90" s="3">
        <v>13.8</v>
      </c>
      <c r="L90" s="3">
        <f t="shared" ref="L90:L121" si="6">$L$4 + $L$5*$K90</f>
        <v>1.0366605135338332</v>
      </c>
      <c r="M90" s="3">
        <f t="shared" ref="M90:M121" si="7">$O$4 + $O$5*$K90 + $O$6*$K90^2</f>
        <v>0.38606132285943673</v>
      </c>
      <c r="N90" s="3">
        <f t="shared" ref="N90:N121" si="8">$S$6 * $K90^$S$5</f>
        <v>0.89130020607473071</v>
      </c>
    </row>
    <row r="91" spans="11:14" x14ac:dyDescent="0.35">
      <c r="K91" s="3">
        <v>14</v>
      </c>
      <c r="L91" s="3">
        <f t="shared" si="6"/>
        <v>0.99640630526315643</v>
      </c>
      <c r="M91" s="3">
        <f t="shared" si="7"/>
        <v>0.38537844282298206</v>
      </c>
      <c r="N91" s="3">
        <f t="shared" si="8"/>
        <v>0.88146558832218536</v>
      </c>
    </row>
    <row r="92" spans="11:14" x14ac:dyDescent="0.35">
      <c r="K92" s="3">
        <v>14.2</v>
      </c>
      <c r="L92" s="3">
        <f t="shared" si="6"/>
        <v>0.95615209699247972</v>
      </c>
      <c r="M92" s="3">
        <f t="shared" si="7"/>
        <v>0.38702328797677676</v>
      </c>
      <c r="N92" s="3">
        <f t="shared" si="8"/>
        <v>0.87187669626243269</v>
      </c>
    </row>
    <row r="93" spans="11:14" x14ac:dyDescent="0.35">
      <c r="K93" s="3">
        <v>14.4</v>
      </c>
      <c r="L93" s="3">
        <f t="shared" si="6"/>
        <v>0.91589788872180256</v>
      </c>
      <c r="M93" s="3">
        <f t="shared" si="7"/>
        <v>0.3909958583208164</v>
      </c>
      <c r="N93" s="3">
        <f t="shared" si="8"/>
        <v>0.86252405729345505</v>
      </c>
    </row>
    <row r="94" spans="11:14" x14ac:dyDescent="0.35">
      <c r="K94" s="3">
        <v>14.6</v>
      </c>
      <c r="L94" s="3">
        <f t="shared" si="6"/>
        <v>0.87564368045112628</v>
      </c>
      <c r="M94" s="3">
        <f t="shared" si="7"/>
        <v>0.39729615385510719</v>
      </c>
      <c r="N94" s="3">
        <f t="shared" si="8"/>
        <v>0.85339868893610982</v>
      </c>
    </row>
    <row r="95" spans="11:14" x14ac:dyDescent="0.35">
      <c r="K95" s="3">
        <v>14.8</v>
      </c>
      <c r="L95" s="3">
        <f t="shared" si="6"/>
        <v>0.83538947218044912</v>
      </c>
      <c r="M95" s="3">
        <f t="shared" si="7"/>
        <v>0.40592417457964558</v>
      </c>
      <c r="N95" s="3">
        <f t="shared" si="8"/>
        <v>0.84449206718410119</v>
      </c>
    </row>
    <row r="96" spans="11:14" x14ac:dyDescent="0.35">
      <c r="K96" s="3">
        <v>15</v>
      </c>
      <c r="L96" s="3">
        <f t="shared" si="6"/>
        <v>0.79513526390977241</v>
      </c>
      <c r="M96" s="3">
        <f t="shared" si="7"/>
        <v>0.41687992049443334</v>
      </c>
      <c r="N96" s="3">
        <f t="shared" si="8"/>
        <v>0.83579609729313786</v>
      </c>
    </row>
    <row r="97" spans="11:14" x14ac:dyDescent="0.35">
      <c r="K97" s="3">
        <v>15.2</v>
      </c>
      <c r="L97" s="3">
        <f t="shared" si="6"/>
        <v>0.75488105563909613</v>
      </c>
      <c r="M97" s="3">
        <f t="shared" si="7"/>
        <v>0.43016339159946781</v>
      </c>
      <c r="N97" s="3">
        <f t="shared" si="8"/>
        <v>0.82730308679163533</v>
      </c>
    </row>
    <row r="98" spans="11:14" x14ac:dyDescent="0.35">
      <c r="K98" s="3">
        <v>15.4</v>
      </c>
      <c r="L98" s="3">
        <f t="shared" si="6"/>
        <v>0.71462684736841897</v>
      </c>
      <c r="M98" s="3">
        <f t="shared" si="7"/>
        <v>0.44577458789475077</v>
      </c>
      <c r="N98" s="3">
        <f t="shared" si="8"/>
        <v>0.81900572051731202</v>
      </c>
    </row>
    <row r="99" spans="11:14" x14ac:dyDescent="0.35">
      <c r="K99" s="3">
        <v>15.6</v>
      </c>
      <c r="L99" s="3">
        <f t="shared" si="6"/>
        <v>0.67437263909774225</v>
      </c>
      <c r="M99" s="3">
        <f t="shared" si="7"/>
        <v>0.46371350938028311</v>
      </c>
      <c r="N99" s="3">
        <f t="shared" si="8"/>
        <v>0.8108970375035448</v>
      </c>
    </row>
    <row r="100" spans="11:14" x14ac:dyDescent="0.35">
      <c r="K100" s="3">
        <v>15.8</v>
      </c>
      <c r="L100" s="3">
        <f t="shared" si="6"/>
        <v>0.63411843082706554</v>
      </c>
      <c r="M100" s="3">
        <f t="shared" si="7"/>
        <v>0.48398015605606126</v>
      </c>
      <c r="N100" s="3">
        <f t="shared" si="8"/>
        <v>0.80297040955671195</v>
      </c>
    </row>
    <row r="101" spans="11:14" x14ac:dyDescent="0.35">
      <c r="K101" s="3">
        <v>16</v>
      </c>
      <c r="L101" s="3">
        <f t="shared" si="6"/>
        <v>0.59386422255638882</v>
      </c>
      <c r="M101" s="3">
        <f t="shared" si="7"/>
        <v>0.50657452792209057</v>
      </c>
      <c r="N101" s="3">
        <f t="shared" si="8"/>
        <v>0.79521952138118945</v>
      </c>
    </row>
    <row r="102" spans="11:14" x14ac:dyDescent="0.35">
      <c r="K102" s="3">
        <v>16.2</v>
      </c>
      <c r="L102" s="3">
        <f t="shared" si="6"/>
        <v>0.5536100142857121</v>
      </c>
      <c r="M102" s="3">
        <f t="shared" si="7"/>
        <v>0.53149662497836836</v>
      </c>
      <c r="N102" s="3">
        <f t="shared" si="8"/>
        <v>0.78763835212243982</v>
      </c>
    </row>
    <row r="103" spans="11:14" x14ac:dyDescent="0.35">
      <c r="K103" s="3">
        <v>16.399999999999999</v>
      </c>
      <c r="L103" s="3">
        <f t="shared" si="6"/>
        <v>0.51335580601503539</v>
      </c>
      <c r="M103" s="3">
        <f t="shared" si="7"/>
        <v>0.55874644722489197</v>
      </c>
      <c r="N103" s="3">
        <f t="shared" si="8"/>
        <v>0.78022115821092808</v>
      </c>
    </row>
    <row r="104" spans="11:14" x14ac:dyDescent="0.35">
      <c r="K104" s="3">
        <v>16.600000000000001</v>
      </c>
      <c r="L104" s="3">
        <f t="shared" si="6"/>
        <v>0.47310159774435823</v>
      </c>
      <c r="M104" s="3">
        <f t="shared" si="7"/>
        <v>0.58832399466166585</v>
      </c>
      <c r="N104" s="3">
        <f t="shared" si="8"/>
        <v>0.77296245740060043</v>
      </c>
    </row>
    <row r="105" spans="11:14" x14ac:dyDescent="0.35">
      <c r="K105" s="3">
        <v>16.8</v>
      </c>
      <c r="L105" s="3">
        <f t="shared" si="6"/>
        <v>0.43284738947368151</v>
      </c>
      <c r="M105" s="3">
        <f t="shared" si="7"/>
        <v>0.62022926728868732</v>
      </c>
      <c r="N105" s="3">
        <f t="shared" si="8"/>
        <v>0.76585701390548888</v>
      </c>
    </row>
    <row r="106" spans="11:14" x14ac:dyDescent="0.35">
      <c r="K106" s="3">
        <v>17</v>
      </c>
      <c r="L106" s="3">
        <f t="shared" si="6"/>
        <v>0.39259318120300524</v>
      </c>
      <c r="M106" s="3">
        <f t="shared" si="7"/>
        <v>0.65446226510595551</v>
      </c>
      <c r="N106" s="3">
        <f t="shared" si="8"/>
        <v>0.75889982454685767</v>
      </c>
    </row>
    <row r="107" spans="11:14" x14ac:dyDescent="0.35">
      <c r="K107" s="3">
        <v>17.2</v>
      </c>
      <c r="L107" s="3">
        <f t="shared" si="6"/>
        <v>0.35233897293232852</v>
      </c>
      <c r="M107" s="3">
        <f t="shared" si="7"/>
        <v>0.69102298811347573</v>
      </c>
      <c r="N107" s="3">
        <f t="shared" si="8"/>
        <v>0.75208610583121349</v>
      </c>
    </row>
    <row r="108" spans="11:14" x14ac:dyDescent="0.35">
      <c r="K108" s="3">
        <v>17.399999999999999</v>
      </c>
      <c r="L108" s="3">
        <f t="shared" si="6"/>
        <v>0.3120847646616518</v>
      </c>
      <c r="M108" s="3">
        <f t="shared" si="7"/>
        <v>0.72991143631124267</v>
      </c>
      <c r="N108" s="3">
        <f t="shared" si="8"/>
        <v>0.74541128188663108</v>
      </c>
    </row>
    <row r="109" spans="11:14" x14ac:dyDescent="0.35">
      <c r="K109" s="3">
        <v>17.600000000000001</v>
      </c>
      <c r="L109" s="3">
        <f t="shared" si="6"/>
        <v>0.27183055639097464</v>
      </c>
      <c r="M109" s="3">
        <f t="shared" si="7"/>
        <v>0.77112760969925809</v>
      </c>
      <c r="N109" s="3">
        <f t="shared" si="8"/>
        <v>0.73887097319127526</v>
      </c>
    </row>
    <row r="110" spans="11:14" x14ac:dyDescent="0.35">
      <c r="K110" s="3">
        <v>17.8</v>
      </c>
      <c r="L110" s="3">
        <f t="shared" si="6"/>
        <v>0.23157634812029793</v>
      </c>
      <c r="M110" s="3">
        <f t="shared" si="7"/>
        <v>0.81467150827752022</v>
      </c>
      <c r="N110" s="3">
        <f t="shared" si="8"/>
        <v>0.7324609860337582</v>
      </c>
    </row>
    <row r="111" spans="11:14" x14ac:dyDescent="0.35">
      <c r="K111" s="3">
        <v>18</v>
      </c>
      <c r="L111" s="3">
        <f t="shared" si="6"/>
        <v>0.19132213984962121</v>
      </c>
      <c r="M111" s="3">
        <f t="shared" si="7"/>
        <v>0.86054313204603261</v>
      </c>
      <c r="N111" s="3">
        <f t="shared" si="8"/>
        <v>0.72617730265020886</v>
      </c>
    </row>
    <row r="112" spans="11:14" x14ac:dyDescent="0.35">
      <c r="K112" s="3">
        <v>18.2</v>
      </c>
      <c r="L112" s="3">
        <f t="shared" si="6"/>
        <v>0.15106793157894449</v>
      </c>
      <c r="M112" s="3">
        <f t="shared" si="7"/>
        <v>0.90874248100479171</v>
      </c>
      <c r="N112" s="3">
        <f t="shared" si="8"/>
        <v>0.72001607198763573</v>
      </c>
    </row>
    <row r="113" spans="11:14" x14ac:dyDescent="0.35">
      <c r="K113" s="3">
        <v>18.399999999999999</v>
      </c>
      <c r="L113" s="3">
        <f t="shared" si="6"/>
        <v>0.11081372330826822</v>
      </c>
      <c r="M113" s="3">
        <f t="shared" si="7"/>
        <v>0.9592695551537993</v>
      </c>
      <c r="N113" s="3">
        <f t="shared" si="8"/>
        <v>0.71397360104743024</v>
      </c>
    </row>
    <row r="114" spans="11:14" x14ac:dyDescent="0.35">
      <c r="K114" s="3">
        <v>18.600000000000001</v>
      </c>
      <c r="L114" s="3">
        <f t="shared" si="6"/>
        <v>7.0559515037590614E-2</v>
      </c>
      <c r="M114" s="3">
        <f t="shared" si="7"/>
        <v>1.0121243544930572</v>
      </c>
      <c r="N114" s="3">
        <f t="shared" si="8"/>
        <v>0.70804634676671829</v>
      </c>
    </row>
    <row r="115" spans="11:14" x14ac:dyDescent="0.35">
      <c r="K115" s="3">
        <v>18.8</v>
      </c>
      <c r="L115" s="3">
        <f t="shared" si="6"/>
        <v>3.0305306766914342E-2</v>
      </c>
      <c r="M115" s="3">
        <f t="shared" si="7"/>
        <v>1.0673068790225635</v>
      </c>
      <c r="N115" s="3">
        <f t="shared" si="8"/>
        <v>0.70223090839876967</v>
      </c>
    </row>
    <row r="116" spans="11:14" x14ac:dyDescent="0.35">
      <c r="K116" s="3">
        <v>19</v>
      </c>
      <c r="L116" s="3">
        <f t="shared" si="6"/>
        <v>-9.9489015037623751E-3</v>
      </c>
      <c r="M116" s="3">
        <f t="shared" si="7"/>
        <v>1.1248171287423165</v>
      </c>
      <c r="N116" s="3">
        <f t="shared" si="8"/>
        <v>0.69652402035685235</v>
      </c>
    </row>
    <row r="117" spans="11:14" x14ac:dyDescent="0.35">
      <c r="K117" s="3">
        <v>19.2</v>
      </c>
      <c r="L117" s="3">
        <f t="shared" si="6"/>
        <v>-5.0203109774439092E-2</v>
      </c>
      <c r="M117" s="3">
        <f t="shared" si="7"/>
        <v>1.1846551036523163</v>
      </c>
      <c r="N117" s="3">
        <f t="shared" si="8"/>
        <v>0.69092254548880339</v>
      </c>
    </row>
    <row r="118" spans="11:14" x14ac:dyDescent="0.35">
      <c r="K118" s="3">
        <v>19.399999999999999</v>
      </c>
      <c r="L118" s="3">
        <f t="shared" si="6"/>
        <v>-9.0457318045115809E-2</v>
      </c>
      <c r="M118" s="3">
        <f t="shared" si="7"/>
        <v>1.2468208037525681</v>
      </c>
      <c r="N118" s="3">
        <f t="shared" si="8"/>
        <v>0.68542346875221483</v>
      </c>
    </row>
    <row r="119" spans="11:14" x14ac:dyDescent="0.35">
      <c r="K119" s="3">
        <v>19.600000000000001</v>
      </c>
      <c r="L119" s="3">
        <f t="shared" si="6"/>
        <v>-0.13071152631579297</v>
      </c>
      <c r="M119" s="3">
        <f t="shared" si="7"/>
        <v>1.3113142290430666</v>
      </c>
      <c r="N119" s="3">
        <f t="shared" si="8"/>
        <v>0.68002389126251983</v>
      </c>
    </row>
    <row r="120" spans="11:14" x14ac:dyDescent="0.35">
      <c r="K120" s="3">
        <v>19.8</v>
      </c>
      <c r="L120" s="3">
        <f t="shared" si="6"/>
        <v>-0.17096573458646969</v>
      </c>
      <c r="M120" s="3">
        <f t="shared" si="7"/>
        <v>1.3781353795238118</v>
      </c>
      <c r="N120" s="3">
        <f t="shared" si="8"/>
        <v>0.67472102468845019</v>
      </c>
    </row>
    <row r="121" spans="11:14" x14ac:dyDescent="0.35">
      <c r="K121" s="3">
        <v>20</v>
      </c>
      <c r="L121" s="3">
        <f t="shared" si="6"/>
        <v>-0.2112199428571464</v>
      </c>
      <c r="M121" s="3">
        <f t="shared" si="7"/>
        <v>1.4472842551948073</v>
      </c>
      <c r="N121" s="3">
        <f t="shared" si="8"/>
        <v>0.66951218597130768</v>
      </c>
    </row>
  </sheetData>
  <mergeCells count="14">
    <mergeCell ref="H4:I4"/>
    <mergeCell ref="A1:C1"/>
    <mergeCell ref="K3:L3"/>
    <mergeCell ref="K2:L2"/>
    <mergeCell ref="N2:O2"/>
    <mergeCell ref="N3:O3"/>
    <mergeCell ref="R2:S2"/>
    <mergeCell ref="R3:S3"/>
    <mergeCell ref="K8:L8"/>
    <mergeCell ref="K13:L13"/>
    <mergeCell ref="N8:P8"/>
    <mergeCell ref="N13:P13"/>
    <mergeCell ref="R8:S8"/>
    <mergeCell ref="R13:S13"/>
  </mergeCell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2219F220EE474082F09AA222492DF4" ma:contentTypeVersion="5" ma:contentTypeDescription="Create a new document." ma:contentTypeScope="" ma:versionID="11ae729367be01fe176674826c173623">
  <xsd:schema xmlns:xsd="http://www.w3.org/2001/XMLSchema" xmlns:xs="http://www.w3.org/2001/XMLSchema" xmlns:p="http://schemas.microsoft.com/office/2006/metadata/properties" xmlns:ns2="156cabcf-c276-425b-8e7b-80e82d9d59e7" targetNamespace="http://schemas.microsoft.com/office/2006/metadata/properties" ma:root="true" ma:fieldsID="fd8448731bd390015ca2a0bdc62f5c70" ns2:_="">
    <xsd:import namespace="156cabcf-c276-425b-8e7b-80e82d9d59e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6cabcf-c276-425b-8e7b-80e82d9d59e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156cabcf-c276-425b-8e7b-80e82d9d59e7" xsi:nil="true"/>
  </documentManagement>
</p:properties>
</file>

<file path=customXml/itemProps1.xml><?xml version="1.0" encoding="utf-8"?>
<ds:datastoreItem xmlns:ds="http://schemas.openxmlformats.org/officeDocument/2006/customXml" ds:itemID="{5A47A779-E484-4023-91B7-4EBAEBF49C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6cabcf-c276-425b-8e7b-80e82d9d59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3BD81C-4A80-431F-9C48-B6D03D4135F5}">
  <ds:schemaRefs>
    <ds:schemaRef ds:uri="http://schemas.microsoft.com/sharepoint/v3/contenttype/forms"/>
  </ds:schemaRefs>
</ds:datastoreItem>
</file>

<file path=customXml/itemProps3.xml><?xml version="1.0" encoding="utf-8"?>
<ds:datastoreItem xmlns:ds="http://schemas.openxmlformats.org/officeDocument/2006/customXml" ds:itemID="{9A3DEFAB-61A9-4CB0-A503-1BB2B43AB113}">
  <ds:schemaRefs>
    <ds:schemaRef ds:uri="http://schemas.microsoft.com/office/2006/metadata/properties"/>
    <ds:schemaRef ds:uri="http://schemas.microsoft.com/office/infopath/2007/PartnerControls"/>
    <ds:schemaRef ds:uri="156cabcf-c276-425b-8e7b-80e82d9d59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 1</vt:lpstr>
      <vt:lpstr>Problem 2</vt:lpstr>
      <vt:lpstr>Problem 3</vt:lpstr>
      <vt:lpstr>Problem 4</vt:lpstr>
      <vt:lpstr>Problem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박병규</cp:lastModifiedBy>
  <cp:revision/>
  <dcterms:created xsi:type="dcterms:W3CDTF">2022-02-15T23:59:55Z</dcterms:created>
  <dcterms:modified xsi:type="dcterms:W3CDTF">2024-02-26T04:03:09Z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0x010100812219F220EE474082F09AA222492DF4</vt:lpwstr>
  </property>
</Properties>
</file>