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ior_2\mat357\hw\5_norm\"/>
    </mc:Choice>
  </mc:AlternateContent>
  <xr:revisionPtr revIDLastSave="0" documentId="8_{FA6674C8-5AA5-4D10-8E3F-F2B3195D5A5D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  <sheet name="Problem 5a" sheetId="6" r:id="rId5"/>
    <sheet name="Problem 5b" sheetId="7" r:id="rId6"/>
    <sheet name="Problem 5c" sheetId="8" r:id="rId7"/>
    <sheet name="Problem 6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7" l="1"/>
  <c r="R9" i="7" a="1"/>
  <c r="R9" i="7"/>
  <c r="R14" i="7" a="1"/>
  <c r="R14" i="7" s="1"/>
  <c r="D19" i="7" a="1"/>
  <c r="D19" i="7" s="1"/>
  <c r="B9" i="7" a="1"/>
  <c r="B9" i="7" s="1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B34" i="4"/>
  <c r="T16" i="4" a="1"/>
  <c r="T16" i="4" s="1"/>
  <c r="L5" i="4"/>
  <c r="U16" i="4" a="1"/>
  <c r="U16" i="4" s="1"/>
  <c r="K5" i="4" a="1"/>
  <c r="K5" i="4" s="1"/>
  <c r="A28" i="4" a="1"/>
  <c r="A28" i="4" s="1"/>
  <c r="N31" i="4" a="1"/>
  <c r="N31" i="4" s="1"/>
  <c r="B31" i="4" a="1"/>
  <c r="B31" i="4" s="1"/>
  <c r="A31" i="4" a="1"/>
  <c r="A31" i="4" s="1"/>
  <c r="Q10" i="4" a="1"/>
  <c r="Q10" i="4" s="1"/>
  <c r="A17" i="3" a="1"/>
  <c r="A17" i="3" s="1"/>
  <c r="R49" i="9" a="1"/>
  <c r="R49" i="9" s="1"/>
  <c r="A16" i="9" a="1"/>
  <c r="A16" i="9" s="1"/>
  <c r="B4" i="9"/>
  <c r="E4" i="9" a="1"/>
  <c r="E4" i="9" s="1"/>
  <c r="C14" i="8" a="1"/>
  <c r="C14" i="8" s="1"/>
  <c r="C9" i="8" a="1"/>
  <c r="C9" i="8" s="1"/>
  <c r="B9" i="8" a="1"/>
  <c r="B9" i="8" s="1"/>
  <c r="B14" i="8" s="1" a="1"/>
  <c r="B14" i="8" s="1"/>
  <c r="A19" i="8" a="1"/>
  <c r="A19" i="8" s="1"/>
  <c r="A14" i="8" a="1"/>
  <c r="A14" i="8" s="1"/>
  <c r="A16" i="6" a="1"/>
  <c r="A16" i="6" s="1"/>
  <c r="B8" i="6" s="1" a="1"/>
  <c r="B8" i="6" s="1"/>
  <c r="A14" i="7" a="1"/>
  <c r="A14" i="7" s="1"/>
  <c r="A19" i="7" s="1" a="1"/>
  <c r="A19" i="7" s="1"/>
  <c r="A12" i="6" a="1"/>
  <c r="A12" i="6" s="1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I31" i="4" a="1"/>
  <c r="I31" i="4"/>
  <c r="J31" i="4" a="1"/>
  <c r="J31" i="4" s="1"/>
  <c r="K31" i="4" a="1"/>
  <c r="K31" i="4" s="1"/>
  <c r="L31" i="4" a="1"/>
  <c r="L31" i="4" s="1"/>
  <c r="M31" i="4" a="1"/>
  <c r="M31" i="4" s="1"/>
  <c r="Q16" i="4" a="1"/>
  <c r="Q16" i="4" s="1"/>
  <c r="K11" i="4"/>
  <c r="K10" i="4"/>
  <c r="J10" i="4"/>
  <c r="G12" i="4"/>
  <c r="F11" i="4"/>
  <c r="E10" i="4"/>
  <c r="B12" i="4"/>
  <c r="A12" i="4"/>
  <c r="A11" i="4"/>
  <c r="G5" i="4" a="1"/>
  <c r="G5" i="4" s="1"/>
  <c r="A23" i="4" s="1" a="1"/>
  <c r="A23" i="4" s="1"/>
  <c r="E19" i="3"/>
  <c r="E18" i="3"/>
  <c r="E17" i="3"/>
  <c r="A19" i="3" a="1"/>
  <c r="A19" i="3" s="1"/>
  <c r="A18" i="3" a="1"/>
  <c r="A18" i="3" s="1"/>
  <c r="I26" i="2"/>
  <c r="E26" i="2"/>
  <c r="I14" i="2"/>
  <c r="E14" i="2"/>
  <c r="A14" i="2"/>
  <c r="A26" i="2"/>
  <c r="I22" i="2" a="1"/>
  <c r="I22" i="2" s="1"/>
  <c r="E22" i="2" a="1"/>
  <c r="E22" i="2" s="1"/>
  <c r="A22" i="2" a="1"/>
  <c r="A22" i="2" s="1"/>
  <c r="A10" i="2" a="1"/>
  <c r="A10" i="2" s="1"/>
  <c r="I10" i="2" a="1"/>
  <c r="I10" i="2" s="1"/>
  <c r="E10" i="2" a="1"/>
  <c r="E10" i="2" s="1"/>
  <c r="U14" i="1"/>
  <c r="U5" i="1" a="1"/>
  <c r="U5" i="1" s="1"/>
  <c r="U6" i="1" a="1"/>
  <c r="U6" i="1" s="1"/>
  <c r="U7" i="1" a="1"/>
  <c r="U7" i="1" s="1"/>
  <c r="U4" i="1" a="1"/>
  <c r="U4" i="1" s="1"/>
  <c r="Q14" i="1"/>
  <c r="R14" i="1"/>
  <c r="S14" i="1"/>
  <c r="P14" i="1"/>
  <c r="S11" i="1"/>
  <c r="Q11" i="1"/>
  <c r="R11" i="1"/>
  <c r="P11" i="1"/>
  <c r="L14" i="1" a="1"/>
  <c r="L14" i="1" s="1"/>
  <c r="M14" i="1" a="1"/>
  <c r="M14" i="1" s="1"/>
  <c r="N14" i="1" a="1"/>
  <c r="N14" i="1" s="1"/>
  <c r="K14" i="1" a="1"/>
  <c r="K14" i="1" s="1"/>
  <c r="N11" i="1"/>
  <c r="I11" i="1"/>
  <c r="M11" i="1"/>
  <c r="L11" i="1"/>
  <c r="K11" i="1"/>
  <c r="K4" i="1" a="1"/>
  <c r="K4" i="1" s="1"/>
  <c r="I14" i="1" a="1"/>
  <c r="I14" i="1" s="1"/>
  <c r="H14" i="1" a="1"/>
  <c r="H14" i="1" s="1"/>
  <c r="F14" i="1" a="1"/>
  <c r="F14" i="1"/>
  <c r="G14" i="1" a="1"/>
  <c r="G14" i="1" s="1"/>
  <c r="H11" i="1"/>
  <c r="G11" i="1"/>
  <c r="F11" i="1"/>
  <c r="C7" i="9"/>
  <c r="C6" i="9"/>
  <c r="C4" i="9"/>
  <c r="B7" i="9"/>
  <c r="B6" i="9"/>
  <c r="C15" i="4"/>
  <c r="D15" i="4" s="1"/>
  <c r="E15" i="4" s="1"/>
  <c r="F15" i="4" s="1"/>
  <c r="G15" i="4" s="1"/>
  <c r="H15" i="4" s="1"/>
  <c r="I15" i="4" s="1"/>
  <c r="J15" i="4" s="1"/>
  <c r="K15" i="4" s="1"/>
  <c r="L15" i="4" s="1"/>
  <c r="M15" i="4" s="1"/>
  <c r="N15" i="4" s="1"/>
  <c r="O15" i="4" s="1"/>
  <c r="B15" i="4"/>
  <c r="R19" i="7" l="1" a="1"/>
  <c r="R19" i="7" s="1"/>
  <c r="S9" i="7" s="1" a="1"/>
  <c r="S9" i="7" s="1"/>
  <c r="S14" i="7" s="1" a="1"/>
  <c r="S14" i="7" s="1"/>
  <c r="B14" i="7" a="1"/>
  <c r="B14" i="7" s="1"/>
  <c r="D37" i="4"/>
  <c r="B37" i="4"/>
  <c r="A21" i="9"/>
  <c r="B11" i="9" s="1" a="1"/>
  <c r="B11" i="9" s="1"/>
  <c r="B16" i="9" s="1" a="1"/>
  <c r="B16" i="9" s="1"/>
  <c r="B19" i="8" a="1"/>
  <c r="B19" i="8" s="1"/>
  <c r="C19" i="8" s="1" a="1"/>
  <c r="C19" i="8" s="1"/>
  <c r="D9" i="8" s="1" a="1"/>
  <c r="D9" i="8" s="1"/>
  <c r="D14" i="8" s="1" a="1"/>
  <c r="D14" i="8" s="1"/>
  <c r="B12" i="6" a="1"/>
  <c r="B12" i="6" s="1"/>
  <c r="M10" i="4" a="1"/>
  <c r="M10" i="4" s="1"/>
  <c r="B18" i="4" s="1" a="1"/>
  <c r="B18" i="4" s="1"/>
  <c r="B23" i="4" s="1" a="1"/>
  <c r="B23" i="4" s="1"/>
  <c r="B28" i="4" s="1" a="1"/>
  <c r="B28" i="4" s="1"/>
  <c r="P17" i="1"/>
  <c r="I29" i="2"/>
  <c r="E29" i="2"/>
  <c r="Q17" i="1"/>
  <c r="R17" i="1"/>
  <c r="S17" i="1"/>
  <c r="B21" i="9" l="1"/>
  <c r="C11" i="9" s="1" a="1"/>
  <c r="C11" i="9" s="1"/>
  <c r="C16" i="9" s="1" a="1"/>
  <c r="C16" i="9" s="1"/>
  <c r="C21" i="9" s="1"/>
  <c r="D11" i="9" s="1" a="1"/>
  <c r="D11" i="9" s="1"/>
  <c r="D16" i="9" s="1" a="1"/>
  <c r="D16" i="9" s="1"/>
  <c r="S19" i="7" a="1"/>
  <c r="S19" i="7" s="1"/>
  <c r="T9" i="7" s="1" a="1"/>
  <c r="T9" i="7" s="1"/>
  <c r="T14" i="7" s="1" a="1"/>
  <c r="T14" i="7" s="1"/>
  <c r="B19" i="7" a="1"/>
  <c r="B19" i="7" s="1"/>
  <c r="C9" i="7" s="1" a="1"/>
  <c r="C9" i="7" s="1"/>
  <c r="C14" i="7" s="1" a="1"/>
  <c r="C14" i="7" s="1"/>
  <c r="D19" i="8" a="1"/>
  <c r="D19" i="8" s="1"/>
  <c r="E9" i="8" s="1" a="1"/>
  <c r="E9" i="8" s="1"/>
  <c r="E14" i="8" s="1" a="1"/>
  <c r="E14" i="8" s="1"/>
  <c r="B16" i="6" a="1"/>
  <c r="B16" i="6" s="1"/>
  <c r="C8" i="6" s="1" a="1"/>
  <c r="C8" i="6" s="1"/>
  <c r="C12" i="6" s="1" a="1"/>
  <c r="C12" i="6" s="1"/>
  <c r="C16" i="6" s="1" a="1"/>
  <c r="C16" i="6" s="1"/>
  <c r="D8" i="6" s="1" a="1"/>
  <c r="D8" i="6" s="1"/>
  <c r="D12" i="6" s="1" a="1"/>
  <c r="D12" i="6" s="1"/>
  <c r="D16" i="6" s="1" a="1"/>
  <c r="D16" i="6" s="1"/>
  <c r="E8" i="6" s="1" a="1"/>
  <c r="E8" i="6" s="1"/>
  <c r="E12" i="6" s="1" a="1"/>
  <c r="E12" i="6" s="1"/>
  <c r="C18" i="4" a="1"/>
  <c r="C18" i="4" s="1"/>
  <c r="A29" i="2"/>
  <c r="D21" i="9" l="1"/>
  <c r="E11" i="9" a="1"/>
  <c r="E11" i="9" s="1"/>
  <c r="E16" i="9" s="1" a="1"/>
  <c r="E16" i="9" s="1"/>
  <c r="E21" i="9" s="1"/>
  <c r="F11" i="9" s="1" a="1"/>
  <c r="F11" i="9" s="1"/>
  <c r="F16" i="9" s="1" a="1"/>
  <c r="F16" i="9" s="1"/>
  <c r="T19" i="7" a="1"/>
  <c r="T19" i="7" s="1"/>
  <c r="U9" i="7" s="1" a="1"/>
  <c r="U9" i="7" s="1"/>
  <c r="U14" i="7" s="1" a="1"/>
  <c r="U14" i="7" s="1"/>
  <c r="E19" i="8" a="1"/>
  <c r="E19" i="8" s="1"/>
  <c r="F9" i="8" s="1" a="1"/>
  <c r="F9" i="8" s="1"/>
  <c r="F14" i="8" s="1" a="1"/>
  <c r="F14" i="8" s="1"/>
  <c r="C19" i="7" a="1"/>
  <c r="C19" i="7" s="1"/>
  <c r="D9" i="7" s="1" a="1"/>
  <c r="D9" i="7" s="1"/>
  <c r="E16" i="6" a="1"/>
  <c r="E16" i="6" s="1"/>
  <c r="F8" i="6" s="1" a="1"/>
  <c r="F8" i="6" s="1"/>
  <c r="F12" i="6" s="1" a="1"/>
  <c r="F12" i="6" s="1"/>
  <c r="D18" i="4" a="1"/>
  <c r="D18" i="4" s="1"/>
  <c r="C23" i="4" a="1"/>
  <c r="C23" i="4" s="1"/>
  <c r="C28" i="4" s="1" a="1"/>
  <c r="C28" i="4" s="1"/>
  <c r="C37" i="4" s="1"/>
  <c r="U19" i="7" l="1" a="1"/>
  <c r="U19" i="7" s="1"/>
  <c r="V9" i="7" a="1"/>
  <c r="V9" i="7" s="1"/>
  <c r="V14" i="7" s="1" a="1"/>
  <c r="V14" i="7" s="1"/>
  <c r="F21" i="9"/>
  <c r="G11" i="9" s="1" a="1"/>
  <c r="G11" i="9" s="1"/>
  <c r="G16" i="9" s="1" a="1"/>
  <c r="G16" i="9" s="1"/>
  <c r="F19" i="8" a="1"/>
  <c r="F19" i="8" s="1"/>
  <c r="G9" i="8" a="1"/>
  <c r="G9" i="8" s="1"/>
  <c r="G14" i="8" s="1" a="1"/>
  <c r="G14" i="8" s="1"/>
  <c r="D14" i="7" a="1"/>
  <c r="D14" i="7" s="1"/>
  <c r="F16" i="6" a="1"/>
  <c r="F16" i="6" s="1"/>
  <c r="G8" i="6" s="1" a="1"/>
  <c r="G8" i="6" s="1"/>
  <c r="G12" i="6" s="1" a="1"/>
  <c r="G12" i="6" s="1"/>
  <c r="E18" i="4" a="1"/>
  <c r="E18" i="4" s="1"/>
  <c r="D23" i="4" a="1"/>
  <c r="D23" i="4" s="1"/>
  <c r="D28" i="4" s="1" a="1"/>
  <c r="D28" i="4" s="1"/>
  <c r="V19" i="7" l="1" a="1"/>
  <c r="V19" i="7" s="1"/>
  <c r="W9" i="7" a="1"/>
  <c r="W9" i="7" s="1"/>
  <c r="W14" i="7" s="1" a="1"/>
  <c r="W14" i="7" s="1"/>
  <c r="G21" i="9"/>
  <c r="H11" i="9" s="1" a="1"/>
  <c r="H11" i="9" s="1"/>
  <c r="H16" i="9" s="1" a="1"/>
  <c r="H16" i="9" s="1"/>
  <c r="G19" i="8" a="1"/>
  <c r="G19" i="8" s="1"/>
  <c r="H9" i="8" s="1" a="1"/>
  <c r="H9" i="8" s="1"/>
  <c r="H14" i="8" s="1" a="1"/>
  <c r="H14" i="8" s="1"/>
  <c r="E9" i="7" a="1"/>
  <c r="E9" i="7" s="1"/>
  <c r="G16" i="6" a="1"/>
  <c r="G16" i="6" s="1"/>
  <c r="H8" i="6" s="1" a="1"/>
  <c r="H8" i="6" s="1"/>
  <c r="H12" i="6" s="1" a="1"/>
  <c r="H12" i="6" s="1"/>
  <c r="F18" i="4" a="1"/>
  <c r="F18" i="4" s="1"/>
  <c r="E23" i="4" a="1"/>
  <c r="E23" i="4" s="1"/>
  <c r="E28" i="4" s="1" a="1"/>
  <c r="E28" i="4" s="1"/>
  <c r="E37" i="4" s="1"/>
  <c r="W19" i="7" l="1" a="1"/>
  <c r="W19" i="7" s="1"/>
  <c r="X9" i="7" a="1"/>
  <c r="X9" i="7" s="1"/>
  <c r="X14" i="7" s="1" a="1"/>
  <c r="X14" i="7" s="1"/>
  <c r="X19" i="7" s="1" a="1"/>
  <c r="X19" i="7" s="1"/>
  <c r="H21" i="9"/>
  <c r="I11" i="9" s="1" a="1"/>
  <c r="I11" i="9" s="1"/>
  <c r="I16" i="9" s="1" a="1"/>
  <c r="I16" i="9" s="1"/>
  <c r="H19" i="8" a="1"/>
  <c r="H19" i="8" s="1"/>
  <c r="I9" i="8" s="1" a="1"/>
  <c r="I9" i="8" s="1"/>
  <c r="I14" i="8" s="1" a="1"/>
  <c r="I14" i="8" s="1"/>
  <c r="E14" i="7" a="1"/>
  <c r="E14" i="7" s="1"/>
  <c r="H16" i="6" a="1"/>
  <c r="H16" i="6" s="1"/>
  <c r="I8" i="6" s="1" a="1"/>
  <c r="I8" i="6" s="1"/>
  <c r="I12" i="6" s="1" a="1"/>
  <c r="I12" i="6" s="1"/>
  <c r="G18" i="4" a="1"/>
  <c r="G18" i="4" s="1"/>
  <c r="F23" i="4" a="1"/>
  <c r="F23" i="4" s="1"/>
  <c r="F28" i="4" s="1" a="1"/>
  <c r="F28" i="4" s="1"/>
  <c r="F37" i="4" s="1"/>
  <c r="I21" i="9" l="1"/>
  <c r="J11" i="9" s="1" a="1"/>
  <c r="J11" i="9" s="1"/>
  <c r="J16" i="9" s="1" a="1"/>
  <c r="J16" i="9" s="1"/>
  <c r="I19" i="8" a="1"/>
  <c r="I19" i="8" s="1"/>
  <c r="J9" i="8" s="1" a="1"/>
  <c r="J9" i="8" s="1"/>
  <c r="J14" i="8" s="1" a="1"/>
  <c r="J14" i="8" s="1"/>
  <c r="E19" i="7" a="1"/>
  <c r="E19" i="7" s="1"/>
  <c r="F9" i="7" s="1" a="1"/>
  <c r="F9" i="7" s="1"/>
  <c r="F14" i="7" s="1" a="1"/>
  <c r="F14" i="7" s="1"/>
  <c r="I16" i="6" a="1"/>
  <c r="I16" i="6" s="1"/>
  <c r="J8" i="6" s="1" a="1"/>
  <c r="J8" i="6" s="1"/>
  <c r="J12" i="6" s="1" a="1"/>
  <c r="J12" i="6" s="1"/>
  <c r="H18" i="4" a="1"/>
  <c r="H18" i="4" s="1"/>
  <c r="G23" i="4" a="1"/>
  <c r="G23" i="4" s="1"/>
  <c r="G28" i="4" s="1" a="1"/>
  <c r="G28" i="4" s="1"/>
  <c r="G37" i="4" s="1"/>
  <c r="J21" i="9" l="1"/>
  <c r="K11" i="9" s="1" a="1"/>
  <c r="K11" i="9" s="1"/>
  <c r="K16" i="9" s="1" a="1"/>
  <c r="K16" i="9" s="1"/>
  <c r="J19" i="8" a="1"/>
  <c r="J19" i="8" s="1"/>
  <c r="K9" i="8" s="1" a="1"/>
  <c r="K9" i="8" s="1"/>
  <c r="K14" i="8" s="1" a="1"/>
  <c r="K14" i="8" s="1"/>
  <c r="F19" i="7" a="1"/>
  <c r="F19" i="7" s="1"/>
  <c r="G9" i="7" s="1" a="1"/>
  <c r="G9" i="7" s="1"/>
  <c r="G14" i="7" s="1" a="1"/>
  <c r="G14" i="7" s="1"/>
  <c r="J16" i="6" a="1"/>
  <c r="J16" i="6" s="1"/>
  <c r="K8" i="6" s="1" a="1"/>
  <c r="K8" i="6" s="1"/>
  <c r="K12" i="6" s="1" a="1"/>
  <c r="K12" i="6" s="1"/>
  <c r="I18" i="4" a="1"/>
  <c r="I18" i="4" s="1"/>
  <c r="H23" i="4" a="1"/>
  <c r="H23" i="4" s="1"/>
  <c r="H28" i="4" s="1" a="1"/>
  <c r="H28" i="4" s="1"/>
  <c r="H37" i="4" s="1"/>
  <c r="K21" i="9" l="1"/>
  <c r="L11" i="9" s="1" a="1"/>
  <c r="L11" i="9" s="1"/>
  <c r="L16" i="9" s="1" a="1"/>
  <c r="L16" i="9" s="1"/>
  <c r="K19" i="8" a="1"/>
  <c r="K19" i="8" s="1"/>
  <c r="L9" i="8" s="1" a="1"/>
  <c r="L9" i="8" s="1"/>
  <c r="L14" i="8" s="1" a="1"/>
  <c r="L14" i="8" s="1"/>
  <c r="G19" i="7" a="1"/>
  <c r="G19" i="7" s="1"/>
  <c r="H9" i="7" s="1" a="1"/>
  <c r="H9" i="7" s="1"/>
  <c r="H14" i="7" s="1" a="1"/>
  <c r="H14" i="7" s="1"/>
  <c r="K16" i="6" a="1"/>
  <c r="K16" i="6" s="1"/>
  <c r="J18" i="4" a="1"/>
  <c r="J18" i="4" s="1"/>
  <c r="I23" i="4" a="1"/>
  <c r="I23" i="4" s="1"/>
  <c r="I28" i="4" s="1" a="1"/>
  <c r="I28" i="4" s="1"/>
  <c r="I37" i="4" s="1"/>
  <c r="L21" i="9" l="1"/>
  <c r="M11" i="9" a="1"/>
  <c r="M11" i="9" s="1"/>
  <c r="M16" i="9" s="1" a="1"/>
  <c r="M16" i="9" s="1"/>
  <c r="L19" i="8" a="1"/>
  <c r="L19" i="8" s="1"/>
  <c r="M9" i="8" s="1" a="1"/>
  <c r="M9" i="8" s="1"/>
  <c r="M14" i="8" s="1" a="1"/>
  <c r="M14" i="8" s="1"/>
  <c r="H19" i="7" a="1"/>
  <c r="H19" i="7" s="1"/>
  <c r="I9" i="7" s="1" a="1"/>
  <c r="I9" i="7" s="1"/>
  <c r="I14" i="7" s="1" a="1"/>
  <c r="I14" i="7" s="1"/>
  <c r="L8" i="6" a="1"/>
  <c r="L8" i="6" s="1"/>
  <c r="L12" i="6" s="1" a="1"/>
  <c r="L12" i="6" s="1"/>
  <c r="L16" i="6" s="1" a="1"/>
  <c r="L16" i="6" s="1"/>
  <c r="L4" i="6" s="1"/>
  <c r="K18" i="4" a="1"/>
  <c r="K18" i="4" s="1"/>
  <c r="J23" i="4" a="1"/>
  <c r="J23" i="4" s="1"/>
  <c r="J28" i="4" s="1" a="1"/>
  <c r="J28" i="4" s="1"/>
  <c r="J37" i="4" s="1"/>
  <c r="M21" i="9" l="1"/>
  <c r="N11" i="9" a="1"/>
  <c r="N11" i="9" s="1"/>
  <c r="N16" i="9" s="1" a="1"/>
  <c r="N16" i="9" s="1"/>
  <c r="M19" i="8" a="1"/>
  <c r="M19" i="8" s="1"/>
  <c r="N9" i="8" s="1" a="1"/>
  <c r="N9" i="8" s="1"/>
  <c r="N14" i="8" s="1" a="1"/>
  <c r="N14" i="8" s="1"/>
  <c r="I19" i="7" a="1"/>
  <c r="I19" i="7" s="1"/>
  <c r="J9" i="7" s="1" a="1"/>
  <c r="J9" i="7" s="1"/>
  <c r="J14" i="7" s="1" a="1"/>
  <c r="J14" i="7" s="1"/>
  <c r="L18" i="4" a="1"/>
  <c r="L18" i="4" s="1"/>
  <c r="K23" i="4" a="1"/>
  <c r="K23" i="4" s="1"/>
  <c r="K28" i="4" s="1" a="1"/>
  <c r="K28" i="4" s="1"/>
  <c r="K37" i="4" s="1"/>
  <c r="N21" i="9" l="1"/>
  <c r="O11" i="9" a="1"/>
  <c r="O11" i="9" s="1"/>
  <c r="O16" i="9" s="1" a="1"/>
  <c r="O16" i="9" s="1"/>
  <c r="N19" i="8" a="1"/>
  <c r="N19" i="8" s="1"/>
  <c r="O9" i="8" s="1" a="1"/>
  <c r="O9" i="8" s="1"/>
  <c r="O14" i="8" s="1" a="1"/>
  <c r="O14" i="8" s="1"/>
  <c r="J19" i="7" a="1"/>
  <c r="J19" i="7" s="1"/>
  <c r="K9" i="7" s="1" a="1"/>
  <c r="K9" i="7" s="1"/>
  <c r="K14" i="7" s="1" a="1"/>
  <c r="K14" i="7" s="1"/>
  <c r="M18" i="4" a="1"/>
  <c r="M18" i="4" s="1"/>
  <c r="L23" i="4" a="1"/>
  <c r="L23" i="4" s="1"/>
  <c r="L28" i="4" s="1" a="1"/>
  <c r="L28" i="4" s="1"/>
  <c r="L37" i="4" s="1"/>
  <c r="O21" i="9" l="1"/>
  <c r="P11" i="9" s="1" a="1"/>
  <c r="P11" i="9" s="1"/>
  <c r="O19" i="8" a="1"/>
  <c r="O19" i="8" s="1"/>
  <c r="P9" i="8" s="1" a="1"/>
  <c r="P9" i="8" s="1"/>
  <c r="P14" i="8" s="1" a="1"/>
  <c r="P14" i="8" s="1"/>
  <c r="K19" i="7" a="1"/>
  <c r="K19" i="7" s="1"/>
  <c r="L9" i="7" s="1" a="1"/>
  <c r="L9" i="7" s="1"/>
  <c r="L14" i="7" s="1" a="1"/>
  <c r="L14" i="7" s="1"/>
  <c r="N18" i="4" a="1"/>
  <c r="N18" i="4" s="1"/>
  <c r="M23" i="4" a="1"/>
  <c r="M23" i="4" s="1"/>
  <c r="M28" i="4" s="1" a="1"/>
  <c r="M28" i="4" s="1"/>
  <c r="M37" i="4" s="1"/>
  <c r="P16" i="9" l="1" a="1"/>
  <c r="P16" i="9" s="1"/>
  <c r="P21" i="9" s="1"/>
  <c r="R16" i="9" s="1"/>
  <c r="R11" i="9" a="1"/>
  <c r="P19" i="8" a="1"/>
  <c r="P19" i="8" s="1"/>
  <c r="Q9" i="8" s="1" a="1"/>
  <c r="Q9" i="8" s="1"/>
  <c r="Q14" i="8" s="1" a="1"/>
  <c r="Q14" i="8" s="1"/>
  <c r="Q19" i="8" s="1" a="1"/>
  <c r="Q19" i="8" s="1"/>
  <c r="L19" i="7" a="1"/>
  <c r="L19" i="7" s="1"/>
  <c r="M9" i="7" s="1" a="1"/>
  <c r="M9" i="7" s="1"/>
  <c r="M14" i="7" s="1" a="1"/>
  <c r="M14" i="7" s="1"/>
  <c r="N23" i="4" a="1"/>
  <c r="N23" i="4" s="1"/>
  <c r="N28" i="4" s="1" a="1"/>
  <c r="N28" i="4" s="1"/>
  <c r="N37" i="4" s="1"/>
  <c r="O18" i="4" a="1"/>
  <c r="O18" i="4" s="1"/>
  <c r="O23" i="4" s="1" a="1"/>
  <c r="O23" i="4" s="1"/>
  <c r="O28" i="4" s="1" a="1"/>
  <c r="O28" i="4" s="1"/>
  <c r="O37" i="4" s="1"/>
  <c r="R11" i="9" l="1"/>
  <c r="A25" i="9" a="1"/>
  <c r="A25" i="9" s="1"/>
  <c r="F49" i="9"/>
  <c r="F56" i="9" s="1"/>
  <c r="M19" i="7" a="1"/>
  <c r="M19" i="7" s="1"/>
  <c r="N9" i="7" s="1" a="1"/>
  <c r="N9" i="7" s="1"/>
  <c r="N14" i="7" s="1" a="1"/>
  <c r="N14" i="7" s="1"/>
  <c r="A35" i="9" l="1" a="1"/>
  <c r="A35" i="9" s="1"/>
  <c r="A40" i="9" s="1"/>
  <c r="B30" i="9" s="1" a="1"/>
  <c r="B30" i="9" s="1"/>
  <c r="B35" i="9" s="1" a="1"/>
  <c r="B35" i="9" s="1"/>
  <c r="B40" i="9" s="1"/>
  <c r="C30" i="9" s="1" a="1"/>
  <c r="C30" i="9" s="1"/>
  <c r="C35" i="9" s="1" a="1"/>
  <c r="C35" i="9" s="1"/>
  <c r="C40" i="9" s="1"/>
  <c r="D30" i="9" s="1" a="1"/>
  <c r="D30" i="9" s="1"/>
  <c r="D35" i="9" s="1" a="1"/>
  <c r="D35" i="9" s="1"/>
  <c r="D40" i="9" s="1"/>
  <c r="E30" i="9" s="1" a="1"/>
  <c r="E30" i="9" s="1"/>
  <c r="E35" i="9" s="1" a="1"/>
  <c r="E35" i="9" s="1"/>
  <c r="E40" i="9" s="1"/>
  <c r="F30" i="9" s="1" a="1"/>
  <c r="F30" i="9" s="1"/>
  <c r="F35" i="9" s="1" a="1"/>
  <c r="F35" i="9" s="1"/>
  <c r="F40" i="9" s="1"/>
  <c r="G30" i="9" s="1" a="1"/>
  <c r="G30" i="9" s="1"/>
  <c r="G35" i="9" s="1" a="1"/>
  <c r="G35" i="9" s="1"/>
  <c r="A49" i="9" a="1"/>
  <c r="S11" i="9"/>
  <c r="J49" i="9" a="1"/>
  <c r="J49" i="9" s="1"/>
  <c r="N19" i="7" a="1"/>
  <c r="N19" i="7" s="1"/>
  <c r="O9" i="7" s="1" a="1"/>
  <c r="O9" i="7" s="1"/>
  <c r="O14" i="7" s="1" a="1"/>
  <c r="O14" i="7" s="1"/>
  <c r="A49" i="9" l="1"/>
  <c r="G40" i="9"/>
  <c r="H30" i="9" s="1" a="1"/>
  <c r="H30" i="9" s="1"/>
  <c r="H35" i="9" s="1" a="1"/>
  <c r="H35" i="9" s="1"/>
  <c r="O19" i="7" a="1"/>
  <c r="O19" i="7" s="1"/>
  <c r="P9" i="7" s="1" a="1"/>
  <c r="P9" i="7" s="1"/>
  <c r="P14" i="7" s="1" a="1"/>
  <c r="P14" i="7" s="1"/>
  <c r="H40" i="9" l="1"/>
  <c r="I30" i="9" s="1" a="1"/>
  <c r="I30" i="9" s="1"/>
  <c r="I35" i="9" s="1" a="1"/>
  <c r="I35" i="9" s="1"/>
  <c r="I40" i="9" s="1"/>
  <c r="J30" i="9" s="1" a="1"/>
  <c r="J30" i="9" s="1"/>
  <c r="J35" i="9" s="1" a="1"/>
  <c r="J35" i="9" s="1"/>
  <c r="J40" i="9" s="1"/>
  <c r="K30" i="9" s="1" a="1"/>
  <c r="K30" i="9" s="1"/>
  <c r="K35" i="9" s="1" a="1"/>
  <c r="K35" i="9" s="1"/>
  <c r="K40" i="9" s="1"/>
  <c r="L30" i="9" s="1" a="1"/>
  <c r="L30" i="9" s="1"/>
  <c r="L35" i="9" s="1" a="1"/>
  <c r="L35" i="9" s="1"/>
  <c r="P19" i="7" a="1"/>
  <c r="P19" i="7" s="1"/>
  <c r="Q9" i="7" s="1" a="1"/>
  <c r="Q9" i="7" s="1"/>
  <c r="L40" i="9" l="1"/>
  <c r="M30" i="9" a="1"/>
  <c r="M30" i="9" s="1"/>
  <c r="M35" i="9" s="1" a="1"/>
  <c r="M35" i="9" s="1"/>
  <c r="M40" i="9" s="1"/>
  <c r="N30" i="9" s="1" a="1"/>
  <c r="N30" i="9" s="1"/>
  <c r="N35" i="9" s="1" a="1"/>
  <c r="N35" i="9" s="1"/>
  <c r="N40" i="9" s="1"/>
  <c r="O30" i="9" s="1" a="1"/>
  <c r="O30" i="9" s="1"/>
  <c r="O35" i="9" s="1" a="1"/>
  <c r="O35" i="9" s="1"/>
  <c r="Q14" i="7" a="1"/>
  <c r="Q14" i="7" s="1"/>
  <c r="Q19" i="7" s="1" a="1"/>
  <c r="Q19" i="7" s="1"/>
  <c r="O40" i="9" l="1"/>
  <c r="P30" i="9" s="1" a="1"/>
  <c r="P30" i="9" s="1"/>
  <c r="R30" i="9" s="1" a="1"/>
  <c r="R30" i="9" s="1"/>
  <c r="P35" i="9" l="1" a="1"/>
  <c r="P35" i="9" s="1"/>
  <c r="P40" i="9" s="1"/>
  <c r="R35" i="9" s="1"/>
  <c r="G50" i="9" s="1"/>
  <c r="G57" i="9" s="1"/>
  <c r="A43" i="9" l="1"/>
  <c r="A45" i="9"/>
  <c r="S30" i="9" l="1"/>
  <c r="K49" i="9" a="1"/>
  <c r="K49" i="9" s="1"/>
  <c r="B49" i="9" a="1"/>
  <c r="A44" i="9"/>
  <c r="L49" i="9" s="1" a="1"/>
  <c r="L49" i="9" s="1"/>
  <c r="B49" i="9" l="1"/>
  <c r="C43" i="9" a="1"/>
  <c r="C43" i="9" s="1"/>
  <c r="E43" i="9" s="1" a="1"/>
  <c r="E43" i="9" s="1"/>
  <c r="H51" i="9" s="1"/>
  <c r="C49" i="9" s="1" a="1"/>
  <c r="B47" i="9"/>
  <c r="C49" i="9" l="1"/>
  <c r="D50" i="9" s="1"/>
  <c r="D49" i="9"/>
  <c r="D52" i="9"/>
  <c r="D51" i="9"/>
  <c r="N56" i="9" l="1" a="1"/>
  <c r="N56" i="9" s="1"/>
  <c r="N49" i="9" a="1"/>
  <c r="N49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<sst xmlns="http://schemas.openxmlformats.org/spreadsheetml/2006/main" count="134" uniqueCount="109">
  <si>
    <t>Norms</t>
  </si>
  <si>
    <t>A</t>
  </si>
  <si>
    <t>x₁</t>
  </si>
  <si>
    <t>x₂</t>
  </si>
  <si>
    <t>x₃</t>
  </si>
  <si>
    <t>x₄</t>
  </si>
  <si>
    <t>Ax₁</t>
  </si>
  <si>
    <t>Ax₂</t>
  </si>
  <si>
    <t>Ax₃</t>
  </si>
  <si>
    <t>Ax₄</t>
  </si>
  <si>
    <t>{A}ᵢ</t>
  </si>
  <si>
    <t>‖x‖₂</t>
  </si>
  <si>
    <t>‖Ax‖₂</t>
  </si>
  <si>
    <t>‖Ax‖₂/‖x‖₂</t>
  </si>
  <si>
    <t>ℓ₂-norms:</t>
  </si>
  <si>
    <r>
      <t>‖x‖</t>
    </r>
    <r>
      <rPr>
        <b/>
        <vertAlign val="subscript"/>
        <sz val="11"/>
        <color theme="3"/>
        <rFont val="Calibri"/>
        <family val="2"/>
        <scheme val="minor"/>
      </rPr>
      <t>∞</t>
    </r>
  </si>
  <si>
    <r>
      <t>‖Ax‖</t>
    </r>
    <r>
      <rPr>
        <b/>
        <vertAlign val="subscript"/>
        <sz val="11"/>
        <color theme="3"/>
        <rFont val="Calibri"/>
        <family val="2"/>
        <scheme val="minor"/>
      </rPr>
      <t>∞</t>
    </r>
  </si>
  <si>
    <r>
      <t>‖Ax‖</t>
    </r>
    <r>
      <rPr>
        <b/>
        <vertAlign val="subscript"/>
        <sz val="11"/>
        <color theme="3"/>
        <rFont val="Calibri"/>
        <family val="2"/>
        <scheme val="minor"/>
      </rPr>
      <t>∞</t>
    </r>
    <r>
      <rPr>
        <b/>
        <sz val="11"/>
        <color theme="3"/>
        <rFont val="Calibri"/>
        <family val="2"/>
        <scheme val="minor"/>
      </rPr>
      <t>/‖x‖</t>
    </r>
    <r>
      <rPr>
        <b/>
        <vertAlign val="subscript"/>
        <sz val="11"/>
        <color theme="3"/>
        <rFont val="Calibri"/>
        <family val="2"/>
        <scheme val="minor"/>
      </rPr>
      <t>∞</t>
    </r>
  </si>
  <si>
    <r>
      <t>‖A‖</t>
    </r>
    <r>
      <rPr>
        <b/>
        <vertAlign val="subscript"/>
        <sz val="11"/>
        <color theme="3"/>
        <rFont val="Calibri"/>
        <family val="2"/>
        <scheme val="minor"/>
      </rPr>
      <t>∞</t>
    </r>
  </si>
  <si>
    <r>
      <t>ℓ</t>
    </r>
    <r>
      <rPr>
        <vertAlign val="subscript"/>
        <sz val="11"/>
        <color theme="1"/>
        <rFont val="Calibri"/>
        <family val="2"/>
        <scheme val="minor"/>
      </rPr>
      <t>∞</t>
    </r>
    <r>
      <rPr>
        <sz val="11"/>
        <color theme="1"/>
        <rFont val="Calibri"/>
        <family val="2"/>
        <scheme val="minor"/>
      </rPr>
      <t>-norms:</t>
    </r>
  </si>
  <si>
    <r>
      <t>‖Ax‖</t>
    </r>
    <r>
      <rPr>
        <b/>
        <vertAlign val="subscript"/>
        <sz val="11"/>
        <color theme="3"/>
        <rFont val="Calibri"/>
        <family val="2"/>
        <scheme val="minor"/>
      </rPr>
      <t>∞</t>
    </r>
    <r>
      <rPr>
        <b/>
        <sz val="11"/>
        <color theme="3"/>
        <rFont val="Calibri"/>
        <scheme val="minor"/>
      </rPr>
      <t>/‖x‖</t>
    </r>
    <r>
      <rPr>
        <b/>
        <vertAlign val="subscript"/>
        <sz val="11"/>
        <color theme="3"/>
        <rFont val="Calibri"/>
        <family val="2"/>
        <scheme val="minor"/>
      </rPr>
      <t>∞</t>
    </r>
    <r>
      <rPr>
        <b/>
        <sz val="11"/>
        <color theme="3"/>
        <rFont val="Calibri"/>
        <scheme val="minor"/>
      </rPr>
      <t xml:space="preserve"> ≤ ‖A‖</t>
    </r>
    <r>
      <rPr>
        <b/>
        <vertAlign val="subscript"/>
        <sz val="11"/>
        <color theme="3"/>
        <rFont val="Calibri"/>
        <family val="2"/>
        <scheme val="minor"/>
      </rPr>
      <t>∞</t>
    </r>
    <r>
      <rPr>
        <b/>
        <sz val="11"/>
        <color theme="3"/>
        <rFont val="Calibri"/>
        <scheme val="minor"/>
      </rPr>
      <t xml:space="preserve"> ?</t>
    </r>
  </si>
  <si>
    <t>Matrix Convergence</t>
  </si>
  <si>
    <r>
      <t>Assume all norms are ℓ</t>
    </r>
    <r>
      <rPr>
        <vertAlign val="subscript"/>
        <sz val="11"/>
        <color theme="1"/>
        <rFont val="Calibri"/>
        <family val="2"/>
        <scheme val="minor"/>
      </rPr>
      <t>∞</t>
    </r>
  </si>
  <si>
    <t>A₁</t>
  </si>
  <si>
    <t>A₂</t>
  </si>
  <si>
    <t>A₃</t>
  </si>
  <si>
    <t>‖A₁‖</t>
  </si>
  <si>
    <t>‖A₂‖</t>
  </si>
  <si>
    <t>‖A₃‖</t>
  </si>
  <si>
    <r>
      <t>A₁</t>
    </r>
    <r>
      <rPr>
        <b/>
        <vertAlign val="superscript"/>
        <sz val="11"/>
        <color theme="3"/>
        <rFont val="Calibri"/>
        <family val="2"/>
        <scheme val="minor"/>
      </rPr>
      <t>k</t>
    </r>
    <r>
      <rPr>
        <b/>
        <sz val="11"/>
        <color theme="3"/>
        <rFont val="Calibri"/>
        <scheme val="minor"/>
      </rPr>
      <t xml:space="preserve"> must converge?</t>
    </r>
  </si>
  <si>
    <r>
      <t>A₂</t>
    </r>
    <r>
      <rPr>
        <b/>
        <vertAlign val="superscript"/>
        <sz val="11"/>
        <color theme="3"/>
        <rFont val="Calibri"/>
        <family val="2"/>
        <scheme val="minor"/>
      </rPr>
      <t>k</t>
    </r>
    <r>
      <rPr>
        <b/>
        <sz val="11"/>
        <color theme="3"/>
        <rFont val="Calibri"/>
        <scheme val="minor"/>
      </rPr>
      <t xml:space="preserve"> must converge?</t>
    </r>
  </si>
  <si>
    <r>
      <t>A₃</t>
    </r>
    <r>
      <rPr>
        <b/>
        <vertAlign val="superscript"/>
        <sz val="11"/>
        <color theme="3"/>
        <rFont val="Calibri"/>
        <family val="2"/>
        <scheme val="minor"/>
      </rPr>
      <t>k</t>
    </r>
    <r>
      <rPr>
        <b/>
        <sz val="11"/>
        <color theme="3"/>
        <rFont val="Calibri"/>
        <scheme val="minor"/>
      </rPr>
      <t xml:space="preserve"> must converge?</t>
    </r>
  </si>
  <si>
    <t>A₁¹⁰</t>
  </si>
  <si>
    <t>A₂¹⁰</t>
  </si>
  <si>
    <t>A₃¹⁰</t>
  </si>
  <si>
    <t>‖A₁¹⁰‖</t>
  </si>
  <si>
    <t>‖A₂¹⁰‖</t>
  </si>
  <si>
    <t>‖A₃¹⁰‖</t>
  </si>
  <si>
    <t>‖A₁¹⁰‖/‖A₁‖¹⁰</t>
  </si>
  <si>
    <t>‖A₂¹⁰‖/‖A₂‖¹⁰</t>
  </si>
  <si>
    <t>‖A₃¹⁰‖/‖A₃‖¹⁰</t>
  </si>
  <si>
    <t>‖A₁¹⁰‖/‖A₁‖¹⁰ ≤ 1 ?</t>
  </si>
  <si>
    <t>‖A₃¹⁰‖/‖A₃‖¹⁰ ≤ 1 ?</t>
  </si>
  <si>
    <t>Jacobi Convergence</t>
  </si>
  <si>
    <t>b</t>
  </si>
  <si>
    <t>Can we determine if this converges under the Jacobi method? Explain.</t>
  </si>
  <si>
    <t>Apply row operations to both A and b, to create a new system that does converge</t>
  </si>
  <si>
    <t>Gauss-Seidel Method</t>
  </si>
  <si>
    <t>x</t>
  </si>
  <si>
    <t>‖T‖ ≤</t>
  </si>
  <si>
    <t>L</t>
  </si>
  <si>
    <t>D</t>
  </si>
  <si>
    <t>U</t>
  </si>
  <si>
    <t>k</t>
  </si>
  <si>
    <r>
      <t>x</t>
    </r>
    <r>
      <rPr>
        <b/>
        <vertAlign val="superscript"/>
        <sz val="11"/>
        <color theme="3"/>
        <rFont val="Calibri"/>
        <family val="2"/>
        <scheme val="minor"/>
      </rPr>
      <t>(k)</t>
    </r>
  </si>
  <si>
    <r>
      <t>z</t>
    </r>
    <r>
      <rPr>
        <b/>
        <vertAlign val="superscript"/>
        <sz val="11"/>
        <color theme="3"/>
        <rFont val="Calibri"/>
        <family val="2"/>
        <scheme val="minor"/>
      </rPr>
      <t>(k)</t>
    </r>
  </si>
  <si>
    <r>
      <t>‖z</t>
    </r>
    <r>
      <rPr>
        <b/>
        <vertAlign val="superscript"/>
        <sz val="11"/>
        <color theme="3"/>
        <rFont val="Calibri"/>
        <family val="2"/>
        <scheme val="minor"/>
      </rPr>
      <t>(k)</t>
    </r>
    <r>
      <rPr>
        <b/>
        <sz val="11"/>
        <color theme="3"/>
        <rFont val="Calibri"/>
        <scheme val="minor"/>
      </rPr>
      <t>‖</t>
    </r>
  </si>
  <si>
    <t>Error bound</t>
  </si>
  <si>
    <t>Error under bound?</t>
  </si>
  <si>
    <t>Power Method</t>
  </si>
  <si>
    <t>λ</t>
  </si>
  <si>
    <r>
      <t>Ax</t>
    </r>
    <r>
      <rPr>
        <b/>
        <vertAlign val="superscript"/>
        <sz val="11"/>
        <color theme="3"/>
        <rFont val="Calibri"/>
        <family val="2"/>
        <scheme val="minor"/>
      </rPr>
      <t>(k)</t>
    </r>
  </si>
  <si>
    <r>
      <t>‖Ax</t>
    </r>
    <r>
      <rPr>
        <b/>
        <vertAlign val="superscript"/>
        <sz val="11"/>
        <color theme="3"/>
        <rFont val="Calibri"/>
        <family val="2"/>
        <scheme val="minor"/>
      </rPr>
      <t>(k)</t>
    </r>
    <r>
      <rPr>
        <b/>
        <sz val="11"/>
        <color theme="3"/>
        <rFont val="Calibri"/>
        <family val="2"/>
        <scheme val="minor"/>
      </rPr>
      <t>‖</t>
    </r>
    <r>
      <rPr>
        <b/>
        <vertAlign val="subscript"/>
        <sz val="11"/>
        <color theme="3"/>
        <rFont val="Calibri"/>
        <family val="2"/>
        <scheme val="minor"/>
      </rPr>
      <t>∞</t>
    </r>
  </si>
  <si>
    <t>If the eigenvalue cannot be found, explain why.</t>
  </si>
  <si>
    <t>B</t>
  </si>
  <si>
    <r>
      <t>Bx</t>
    </r>
    <r>
      <rPr>
        <b/>
        <vertAlign val="superscript"/>
        <sz val="11"/>
        <color theme="3"/>
        <rFont val="Calibri"/>
        <family val="2"/>
        <scheme val="minor"/>
      </rPr>
      <t>(k)</t>
    </r>
  </si>
  <si>
    <r>
      <t>‖Bx</t>
    </r>
    <r>
      <rPr>
        <b/>
        <vertAlign val="superscript"/>
        <sz val="11"/>
        <color theme="3"/>
        <rFont val="Calibri"/>
        <family val="2"/>
        <scheme val="minor"/>
      </rPr>
      <t>(k)</t>
    </r>
    <r>
      <rPr>
        <b/>
        <sz val="11"/>
        <color theme="3"/>
        <rFont val="Calibri"/>
        <family val="2"/>
        <scheme val="minor"/>
      </rPr>
      <t>‖</t>
    </r>
    <r>
      <rPr>
        <b/>
        <vertAlign val="subscript"/>
        <sz val="11"/>
        <color theme="3"/>
        <rFont val="Calibri"/>
        <family val="2"/>
        <scheme val="minor"/>
      </rPr>
      <t>∞</t>
    </r>
  </si>
  <si>
    <t>C</t>
  </si>
  <si>
    <r>
      <t>Cx</t>
    </r>
    <r>
      <rPr>
        <b/>
        <vertAlign val="superscript"/>
        <sz val="11"/>
        <color theme="3"/>
        <rFont val="Calibri"/>
        <family val="2"/>
        <scheme val="minor"/>
      </rPr>
      <t>(k)</t>
    </r>
  </si>
  <si>
    <r>
      <t>‖Cx</t>
    </r>
    <r>
      <rPr>
        <b/>
        <vertAlign val="superscript"/>
        <sz val="11"/>
        <color theme="3"/>
        <rFont val="Calibri"/>
        <family val="2"/>
        <scheme val="minor"/>
      </rPr>
      <t>(k)</t>
    </r>
    <r>
      <rPr>
        <b/>
        <sz val="11"/>
        <color theme="3"/>
        <rFont val="Calibri"/>
        <family val="2"/>
        <scheme val="minor"/>
      </rPr>
      <t>‖</t>
    </r>
    <r>
      <rPr>
        <b/>
        <vertAlign val="subscript"/>
        <sz val="11"/>
        <color theme="3"/>
        <rFont val="Calibri"/>
        <family val="2"/>
        <scheme val="minor"/>
      </rPr>
      <t>∞</t>
    </r>
  </si>
  <si>
    <t>Singular Value Decomposition</t>
  </si>
  <si>
    <r>
      <t>A</t>
    </r>
    <r>
      <rPr>
        <b/>
        <vertAlign val="superscript"/>
        <sz val="11"/>
        <color theme="3"/>
        <rFont val="Calibri"/>
        <family val="2"/>
        <scheme val="minor"/>
      </rPr>
      <t>T</t>
    </r>
    <r>
      <rPr>
        <b/>
        <sz val="11"/>
        <color theme="3"/>
        <rFont val="Calibri"/>
        <family val="2"/>
        <scheme val="minor"/>
      </rPr>
      <t>A</t>
    </r>
  </si>
  <si>
    <t>v₁</t>
  </si>
  <si>
    <t>‖v₁‖₂</t>
  </si>
  <si>
    <t>= 1</t>
  </si>
  <si>
    <r>
      <t>A</t>
    </r>
    <r>
      <rPr>
        <b/>
        <vertAlign val="superscript"/>
        <sz val="11"/>
        <color theme="3"/>
        <rFont val="Calibri"/>
        <family val="2"/>
        <scheme val="minor"/>
      </rPr>
      <t>T</t>
    </r>
    <r>
      <rPr>
        <b/>
        <sz val="11"/>
        <color theme="3"/>
        <rFont val="Calibri"/>
        <family val="2"/>
        <scheme val="minor"/>
      </rPr>
      <t>Ax</t>
    </r>
    <r>
      <rPr>
        <b/>
        <vertAlign val="superscript"/>
        <sz val="11"/>
        <color theme="3"/>
        <rFont val="Calibri"/>
        <family val="2"/>
        <scheme val="minor"/>
      </rPr>
      <t>(k)</t>
    </r>
  </si>
  <si>
    <t>λ₁</t>
  </si>
  <si>
    <r>
      <t>‖A</t>
    </r>
    <r>
      <rPr>
        <b/>
        <vertAlign val="superscript"/>
        <sz val="11"/>
        <color theme="3"/>
        <rFont val="Calibri"/>
        <family val="2"/>
        <scheme val="minor"/>
      </rPr>
      <t>T</t>
    </r>
    <r>
      <rPr>
        <b/>
        <sz val="11"/>
        <color theme="3"/>
        <rFont val="Calibri"/>
        <family val="2"/>
        <scheme val="minor"/>
      </rPr>
      <t>Ax</t>
    </r>
    <r>
      <rPr>
        <b/>
        <vertAlign val="superscript"/>
        <sz val="11"/>
        <color theme="3"/>
        <rFont val="Calibri"/>
        <family val="2"/>
        <scheme val="minor"/>
      </rPr>
      <t>(k)</t>
    </r>
    <r>
      <rPr>
        <b/>
        <sz val="11"/>
        <color theme="3"/>
        <rFont val="Calibri"/>
        <family val="2"/>
        <scheme val="minor"/>
      </rPr>
      <t>‖₂</t>
    </r>
  </si>
  <si>
    <r>
      <t>Deflated A</t>
    </r>
    <r>
      <rPr>
        <b/>
        <vertAlign val="superscript"/>
        <sz val="11"/>
        <color theme="3"/>
        <rFont val="Calibri"/>
        <family val="2"/>
        <scheme val="minor"/>
      </rPr>
      <t>T</t>
    </r>
    <r>
      <rPr>
        <b/>
        <sz val="11"/>
        <color theme="3"/>
        <rFont val="Calibri"/>
        <family val="2"/>
        <scheme val="minor"/>
      </rPr>
      <t>A</t>
    </r>
  </si>
  <si>
    <t>v₂</t>
  </si>
  <si>
    <t>‖v₂‖₂</t>
  </si>
  <si>
    <t>λ₂</t>
  </si>
  <si>
    <t>v₃ = v₁ × v₂</t>
  </si>
  <si>
    <r>
      <t>A</t>
    </r>
    <r>
      <rPr>
        <b/>
        <vertAlign val="superscript"/>
        <sz val="11"/>
        <color theme="3"/>
        <rFont val="Calibri"/>
        <family val="2"/>
        <scheme val="minor"/>
      </rPr>
      <t>T</t>
    </r>
    <r>
      <rPr>
        <b/>
        <sz val="11"/>
        <color theme="3"/>
        <rFont val="Calibri"/>
        <family val="2"/>
        <scheme val="minor"/>
      </rPr>
      <t>Av₃</t>
    </r>
  </si>
  <si>
    <t>λ₃</t>
  </si>
  <si>
    <t>This should be A</t>
  </si>
  <si>
    <t>Σ</t>
  </si>
  <si>
    <t>V</t>
  </si>
  <si>
    <r>
      <t>UΣV</t>
    </r>
    <r>
      <rPr>
        <b/>
        <vertAlign val="superscript"/>
        <sz val="11"/>
        <color theme="3"/>
        <rFont val="Calibri"/>
        <family val="2"/>
        <scheme val="minor"/>
      </rPr>
      <t>T</t>
    </r>
  </si>
  <si>
    <t>Σ†</t>
  </si>
  <si>
    <r>
      <t>UΣ†V</t>
    </r>
    <r>
      <rPr>
        <b/>
        <vertAlign val="superscript"/>
        <sz val="11"/>
        <color theme="3"/>
        <rFont val="Calibri"/>
        <family val="2"/>
        <scheme val="minor"/>
      </rPr>
      <t>T</t>
    </r>
  </si>
  <si>
    <r>
      <t>‖Δx</t>
    </r>
    <r>
      <rPr>
        <b/>
        <vertAlign val="superscript"/>
        <sz val="11"/>
        <color theme="3"/>
        <rFont val="Calibri"/>
        <family val="2"/>
        <scheme val="minor"/>
      </rPr>
      <t>(k)</t>
    </r>
    <r>
      <rPr>
        <b/>
        <sz val="11"/>
        <color theme="3"/>
        <rFont val="Calibri"/>
        <family val="2"/>
        <scheme val="minor"/>
      </rPr>
      <t>‖</t>
    </r>
  </si>
  <si>
    <t xml:space="preserve">Since not all diagonals are dominant, the Jacobi method cannot guarantee convergence for this system.                                          E.g., for the 1st row: |1| &gt; |-3|+|-6| &lt;-- this is false
</t>
  </si>
  <si>
    <t>(L+D)^-1</t>
  </si>
  <si>
    <t>T=-(L+U)*D^-1</t>
  </si>
  <si>
    <t>T_GS = -(L+D)^-1*U</t>
  </si>
  <si>
    <t>||T_gs||</t>
  </si>
  <si>
    <t>UB</t>
  </si>
  <si>
    <t xml:space="preserve"> As iterations progress, both the vector x(k) and the product A*x(k) stabilize, indicating that x(k) is converging toward the principal eigenvector of A</t>
  </si>
  <si>
    <t xml:space="preserve">The largest two eigenvalues, λ_1≈0.198092 +(2.07975)i &amp; λ_2≈0.198092 -(2.07975)i, are a complex conjugate pair with the same magnitude. This means the matrix "B" will apply complex rotations to the vector x^(k) during the power method iterations, not leading to convergence.
</t>
  </si>
  <si>
    <t>CANNOT BE FOUND</t>
  </si>
  <si>
    <t>CAN BE FOUND</t>
  </si>
  <si>
    <t>CAN FIND</t>
  </si>
  <si>
    <t>||v3||_2</t>
  </si>
  <si>
    <t>(double check)</t>
  </si>
  <si>
    <t>Mat A</t>
  </si>
  <si>
    <t>(swapped 1st &amp; 3rd rows)</t>
  </si>
  <si>
    <t>‖T_GS‖ ≤</t>
  </si>
  <si>
    <t>(UB)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</si>
</sst>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scheme val="minor"/>
    </font>
    <font>
      <b/>
      <sz val="11"/>
      <color theme="3"/>
      <name val="Calibri"/>
      <scheme val="minor"/>
    </font>
    <font>
      <b/>
      <sz val="11"/>
      <color theme="3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1">
    <xf numFmtId="0" fontId="0" fillId="0" borderId="0" xfId="0"/>
    <xf numFmtId="0" fontId="2" fillId="0" borderId="2" xfId="2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2" xfId="2" applyFill="1" applyAlignment="1">
      <alignment horizontal="center" wrapText="1"/>
    </xf>
    <xf numFmtId="0" fontId="0" fillId="4" borderId="0" xfId="0" applyFill="1"/>
    <xf numFmtId="0" fontId="0" fillId="5" borderId="0" xfId="0" applyFill="1"/>
    <xf numFmtId="0" fontId="1" fillId="0" borderId="0" xfId="1" applyBorder="1" applyAlignment="1"/>
    <xf numFmtId="0" fontId="2" fillId="0" borderId="2" xfId="2"/>
    <xf numFmtId="0" fontId="2" fillId="0" borderId="2" xfId="2" applyAlignment="1">
      <alignment horizontal="center"/>
    </xf>
    <xf numFmtId="0" fontId="3" fillId="0" borderId="2" xfId="2" applyFont="1" applyAlignment="1">
      <alignment horizontal="center"/>
    </xf>
    <xf numFmtId="0" fontId="3" fillId="0" borderId="2" xfId="2" applyFont="1" applyFill="1" applyAlignment="1">
      <alignment horizontal="center"/>
    </xf>
    <xf numFmtId="0" fontId="0" fillId="0" borderId="0" xfId="0" quotePrefix="1"/>
    <xf numFmtId="0" fontId="0" fillId="0" borderId="4" xfId="0" applyBorder="1"/>
    <xf numFmtId="0" fontId="3" fillId="0" borderId="2" xfId="2" applyFont="1" applyFill="1" applyAlignment="1">
      <alignment horizontal="center"/>
    </xf>
    <xf numFmtId="0" fontId="2" fillId="0" borderId="2" xfId="2" applyFill="1" applyAlignment="1">
      <alignment horizontal="center"/>
    </xf>
    <xf numFmtId="0" fontId="1" fillId="0" borderId="0" xfId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right"/>
    </xf>
    <xf numFmtId="0" fontId="0" fillId="5" borderId="3" xfId="0" applyFill="1" applyBorder="1" applyAlignment="1">
      <alignment horizontal="center"/>
    </xf>
    <xf numFmtId="0" fontId="2" fillId="0" borderId="2" xfId="2" applyAlignment="1">
      <alignment horizontal="center"/>
    </xf>
    <xf numFmtId="0" fontId="0" fillId="5" borderId="0" xfId="0" applyFill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1" xfId="1" applyFont="1" applyAlignment="1">
      <alignment horizontal="center"/>
    </xf>
    <xf numFmtId="0" fontId="1" fillId="0" borderId="1" xfId="1" applyAlignment="1">
      <alignment horizontal="center"/>
    </xf>
    <xf numFmtId="0" fontId="3" fillId="0" borderId="2" xfId="2" applyFont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opLeftCell="A3" zoomScaleNormal="100" workbookViewId="0">
      <selection activeCell="U15" sqref="U15"/>
    </sheetView>
  </sheetViews>
  <sheetFormatPr defaultRowHeight="14.5" x14ac:dyDescent="0.35"/>
  <cols>
    <col min="1" max="4" width="4.36328125" customWidth="1"/>
    <col min="5" max="5" width="11.26953125" customWidth="1"/>
    <col min="6" max="9" width="5.36328125" customWidth="1"/>
    <col min="11" max="14" width="5.36328125" customWidth="1"/>
    <col min="16" max="19" width="5.36328125" customWidth="1"/>
    <col min="21" max="21" width="7.81640625" customWidth="1"/>
  </cols>
  <sheetData>
    <row r="1" spans="1:21" ht="19.5" x14ac:dyDescent="0.45">
      <c r="A1" s="16" t="s">
        <v>0</v>
      </c>
      <c r="B1" s="16"/>
      <c r="C1" s="16"/>
      <c r="D1" s="16"/>
    </row>
    <row r="3" spans="1:21" ht="14.25" customHeight="1" thickBot="1" x14ac:dyDescent="0.4">
      <c r="A3" s="15" t="s">
        <v>1</v>
      </c>
      <c r="B3" s="15"/>
      <c r="C3" s="15"/>
      <c r="D3" s="15"/>
      <c r="F3" s="1" t="s">
        <v>2</v>
      </c>
      <c r="G3" s="1" t="s">
        <v>3</v>
      </c>
      <c r="H3" s="1" t="s">
        <v>4</v>
      </c>
      <c r="I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U3" s="4" t="s">
        <v>10</v>
      </c>
    </row>
    <row r="4" spans="1:21" x14ac:dyDescent="0.35">
      <c r="A4" s="2">
        <v>4</v>
      </c>
      <c r="B4" s="2">
        <v>1</v>
      </c>
      <c r="C4" s="2">
        <v>-2</v>
      </c>
      <c r="D4" s="2">
        <v>0</v>
      </c>
      <c r="F4" s="2">
        <v>1</v>
      </c>
      <c r="G4" s="2">
        <v>1</v>
      </c>
      <c r="H4" s="2">
        <v>5</v>
      </c>
      <c r="I4" s="2">
        <v>1</v>
      </c>
      <c r="K4" s="3" cm="1">
        <f t="array" ref="K4:N7">MMULT(A4:D7,F4:I7)</f>
        <v>8</v>
      </c>
      <c r="L4" s="3">
        <v>6</v>
      </c>
      <c r="M4" s="3">
        <v>28</v>
      </c>
      <c r="N4" s="3">
        <v>-4</v>
      </c>
      <c r="U4" s="3" cm="1">
        <f t="array" ref="U4">SUM(ABS(A4:D4))</f>
        <v>7</v>
      </c>
    </row>
    <row r="5" spans="1:21" x14ac:dyDescent="0.35">
      <c r="A5" s="2">
        <v>-3</v>
      </c>
      <c r="B5" s="2">
        <v>0</v>
      </c>
      <c r="C5" s="2">
        <v>1</v>
      </c>
      <c r="D5" s="2">
        <v>1</v>
      </c>
      <c r="F5" s="2">
        <v>2</v>
      </c>
      <c r="G5" s="2">
        <v>0</v>
      </c>
      <c r="H5" s="2">
        <v>4</v>
      </c>
      <c r="I5" s="2">
        <v>0</v>
      </c>
      <c r="K5" s="3">
        <v>-4</v>
      </c>
      <c r="L5" s="3">
        <v>-3</v>
      </c>
      <c r="M5" s="3">
        <v>-18</v>
      </c>
      <c r="N5" s="3">
        <v>3</v>
      </c>
      <c r="U5" s="3" cm="1">
        <f t="array" ref="U5">SUM(ABS(A5:D5))</f>
        <v>5</v>
      </c>
    </row>
    <row r="6" spans="1:21" x14ac:dyDescent="0.35">
      <c r="A6" s="2">
        <v>1</v>
      </c>
      <c r="B6" s="2">
        <v>3</v>
      </c>
      <c r="C6" s="2">
        <v>0</v>
      </c>
      <c r="D6" s="2">
        <v>-1</v>
      </c>
      <c r="F6" s="2">
        <v>-1</v>
      </c>
      <c r="G6" s="2">
        <v>-1</v>
      </c>
      <c r="H6" s="2">
        <v>-2</v>
      </c>
      <c r="I6" s="2">
        <v>4</v>
      </c>
      <c r="K6" s="3">
        <v>7</v>
      </c>
      <c r="L6" s="3">
        <v>0</v>
      </c>
      <c r="M6" s="3">
        <v>18</v>
      </c>
      <c r="N6" s="3">
        <v>-1</v>
      </c>
      <c r="U6" s="3" cm="1">
        <f t="array" ref="U6">SUM(ABS(A6:D6))</f>
        <v>5</v>
      </c>
    </row>
    <row r="7" spans="1:21" x14ac:dyDescent="0.35">
      <c r="A7" s="2">
        <v>0</v>
      </c>
      <c r="B7" s="2">
        <v>4</v>
      </c>
      <c r="C7" s="2">
        <v>0</v>
      </c>
      <c r="D7" s="2">
        <v>1</v>
      </c>
      <c r="F7" s="2">
        <v>0</v>
      </c>
      <c r="G7" s="2">
        <v>1</v>
      </c>
      <c r="H7" s="2">
        <v>-1</v>
      </c>
      <c r="I7" s="2">
        <v>2</v>
      </c>
      <c r="K7" s="3">
        <v>8</v>
      </c>
      <c r="L7" s="3">
        <v>1</v>
      </c>
      <c r="M7" s="3">
        <v>15</v>
      </c>
      <c r="N7" s="3">
        <v>2</v>
      </c>
      <c r="U7" s="3" cm="1">
        <f t="array" ref="U7">SUM(ABS(A7:D7))</f>
        <v>5</v>
      </c>
    </row>
    <row r="10" spans="1:21" ht="15" thickBot="1" x14ac:dyDescent="0.4">
      <c r="F10" s="14" t="s">
        <v>11</v>
      </c>
      <c r="G10" s="15"/>
      <c r="H10" s="15"/>
      <c r="I10" s="15"/>
      <c r="K10" s="15" t="s">
        <v>12</v>
      </c>
      <c r="L10" s="15"/>
      <c r="M10" s="15"/>
      <c r="N10" s="15"/>
      <c r="P10" s="15" t="s">
        <v>13</v>
      </c>
      <c r="Q10" s="15"/>
      <c r="R10" s="15"/>
      <c r="S10" s="15"/>
    </row>
    <row r="11" spans="1:21" x14ac:dyDescent="0.35">
      <c r="E11" t="s">
        <v>14</v>
      </c>
      <c r="F11" s="3">
        <f>SQRT(SUMSQ(F4:F7))</f>
        <v>2.4494897427831779</v>
      </c>
      <c r="G11" s="3">
        <f>SQRT(SUMSQ(G4:G7))</f>
        <v>1.7320508075688772</v>
      </c>
      <c r="H11" s="3">
        <f t="shared" ref="H11" si="0">SQRT(SUMSQ(H4:H7))</f>
        <v>6.7823299831252681</v>
      </c>
      <c r="I11" s="3">
        <f>SQRT(SUMSQ(I4:I7))</f>
        <v>4.5825756949558398</v>
      </c>
      <c r="K11" s="3">
        <f>SQRT(SUMSQ(K4:K7))</f>
        <v>13.892443989449804</v>
      </c>
      <c r="L11" s="3">
        <f>SQRT(SUMSQ(L4:L7))</f>
        <v>6.7823299831252681</v>
      </c>
      <c r="M11" s="3">
        <f>SQRT(SUMSQ(M4:M7))</f>
        <v>40.70626487409524</v>
      </c>
      <c r="N11" s="3">
        <f>SQRT(SUMSQ(N4:N7))</f>
        <v>5.4772255750516612</v>
      </c>
      <c r="P11" s="3">
        <f>K11/F11</f>
        <v>5.6715665090578522</v>
      </c>
      <c r="Q11" s="3">
        <f t="shared" ref="Q11:R11" si="1">L11/G11</f>
        <v>3.9157800414902439</v>
      </c>
      <c r="R11" s="3">
        <f t="shared" si="1"/>
        <v>6.00181132079598</v>
      </c>
      <c r="S11" s="3">
        <f>N11/I11</f>
        <v>1.1952286093343938</v>
      </c>
    </row>
    <row r="13" spans="1:21" ht="17" thickBot="1" x14ac:dyDescent="0.5">
      <c r="F13" s="14" t="s">
        <v>15</v>
      </c>
      <c r="G13" s="15"/>
      <c r="H13" s="15"/>
      <c r="I13" s="15"/>
      <c r="K13" s="14" t="s">
        <v>16</v>
      </c>
      <c r="L13" s="15"/>
      <c r="M13" s="15"/>
      <c r="N13" s="15"/>
      <c r="P13" s="14" t="s">
        <v>17</v>
      </c>
      <c r="Q13" s="15"/>
      <c r="R13" s="15"/>
      <c r="S13" s="15"/>
      <c r="U13" s="11" t="s">
        <v>18</v>
      </c>
    </row>
    <row r="14" spans="1:21" ht="16.5" x14ac:dyDescent="0.45">
      <c r="E14" t="s">
        <v>19</v>
      </c>
      <c r="F14" s="3" cm="1">
        <f t="array" ref="F14">MAX(ABS(F4:F7))</f>
        <v>2</v>
      </c>
      <c r="G14" s="3" cm="1">
        <f t="array" ref="G14">MAX(ABS(G4:G7))</f>
        <v>1</v>
      </c>
      <c r="H14" s="3" cm="1">
        <f t="array" ref="H14">MAX(ABS(H4:H7))</f>
        <v>5</v>
      </c>
      <c r="I14" s="3" cm="1">
        <f t="array" ref="I14">MAX(ABS(I4:I7))</f>
        <v>4</v>
      </c>
      <c r="K14" s="3" cm="1">
        <f t="array" ref="K14">MAX(ABS(K4:K7))</f>
        <v>8</v>
      </c>
      <c r="L14" s="3" cm="1">
        <f t="array" ref="L14">MAX(ABS(L4:L7))</f>
        <v>6</v>
      </c>
      <c r="M14" s="3" cm="1">
        <f t="array" ref="M14">MAX(ABS(M4:M7))</f>
        <v>28</v>
      </c>
      <c r="N14" s="3" cm="1">
        <f t="array" ref="N14">MAX(ABS(N4:N7))</f>
        <v>4</v>
      </c>
      <c r="P14" s="3">
        <f>K14/F14</f>
        <v>4</v>
      </c>
      <c r="Q14" s="3">
        <f t="shared" ref="Q14:S14" si="2">L14/G14</f>
        <v>6</v>
      </c>
      <c r="R14" s="3">
        <f t="shared" si="2"/>
        <v>5.6</v>
      </c>
      <c r="S14" s="3">
        <f t="shared" si="2"/>
        <v>1</v>
      </c>
      <c r="U14" s="3">
        <f>MAX(U4:U7)</f>
        <v>7</v>
      </c>
    </row>
    <row r="16" spans="1:21" ht="17" thickBot="1" x14ac:dyDescent="0.5">
      <c r="P16" s="14" t="s">
        <v>20</v>
      </c>
      <c r="Q16" s="15"/>
      <c r="R16" s="15"/>
      <c r="S16" s="15"/>
    </row>
    <row r="17" spans="16:19" x14ac:dyDescent="0.35">
      <c r="P17" s="2" t="b">
        <f>(P14&lt;=$U14)</f>
        <v>1</v>
      </c>
      <c r="Q17" s="2" t="b">
        <f>(Q14&lt;=$U14)</f>
        <v>1</v>
      </c>
      <c r="R17" s="2" t="b">
        <f>(R14&lt;=$U14)</f>
        <v>1</v>
      </c>
      <c r="S17" s="2" t="b">
        <f>(S14&lt;=$U14)</f>
        <v>1</v>
      </c>
    </row>
  </sheetData>
  <mergeCells count="9">
    <mergeCell ref="P16:S16"/>
    <mergeCell ref="A3:D3"/>
    <mergeCell ref="A1:D1"/>
    <mergeCell ref="P10:S10"/>
    <mergeCell ref="F13:I13"/>
    <mergeCell ref="K13:N13"/>
    <mergeCell ref="P13:S13"/>
    <mergeCell ref="F10:I10"/>
    <mergeCell ref="K10:N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9ADD-5D8C-41B5-AE3C-B1257AEF9D34}">
  <dimension ref="A1:K29"/>
  <sheetViews>
    <sheetView topLeftCell="A16" zoomScale="85" zoomScaleNormal="85" workbookViewId="0">
      <selection activeCell="I26" sqref="I26:J26"/>
    </sheetView>
  </sheetViews>
  <sheetFormatPr defaultRowHeight="14.5" x14ac:dyDescent="0.35"/>
  <cols>
    <col min="1" max="11" width="9.08984375" customWidth="1"/>
  </cols>
  <sheetData>
    <row r="1" spans="1:11" ht="19.5" x14ac:dyDescent="0.45">
      <c r="A1" s="18" t="s">
        <v>21</v>
      </c>
      <c r="B1" s="18"/>
      <c r="C1" s="18"/>
    </row>
    <row r="2" spans="1:11" ht="14.9" customHeight="1" x14ac:dyDescent="0.45">
      <c r="A2" s="19" t="s">
        <v>22</v>
      </c>
      <c r="B2" s="19"/>
      <c r="C2" s="19"/>
    </row>
    <row r="4" spans="1:11" ht="15" thickBot="1" x14ac:dyDescent="0.4">
      <c r="A4" s="15" t="s">
        <v>23</v>
      </c>
      <c r="B4" s="15"/>
      <c r="C4" s="15"/>
      <c r="E4" s="15" t="s">
        <v>24</v>
      </c>
      <c r="F4" s="15"/>
      <c r="G4" s="15"/>
      <c r="I4" s="15" t="s">
        <v>25</v>
      </c>
      <c r="J4" s="15"/>
      <c r="K4" s="15"/>
    </row>
    <row r="5" spans="1:11" x14ac:dyDescent="0.35">
      <c r="A5" s="5">
        <v>0.5</v>
      </c>
      <c r="B5" s="5">
        <v>-0.2</v>
      </c>
      <c r="C5" s="5">
        <v>0.1</v>
      </c>
      <c r="E5" s="5">
        <v>0.9</v>
      </c>
      <c r="F5" s="5">
        <v>-0.3</v>
      </c>
      <c r="G5" s="5">
        <v>-0.1</v>
      </c>
      <c r="I5" s="5">
        <v>0.9</v>
      </c>
      <c r="J5" s="5">
        <v>-0.3</v>
      </c>
      <c r="K5" s="5">
        <v>0</v>
      </c>
    </row>
    <row r="6" spans="1:11" x14ac:dyDescent="0.35">
      <c r="A6" s="5">
        <v>0</v>
      </c>
      <c r="B6" s="5">
        <v>0.4</v>
      </c>
      <c r="C6" s="5">
        <v>0.1</v>
      </c>
      <c r="E6" s="5">
        <v>0</v>
      </c>
      <c r="F6" s="5">
        <v>0.4</v>
      </c>
      <c r="G6" s="5">
        <v>0.5</v>
      </c>
      <c r="I6" s="5">
        <v>0</v>
      </c>
      <c r="J6" s="5">
        <v>0.4</v>
      </c>
      <c r="K6" s="5">
        <v>0</v>
      </c>
    </row>
    <row r="7" spans="1:11" x14ac:dyDescent="0.35">
      <c r="A7" s="5">
        <v>-0.2</v>
      </c>
      <c r="B7" s="5">
        <v>0.1</v>
      </c>
      <c r="C7" s="5">
        <v>0</v>
      </c>
      <c r="E7" s="5">
        <v>-0.2</v>
      </c>
      <c r="F7" s="5">
        <v>0.3</v>
      </c>
      <c r="G7" s="5">
        <v>0.6</v>
      </c>
      <c r="I7" s="5">
        <v>-0.2</v>
      </c>
      <c r="J7" s="5">
        <v>0.3</v>
      </c>
      <c r="K7" s="5">
        <v>0.6</v>
      </c>
    </row>
    <row r="9" spans="1:11" ht="15" thickBot="1" x14ac:dyDescent="0.4">
      <c r="A9" s="1" t="s">
        <v>26</v>
      </c>
      <c r="E9" s="1" t="s">
        <v>27</v>
      </c>
      <c r="I9" s="1" t="s">
        <v>28</v>
      </c>
    </row>
    <row r="10" spans="1:11" x14ac:dyDescent="0.35">
      <c r="A10" s="6" cm="1">
        <f t="array" ref="A10">MAX(SUM(ABS(A5:C5)),SUM(ABS(A6:C6)),SUM(ABS(A7:C7)))</f>
        <v>0.79999999999999993</v>
      </c>
      <c r="E10" s="6" cm="1">
        <f t="array" ref="E10">MAX(SUM(ABS(E5:G5)),SUM(ABS(E6:G6)),SUM(ABS(E7:G7)))</f>
        <v>1.3</v>
      </c>
      <c r="I10" s="6" cm="1">
        <f t="array" ref="I10">MAX(SUM(ABS(I5:K5)),SUM(ABS(I6:K6)),SUM(ABS(I7:K7)))</f>
        <v>1.2</v>
      </c>
    </row>
    <row r="13" spans="1:11" ht="17" thickBot="1" x14ac:dyDescent="0.4">
      <c r="A13" s="14" t="s">
        <v>29</v>
      </c>
      <c r="B13" s="15"/>
      <c r="C13" s="15"/>
      <c r="E13" s="14" t="s">
        <v>30</v>
      </c>
      <c r="F13" s="15"/>
      <c r="G13" s="15"/>
      <c r="I13" s="14" t="s">
        <v>31</v>
      </c>
      <c r="J13" s="15"/>
      <c r="K13" s="15"/>
    </row>
    <row r="14" spans="1:11" x14ac:dyDescent="0.35">
      <c r="A14" s="21" t="b">
        <f>A10&lt;1</f>
        <v>1</v>
      </c>
      <c r="B14" s="21"/>
      <c r="C14" s="21"/>
      <c r="E14" s="21" t="b">
        <f>E10&lt;1</f>
        <v>0</v>
      </c>
      <c r="F14" s="21"/>
      <c r="G14" s="21"/>
      <c r="I14" s="21" t="b">
        <f>I10&lt;1</f>
        <v>0</v>
      </c>
      <c r="J14" s="21"/>
      <c r="K14" s="21"/>
    </row>
    <row r="16" spans="1:11" ht="15" thickBot="1" x14ac:dyDescent="0.4">
      <c r="A16" s="15" t="s">
        <v>32</v>
      </c>
      <c r="B16" s="15"/>
      <c r="C16" s="15"/>
      <c r="E16" s="15" t="s">
        <v>33</v>
      </c>
      <c r="F16" s="15"/>
      <c r="G16" s="15"/>
      <c r="I16" s="15" t="s">
        <v>34</v>
      </c>
      <c r="J16" s="15"/>
      <c r="K16" s="15"/>
    </row>
    <row r="17" spans="1:11" x14ac:dyDescent="0.35">
      <c r="A17" s="5">
        <v>9.9129109999999986E-4</v>
      </c>
      <c r="B17" s="5">
        <v>-1.6401845000000004E-3</v>
      </c>
      <c r="C17" s="5">
        <v>-1.2035330000000008E-4</v>
      </c>
      <c r="E17" s="5">
        <v>1.3425040883000006</v>
      </c>
      <c r="F17" s="5">
        <v>-1.1528630322000002</v>
      </c>
      <c r="G17" s="5">
        <v>-1.3867845750000003</v>
      </c>
      <c r="I17" s="5">
        <v>0.34867844010000015</v>
      </c>
      <c r="J17" s="5">
        <v>-0.20914414950000007</v>
      </c>
      <c r="K17" s="5">
        <v>0</v>
      </c>
    </row>
    <row r="18" spans="1:11" x14ac:dyDescent="0.35">
      <c r="A18" s="5">
        <v>-3.419802000000001E-4</v>
      </c>
      <c r="B18" s="5">
        <v>5.9867410000000025E-4</v>
      </c>
      <c r="C18" s="5">
        <v>5.0636800000000043E-5</v>
      </c>
      <c r="E18" s="5">
        <v>-0.62656056100000013</v>
      </c>
      <c r="F18" s="5">
        <v>0.54887471110000008</v>
      </c>
      <c r="G18" s="5">
        <v>0.66831726499999999</v>
      </c>
      <c r="I18" s="5">
        <v>0</v>
      </c>
      <c r="J18" s="5">
        <v>1.0485760000000006E-4</v>
      </c>
      <c r="K18" s="5">
        <v>0</v>
      </c>
    </row>
    <row r="19" spans="1:11" x14ac:dyDescent="0.35">
      <c r="A19" s="5">
        <v>-4.4325380000000006E-4</v>
      </c>
      <c r="B19" s="5">
        <v>7.3459720000000031E-4</v>
      </c>
      <c r="C19" s="5">
        <v>5.4146700000000049E-5</v>
      </c>
      <c r="E19" s="5">
        <v>-0.89388746700000021</v>
      </c>
      <c r="F19" s="5">
        <v>0.77692669560000016</v>
      </c>
      <c r="G19" s="5">
        <v>0.94151372929999988</v>
      </c>
      <c r="I19" s="5">
        <v>-0.22842121500000009</v>
      </c>
      <c r="J19" s="5">
        <v>0.14240031300000006</v>
      </c>
      <c r="K19" s="5">
        <v>6.0466175999999991E-3</v>
      </c>
    </row>
    <row r="21" spans="1:11" ht="15" thickBot="1" x14ac:dyDescent="0.4">
      <c r="A21" s="1" t="s">
        <v>35</v>
      </c>
      <c r="E21" s="1" t="s">
        <v>36</v>
      </c>
      <c r="I21" s="1" t="s">
        <v>37</v>
      </c>
    </row>
    <row r="22" spans="1:11" x14ac:dyDescent="0.35">
      <c r="A22" s="6" cm="1">
        <f t="array" ref="A22">MAX(SUM(ABS(A17:C17)),SUM(ABS(A18:C18)),SUM(ABS(A19:C19)))</f>
        <v>2.7518289000000007E-3</v>
      </c>
      <c r="E22" s="6" cm="1">
        <f t="array" ref="E22">MAX(SUM(ABS(E17:G17)),SUM(ABS(E18:G18)),SUM(ABS(E19:G19)))</f>
        <v>3.8821516955000011</v>
      </c>
      <c r="I22" s="6" cm="1">
        <f t="array" ref="I22">MAX(SUM(ABS(I17:K17)),SUM(ABS(I18:K18)),SUM(ABS(I19:K19)))</f>
        <v>0.5578225896000002</v>
      </c>
    </row>
    <row r="25" spans="1:11" ht="15" thickBot="1" x14ac:dyDescent="0.4">
      <c r="A25" s="15" t="s">
        <v>38</v>
      </c>
      <c r="B25" s="15"/>
      <c r="E25" s="15" t="s">
        <v>39</v>
      </c>
      <c r="F25" s="15"/>
      <c r="I25" s="15" t="s">
        <v>40</v>
      </c>
      <c r="J25" s="15"/>
    </row>
    <row r="26" spans="1:11" x14ac:dyDescent="0.35">
      <c r="A26" s="20">
        <f>A22/A10^10</f>
        <v>2.5628403760492826E-2</v>
      </c>
      <c r="B26" s="20"/>
      <c r="E26" s="20">
        <f>E22/E10^10</f>
        <v>0.28160410312280376</v>
      </c>
      <c r="F26" s="20"/>
      <c r="I26" s="20">
        <f>I22/I10^10</f>
        <v>9.0091462482471241E-2</v>
      </c>
      <c r="J26" s="20"/>
    </row>
    <row r="28" spans="1:11" ht="15" thickBot="1" x14ac:dyDescent="0.4">
      <c r="A28" s="14" t="s">
        <v>41</v>
      </c>
      <c r="B28" s="15"/>
      <c r="E28" s="15" t="s">
        <v>41</v>
      </c>
      <c r="F28" s="15"/>
      <c r="I28" s="15" t="s">
        <v>42</v>
      </c>
      <c r="J28" s="15"/>
    </row>
    <row r="29" spans="1:11" x14ac:dyDescent="0.35">
      <c r="A29" s="17" t="b">
        <f>(A26&lt;=1)</f>
        <v>1</v>
      </c>
      <c r="B29" s="17"/>
      <c r="E29" s="17" t="b">
        <f>(E26&lt;=1)</f>
        <v>1</v>
      </c>
      <c r="F29" s="17"/>
      <c r="I29" s="17" t="b">
        <f>(I26&lt;=1)</f>
        <v>1</v>
      </c>
      <c r="J29" s="17"/>
    </row>
  </sheetData>
  <mergeCells count="26">
    <mergeCell ref="I25:J25"/>
    <mergeCell ref="E26:F26"/>
    <mergeCell ref="I26:J26"/>
    <mergeCell ref="I4:K4"/>
    <mergeCell ref="A13:C13"/>
    <mergeCell ref="A14:C14"/>
    <mergeCell ref="E13:G13"/>
    <mergeCell ref="E14:G14"/>
    <mergeCell ref="I13:K13"/>
    <mergeCell ref="I14:K14"/>
    <mergeCell ref="E28:F28"/>
    <mergeCell ref="E29:F29"/>
    <mergeCell ref="I28:J28"/>
    <mergeCell ref="I29:J29"/>
    <mergeCell ref="A1:C1"/>
    <mergeCell ref="A2:C2"/>
    <mergeCell ref="A28:B28"/>
    <mergeCell ref="A29:B29"/>
    <mergeCell ref="E25:F25"/>
    <mergeCell ref="A16:C16"/>
    <mergeCell ref="E16:G16"/>
    <mergeCell ref="I16:K16"/>
    <mergeCell ref="A25:B25"/>
    <mergeCell ref="A26:B26"/>
    <mergeCell ref="A4:C4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3DD8-A182-43A8-9F99-A360DA91E4A7}">
  <dimension ref="A1:H19"/>
  <sheetViews>
    <sheetView topLeftCell="A6" workbookViewId="0">
      <selection activeCell="F4" sqref="F4"/>
    </sheetView>
  </sheetViews>
  <sheetFormatPr defaultRowHeight="14.5" x14ac:dyDescent="0.35"/>
  <cols>
    <col min="1" max="8" width="6.81640625" customWidth="1"/>
  </cols>
  <sheetData>
    <row r="1" spans="1:8" ht="19.5" x14ac:dyDescent="0.45">
      <c r="A1" s="18" t="s">
        <v>43</v>
      </c>
      <c r="B1" s="18"/>
      <c r="C1" s="18"/>
      <c r="D1" s="18"/>
      <c r="E1" s="7"/>
      <c r="F1" s="7"/>
    </row>
    <row r="3" spans="1:8" ht="15" thickBot="1" x14ac:dyDescent="0.4">
      <c r="A3" s="22" t="s">
        <v>1</v>
      </c>
      <c r="B3" s="22"/>
      <c r="C3" s="22"/>
      <c r="E3" s="9" t="s">
        <v>44</v>
      </c>
    </row>
    <row r="4" spans="1:8" x14ac:dyDescent="0.35">
      <c r="A4" s="5">
        <v>1</v>
      </c>
      <c r="B4" s="5">
        <v>-3</v>
      </c>
      <c r="C4" s="5">
        <v>-6</v>
      </c>
      <c r="E4" s="5">
        <v>1</v>
      </c>
    </row>
    <row r="5" spans="1:8" x14ac:dyDescent="0.35">
      <c r="A5" s="5">
        <v>-1</v>
      </c>
      <c r="B5" s="5">
        <v>4</v>
      </c>
      <c r="C5" s="5">
        <v>0</v>
      </c>
      <c r="E5" s="5">
        <v>0</v>
      </c>
    </row>
    <row r="6" spans="1:8" x14ac:dyDescent="0.35">
      <c r="A6" s="5">
        <v>3</v>
      </c>
      <c r="B6" s="5">
        <v>1</v>
      </c>
      <c r="C6" s="5">
        <v>1</v>
      </c>
      <c r="E6" s="5">
        <v>-2</v>
      </c>
    </row>
    <row r="9" spans="1:8" x14ac:dyDescent="0.35">
      <c r="A9" t="s">
        <v>45</v>
      </c>
    </row>
    <row r="10" spans="1:8" x14ac:dyDescent="0.35">
      <c r="A10" s="23" t="s">
        <v>92</v>
      </c>
      <c r="B10" s="23"/>
      <c r="C10" s="23"/>
      <c r="D10" s="23"/>
      <c r="E10" s="23"/>
      <c r="F10" s="23"/>
      <c r="G10" s="23"/>
      <c r="H10" s="23"/>
    </row>
    <row r="11" spans="1:8" x14ac:dyDescent="0.35">
      <c r="A11" s="23"/>
      <c r="B11" s="23"/>
      <c r="C11" s="23"/>
      <c r="D11" s="23"/>
      <c r="E11" s="23"/>
      <c r="F11" s="23"/>
      <c r="G11" s="23"/>
      <c r="H11" s="23"/>
    </row>
    <row r="12" spans="1:8" x14ac:dyDescent="0.35">
      <c r="A12" s="23"/>
      <c r="B12" s="23"/>
      <c r="C12" s="23"/>
      <c r="D12" s="23"/>
      <c r="E12" s="23"/>
      <c r="F12" s="23"/>
      <c r="G12" s="23"/>
      <c r="H12" s="23"/>
    </row>
    <row r="14" spans="1:8" x14ac:dyDescent="0.35">
      <c r="A14" t="s">
        <v>46</v>
      </c>
    </row>
    <row r="16" spans="1:8" ht="15" thickBot="1" x14ac:dyDescent="0.4">
      <c r="A16" s="22" t="s">
        <v>1</v>
      </c>
      <c r="B16" s="22"/>
      <c r="C16" s="22"/>
      <c r="E16" s="9" t="s">
        <v>44</v>
      </c>
      <c r="G16" t="s">
        <v>106</v>
      </c>
    </row>
    <row r="17" spans="1:5" x14ac:dyDescent="0.35">
      <c r="A17" s="6" cm="1">
        <f t="array" ref="A17:C17">A6:C6</f>
        <v>3</v>
      </c>
      <c r="B17" s="6">
        <v>1</v>
      </c>
      <c r="C17" s="6">
        <v>1</v>
      </c>
      <c r="E17" s="6">
        <f>E6</f>
        <v>-2</v>
      </c>
    </row>
    <row r="18" spans="1:5" x14ac:dyDescent="0.35">
      <c r="A18" s="6" cm="1">
        <f t="array" ref="A18:C18">A5:C5</f>
        <v>-1</v>
      </c>
      <c r="B18" s="6">
        <v>4</v>
      </c>
      <c r="C18" s="6">
        <v>0</v>
      </c>
      <c r="E18" s="6">
        <f>E5</f>
        <v>0</v>
      </c>
    </row>
    <row r="19" spans="1:5" x14ac:dyDescent="0.35">
      <c r="A19" s="6" cm="1">
        <f t="array" ref="A19:C19">A4:C4</f>
        <v>1</v>
      </c>
      <c r="B19" s="6">
        <v>-3</v>
      </c>
      <c r="C19" s="6">
        <v>-6</v>
      </c>
      <c r="E19" s="6">
        <f>E4</f>
        <v>1</v>
      </c>
    </row>
  </sheetData>
  <mergeCells count="4">
    <mergeCell ref="A3:C3"/>
    <mergeCell ref="A10:H12"/>
    <mergeCell ref="A1:D1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3946-AAF6-4297-9FFF-6A464B054933}">
  <dimension ref="A1:U37"/>
  <sheetViews>
    <sheetView topLeftCell="A12" zoomScale="70" zoomScaleNormal="70" workbookViewId="0">
      <selection activeCell="Q32" sqref="Q32"/>
    </sheetView>
  </sheetViews>
  <sheetFormatPr defaultRowHeight="14.5" x14ac:dyDescent="0.35"/>
  <cols>
    <col min="1" max="14" width="8.6328125" customWidth="1"/>
    <col min="15" max="15" width="9.1796875" customWidth="1"/>
  </cols>
  <sheetData>
    <row r="1" spans="1:21" ht="19.5" x14ac:dyDescent="0.45">
      <c r="A1" s="18" t="s">
        <v>47</v>
      </c>
      <c r="B1" s="18"/>
      <c r="C1" s="18"/>
      <c r="D1" s="18"/>
    </row>
    <row r="2" spans="1:21" ht="14.9" customHeight="1" x14ac:dyDescent="0.45">
      <c r="A2" s="19" t="s">
        <v>22</v>
      </c>
      <c r="B2" s="19"/>
      <c r="C2" s="19"/>
    </row>
    <row r="4" spans="1:21" ht="15" thickBot="1" x14ac:dyDescent="0.4">
      <c r="A4" s="22" t="s">
        <v>1</v>
      </c>
      <c r="B4" s="22"/>
      <c r="C4" s="22"/>
      <c r="E4" s="9" t="s">
        <v>44</v>
      </c>
      <c r="G4" s="9" t="s">
        <v>48</v>
      </c>
      <c r="K4" s="11" t="s">
        <v>49</v>
      </c>
      <c r="L4" t="s">
        <v>107</v>
      </c>
    </row>
    <row r="5" spans="1:21" x14ac:dyDescent="0.35">
      <c r="A5" s="5">
        <v>10</v>
      </c>
      <c r="B5" s="5">
        <v>-2</v>
      </c>
      <c r="C5" s="5">
        <v>1</v>
      </c>
      <c r="E5" s="5">
        <v>2</v>
      </c>
      <c r="G5" s="6" cm="1">
        <f t="array" ref="G5:G7">MMULT(MINVERSE(A5:C7),E5:E7)</f>
        <v>8.3266726846886741E-17</v>
      </c>
      <c r="K5" s="6" cm="1">
        <f t="array" ref="K5">MAX(SUM(ABS(Q10:S10)),SUM(ABS(Q11:S11)),SUM(ABS(Q12:S12)))</f>
        <v>0.8</v>
      </c>
      <c r="L5">
        <f>U16</f>
        <v>0.33333333333333331</v>
      </c>
      <c r="M5" t="s">
        <v>108</v>
      </c>
    </row>
    <row r="6" spans="1:21" x14ac:dyDescent="0.35">
      <c r="A6" s="5">
        <v>1</v>
      </c>
      <c r="B6" s="5">
        <v>-4</v>
      </c>
      <c r="C6" s="5">
        <v>-1</v>
      </c>
      <c r="E6" s="5">
        <v>1</v>
      </c>
      <c r="G6" s="6">
        <v>-0.49999999999999989</v>
      </c>
    </row>
    <row r="7" spans="1:21" x14ac:dyDescent="0.35">
      <c r="A7" s="5">
        <v>0</v>
      </c>
      <c r="B7" s="5">
        <v>4</v>
      </c>
      <c r="C7" s="5">
        <v>5</v>
      </c>
      <c r="E7" s="5">
        <v>3</v>
      </c>
      <c r="G7" s="6">
        <v>1</v>
      </c>
    </row>
    <row r="9" spans="1:21" ht="15" thickBot="1" x14ac:dyDescent="0.4">
      <c r="A9" s="22" t="s">
        <v>50</v>
      </c>
      <c r="B9" s="22"/>
      <c r="C9" s="22"/>
      <c r="E9" s="22" t="s">
        <v>51</v>
      </c>
      <c r="F9" s="22"/>
      <c r="G9" s="22"/>
      <c r="I9" s="22" t="s">
        <v>52</v>
      </c>
      <c r="J9" s="22"/>
      <c r="K9" s="22"/>
      <c r="M9" s="24" t="s">
        <v>93</v>
      </c>
      <c r="N9" s="24"/>
      <c r="O9" s="24"/>
      <c r="Q9" s="24" t="s">
        <v>94</v>
      </c>
      <c r="R9" s="24"/>
      <c r="S9" s="24"/>
    </row>
    <row r="10" spans="1:21" x14ac:dyDescent="0.35">
      <c r="A10" s="5">
        <v>0</v>
      </c>
      <c r="B10" s="5">
        <v>0</v>
      </c>
      <c r="C10" s="5">
        <v>0</v>
      </c>
      <c r="E10" s="6">
        <f>A5</f>
        <v>10</v>
      </c>
      <c r="F10" s="5">
        <v>0</v>
      </c>
      <c r="G10" s="5">
        <v>0</v>
      </c>
      <c r="I10" s="5">
        <v>0</v>
      </c>
      <c r="J10" s="6">
        <f>B5</f>
        <v>-2</v>
      </c>
      <c r="K10" s="6">
        <f>C5</f>
        <v>1</v>
      </c>
      <c r="M10" cm="1">
        <f t="array" ref="M10:O12">MINVERSE(A10:C12+E10:G12)</f>
        <v>0.1</v>
      </c>
      <c r="N10">
        <v>0</v>
      </c>
      <c r="O10">
        <v>0</v>
      </c>
      <c r="Q10" cm="1">
        <f t="array" ref="Q10:S12">-MMULT(MINVERSE(E10:G12),A10:C12+I10:K12)</f>
        <v>0</v>
      </c>
      <c r="R10">
        <v>0.2</v>
      </c>
      <c r="S10">
        <v>-0.1</v>
      </c>
    </row>
    <row r="11" spans="1:21" x14ac:dyDescent="0.35">
      <c r="A11" s="6">
        <f>A6</f>
        <v>1</v>
      </c>
      <c r="B11" s="5">
        <v>0</v>
      </c>
      <c r="C11" s="5">
        <v>0</v>
      </c>
      <c r="E11" s="5">
        <v>0</v>
      </c>
      <c r="F11" s="6">
        <f>B6</f>
        <v>-4</v>
      </c>
      <c r="G11" s="5">
        <v>0</v>
      </c>
      <c r="I11" s="5">
        <v>0</v>
      </c>
      <c r="J11" s="5">
        <v>0</v>
      </c>
      <c r="K11" s="6">
        <f>C6</f>
        <v>-1</v>
      </c>
      <c r="M11">
        <v>2.5000000000000001E-2</v>
      </c>
      <c r="N11">
        <v>-0.25</v>
      </c>
      <c r="O11">
        <v>0</v>
      </c>
      <c r="Q11">
        <v>0.25</v>
      </c>
      <c r="R11">
        <v>0</v>
      </c>
      <c r="S11">
        <v>-0.25</v>
      </c>
    </row>
    <row r="12" spans="1:21" x14ac:dyDescent="0.35">
      <c r="A12" s="6">
        <f>A7</f>
        <v>0</v>
      </c>
      <c r="B12" s="6">
        <f>B7</f>
        <v>4</v>
      </c>
      <c r="C12" s="5">
        <v>0</v>
      </c>
      <c r="E12" s="5">
        <v>0</v>
      </c>
      <c r="F12" s="5">
        <v>0</v>
      </c>
      <c r="G12" s="6">
        <f>C7</f>
        <v>5</v>
      </c>
      <c r="I12" s="5">
        <v>0</v>
      </c>
      <c r="J12" s="5">
        <v>0</v>
      </c>
      <c r="K12" s="5">
        <v>0</v>
      </c>
      <c r="M12">
        <v>-0.02</v>
      </c>
      <c r="N12">
        <v>0.2</v>
      </c>
      <c r="O12">
        <v>0.2</v>
      </c>
      <c r="Q12">
        <v>0</v>
      </c>
      <c r="R12">
        <v>-0.8</v>
      </c>
      <c r="S12">
        <v>0</v>
      </c>
    </row>
    <row r="14" spans="1:21" ht="15" thickBot="1" x14ac:dyDescent="0.4">
      <c r="A14" s="9" t="s">
        <v>53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21" x14ac:dyDescent="0.35">
      <c r="A15" s="5">
        <v>0</v>
      </c>
      <c r="B15" s="5">
        <f>A15+1</f>
        <v>1</v>
      </c>
      <c r="C15" s="5">
        <f t="shared" ref="C15:O15" si="0">B15+1</f>
        <v>2</v>
      </c>
      <c r="D15" s="5">
        <f t="shared" si="0"/>
        <v>3</v>
      </c>
      <c r="E15" s="5">
        <f t="shared" si="0"/>
        <v>4</v>
      </c>
      <c r="F15" s="5">
        <f t="shared" si="0"/>
        <v>5</v>
      </c>
      <c r="G15" s="5">
        <f t="shared" si="0"/>
        <v>6</v>
      </c>
      <c r="H15" s="5">
        <f t="shared" si="0"/>
        <v>7</v>
      </c>
      <c r="I15" s="5">
        <f t="shared" si="0"/>
        <v>8</v>
      </c>
      <c r="J15" s="5">
        <f t="shared" si="0"/>
        <v>9</v>
      </c>
      <c r="K15" s="5">
        <f t="shared" si="0"/>
        <v>10</v>
      </c>
      <c r="L15" s="5">
        <f t="shared" si="0"/>
        <v>11</v>
      </c>
      <c r="M15" s="5">
        <f t="shared" si="0"/>
        <v>12</v>
      </c>
      <c r="N15" s="5">
        <f t="shared" si="0"/>
        <v>13</v>
      </c>
      <c r="O15" s="5">
        <f t="shared" si="0"/>
        <v>14</v>
      </c>
      <c r="Q15" t="s">
        <v>95</v>
      </c>
      <c r="T15" t="s">
        <v>96</v>
      </c>
      <c r="U15" t="s">
        <v>97</v>
      </c>
    </row>
    <row r="16" spans="1:21" x14ac:dyDescent="0.35">
      <c r="Q16" cm="1">
        <f t="array" ref="Q16:S18">-MMULT(_xlfn.ANCHORARRAY(M10),I10:K12)</f>
        <v>0</v>
      </c>
      <c r="R16">
        <v>0.2</v>
      </c>
      <c r="S16">
        <v>-0.1</v>
      </c>
      <c r="T16" cm="1">
        <f t="array" ref="T16">MAX(SUM(ABS(Q16:S16)),SUM(ABS(Q17:S17)),SUM(ABS(Q18:S18)))</f>
        <v>0.32500000000000001</v>
      </c>
      <c r="U16" cm="1">
        <f t="array" ref="U16">MAX(SUM(ABS(I10:K10)/(ABS(E10)-SUM(ABS(A10:C10)))), SUM(ABS(I11:K11)/(ABS(F11)-SUM(ABS(A11:C11)))), SUM(ABS(I12:K12)/(ABS(G12)-SUM(ABS(A12:C12)))))</f>
        <v>0.33333333333333331</v>
      </c>
    </row>
    <row r="17" spans="1:19" ht="17" thickBot="1" x14ac:dyDescent="0.4">
      <c r="A17" s="10" t="s">
        <v>54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Q17">
        <v>0</v>
      </c>
      <c r="R17">
        <v>0.05</v>
      </c>
      <c r="S17">
        <v>-0.27500000000000002</v>
      </c>
    </row>
    <row r="18" spans="1:19" x14ac:dyDescent="0.35">
      <c r="A18" s="5">
        <v>0</v>
      </c>
      <c r="B18" s="6" cm="1">
        <f t="array" ref="B18:B20">MMULT(_xlfn.ANCHORARRAY($M$10),$E$5:$E$7-MMULT($I$10:$K$12,A18:A20))</f>
        <v>0.2</v>
      </c>
      <c r="C18" s="6" cm="1">
        <f t="array" ref="C18:C20">MMULT(_xlfn.ANCHORARRAY($M$10),$E$5:$E$7-MMULT($I$10:$K$12,B18:B20))</f>
        <v>8.3999999999999991E-2</v>
      </c>
      <c r="D18" s="6" cm="1">
        <f t="array" ref="D18:D20">MMULT(_xlfn.ANCHORARRAY($M$10),$E$5:$E$7-MMULT($I$10:$K$12,C18:C20))</f>
        <v>2.2679999999999968E-2</v>
      </c>
      <c r="E18" s="6" cm="1">
        <f t="array" ref="E18:E20">MMULT(_xlfn.ANCHORARRAY($M$10),$E$5:$E$7-MMULT($I$10:$K$12,D18:D20))</f>
        <v>6.1235999999999626E-3</v>
      </c>
      <c r="F18" s="6" cm="1">
        <f t="array" ref="F18:F20">MMULT(_xlfn.ANCHORARRAY($M$10),$E$5:$E$7-MMULT($I$10:$K$12,E18:E20))</f>
        <v>1.6533719999999976E-3</v>
      </c>
      <c r="G18" s="6" cm="1">
        <f t="array" ref="G18:G20">MMULT(_xlfn.ANCHORARRAY($M$10),$E$5:$E$7-MMULT($I$10:$K$12,F18:F20))</f>
        <v>4.4641043999997802E-4</v>
      </c>
      <c r="H18" s="6" cm="1">
        <f t="array" ref="H18:H20">MMULT(_xlfn.ANCHORARRAY($M$10),$E$5:$E$7-MMULT($I$10:$K$12,G18:G20))</f>
        <v>1.2053081879996874E-4</v>
      </c>
      <c r="I18" s="6" cm="1">
        <f t="array" ref="I18:I20">MMULT(_xlfn.ANCHORARRAY($M$10),$E$5:$E$7-MMULT($I$10:$K$12,H18:H20))</f>
        <v>3.2543321075961808E-5</v>
      </c>
      <c r="J18" s="6" cm="1">
        <f t="array" ref="J18:J20">MMULT(_xlfn.ANCHORARRAY($M$10),$E$5:$E$7-MMULT($I$10:$K$12,I18:I20))</f>
        <v>8.786696690488149E-6</v>
      </c>
      <c r="K18" s="6" cm="1">
        <f t="array" ref="K18:K20">MMULT(_xlfn.ANCHORARRAY($M$10),$E$5:$E$7-MMULT($I$10:$K$12,J18:J20))</f>
        <v>2.372408106410262E-6</v>
      </c>
      <c r="L18" s="6" cm="1">
        <f t="array" ref="L18:L20">MMULT(_xlfn.ANCHORARRAY($M$10),$E$5:$E$7-MMULT($I$10:$K$12,K18:K20))</f>
        <v>6.4055018871300724E-7</v>
      </c>
      <c r="M18" s="6" cm="1">
        <f t="array" ref="M18:M20">MMULT(_xlfn.ANCHORARRAY($M$10),$E$5:$E$7-MMULT($I$10:$K$12,L18:L20))</f>
        <v>1.7294855092497841E-7</v>
      </c>
      <c r="N18" s="6" cm="1">
        <f t="array" ref="N18:N20">MMULT(_xlfn.ANCHORARRAY($M$10),$E$5:$E$7-MMULT($I$10:$K$12,M18:M20))</f>
        <v>4.6696108735311272E-8</v>
      </c>
      <c r="O18" s="6" cm="1">
        <f t="array" ref="O18:O20">MMULT(_xlfn.ANCHORARRAY($M$10),$E$5:$E$7-MMULT($I$10:$K$12,N18:N20))</f>
        <v>1.2607949351206571E-8</v>
      </c>
      <c r="Q18">
        <v>0</v>
      </c>
      <c r="R18">
        <v>-0.04</v>
      </c>
      <c r="S18">
        <v>0.22</v>
      </c>
    </row>
    <row r="19" spans="1:19" x14ac:dyDescent="0.35">
      <c r="A19" s="5">
        <v>0</v>
      </c>
      <c r="B19" s="6">
        <v>-0.2</v>
      </c>
      <c r="C19" s="6">
        <v>-0.41900000000000004</v>
      </c>
      <c r="D19" s="6">
        <v>-0.47813000000000005</v>
      </c>
      <c r="E19" s="6">
        <v>-0.49409510000000001</v>
      </c>
      <c r="F19" s="6">
        <v>-0.49840567699999999</v>
      </c>
      <c r="G19" s="6">
        <v>-0.49956953279000005</v>
      </c>
      <c r="H19" s="6">
        <v>-0.49988377385330007</v>
      </c>
      <c r="I19" s="6">
        <v>-0.49996861894039107</v>
      </c>
      <c r="J19" s="6">
        <v>-0.49999152711390565</v>
      </c>
      <c r="K19" s="6">
        <v>-0.49999771232075457</v>
      </c>
      <c r="L19" s="6">
        <v>-0.49999938232660379</v>
      </c>
      <c r="M19" s="6">
        <v>-0.49999983322818309</v>
      </c>
      <c r="N19" s="6">
        <v>-0.49999995497160943</v>
      </c>
      <c r="O19" s="6">
        <v>-0.49999998784233457</v>
      </c>
    </row>
    <row r="20" spans="1:19" x14ac:dyDescent="0.35">
      <c r="A20" s="5">
        <v>0</v>
      </c>
      <c r="B20" s="6">
        <v>0.76000000000000012</v>
      </c>
      <c r="C20" s="6">
        <v>0.93520000000000025</v>
      </c>
      <c r="D20" s="6">
        <v>0.98250400000000015</v>
      </c>
      <c r="E20" s="6">
        <v>0.99527608000000012</v>
      </c>
      <c r="F20" s="6">
        <v>0.99872454160000013</v>
      </c>
      <c r="G20" s="6">
        <v>0.99965562623200011</v>
      </c>
      <c r="H20" s="6">
        <v>0.99990701908264024</v>
      </c>
      <c r="I20" s="6">
        <v>0.99997489515231297</v>
      </c>
      <c r="J20" s="6">
        <v>0.9999932216911247</v>
      </c>
      <c r="K20" s="6">
        <v>0.99999816985660384</v>
      </c>
      <c r="L20" s="6">
        <v>0.99999950586128317</v>
      </c>
      <c r="M20" s="6">
        <v>0.99999986658254647</v>
      </c>
      <c r="N20" s="6">
        <v>0.99999996397728763</v>
      </c>
      <c r="O20" s="6">
        <v>0.99999999027386777</v>
      </c>
    </row>
    <row r="22" spans="1:19" ht="17" thickBot="1" x14ac:dyDescent="0.4">
      <c r="A22" s="10" t="s">
        <v>55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9" x14ac:dyDescent="0.35">
      <c r="A23" s="6" cm="1">
        <f t="array" ref="A23:A25">A18:A20-_xlfn.ANCHORARRAY($G$5)</f>
        <v>-8.3266726846886741E-17</v>
      </c>
      <c r="B23" s="6" cm="1">
        <f t="array" ref="B23:B25">B18:B20-_xlfn.ANCHORARRAY($G$5)</f>
        <v>0.19999999999999993</v>
      </c>
      <c r="C23" s="6" cm="1">
        <f t="array" ref="C23:C25">C18:C20-_xlfn.ANCHORARRAY($G$5)</f>
        <v>8.3999999999999908E-2</v>
      </c>
      <c r="D23" s="6" cm="1">
        <f t="array" ref="D23:D25">D18:D20-_xlfn.ANCHORARRAY($G$5)</f>
        <v>2.2679999999999884E-2</v>
      </c>
      <c r="E23" s="6" cm="1">
        <f t="array" ref="E23:E25">E18:E20-_xlfn.ANCHORARRAY($G$5)</f>
        <v>6.1235999999998793E-3</v>
      </c>
      <c r="F23" s="6" cm="1">
        <f t="array" ref="F23:F25">F18:F20-_xlfn.ANCHORARRAY($G$5)</f>
        <v>1.6533719999999143E-3</v>
      </c>
      <c r="G23" s="6" cm="1">
        <f t="array" ref="G23:G25">G18:G20-_xlfn.ANCHORARRAY($G$5)</f>
        <v>4.4641043999989476E-4</v>
      </c>
      <c r="H23" s="6" cm="1">
        <f t="array" ref="H23:H25">H18:H20-_xlfn.ANCHORARRAY($G$5)</f>
        <v>1.2053081879988548E-4</v>
      </c>
      <c r="I23" s="6" cm="1">
        <f t="array" ref="I23:I25">I18:I20-_xlfn.ANCHORARRAY($G$5)</f>
        <v>3.2543321075878541E-5</v>
      </c>
      <c r="J23" s="6" cm="1">
        <f t="array" ref="J23:J25">J18:J20-_xlfn.ANCHORARRAY($G$5)</f>
        <v>8.7866966904048823E-6</v>
      </c>
      <c r="K23" s="6" cm="1">
        <f t="array" ref="K23:K25">K18:K20-_xlfn.ANCHORARRAY($G$5)</f>
        <v>2.3724081063269953E-6</v>
      </c>
      <c r="L23" s="6" cm="1">
        <f t="array" ref="L23:L25">L18:L20-_xlfn.ANCHORARRAY($G$5)</f>
        <v>6.4055018862974051E-7</v>
      </c>
      <c r="M23" s="6" cm="1">
        <f t="array" ref="M23:M25">M18:M20-_xlfn.ANCHORARRAY($G$5)</f>
        <v>1.7294855084171168E-7</v>
      </c>
      <c r="N23" s="6" cm="1">
        <f t="array" ref="N23:N25">N18:N20-_xlfn.ANCHORARRAY($G$5)</f>
        <v>4.6696108652044545E-8</v>
      </c>
      <c r="O23" s="6" cm="1">
        <f t="array" ref="O23:O25">O18:O20-_xlfn.ANCHORARRAY($G$5)</f>
        <v>1.2607949267939844E-8</v>
      </c>
    </row>
    <row r="24" spans="1:19" x14ac:dyDescent="0.35">
      <c r="A24" s="6">
        <v>0.49999999999999989</v>
      </c>
      <c r="B24" s="6">
        <v>0.29999999999999988</v>
      </c>
      <c r="C24" s="6">
        <v>8.099999999999985E-2</v>
      </c>
      <c r="D24" s="6">
        <v>2.1869999999999834E-2</v>
      </c>
      <c r="E24" s="6">
        <v>5.9048999999998797E-3</v>
      </c>
      <c r="F24" s="6">
        <v>1.5943229999998976E-3</v>
      </c>
      <c r="G24" s="6">
        <v>4.3046720999984078E-4</v>
      </c>
      <c r="H24" s="6">
        <v>1.1622614669981601E-4</v>
      </c>
      <c r="I24" s="6">
        <v>3.1381059608814876E-5</v>
      </c>
      <c r="J24" s="6">
        <v>8.4728860942351325E-6</v>
      </c>
      <c r="K24" s="6">
        <v>2.2876792453163652E-6</v>
      </c>
      <c r="L24" s="6">
        <v>6.1767339609719585E-7</v>
      </c>
      <c r="M24" s="6">
        <v>1.6677181680080366E-7</v>
      </c>
      <c r="N24" s="6">
        <v>4.5028390460721823E-8</v>
      </c>
      <c r="O24" s="6">
        <v>1.2157665318923705E-8</v>
      </c>
    </row>
    <row r="25" spans="1:19" x14ac:dyDescent="0.35">
      <c r="A25" s="6">
        <v>-1</v>
      </c>
      <c r="B25" s="6">
        <v>-0.23999999999999988</v>
      </c>
      <c r="C25" s="6">
        <v>-6.4799999999999747E-2</v>
      </c>
      <c r="D25" s="6">
        <v>-1.7495999999999845E-2</v>
      </c>
      <c r="E25" s="6">
        <v>-4.7239199999998815E-3</v>
      </c>
      <c r="F25" s="6">
        <v>-1.2754583999998736E-3</v>
      </c>
      <c r="G25" s="6">
        <v>-3.4437376799989483E-4</v>
      </c>
      <c r="H25" s="6">
        <v>-9.2980917359763993E-5</v>
      </c>
      <c r="I25" s="6">
        <v>-2.5104847687029697E-5</v>
      </c>
      <c r="J25" s="6">
        <v>-6.7783088752992882E-6</v>
      </c>
      <c r="K25" s="6">
        <v>-1.8301433961642743E-6</v>
      </c>
      <c r="L25" s="6">
        <v>-4.9413871683334776E-7</v>
      </c>
      <c r="M25" s="6">
        <v>-1.3341745352946077E-7</v>
      </c>
      <c r="N25" s="6">
        <v>-3.6022712368577459E-8</v>
      </c>
      <c r="O25" s="6">
        <v>-9.7261322329345035E-9</v>
      </c>
    </row>
    <row r="27" spans="1:19" ht="13.9" customHeight="1" thickBot="1" x14ac:dyDescent="0.4">
      <c r="A27" s="10" t="s">
        <v>56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9" x14ac:dyDescent="0.35">
      <c r="A28" s="6" cm="1">
        <f t="array" ref="A28">MAX(ABS(_xlfn.ANCHORARRAY(A23)))</f>
        <v>1</v>
      </c>
      <c r="B28" s="6" cm="1">
        <f t="array" ref="B28">MAX(ABS(_xlfn.ANCHORARRAY(B23)))</f>
        <v>0.29999999999999988</v>
      </c>
      <c r="C28" s="6" cm="1">
        <f t="array" ref="C28">MAX(ABS(_xlfn.ANCHORARRAY(C23)))</f>
        <v>8.3999999999999908E-2</v>
      </c>
      <c r="D28" s="6" cm="1">
        <f t="array" ref="D28">MAX(ABS(_xlfn.ANCHORARRAY(D23)))</f>
        <v>2.2679999999999884E-2</v>
      </c>
      <c r="E28" s="6" cm="1">
        <f t="array" ref="E28">MAX(ABS(_xlfn.ANCHORARRAY(E23)))</f>
        <v>6.1235999999998793E-3</v>
      </c>
      <c r="F28" s="6" cm="1">
        <f t="array" ref="F28">MAX(ABS(_xlfn.ANCHORARRAY(F23)))</f>
        <v>1.6533719999999143E-3</v>
      </c>
      <c r="G28" s="6" cm="1">
        <f t="array" ref="G28">MAX(ABS(_xlfn.ANCHORARRAY(G23)))</f>
        <v>4.4641043999989476E-4</v>
      </c>
      <c r="H28" s="6" cm="1">
        <f t="array" ref="H28">MAX(ABS(_xlfn.ANCHORARRAY(H23)))</f>
        <v>1.2053081879988548E-4</v>
      </c>
      <c r="I28" s="6" cm="1">
        <f t="array" ref="I28">MAX(ABS(_xlfn.ANCHORARRAY(I23)))</f>
        <v>3.2543321075878541E-5</v>
      </c>
      <c r="J28" s="6" cm="1">
        <f t="array" ref="J28">MAX(ABS(_xlfn.ANCHORARRAY(J23)))</f>
        <v>8.7866966904048823E-6</v>
      </c>
      <c r="K28" s="6" cm="1">
        <f t="array" ref="K28">MAX(ABS(_xlfn.ANCHORARRAY(K23)))</f>
        <v>2.3724081063269953E-6</v>
      </c>
      <c r="L28" s="6" cm="1">
        <f t="array" ref="L28">MAX(ABS(_xlfn.ANCHORARRAY(L23)))</f>
        <v>6.4055018862974051E-7</v>
      </c>
      <c r="M28" s="6" cm="1">
        <f t="array" ref="M28">MAX(ABS(_xlfn.ANCHORARRAY(M23)))</f>
        <v>1.7294855084171168E-7</v>
      </c>
      <c r="N28" s="6" cm="1">
        <f t="array" ref="N28">MAX(ABS(_xlfn.ANCHORARRAY(N23)))</f>
        <v>4.6696108652044545E-8</v>
      </c>
      <c r="O28" s="6" cm="1">
        <f t="array" ref="O28">MAX(ABS(_xlfn.ANCHORARRAY(O23)))</f>
        <v>1.2607949267939844E-8</v>
      </c>
    </row>
    <row r="30" spans="1:19" ht="17" thickBot="1" x14ac:dyDescent="0.4">
      <c r="A30" s="10" t="s">
        <v>91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9" x14ac:dyDescent="0.35">
      <c r="A31" s="6" cm="1">
        <f t="array" ref="A31">MAX(ABS(B18:B20-A18:A20))</f>
        <v>0.76000000000000012</v>
      </c>
      <c r="B31" s="6" cm="1">
        <f t="array" ref="B31">MAX(ABS(C18:C20-B18:B20))</f>
        <v>0.21900000000000003</v>
      </c>
      <c r="C31" s="6" cm="1">
        <f t="array" ref="C31">MAX(ABS(D18:D20-C18:C20))</f>
        <v>6.1320000000000027E-2</v>
      </c>
      <c r="D31" s="6" cm="1">
        <f t="array" ref="D31">MAX(ABS(E18:E20-D18:D20))</f>
        <v>1.6556400000000006E-2</v>
      </c>
      <c r="E31" s="6" cm="1">
        <f t="array" ref="E31">MAX(ABS(F18:F20-E18:E20))</f>
        <v>4.470227999999965E-3</v>
      </c>
      <c r="F31" s="6" cm="1">
        <f t="array" ref="F31">MAX(ABS(G18:G20-F18:F20))</f>
        <v>1.2069615600000195E-3</v>
      </c>
      <c r="G31" s="6" cm="1">
        <f t="array" ref="G31">MAX(ABS(H18:H20-G18:G20))</f>
        <v>3.2587962120000929E-4</v>
      </c>
      <c r="H31" s="6" cm="1">
        <f t="array" ref="H31">MAX(ABS(I18:I20-H18:H20))</f>
        <v>8.798749772400693E-5</v>
      </c>
      <c r="I31" s="6" cm="1">
        <f t="array" ref="I31">MAX(ABS(J18:J20-I18:I20))</f>
        <v>2.3756624385473657E-5</v>
      </c>
      <c r="J31" s="6" cm="1">
        <f t="array" ref="J31">MAX(ABS(K18:K20-J18:J20))</f>
        <v>6.414288584077887E-6</v>
      </c>
      <c r="K31" s="6" cm="1">
        <f t="array" ref="K31">MAX(ABS(L18:L20-K18:K20))</f>
        <v>1.7318579176972547E-6</v>
      </c>
      <c r="L31" s="6" cm="1">
        <f t="array" ref="L31">MAX(ABS(M18:M20-L18:L20))</f>
        <v>4.6760163778802883E-7</v>
      </c>
      <c r="M31" s="6" cm="1">
        <f t="array" ref="M31">MAX(ABS(N18:N20-M18:M20))</f>
        <v>1.2625244218966714E-7</v>
      </c>
      <c r="N31" s="6" cm="1">
        <f t="array" ref="N31">MAX(ABS(O18:O20-N18:N20))</f>
        <v>3.4088159384104701E-8</v>
      </c>
    </row>
    <row r="33" spans="2:15" ht="15" thickBot="1" x14ac:dyDescent="0.4">
      <c r="B33" s="22" t="s">
        <v>57</v>
      </c>
      <c r="C33" s="22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2:15" x14ac:dyDescent="0.35">
      <c r="B34" s="6">
        <f>$U$16/(1-$U$16)*A31</f>
        <v>0.37999999999999995</v>
      </c>
      <c r="C34" s="6">
        <f t="shared" ref="C34:O34" si="1">$U$16/(1-$U$16)*B31</f>
        <v>0.10949999999999999</v>
      </c>
      <c r="D34" s="6">
        <f t="shared" si="1"/>
        <v>3.0660000000000007E-2</v>
      </c>
      <c r="E34" s="6">
        <f t="shared" si="1"/>
        <v>8.2782000000000012E-3</v>
      </c>
      <c r="F34" s="6">
        <f t="shared" si="1"/>
        <v>2.2351139999999821E-3</v>
      </c>
      <c r="G34" s="6">
        <f t="shared" si="1"/>
        <v>6.0348078000000967E-4</v>
      </c>
      <c r="H34" s="6">
        <f t="shared" si="1"/>
        <v>1.6293981060000462E-4</v>
      </c>
      <c r="I34" s="6">
        <f t="shared" si="1"/>
        <v>4.3993748862003458E-5</v>
      </c>
      <c r="J34" s="6">
        <f t="shared" si="1"/>
        <v>1.1878312192736825E-5</v>
      </c>
      <c r="K34" s="6">
        <f t="shared" si="1"/>
        <v>3.2071442920389427E-6</v>
      </c>
      <c r="L34" s="6">
        <f t="shared" si="1"/>
        <v>8.6592895884862712E-7</v>
      </c>
      <c r="M34" s="6">
        <f t="shared" si="1"/>
        <v>2.3380081889401436E-7</v>
      </c>
      <c r="N34" s="6">
        <f t="shared" si="1"/>
        <v>6.3126221094833557E-8</v>
      </c>
      <c r="O34" s="6">
        <f t="shared" si="1"/>
        <v>1.7044079692052347E-8</v>
      </c>
    </row>
    <row r="36" spans="2:15" ht="15" thickBot="1" x14ac:dyDescent="0.4">
      <c r="B36" s="22" t="s">
        <v>58</v>
      </c>
      <c r="C36" s="22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2:15" x14ac:dyDescent="0.35">
      <c r="B37" s="5" t="b">
        <f>(B28&lt;=B34)</f>
        <v>1</v>
      </c>
      <c r="C37" s="5" t="b">
        <f t="shared" ref="C37:O37" si="2">(C28&lt;=C34)</f>
        <v>1</v>
      </c>
      <c r="D37" s="5" t="b">
        <f>(D28&lt;=D34)</f>
        <v>1</v>
      </c>
      <c r="E37" s="5" t="b">
        <f t="shared" si="2"/>
        <v>1</v>
      </c>
      <c r="F37" s="5" t="b">
        <f t="shared" si="2"/>
        <v>1</v>
      </c>
      <c r="G37" s="5" t="b">
        <f t="shared" si="2"/>
        <v>1</v>
      </c>
      <c r="H37" s="5" t="b">
        <f t="shared" si="2"/>
        <v>1</v>
      </c>
      <c r="I37" s="5" t="b">
        <f t="shared" si="2"/>
        <v>1</v>
      </c>
      <c r="J37" s="5" t="b">
        <f t="shared" si="2"/>
        <v>1</v>
      </c>
      <c r="K37" s="5" t="b">
        <f t="shared" si="2"/>
        <v>1</v>
      </c>
      <c r="L37" s="5" t="b">
        <f t="shared" si="2"/>
        <v>1</v>
      </c>
      <c r="M37" s="5" t="b">
        <f t="shared" si="2"/>
        <v>1</v>
      </c>
      <c r="N37" s="5" t="b">
        <f t="shared" si="2"/>
        <v>1</v>
      </c>
      <c r="O37" s="5" t="b">
        <f t="shared" si="2"/>
        <v>1</v>
      </c>
    </row>
  </sheetData>
  <mergeCells count="10">
    <mergeCell ref="B36:C36"/>
    <mergeCell ref="A2:C2"/>
    <mergeCell ref="A4:C4"/>
    <mergeCell ref="M9:O9"/>
    <mergeCell ref="Q9:S9"/>
    <mergeCell ref="A1:D1"/>
    <mergeCell ref="A9:C9"/>
    <mergeCell ref="E9:G9"/>
    <mergeCell ref="I9:K9"/>
    <mergeCell ref="B33:C3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98CD-B711-4F8F-9C51-28872B45BA59}">
  <dimension ref="A1:L22"/>
  <sheetViews>
    <sheetView zoomScale="85" zoomScaleNormal="85" workbookViewId="0">
      <selection activeCell="G20" sqref="G20"/>
    </sheetView>
  </sheetViews>
  <sheetFormatPr defaultRowHeight="14.5" x14ac:dyDescent="0.35"/>
  <cols>
    <col min="1" max="12" width="7.81640625" customWidth="1"/>
  </cols>
  <sheetData>
    <row r="1" spans="1:12" ht="19.5" x14ac:dyDescent="0.45">
      <c r="A1" s="18" t="s">
        <v>59</v>
      </c>
      <c r="B1" s="18"/>
      <c r="C1" s="18"/>
    </row>
    <row r="3" spans="1:12" ht="15" thickBot="1" x14ac:dyDescent="0.4">
      <c r="A3" s="22" t="s">
        <v>1</v>
      </c>
      <c r="B3" s="22"/>
      <c r="L3" s="9" t="s">
        <v>60</v>
      </c>
    </row>
    <row r="4" spans="1:12" x14ac:dyDescent="0.35">
      <c r="A4">
        <v>1</v>
      </c>
      <c r="B4">
        <v>3</v>
      </c>
      <c r="L4" s="6">
        <f>L16</f>
        <v>7.4641016151378849</v>
      </c>
    </row>
    <row r="5" spans="1:12" x14ac:dyDescent="0.35">
      <c r="A5">
        <v>1</v>
      </c>
      <c r="B5">
        <v>7</v>
      </c>
    </row>
    <row r="7" spans="1:12" ht="17" thickBot="1" x14ac:dyDescent="0.4">
      <c r="A7" s="10" t="s">
        <v>54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5">
      <c r="A8" s="6">
        <v>1</v>
      </c>
      <c r="B8" s="6" cm="1">
        <f t="array" ref="B8:B9">_xlfn.ANCHORARRAY(A12)/A16</f>
        <v>0.5</v>
      </c>
      <c r="C8" s="6" cm="1">
        <f t="array" ref="C8:C9">_xlfn.ANCHORARRAY(B12)/B16</f>
        <v>0.46666666666666667</v>
      </c>
      <c r="D8" s="6" cm="1">
        <f t="array" ref="D8:D9">_xlfn.ANCHORARRAY(C12)/C16</f>
        <v>0.4642857142857143</v>
      </c>
      <c r="E8" s="6" cm="1">
        <f t="array" ref="E8:E9">_xlfn.ANCHORARRAY(D12)/D16</f>
        <v>0.4641148325358852</v>
      </c>
      <c r="F8" s="6" cm="1">
        <f t="array" ref="F8:F9">_xlfn.ANCHORARRAY(E12)/E16</f>
        <v>0.46410256410256412</v>
      </c>
      <c r="G8" s="6" cm="1">
        <f t="array" ref="G8:G9">_xlfn.ANCHORARRAY(F12)/F16</f>
        <v>0.46410168327035384</v>
      </c>
      <c r="H8" s="6" cm="1">
        <f t="array" ref="H8:H9">_xlfn.ANCHORARRAY(G12)/G16</f>
        <v>0.4641016200294551</v>
      </c>
      <c r="I8" s="6" cm="1">
        <f t="array" ref="I8:I9">_xlfn.ANCHORARRAY(H12)/H16</f>
        <v>0.46410161548896289</v>
      </c>
      <c r="J8" s="6" cm="1">
        <f t="array" ref="J8:J9">_xlfn.ANCHORARRAY(I12)/I16</f>
        <v>0.46410161516297016</v>
      </c>
      <c r="K8" s="6" cm="1">
        <f t="array" ref="K8:K9">_xlfn.ANCHORARRAY(J12)/J16</f>
        <v>0.46410161513956499</v>
      </c>
      <c r="L8" s="6" cm="1">
        <f t="array" ref="L8:L9">_xlfn.ANCHORARRAY(K12)/K16</f>
        <v>0.46410161513788456</v>
      </c>
    </row>
    <row r="9" spans="1:12" x14ac:dyDescent="0.35">
      <c r="A9" s="6">
        <v>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</row>
    <row r="11" spans="1:12" ht="17" thickBot="1" x14ac:dyDescent="0.4">
      <c r="A11" s="10" t="s">
        <v>61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5">
      <c r="A12" s="6" cm="1">
        <f t="array" ref="A12:A13">MMULT($A$4:$B$5,A8:A9)</f>
        <v>4</v>
      </c>
      <c r="B12" s="6" cm="1">
        <f t="array" ref="B12:B13">MMULT($A$4:$B$5,B8:B9)</f>
        <v>3.5</v>
      </c>
      <c r="C12" s="6" cm="1">
        <f t="array" ref="C12:C13">MMULT($A$4:$B$5,C8:C9)</f>
        <v>3.4666666666666668</v>
      </c>
      <c r="D12" s="6" cm="1">
        <f t="array" ref="D12:D13">MMULT($A$4:$B$5,D8:D9)</f>
        <v>3.4642857142857144</v>
      </c>
      <c r="E12" s="6" cm="1">
        <f t="array" ref="E12:E13">MMULT($A$4:$B$5,E8:E9)</f>
        <v>3.464114832535885</v>
      </c>
      <c r="F12" s="6" cm="1">
        <f t="array" ref="F12:F13">MMULT($A$4:$B$5,F8:F9)</f>
        <v>3.4641025641025642</v>
      </c>
      <c r="G12" s="6" cm="1">
        <f t="array" ref="G12:G13">MMULT($A$4:$B$5,G8:G9)</f>
        <v>3.4641016832703539</v>
      </c>
      <c r="H12" s="6" cm="1">
        <f t="array" ref="H12:H13">MMULT($A$4:$B$5,H8:H9)</f>
        <v>3.4641016200294552</v>
      </c>
      <c r="I12" s="6" cm="1">
        <f t="array" ref="I12:I13">MMULT($A$4:$B$5,I8:I9)</f>
        <v>3.4641016154889628</v>
      </c>
      <c r="J12" s="6" cm="1">
        <f t="array" ref="J12:J13">MMULT($A$4:$B$5,J8:J9)</f>
        <v>3.4641016151629702</v>
      </c>
      <c r="K12" s="6" cm="1">
        <f t="array" ref="K12:K13">MMULT($A$4:$B$5,K8:K9)</f>
        <v>3.4641016151395649</v>
      </c>
      <c r="L12" s="6" cm="1">
        <f t="array" ref="L12:L13">MMULT($A$4:$B$5,L8:L9)</f>
        <v>3.4641016151378845</v>
      </c>
    </row>
    <row r="13" spans="1:12" x14ac:dyDescent="0.35">
      <c r="A13" s="6">
        <v>8</v>
      </c>
      <c r="B13" s="6">
        <v>7.5</v>
      </c>
      <c r="C13" s="6">
        <v>7.4666666666666668</v>
      </c>
      <c r="D13" s="6">
        <v>7.4642857142857144</v>
      </c>
      <c r="E13" s="6">
        <v>7.464114832535885</v>
      </c>
      <c r="F13" s="6">
        <v>7.4641025641025642</v>
      </c>
      <c r="G13" s="6">
        <v>7.4641016832703535</v>
      </c>
      <c r="H13" s="6">
        <v>7.4641016200294548</v>
      </c>
      <c r="I13" s="6">
        <v>7.4641016154889632</v>
      </c>
      <c r="J13" s="6">
        <v>7.4641016151629698</v>
      </c>
      <c r="K13" s="6">
        <v>7.4641016151395654</v>
      </c>
      <c r="L13" s="6">
        <v>7.4641016151378849</v>
      </c>
    </row>
    <row r="15" spans="1:12" ht="18" thickBot="1" x14ac:dyDescent="0.5">
      <c r="A15" s="10" t="s">
        <v>62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5">
      <c r="A16" s="6" cm="1">
        <f t="array" ref="A16">MAX(ABS(_xlfn.ANCHORARRAY(A12)))</f>
        <v>8</v>
      </c>
      <c r="B16" s="6" cm="1">
        <f t="array" ref="B16">MAX(ABS(_xlfn.ANCHORARRAY(B12)))</f>
        <v>7.5</v>
      </c>
      <c r="C16" s="6" cm="1">
        <f t="array" ref="C16">MAX(ABS(_xlfn.ANCHORARRAY(C12)))</f>
        <v>7.4666666666666668</v>
      </c>
      <c r="D16" s="6" cm="1">
        <f t="array" ref="D16">MAX(ABS(_xlfn.ANCHORARRAY(D12)))</f>
        <v>7.4642857142857144</v>
      </c>
      <c r="E16" s="6" cm="1">
        <f t="array" ref="E16">MAX(ABS(_xlfn.ANCHORARRAY(E12)))</f>
        <v>7.464114832535885</v>
      </c>
      <c r="F16" s="6" cm="1">
        <f t="array" ref="F16">MAX(ABS(_xlfn.ANCHORARRAY(F12)))</f>
        <v>7.4641025641025642</v>
      </c>
      <c r="G16" s="6" cm="1">
        <f t="array" ref="G16">MAX(ABS(_xlfn.ANCHORARRAY(G12)))</f>
        <v>7.4641016832703535</v>
      </c>
      <c r="H16" s="6" cm="1">
        <f t="array" ref="H16">MAX(ABS(_xlfn.ANCHORARRAY(H12)))</f>
        <v>7.4641016200294548</v>
      </c>
      <c r="I16" s="6" cm="1">
        <f t="array" ref="I16">MAX(ABS(_xlfn.ANCHORARRAY(I12)))</f>
        <v>7.4641016154889632</v>
      </c>
      <c r="J16" s="6" cm="1">
        <f t="array" ref="J16">MAX(ABS(_xlfn.ANCHORARRAY(J12)))</f>
        <v>7.4641016151629698</v>
      </c>
      <c r="K16" s="6" cm="1">
        <f t="array" ref="K16">MAX(ABS(_xlfn.ANCHORARRAY(K12)))</f>
        <v>7.4641016151395654</v>
      </c>
      <c r="L16" s="6" cm="1">
        <f t="array" ref="L16">MAX(ABS(_xlfn.ANCHORARRAY(L12)))</f>
        <v>7.4641016151378849</v>
      </c>
    </row>
    <row r="19" spans="1:8" x14ac:dyDescent="0.35">
      <c r="A19" s="19" t="s">
        <v>63</v>
      </c>
      <c r="B19" s="19"/>
      <c r="C19" s="19"/>
      <c r="D19" s="19"/>
      <c r="E19" s="19"/>
      <c r="F19" s="19"/>
      <c r="G19" s="26" t="s">
        <v>102</v>
      </c>
      <c r="H19" s="26"/>
    </row>
    <row r="20" spans="1:8" x14ac:dyDescent="0.35">
      <c r="A20" s="25" t="s">
        <v>98</v>
      </c>
      <c r="B20" s="25"/>
      <c r="C20" s="25"/>
      <c r="D20" s="25"/>
      <c r="E20" s="25"/>
      <c r="F20" s="25"/>
    </row>
    <row r="21" spans="1:8" x14ac:dyDescent="0.35">
      <c r="A21" s="25"/>
      <c r="B21" s="25"/>
      <c r="C21" s="25"/>
      <c r="D21" s="25"/>
      <c r="E21" s="25"/>
      <c r="F21" s="25"/>
    </row>
    <row r="22" spans="1:8" x14ac:dyDescent="0.35">
      <c r="A22" s="25"/>
      <c r="B22" s="25"/>
      <c r="C22" s="25"/>
      <c r="D22" s="25"/>
      <c r="E22" s="25"/>
      <c r="F22" s="25"/>
    </row>
  </sheetData>
  <mergeCells count="5">
    <mergeCell ref="A3:B3"/>
    <mergeCell ref="A1:C1"/>
    <mergeCell ref="A19:F19"/>
    <mergeCell ref="A20:F22"/>
    <mergeCell ref="G19:H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100E-7E01-4E82-8DE9-508038DFA788}">
  <dimension ref="A1:X25"/>
  <sheetViews>
    <sheetView zoomScale="85" zoomScaleNormal="85" workbookViewId="0">
      <selection activeCell="Q5" sqref="Q5"/>
    </sheetView>
  </sheetViews>
  <sheetFormatPr defaultRowHeight="14.5" x14ac:dyDescent="0.35"/>
  <cols>
    <col min="1" max="5" width="7.36328125" customWidth="1"/>
    <col min="6" max="6" width="9.7265625" customWidth="1"/>
    <col min="7" max="17" width="7.36328125" customWidth="1"/>
  </cols>
  <sheetData>
    <row r="1" spans="1:24" ht="19.5" x14ac:dyDescent="0.45">
      <c r="A1" s="18" t="s">
        <v>59</v>
      </c>
      <c r="B1" s="18"/>
      <c r="C1" s="18"/>
    </row>
    <row r="3" spans="1:24" ht="15" thickBot="1" x14ac:dyDescent="0.4">
      <c r="A3" s="22" t="s">
        <v>64</v>
      </c>
      <c r="B3" s="22"/>
      <c r="C3" s="22"/>
      <c r="Q3" s="9" t="s">
        <v>60</v>
      </c>
    </row>
    <row r="4" spans="1:24" x14ac:dyDescent="0.35">
      <c r="A4">
        <v>2</v>
      </c>
      <c r="B4">
        <v>-1</v>
      </c>
      <c r="C4">
        <v>1</v>
      </c>
      <c r="Q4" s="6">
        <f>X19</f>
        <v>5.8653765096875627</v>
      </c>
    </row>
    <row r="5" spans="1:24" x14ac:dyDescent="0.35">
      <c r="A5">
        <v>1</v>
      </c>
      <c r="B5">
        <v>-6</v>
      </c>
      <c r="C5">
        <v>0</v>
      </c>
    </row>
    <row r="6" spans="1:24" x14ac:dyDescent="0.35">
      <c r="A6">
        <v>3</v>
      </c>
      <c r="B6">
        <v>0</v>
      </c>
      <c r="C6">
        <v>1</v>
      </c>
    </row>
    <row r="8" spans="1:24" ht="17" thickBot="1" x14ac:dyDescent="0.4">
      <c r="A8" s="10" t="s">
        <v>54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24" x14ac:dyDescent="0.35">
      <c r="A9" s="6">
        <v>1</v>
      </c>
      <c r="B9" s="6" cm="1">
        <f t="array" ref="B9:B11">_xlfn.ANCHORARRAY(A14)/A19</f>
        <v>0.66666666666666663</v>
      </c>
      <c r="C9" s="6" cm="1">
        <f t="array" ref="C9:C11">_xlfn.ANCHORARRAY(B14)/B19</f>
        <v>0.66666666666666663</v>
      </c>
      <c r="D9" s="6" cm="1">
        <f t="array" ref="D9:D11">_xlfn.ANCHORARRAY(C14)/C19</f>
        <v>0.83333333333333326</v>
      </c>
      <c r="E9" s="6" cm="1">
        <f t="array" ref="E9:E11">_xlfn.ANCHORARRAY(D14)/D19</f>
        <v>0.30322580645161284</v>
      </c>
      <c r="F9" s="6" cm="1">
        <f t="array" ref="F9:F11">_xlfn.ANCHORARRAY(E14)/E19</f>
        <v>0.35926305015353127</v>
      </c>
      <c r="G9" s="6" cm="1">
        <f t="array" ref="G9:G11">_xlfn.ANCHORARRAY(F14)/F19</f>
        <v>-5.8065686808201648E-3</v>
      </c>
      <c r="H9" s="6" cm="1">
        <f t="array" ref="H9:H11">_xlfn.ANCHORARRAY(G14)/G19</f>
        <v>0.20412302476236605</v>
      </c>
      <c r="I9" s="6" cm="1">
        <f t="array" ref="I9:I11">_xlfn.ANCHORARRAY(H14)/H19</f>
        <v>-9.5831527047283788E-2</v>
      </c>
      <c r="J9" s="6" cm="1">
        <f t="array" ref="J9:J11">_xlfn.ANCHORARRAY(I14)/I19</f>
        <v>0.15586623709105835</v>
      </c>
      <c r="K9" s="6" cm="1">
        <f t="array" ref="K9:K11">_xlfn.ANCHORARRAY(J14)/J19</f>
        <v>-0.12285898006059053</v>
      </c>
      <c r="L9" s="6" cm="1">
        <f t="array" ref="L9:L11">_xlfn.ANCHORARRAY(K14)/K19</f>
        <v>0.14108992117418326</v>
      </c>
      <c r="M9" s="6" cm="1">
        <f t="array" ref="M9:M11">_xlfn.ANCHORARRAY(L14)/L19</f>
        <v>-0.13104579739981165</v>
      </c>
      <c r="N9" s="6" cm="1">
        <f t="array" ref="N9:N11">_xlfn.ANCHORARRAY(M14)/M19</f>
        <v>0.1365872090651237</v>
      </c>
      <c r="O9" s="6" cm="1">
        <f t="array" ref="O9:O11">_xlfn.ANCHORARRAY(N14)/N19</f>
        <v>-0.13353232216736197</v>
      </c>
      <c r="P9" s="6" cm="1">
        <f t="array" ref="P9:P11">_xlfn.ANCHORARRAY(O14)/O19</f>
        <v>0.13521714366547036</v>
      </c>
      <c r="Q9" s="6" cm="1">
        <f t="array" ref="Q9:Q11">_xlfn.ANCHORARRAY(P14)/P19</f>
        <v>-0.1342881533467476</v>
      </c>
      <c r="R9" s="6" cm="1">
        <f t="array" ref="R9:R11">_xlfn.ANCHORARRAY(Q14)/Q19</f>
        <v>0.13480045344429376</v>
      </c>
      <c r="S9" s="6" cm="1">
        <f t="array" ref="S9:S11">_xlfn.ANCHORARRAY(R14)/R19</f>
        <v>-0.1345179610017713</v>
      </c>
      <c r="T9" s="6" cm="1">
        <f t="array" ref="T9:T11">_xlfn.ANCHORARRAY(S14)/S19</f>
        <v>0.13467373904491411</v>
      </c>
      <c r="U9" s="6" cm="1">
        <f t="array" ref="U9:U11">_xlfn.ANCHORARRAY(T14)/T19</f>
        <v>-0.13458783843019589</v>
      </c>
      <c r="V9" s="6" cm="1">
        <f t="array" ref="V9:V11">_xlfn.ANCHORARRAY(U14)/U19</f>
        <v>0.13463520713099997</v>
      </c>
      <c r="W9" s="6" cm="1">
        <f t="array" ref="W9:W11">_xlfn.ANCHORARRAY(V14)/V19</f>
        <v>-0.13460908649050335</v>
      </c>
      <c r="X9" s="6" cm="1">
        <f t="array" ref="X9:X11">_xlfn.ANCHORARRAY(W14)/W19</f>
        <v>0.1346234903124372</v>
      </c>
    </row>
    <row r="10" spans="1:24" x14ac:dyDescent="0.35">
      <c r="A10" s="6">
        <v>0</v>
      </c>
      <c r="B10" s="6">
        <v>0.33333333333333331</v>
      </c>
      <c r="C10" s="6">
        <v>-0.44444444444444448</v>
      </c>
      <c r="D10" s="6">
        <v>1</v>
      </c>
      <c r="E10" s="6">
        <v>-1</v>
      </c>
      <c r="F10" s="6">
        <v>1</v>
      </c>
      <c r="G10" s="6">
        <v>-1</v>
      </c>
      <c r="H10" s="6">
        <v>1</v>
      </c>
      <c r="I10" s="6">
        <v>-1</v>
      </c>
      <c r="J10" s="6">
        <v>1</v>
      </c>
      <c r="K10" s="6">
        <v>-1</v>
      </c>
      <c r="L10" s="6">
        <v>1</v>
      </c>
      <c r="M10" s="6">
        <v>-1</v>
      </c>
      <c r="N10" s="6">
        <v>1</v>
      </c>
      <c r="O10" s="6">
        <v>-1</v>
      </c>
      <c r="P10" s="6">
        <v>1</v>
      </c>
      <c r="Q10" s="6">
        <v>-1</v>
      </c>
      <c r="R10" s="6">
        <v>1</v>
      </c>
      <c r="S10" s="6">
        <v>-1</v>
      </c>
      <c r="T10" s="6">
        <v>1</v>
      </c>
      <c r="U10" s="6">
        <v>-1</v>
      </c>
      <c r="V10" s="6">
        <v>1</v>
      </c>
      <c r="W10" s="6">
        <v>-1</v>
      </c>
      <c r="X10" s="6">
        <v>1</v>
      </c>
    </row>
    <row r="11" spans="1:24" x14ac:dyDescent="0.35">
      <c r="A11" s="6">
        <v>0</v>
      </c>
      <c r="B11" s="6">
        <v>1</v>
      </c>
      <c r="C11" s="6">
        <v>1</v>
      </c>
      <c r="D11" s="6">
        <v>0.89999999999999991</v>
      </c>
      <c r="E11" s="6">
        <v>0.65806451612903216</v>
      </c>
      <c r="F11" s="6">
        <v>0.24872057318321389</v>
      </c>
      <c r="G11" s="6">
        <v>0.23516603157321722</v>
      </c>
      <c r="H11" s="6">
        <v>3.6326209360053291E-2</v>
      </c>
      <c r="I11" s="6">
        <v>0.11192357712536759</v>
      </c>
      <c r="J11" s="6">
        <v>-2.9736787630770204E-2</v>
      </c>
      <c r="K11" s="6">
        <v>7.492332335399135E-2</v>
      </c>
      <c r="L11" s="6">
        <v>-4.9965385521888957E-2</v>
      </c>
      <c r="M11" s="6">
        <v>6.3715669463811714E-2</v>
      </c>
      <c r="N11" s="6">
        <v>-5.61295439295941E-2</v>
      </c>
      <c r="O11" s="6">
        <v>6.0311647137058055E-2</v>
      </c>
      <c r="P11" s="6">
        <v>-5.8005146887768408E-2</v>
      </c>
      <c r="Q11" s="6">
        <v>5.92769233959193E-2</v>
      </c>
      <c r="R11" s="6">
        <v>-5.8575590759774747E-2</v>
      </c>
      <c r="S11" s="6">
        <v>5.896231949622073E-2</v>
      </c>
      <c r="T11" s="6">
        <v>-5.8749061239636212E-2</v>
      </c>
      <c r="U11" s="6">
        <v>5.8866658142028655E-2</v>
      </c>
      <c r="V11" s="6">
        <v>-5.8801810963656422E-2</v>
      </c>
      <c r="W11" s="6">
        <v>5.8837569804509715E-2</v>
      </c>
      <c r="X11" s="6">
        <v>-5.8817851146528148E-2</v>
      </c>
    </row>
    <row r="13" spans="1:24" ht="17" thickBot="1" x14ac:dyDescent="0.4">
      <c r="A13" s="10" t="s">
        <v>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35">
      <c r="A14" s="6" cm="1">
        <f t="array" ref="A14:A16">MMULT($A4:$C6,A9:A11)</f>
        <v>2</v>
      </c>
      <c r="B14" s="6" cm="1">
        <f t="array" ref="B14:B16">MMULT($A4:$C6,B9:B11)</f>
        <v>2</v>
      </c>
      <c r="C14" s="6" cm="1">
        <f t="array" ref="C14:C16">MMULT($A4:$C6,C9:C11)</f>
        <v>2.7777777777777777</v>
      </c>
      <c r="D14" s="6" cm="1">
        <f t="array" ref="D14:D16">MMULT($A4:$C6,D9:D11)</f>
        <v>1.5666666666666664</v>
      </c>
      <c r="E14" s="6" cm="1">
        <f t="array" ref="E14:E16">MMULT($A4:$C6,E9:E11)</f>
        <v>2.2645161290322582</v>
      </c>
      <c r="F14" s="6" cm="1">
        <f t="array" ref="F14:F16">MMULT($A4:$C6,F9:F11)</f>
        <v>-3.2753326509723568E-2</v>
      </c>
      <c r="G14" s="6" cm="1">
        <f t="array" ref="G14:G16">MMULT($A4:$C6,G9:G11)</f>
        <v>1.2235528942115768</v>
      </c>
      <c r="H14" s="6" cm="1">
        <f t="array" ref="H14:H16">MMULT($A4:$C6,H9:H11)</f>
        <v>-0.55542774111521465</v>
      </c>
      <c r="I14" s="6" cm="1">
        <f t="array" ref="I14:I16">MMULT($A4:$C6,I9:I11)</f>
        <v>0.92026052303079997</v>
      </c>
      <c r="J14" s="6" cm="1">
        <f t="array" ref="J14:J16">MMULT($A4:$C6,J9:J11)</f>
        <v>-0.71800431344865356</v>
      </c>
      <c r="K14" s="6" cm="1">
        <f t="array" ref="K14:K16">MMULT($A4:$C6,K9:K11)</f>
        <v>0.82920536323281024</v>
      </c>
      <c r="L14" s="6" cm="1">
        <f t="array" ref="L14:L16">MMULT($A4:$C6,L9:L11)</f>
        <v>-0.76778554317352243</v>
      </c>
      <c r="M14" s="6" cm="1">
        <f t="array" ref="M14:M16">MMULT($A4:$C6,M9:M11)</f>
        <v>0.80162407466418839</v>
      </c>
      <c r="N14" s="6" cm="1">
        <f t="array" ref="N14:N16">MMULT($A4:$C6,N9:N11)</f>
        <v>-0.78295512579934678</v>
      </c>
      <c r="O14" s="6" cm="1">
        <f t="array" ref="O14:O16">MMULT($A4:$C6,O9:O11)</f>
        <v>0.79324700280233407</v>
      </c>
      <c r="P14" s="6" cm="1">
        <f t="array" ref="P14:P16">MMULT($A4:$C6,P9:P11)</f>
        <v>-0.78757085955682771</v>
      </c>
      <c r="Q14" s="6" cm="1">
        <f t="array" ref="Q14:Q16">MMULT($A4:$C6,Q9:Q11)</f>
        <v>0.79070061670242409</v>
      </c>
      <c r="R14" s="6" cm="1">
        <f t="array" ref="R14:R16">MMULT($A4:$C6,R9:R11)</f>
        <v>-0.78897468387118719</v>
      </c>
      <c r="S14" s="6" cm="1">
        <f t="array" ref="S14:S16">MMULT($A4:$C6,S9:S11)</f>
        <v>0.78992639749267823</v>
      </c>
      <c r="T14" s="6" cm="1">
        <f t="array" ref="T14:T16">MMULT($A4:$C6,T9:T11)</f>
        <v>-0.78940158314980802</v>
      </c>
      <c r="U14" s="6" cm="1">
        <f t="array" ref="U14:U16">MMULT($A4:$C6,U9:U11)</f>
        <v>0.78969098128163684</v>
      </c>
      <c r="V14" s="6" cm="1">
        <f t="array" ref="V14:V16">MMULT($A4:$C6,V9:V11)</f>
        <v>-0.78953139670165651</v>
      </c>
      <c r="W14" s="6" cm="1">
        <f t="array" ref="W14:W16">MMULT($A4:$C6,W9:W11)</f>
        <v>0.78961939682350302</v>
      </c>
      <c r="X14" s="6" cm="1">
        <f t="array" ref="X14:X16">MMULT($A4:$C6,X9:X11)</f>
        <v>-0.78957087052165376</v>
      </c>
    </row>
    <row r="15" spans="1:24" x14ac:dyDescent="0.35">
      <c r="A15" s="6">
        <v>1</v>
      </c>
      <c r="B15" s="6">
        <v>-1.3333333333333335</v>
      </c>
      <c r="C15" s="6">
        <v>3.3333333333333335</v>
      </c>
      <c r="D15" s="6">
        <v>-5.166666666666667</v>
      </c>
      <c r="E15" s="6">
        <v>6.3032258064516125</v>
      </c>
      <c r="F15" s="6">
        <v>-5.6407369498464686</v>
      </c>
      <c r="G15" s="6">
        <v>5.9941934313191796</v>
      </c>
      <c r="H15" s="6">
        <v>-5.7958769752376336</v>
      </c>
      <c r="I15" s="6">
        <v>5.9041684729527164</v>
      </c>
      <c r="J15" s="6">
        <v>-5.8441337629089416</v>
      </c>
      <c r="K15" s="6">
        <v>5.8771410199394092</v>
      </c>
      <c r="L15" s="6">
        <v>-5.8589100788258168</v>
      </c>
      <c r="M15" s="6">
        <v>5.8689542026001886</v>
      </c>
      <c r="N15" s="6">
        <v>-5.8634127909348761</v>
      </c>
      <c r="O15" s="6">
        <v>5.8664676778326381</v>
      </c>
      <c r="P15" s="6">
        <v>-5.8647828563345294</v>
      </c>
      <c r="Q15" s="6">
        <v>5.8657118466532525</v>
      </c>
      <c r="R15" s="6">
        <v>-5.8651995465557061</v>
      </c>
      <c r="S15" s="6">
        <v>5.8654820389982287</v>
      </c>
      <c r="T15" s="6">
        <v>-5.8653262609550856</v>
      </c>
      <c r="U15" s="6">
        <v>5.8654121615698038</v>
      </c>
      <c r="V15" s="6">
        <v>-5.8653647928690003</v>
      </c>
      <c r="W15" s="6">
        <v>5.865390913509497</v>
      </c>
      <c r="X15" s="6">
        <v>-5.8653765096875627</v>
      </c>
    </row>
    <row r="16" spans="1:24" x14ac:dyDescent="0.35">
      <c r="A16" s="6">
        <v>3</v>
      </c>
      <c r="B16" s="6">
        <v>3</v>
      </c>
      <c r="C16" s="6">
        <v>3</v>
      </c>
      <c r="D16" s="6">
        <v>3.4</v>
      </c>
      <c r="E16" s="6">
        <v>1.5677419354838706</v>
      </c>
      <c r="F16" s="6">
        <v>1.3265097236438077</v>
      </c>
      <c r="G16" s="6">
        <v>0.21774632553075673</v>
      </c>
      <c r="H16" s="6">
        <v>0.64869528364715145</v>
      </c>
      <c r="I16" s="6">
        <v>-0.17557100401648373</v>
      </c>
      <c r="J16" s="6">
        <v>0.43786192364240484</v>
      </c>
      <c r="K16" s="6">
        <v>-0.29365361682778024</v>
      </c>
      <c r="L16" s="6">
        <v>0.3733043780006608</v>
      </c>
      <c r="M16" s="6">
        <v>-0.3294217227356232</v>
      </c>
      <c r="N16" s="6">
        <v>0.353632083265777</v>
      </c>
      <c r="O16" s="6">
        <v>-0.34028531936502782</v>
      </c>
      <c r="P16" s="6">
        <v>0.34764628410864268</v>
      </c>
      <c r="Q16" s="6">
        <v>-0.34358753664432351</v>
      </c>
      <c r="R16" s="6">
        <v>0.34582576957310651</v>
      </c>
      <c r="S16" s="6">
        <v>-0.3445915635090932</v>
      </c>
      <c r="T16" s="6">
        <v>0.34527215589510618</v>
      </c>
      <c r="U16" s="6">
        <v>-0.344896857148559</v>
      </c>
      <c r="V16" s="6">
        <v>0.34510381042934346</v>
      </c>
      <c r="W16" s="6">
        <v>-0.34498968966700033</v>
      </c>
      <c r="X16" s="6">
        <v>0.34505261979078344</v>
      </c>
    </row>
    <row r="18" spans="1:24" ht="18" thickBot="1" x14ac:dyDescent="0.5">
      <c r="A18" s="10" t="s">
        <v>66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35">
      <c r="A19" s="6" cm="1">
        <f t="array" ref="A19">MAX(ABS(_xlfn.ANCHORARRAY(A14)))</f>
        <v>3</v>
      </c>
      <c r="B19" s="6" cm="1">
        <f t="array" ref="B19">MAX(ABS(_xlfn.ANCHORARRAY(B14)))</f>
        <v>3</v>
      </c>
      <c r="C19" s="6" cm="1">
        <f t="array" ref="C19">MAX(ABS(_xlfn.ANCHORARRAY(C14)))</f>
        <v>3.3333333333333335</v>
      </c>
      <c r="D19" s="6" cm="1">
        <f t="array" ref="D19">MAX(ABS(_xlfn.ANCHORARRAY(D14)))</f>
        <v>5.166666666666667</v>
      </c>
      <c r="E19" s="6" cm="1">
        <f t="array" ref="E19">MAX(ABS(_xlfn.ANCHORARRAY(E14)))</f>
        <v>6.3032258064516125</v>
      </c>
      <c r="F19" s="6" cm="1">
        <f t="array" ref="F19">MAX(ABS(_xlfn.ANCHORARRAY(F14)))</f>
        <v>5.6407369498464686</v>
      </c>
      <c r="G19" s="6" cm="1">
        <f t="array" ref="G19">MAX(ABS(_xlfn.ANCHORARRAY(G14)))</f>
        <v>5.9941934313191796</v>
      </c>
      <c r="H19" s="6" cm="1">
        <f t="array" ref="H19">MAX(ABS(_xlfn.ANCHORARRAY(H14)))</f>
        <v>5.7958769752376336</v>
      </c>
      <c r="I19" s="6" cm="1">
        <f t="array" ref="I19">MAX(ABS(_xlfn.ANCHORARRAY(I14)))</f>
        <v>5.9041684729527164</v>
      </c>
      <c r="J19" s="6" cm="1">
        <f t="array" ref="J19">MAX(ABS(_xlfn.ANCHORARRAY(J14)))</f>
        <v>5.8441337629089416</v>
      </c>
      <c r="K19" s="6" cm="1">
        <f t="array" ref="K19">MAX(ABS(_xlfn.ANCHORARRAY(K14)))</f>
        <v>5.8771410199394092</v>
      </c>
      <c r="L19" s="6" cm="1">
        <f t="array" ref="L19">MAX(ABS(_xlfn.ANCHORARRAY(L14)))</f>
        <v>5.8589100788258168</v>
      </c>
      <c r="M19" s="6" cm="1">
        <f t="array" ref="M19">MAX(ABS(_xlfn.ANCHORARRAY(M14)))</f>
        <v>5.8689542026001886</v>
      </c>
      <c r="N19" s="6" cm="1">
        <f t="array" ref="N19">MAX(ABS(_xlfn.ANCHORARRAY(N14)))</f>
        <v>5.8634127909348761</v>
      </c>
      <c r="O19" s="6" cm="1">
        <f t="array" ref="O19">MAX(ABS(_xlfn.ANCHORARRAY(O14)))</f>
        <v>5.8664676778326381</v>
      </c>
      <c r="P19" s="6" cm="1">
        <f t="array" ref="P19">MAX(ABS(_xlfn.ANCHORARRAY(P14)))</f>
        <v>5.8647828563345294</v>
      </c>
      <c r="Q19" s="6" cm="1">
        <f t="array" ref="Q19">MAX(ABS(_xlfn.ANCHORARRAY(Q14)))</f>
        <v>5.8657118466532525</v>
      </c>
      <c r="R19" s="6" cm="1">
        <f t="array" ref="R19">MAX(ABS(_xlfn.ANCHORARRAY(R14)))</f>
        <v>5.8651995465557061</v>
      </c>
      <c r="S19" s="6" cm="1">
        <f t="array" ref="S19">MAX(ABS(_xlfn.ANCHORARRAY(S14)))</f>
        <v>5.8654820389982287</v>
      </c>
      <c r="T19" s="6" cm="1">
        <f t="array" ref="T19">MAX(ABS(_xlfn.ANCHORARRAY(T14)))</f>
        <v>5.8653262609550856</v>
      </c>
      <c r="U19" s="6" cm="1">
        <f t="array" ref="U19">MAX(ABS(_xlfn.ANCHORARRAY(U14)))</f>
        <v>5.8654121615698038</v>
      </c>
      <c r="V19" s="6" cm="1">
        <f t="array" ref="V19">MAX(ABS(_xlfn.ANCHORARRAY(V14)))</f>
        <v>5.8653647928690003</v>
      </c>
      <c r="W19" s="6" cm="1">
        <f t="array" ref="W19">MAX(ABS(_xlfn.ANCHORARRAY(W14)))</f>
        <v>5.865390913509497</v>
      </c>
      <c r="X19" s="6" cm="1">
        <f t="array" ref="X19">MAX(ABS(_xlfn.ANCHORARRAY(X14)))</f>
        <v>5.8653765096875627</v>
      </c>
    </row>
    <row r="22" spans="1:24" x14ac:dyDescent="0.35">
      <c r="A22" s="19" t="s">
        <v>63</v>
      </c>
      <c r="B22" s="19"/>
      <c r="C22" s="19"/>
      <c r="D22" s="19"/>
      <c r="E22" s="19"/>
      <c r="F22" s="19"/>
    </row>
    <row r="23" spans="1:24" x14ac:dyDescent="0.35">
      <c r="A23" s="25" t="s">
        <v>101</v>
      </c>
      <c r="B23" s="25"/>
      <c r="C23" s="25"/>
      <c r="D23" s="25"/>
      <c r="E23" s="25"/>
      <c r="F23" s="25"/>
    </row>
    <row r="24" spans="1:24" x14ac:dyDescent="0.35">
      <c r="A24" s="25"/>
      <c r="B24" s="25"/>
      <c r="C24" s="25"/>
      <c r="D24" s="25"/>
      <c r="E24" s="25"/>
      <c r="F24" s="25"/>
    </row>
    <row r="25" spans="1:24" x14ac:dyDescent="0.35">
      <c r="A25" s="25"/>
      <c r="B25" s="25"/>
      <c r="C25" s="25"/>
      <c r="D25" s="25"/>
      <c r="E25" s="25"/>
      <c r="F25" s="25"/>
    </row>
  </sheetData>
  <mergeCells count="4">
    <mergeCell ref="A1:C1"/>
    <mergeCell ref="A3:C3"/>
    <mergeCell ref="A22:F22"/>
    <mergeCell ref="A23:F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C9BD-E186-42C7-9725-F29D63E51037}">
  <dimension ref="A1:Q25"/>
  <sheetViews>
    <sheetView topLeftCell="A6" workbookViewId="0">
      <selection activeCell="J24" sqref="J24"/>
    </sheetView>
  </sheetViews>
  <sheetFormatPr defaultRowHeight="14.5" x14ac:dyDescent="0.35"/>
  <cols>
    <col min="1" max="17" width="7.36328125" customWidth="1"/>
  </cols>
  <sheetData>
    <row r="1" spans="1:17" ht="19.5" x14ac:dyDescent="0.45">
      <c r="A1" s="18" t="s">
        <v>59</v>
      </c>
      <c r="B1" s="18"/>
      <c r="C1" s="18"/>
    </row>
    <row r="3" spans="1:17" ht="15" thickBot="1" x14ac:dyDescent="0.4">
      <c r="A3" s="22" t="s">
        <v>67</v>
      </c>
      <c r="B3" s="22"/>
      <c r="C3" s="22"/>
      <c r="Q3" s="9" t="s">
        <v>60</v>
      </c>
    </row>
    <row r="4" spans="1:17" x14ac:dyDescent="0.35">
      <c r="A4">
        <v>0</v>
      </c>
      <c r="B4">
        <v>-1</v>
      </c>
      <c r="C4">
        <v>1</v>
      </c>
      <c r="Q4" s="6"/>
    </row>
    <row r="5" spans="1:17" x14ac:dyDescent="0.35">
      <c r="A5">
        <v>1</v>
      </c>
      <c r="B5">
        <v>1</v>
      </c>
      <c r="C5">
        <v>1</v>
      </c>
    </row>
    <row r="6" spans="1:17" x14ac:dyDescent="0.35">
      <c r="A6">
        <v>-3</v>
      </c>
      <c r="B6">
        <v>0</v>
      </c>
      <c r="C6">
        <v>1</v>
      </c>
    </row>
    <row r="8" spans="1:17" ht="17" thickBot="1" x14ac:dyDescent="0.4">
      <c r="A8" s="10" t="s">
        <v>54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5">
      <c r="A9" s="6">
        <v>1</v>
      </c>
      <c r="B9" s="6" cm="1">
        <f t="array" ref="B9:B11">_xlfn.ANCHORARRAY(A14)/A19</f>
        <v>0</v>
      </c>
      <c r="C9" s="6" cm="1">
        <f t="array" ref="C9:C11">_xlfn.ANCHORARRAY(B14)/B19</f>
        <v>-1</v>
      </c>
      <c r="D9" s="6" cm="1">
        <f t="array" ref="D9:D11">_xlfn.ANCHORARRAY(C14)/C19</f>
        <v>-0.23076923076923078</v>
      </c>
      <c r="E9" s="6" cm="1">
        <f t="array" ref="E9:E11">_xlfn.ANCHORARRAY(D14)/D19</f>
        <v>0.86363636363636365</v>
      </c>
      <c r="F9" s="6" cm="1">
        <f t="array" ref="F9:F11">_xlfn.ANCHORARRAY(E14)/E19</f>
        <v>0.39999999999999997</v>
      </c>
      <c r="G9" s="6" cm="1">
        <f t="array" ref="G9:G11">_xlfn.ANCHORARRAY(F14)/F19</f>
        <v>-0.89887640449438189</v>
      </c>
      <c r="H9" s="6" cm="1">
        <f t="array" ref="H9:H11">_xlfn.ANCHORARRAY(G14)/G19</f>
        <v>-0.7748344370860929</v>
      </c>
      <c r="I9" s="6" cm="1">
        <f t="array" ref="I9:I11">_xlfn.ANCHORARRAY(H14)/H19</f>
        <v>0.58167330677290829</v>
      </c>
      <c r="J9" s="6" cm="1">
        <f t="array" ref="J9:J11">_xlfn.ANCHORARRAY(I14)/I19</f>
        <v>0.88646288209606994</v>
      </c>
      <c r="K9" s="6" cm="1">
        <f t="array" ref="K9:K11">_xlfn.ANCHORARRAY(J14)/J19</f>
        <v>-0.48205361199454788</v>
      </c>
      <c r="L9" s="6" cm="1">
        <f t="array" ref="L9:L11">_xlfn.ANCHORARRAY(K14)/K19</f>
        <v>-1</v>
      </c>
      <c r="M9" s="6" cm="1">
        <f t="array" ref="M9:M11">_xlfn.ANCHORARRAY(L14)/L19</f>
        <v>0.32093517534537719</v>
      </c>
      <c r="N9" s="6" cm="1">
        <f t="array" ref="N9:N11">_xlfn.ANCHORARRAY(M14)/M19</f>
        <v>1</v>
      </c>
      <c r="O9" s="6" cm="1">
        <f t="array" ref="O9:O11">_xlfn.ANCHORARRAY(N14)/N19</f>
        <v>-0.19965541474915546</v>
      </c>
      <c r="P9" s="6" cm="1">
        <f t="array" ref="P9:P11">_xlfn.ANCHORARRAY(O14)/O19</f>
        <v>-1</v>
      </c>
      <c r="Q9" s="6" cm="1">
        <f t="array" ref="Q9:Q11">_xlfn.ANCHORARRAY(P14)/P19</f>
        <v>5.7587693617927219E-2</v>
      </c>
    </row>
    <row r="10" spans="1:17" x14ac:dyDescent="0.35">
      <c r="A10" s="6">
        <v>1</v>
      </c>
      <c r="B10" s="6">
        <v>1</v>
      </c>
      <c r="C10" s="6">
        <v>0.20000000000000004</v>
      </c>
      <c r="D10" s="6">
        <v>-0.46153846153846151</v>
      </c>
      <c r="E10" s="6">
        <v>0.18181818181818182</v>
      </c>
      <c r="F10" s="6">
        <v>1</v>
      </c>
      <c r="G10" s="6">
        <v>0.31460674157303364</v>
      </c>
      <c r="H10" s="6">
        <v>-0.93377483443708631</v>
      </c>
      <c r="I10" s="6">
        <v>-0.2131474103585658</v>
      </c>
      <c r="J10" s="6">
        <v>1</v>
      </c>
      <c r="K10" s="6">
        <v>0.41890049977283045</v>
      </c>
      <c r="L10" s="6">
        <v>-0.74927953890489918</v>
      </c>
      <c r="M10" s="6">
        <v>-0.43290503333011315</v>
      </c>
      <c r="N10" s="6">
        <v>0.61974110032362439</v>
      </c>
      <c r="O10" s="6">
        <v>0.55335403867516042</v>
      </c>
      <c r="P10" s="6">
        <v>-0.41606830122591937</v>
      </c>
      <c r="Q10" s="6">
        <v>-0.61062969074359941</v>
      </c>
    </row>
    <row r="11" spans="1:17" x14ac:dyDescent="0.35">
      <c r="A11" s="6">
        <v>1</v>
      </c>
      <c r="B11" s="6">
        <v>-0.66666666666666663</v>
      </c>
      <c r="C11" s="6">
        <v>-0.4</v>
      </c>
      <c r="D11" s="6">
        <v>1</v>
      </c>
      <c r="E11" s="6">
        <v>1</v>
      </c>
      <c r="F11" s="6">
        <v>-0.77777777777777779</v>
      </c>
      <c r="G11" s="6">
        <v>-1</v>
      </c>
      <c r="H11" s="6">
        <v>1</v>
      </c>
      <c r="I11" s="6">
        <v>1</v>
      </c>
      <c r="J11" s="6">
        <v>-0.54439592430858796</v>
      </c>
      <c r="K11" s="6">
        <v>-1</v>
      </c>
      <c r="L11" s="6">
        <v>0.31444124239513271</v>
      </c>
      <c r="M11" s="6">
        <v>1</v>
      </c>
      <c r="N11" s="6">
        <v>2.595738942826336E-2</v>
      </c>
      <c r="O11" s="6">
        <v>-1</v>
      </c>
      <c r="P11" s="6">
        <v>-0.25817279626386469</v>
      </c>
      <c r="Q11" s="6">
        <v>1</v>
      </c>
    </row>
    <row r="13" spans="1:17" ht="17" thickBot="1" x14ac:dyDescent="0.4">
      <c r="A13" s="10" t="s">
        <v>68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35">
      <c r="A14" s="6" cm="1">
        <f t="array" ref="A14:A16">MMULT($A$4:$C$6,A9:A11)</f>
        <v>0</v>
      </c>
      <c r="B14" s="6" cm="1">
        <f t="array" ref="B14:B16">MMULT($A$4:$C$6,B9:B11)</f>
        <v>-1.6666666666666665</v>
      </c>
      <c r="C14" s="6" cm="1">
        <f t="array" ref="C14:C16">MMULT($A$4:$C$6,C9:C11)</f>
        <v>-0.60000000000000009</v>
      </c>
      <c r="D14" s="6" cm="1">
        <f t="array" ref="D14:D16">MMULT($A$4:$C$6,D9:D11)</f>
        <v>1.4615384615384615</v>
      </c>
      <c r="E14" s="6" cm="1">
        <f t="array" ref="E14:E16">MMULT($A$4:$C$6,E9:E11)</f>
        <v>0.81818181818181812</v>
      </c>
      <c r="F14" s="6" cm="1">
        <f t="array" ref="F14:F16">MMULT($A$4:$C$6,F9:F11)</f>
        <v>-1.7777777777777777</v>
      </c>
      <c r="G14" s="6" cm="1">
        <f t="array" ref="G14:G16">MMULT($A$4:$C$6,G9:G11)</f>
        <v>-1.3146067415730336</v>
      </c>
      <c r="H14" s="6" cm="1">
        <f t="array" ref="H14:H16">MMULT($A$4:$C$6,H9:H11)</f>
        <v>1.9337748344370862</v>
      </c>
      <c r="I14" s="6" cm="1">
        <f t="array" ref="I14:I16">MMULT($A$4:$C$6,I9:I11)</f>
        <v>1.2131474103585658</v>
      </c>
      <c r="J14" s="6" cm="1">
        <f t="array" ref="J14:J16">MMULT($A$4:$C$6,J9:J11)</f>
        <v>-1.5443959243085881</v>
      </c>
      <c r="K14" s="6" cm="1">
        <f t="array" ref="K14:K16">MMULT($A$4:$C$6,K9:K11)</f>
        <v>-1.4189004997728305</v>
      </c>
      <c r="L14" s="6" cm="1">
        <f t="array" ref="L14:L16">MMULT($A$4:$C$6,L9:L11)</f>
        <v>1.0637207813000318</v>
      </c>
      <c r="M14" s="6" cm="1">
        <f t="array" ref="M14:M16">MMULT($A$4:$C$6,M9:M11)</f>
        <v>1.4329050333301132</v>
      </c>
      <c r="N14" s="6" cm="1">
        <f t="array" ref="N14:N16">MMULT($A$4:$C$6,N9:N11)</f>
        <v>-0.59378371089536108</v>
      </c>
      <c r="O14" s="6" cm="1">
        <f t="array" ref="O14:O16">MMULT($A$4:$C$6,O9:O11)</f>
        <v>-1.5533540386751605</v>
      </c>
      <c r="P14" s="6" cm="1">
        <f t="array" ref="P14:P16">MMULT($A$4:$C$6,P9:P11)</f>
        <v>0.15789550496205468</v>
      </c>
      <c r="Q14" s="6" cm="1">
        <f t="array" ref="Q14:Q16">MMULT($A$4:$C$6,Q9:Q11)</f>
        <v>1.6106296907435995</v>
      </c>
    </row>
    <row r="15" spans="1:17" x14ac:dyDescent="0.35">
      <c r="A15" s="6">
        <v>3</v>
      </c>
      <c r="B15" s="6">
        <v>0.33333333333333337</v>
      </c>
      <c r="C15" s="6">
        <v>-1.2</v>
      </c>
      <c r="D15" s="6">
        <v>0.30769230769230771</v>
      </c>
      <c r="E15" s="6">
        <v>2.0454545454545454</v>
      </c>
      <c r="F15" s="6">
        <v>0.62222222222222212</v>
      </c>
      <c r="G15" s="6">
        <v>-1.5842696629213482</v>
      </c>
      <c r="H15" s="6">
        <v>-0.7086092715231791</v>
      </c>
      <c r="I15" s="6">
        <v>1.3685258964143425</v>
      </c>
      <c r="J15" s="6">
        <v>1.3420669577874818</v>
      </c>
      <c r="K15" s="6">
        <v>-1.0631531122217175</v>
      </c>
      <c r="L15" s="6">
        <v>-1.4348382965097666</v>
      </c>
      <c r="M15" s="6">
        <v>0.88803014201526409</v>
      </c>
      <c r="N15" s="6">
        <v>1.6456984897518878</v>
      </c>
      <c r="O15" s="6">
        <v>-0.64630137607399507</v>
      </c>
      <c r="P15" s="6">
        <v>-1.6742410974897841</v>
      </c>
      <c r="Q15" s="6">
        <v>0.44695800287432785</v>
      </c>
    </row>
    <row r="16" spans="1:17" x14ac:dyDescent="0.35">
      <c r="A16" s="6">
        <v>-2</v>
      </c>
      <c r="B16" s="6">
        <v>-0.66666666666666663</v>
      </c>
      <c r="C16" s="6">
        <v>2.6</v>
      </c>
      <c r="D16" s="6">
        <v>1.6923076923076923</v>
      </c>
      <c r="E16" s="6">
        <v>-1.5909090909090908</v>
      </c>
      <c r="F16" s="6">
        <v>-1.9777777777777779</v>
      </c>
      <c r="G16" s="6">
        <v>1.6966292134831455</v>
      </c>
      <c r="H16" s="6">
        <v>3.3245033112582787</v>
      </c>
      <c r="I16" s="6">
        <v>-0.74501992031872488</v>
      </c>
      <c r="J16" s="6">
        <v>-3.203784570596798</v>
      </c>
      <c r="K16" s="6">
        <v>0.44616083598364353</v>
      </c>
      <c r="L16" s="6">
        <v>3.3144412423951328</v>
      </c>
      <c r="M16" s="6">
        <v>3.7194473963868435E-2</v>
      </c>
      <c r="N16" s="6">
        <v>-2.9740426105717366</v>
      </c>
      <c r="O16" s="6">
        <v>-0.40103375575253364</v>
      </c>
      <c r="P16" s="6">
        <v>2.7418272037361353</v>
      </c>
      <c r="Q16" s="6">
        <v>0.82723691914621833</v>
      </c>
    </row>
    <row r="18" spans="1:17" ht="18" thickBot="1" x14ac:dyDescent="0.5">
      <c r="A18" s="10" t="s">
        <v>69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35">
      <c r="A19" s="6" cm="1">
        <f t="array" ref="A19">MAX(ABS(_xlfn.ANCHORARRAY(A14)))</f>
        <v>3</v>
      </c>
      <c r="B19" s="6" cm="1">
        <f t="array" ref="B19">MAX(ABS(_xlfn.ANCHORARRAY(B14)))</f>
        <v>1.6666666666666665</v>
      </c>
      <c r="C19" s="6" cm="1">
        <f t="array" ref="C19">MAX(ABS(_xlfn.ANCHORARRAY(C14)))</f>
        <v>2.6</v>
      </c>
      <c r="D19" s="6" cm="1">
        <f t="array" ref="D19">MAX(ABS(_xlfn.ANCHORARRAY(D14)))</f>
        <v>1.6923076923076923</v>
      </c>
      <c r="E19" s="6" cm="1">
        <f t="array" ref="E19">MAX(ABS(_xlfn.ANCHORARRAY(E14)))</f>
        <v>2.0454545454545454</v>
      </c>
      <c r="F19" s="6" cm="1">
        <f t="array" ref="F19">MAX(ABS(_xlfn.ANCHORARRAY(F14)))</f>
        <v>1.9777777777777779</v>
      </c>
      <c r="G19" s="6" cm="1">
        <f t="array" ref="G19">MAX(ABS(_xlfn.ANCHORARRAY(G14)))</f>
        <v>1.6966292134831455</v>
      </c>
      <c r="H19" s="6" cm="1">
        <f t="array" ref="H19">MAX(ABS(_xlfn.ANCHORARRAY(H14)))</f>
        <v>3.3245033112582787</v>
      </c>
      <c r="I19" s="6" cm="1">
        <f t="array" ref="I19">MAX(ABS(_xlfn.ANCHORARRAY(I14)))</f>
        <v>1.3685258964143425</v>
      </c>
      <c r="J19" s="6" cm="1">
        <f t="array" ref="J19">MAX(ABS(_xlfn.ANCHORARRAY(J14)))</f>
        <v>3.203784570596798</v>
      </c>
      <c r="K19" s="6" cm="1">
        <f t="array" ref="K19">MAX(ABS(_xlfn.ANCHORARRAY(K14)))</f>
        <v>1.4189004997728305</v>
      </c>
      <c r="L19" s="6" cm="1">
        <f t="array" ref="L19">MAX(ABS(_xlfn.ANCHORARRAY(L14)))</f>
        <v>3.3144412423951328</v>
      </c>
      <c r="M19" s="6" cm="1">
        <f t="array" ref="M19">MAX(ABS(_xlfn.ANCHORARRAY(M14)))</f>
        <v>1.4329050333301132</v>
      </c>
      <c r="N19" s="6" cm="1">
        <f t="array" ref="N19">MAX(ABS(_xlfn.ANCHORARRAY(N14)))</f>
        <v>2.9740426105717366</v>
      </c>
      <c r="O19" s="6" cm="1">
        <f t="array" ref="O19">MAX(ABS(_xlfn.ANCHORARRAY(O14)))</f>
        <v>1.5533540386751605</v>
      </c>
      <c r="P19" s="6" cm="1">
        <f t="array" ref="P19">MAX(ABS(_xlfn.ANCHORARRAY(P14)))</f>
        <v>2.7418272037361353</v>
      </c>
      <c r="Q19" s="6" cm="1">
        <f t="array" ref="Q19">MAX(ABS(_xlfn.ANCHORARRAY(Q14)))</f>
        <v>1.6106296907435995</v>
      </c>
    </row>
    <row r="22" spans="1:17" x14ac:dyDescent="0.35">
      <c r="A22" s="19" t="s">
        <v>63</v>
      </c>
      <c r="B22" s="19"/>
      <c r="C22" s="19"/>
      <c r="D22" s="19"/>
      <c r="E22" s="19"/>
      <c r="F22" s="19"/>
      <c r="G22" s="27" t="s">
        <v>100</v>
      </c>
      <c r="H22" s="27"/>
      <c r="I22" s="27"/>
    </row>
    <row r="23" spans="1:17" ht="34" customHeight="1" x14ac:dyDescent="0.35">
      <c r="A23" s="25" t="s">
        <v>99</v>
      </c>
      <c r="B23" s="25"/>
      <c r="C23" s="25"/>
      <c r="D23" s="25"/>
      <c r="E23" s="25"/>
      <c r="F23" s="25"/>
    </row>
    <row r="24" spans="1:17" ht="34" customHeight="1" x14ac:dyDescent="0.35">
      <c r="A24" s="25"/>
      <c r="B24" s="25"/>
      <c r="C24" s="25"/>
      <c r="D24" s="25"/>
      <c r="E24" s="25"/>
      <c r="F24" s="25"/>
    </row>
    <row r="25" spans="1:17" ht="34" customHeight="1" x14ac:dyDescent="0.35">
      <c r="A25" s="25"/>
      <c r="B25" s="25"/>
      <c r="C25" s="25"/>
      <c r="D25" s="25"/>
      <c r="E25" s="25"/>
      <c r="F25" s="25"/>
    </row>
  </sheetData>
  <mergeCells count="5">
    <mergeCell ref="G22:I22"/>
    <mergeCell ref="A1:C1"/>
    <mergeCell ref="A3:C3"/>
    <mergeCell ref="A22:F22"/>
    <mergeCell ref="A23:F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BDEB-A361-49F6-A8A0-5A4865CB2998}">
  <dimension ref="A1:T59"/>
  <sheetViews>
    <sheetView tabSelected="1" topLeftCell="A42" zoomScale="85" zoomScaleNormal="85" workbookViewId="0">
      <selection activeCell="J45" sqref="J45"/>
    </sheetView>
  </sheetViews>
  <sheetFormatPr defaultRowHeight="14.5" x14ac:dyDescent="0.35"/>
  <cols>
    <col min="1" max="1" width="9" customWidth="1"/>
    <col min="14" max="14" width="13.453125" customWidth="1"/>
    <col min="18" max="18" width="9" customWidth="1"/>
    <col min="19" max="19" width="8.81640625" customWidth="1"/>
  </cols>
  <sheetData>
    <row r="1" spans="1:20" ht="20" thickBot="1" x14ac:dyDescent="0.5">
      <c r="A1" s="28" t="s">
        <v>70</v>
      </c>
      <c r="B1" s="29"/>
      <c r="C1" s="29"/>
      <c r="D1" s="29"/>
    </row>
    <row r="2" spans="1:20" ht="15" thickTop="1" x14ac:dyDescent="0.35"/>
    <row r="3" spans="1:20" ht="17" thickBot="1" x14ac:dyDescent="0.4">
      <c r="A3" s="15" t="s">
        <v>1</v>
      </c>
      <c r="B3" s="15"/>
      <c r="C3" s="15"/>
      <c r="E3" s="14" t="s">
        <v>71</v>
      </c>
      <c r="F3" s="15"/>
      <c r="G3" s="15"/>
    </row>
    <row r="4" spans="1:20" x14ac:dyDescent="0.35">
      <c r="A4" s="5">
        <v>0</v>
      </c>
      <c r="B4" s="5">
        <f>4/3</f>
        <v>1.3333333333333333</v>
      </c>
      <c r="C4" s="5">
        <f>-1/3</f>
        <v>-0.33333333333333331</v>
      </c>
      <c r="E4" s="6" cm="1">
        <f t="array" ref="E4:G6">MMULT(TRANSPOSE(A4:C7),A4:C7)</f>
        <v>9</v>
      </c>
      <c r="F4" s="6">
        <v>7</v>
      </c>
      <c r="G4" s="6">
        <v>0.99999999999999978</v>
      </c>
    </row>
    <row r="5" spans="1:20" x14ac:dyDescent="0.35">
      <c r="A5" s="5">
        <v>-2</v>
      </c>
      <c r="B5" s="5">
        <v>-2</v>
      </c>
      <c r="C5" s="5">
        <v>1</v>
      </c>
      <c r="E5" s="6">
        <v>7</v>
      </c>
      <c r="F5" s="6">
        <v>9</v>
      </c>
      <c r="G5" s="6">
        <v>-1.0000000000000002</v>
      </c>
    </row>
    <row r="6" spans="1:20" x14ac:dyDescent="0.35">
      <c r="A6" s="5">
        <v>-2</v>
      </c>
      <c r="B6" s="5">
        <f>-2/3</f>
        <v>-0.66666666666666663</v>
      </c>
      <c r="C6" s="5">
        <f>-4/3</f>
        <v>-1.3333333333333333</v>
      </c>
      <c r="E6" s="6">
        <v>0.99999999999999978</v>
      </c>
      <c r="F6" s="6">
        <v>-1.0000000000000002</v>
      </c>
      <c r="G6" s="6">
        <v>3</v>
      </c>
    </row>
    <row r="7" spans="1:20" x14ac:dyDescent="0.35">
      <c r="A7" s="5">
        <v>1</v>
      </c>
      <c r="B7" s="5">
        <f>5/3</f>
        <v>1.6666666666666667</v>
      </c>
      <c r="C7" s="5">
        <f>1/3</f>
        <v>0.33333333333333331</v>
      </c>
    </row>
    <row r="10" spans="1:20" ht="17" thickBot="1" x14ac:dyDescent="0.4">
      <c r="A10" s="10" t="s">
        <v>54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R10" s="1" t="s">
        <v>72</v>
      </c>
      <c r="S10" s="11" t="s">
        <v>73</v>
      </c>
    </row>
    <row r="11" spans="1:20" x14ac:dyDescent="0.35">
      <c r="A11" s="6">
        <v>1</v>
      </c>
      <c r="B11" s="6" cm="1">
        <f t="array" ref="B11:B13">_xlfn.ANCHORARRAY(A16)/A21</f>
        <v>0.74335809805926423</v>
      </c>
      <c r="C11" s="6" cm="1">
        <f t="array" ref="C11:C13">_xlfn.ANCHORARRAY(B16)/B21</f>
        <v>0.72044765614708106</v>
      </c>
      <c r="D11" s="6" cm="1">
        <f t="array" ref="D11:D13">_xlfn.ANCHORARRAY(C16)/C21</f>
        <v>0.71070316298069636</v>
      </c>
      <c r="E11" s="6" cm="1">
        <f t="array" ref="E11:E13">_xlfn.ANCHORARRAY(D16)/D21</f>
        <v>0.70802209600539423</v>
      </c>
      <c r="F11" s="6" cm="1">
        <f t="array" ref="F11:F13">_xlfn.ANCHORARRAY(E16)/E21</f>
        <v>0.70733662196385017</v>
      </c>
      <c r="G11" s="6" cm="1">
        <f t="array" ref="G11:G13">_xlfn.ANCHORARRAY(F16)/F21</f>
        <v>0.70716430460971846</v>
      </c>
      <c r="H11" s="6" cm="1">
        <f t="array" ref="H11:H13">_xlfn.ANCHORARRAY(G16)/G21</f>
        <v>0.70712116599374131</v>
      </c>
      <c r="I11" s="6" cm="1">
        <f t="array" ref="I11:I13">_xlfn.ANCHORARRAY(H16)/H21</f>
        <v>0.70711037763530227</v>
      </c>
      <c r="J11" s="6" cm="1">
        <f t="array" ref="J11:J13">_xlfn.ANCHORARRAY(I16)/I21</f>
        <v>0.70710768031417093</v>
      </c>
      <c r="K11" s="6" cm="1">
        <f t="array" ref="K11:K13">_xlfn.ANCHORARRAY(J16)/J21</f>
        <v>0.70710700596941811</v>
      </c>
      <c r="L11" s="6" cm="1">
        <f t="array" ref="L11:L13">_xlfn.ANCHORARRAY(K16)/K21</f>
        <v>0.70710683738232549</v>
      </c>
      <c r="M11" s="6" cm="1">
        <f t="array" ref="M11:M13">_xlfn.ANCHORARRAY(L16)/L21</f>
        <v>0.7071067952354958</v>
      </c>
      <c r="N11" s="6" cm="1">
        <f t="array" ref="N11:N13">_xlfn.ANCHORARRAY(M16)/M21</f>
        <v>0.70710678469878485</v>
      </c>
      <c r="O11" s="6" cm="1">
        <f t="array" ref="O11:O13">_xlfn.ANCHORARRAY(N16)/N21</f>
        <v>0.70710678206460686</v>
      </c>
      <c r="P11" s="6" cm="1">
        <f t="array" ref="P11:P13">_xlfn.ANCHORARRAY(O16)/O21</f>
        <v>0.70710678140606242</v>
      </c>
      <c r="R11" s="6" cm="1">
        <f t="array" ref="R11:R13">_xlfn.ANCHORARRAY(P11)</f>
        <v>0.70710678140606242</v>
      </c>
      <c r="S11" s="6">
        <f>SQRT(SUMSQ(_xlfn.ANCHORARRAY(R11)))</f>
        <v>1</v>
      </c>
      <c r="T11" s="12" t="s">
        <v>74</v>
      </c>
    </row>
    <row r="12" spans="1:20" x14ac:dyDescent="0.35">
      <c r="A12" s="6">
        <v>1</v>
      </c>
      <c r="B12" s="6">
        <v>0.65590420416993911</v>
      </c>
      <c r="C12" s="6">
        <v>0.69284429767401279</v>
      </c>
      <c r="D12" s="6">
        <v>0.70345285138361369</v>
      </c>
      <c r="E12" s="6">
        <v>0.70618786982290827</v>
      </c>
      <c r="F12" s="6">
        <v>0.7068767156259993</v>
      </c>
      <c r="G12" s="6">
        <v>0.7070492437144269</v>
      </c>
      <c r="H12" s="6">
        <v>0.70709239550129455</v>
      </c>
      <c r="I12" s="6">
        <v>0.70710318468291411</v>
      </c>
      <c r="J12" s="6">
        <v>0.70710588205549418</v>
      </c>
      <c r="K12" s="6">
        <v>0.70710655640346265</v>
      </c>
      <c r="L12" s="6">
        <v>0.70710672499075611</v>
      </c>
      <c r="M12" s="6">
        <v>0.70710676713759846</v>
      </c>
      <c r="N12" s="6">
        <v>0.70710677767431029</v>
      </c>
      <c r="O12" s="6">
        <v>0.70710678030848828</v>
      </c>
      <c r="P12" s="6">
        <v>0.70710678096703272</v>
      </c>
      <c r="R12" s="6">
        <v>0.70710678096703272</v>
      </c>
    </row>
    <row r="13" spans="1:20" x14ac:dyDescent="0.35">
      <c r="A13" s="6">
        <v>1</v>
      </c>
      <c r="B13" s="6">
        <v>0.13118084083398779</v>
      </c>
      <c r="C13" s="6">
        <v>3.0363694320375039E-2</v>
      </c>
      <c r="D13" s="6">
        <v>7.4229380636798336E-3</v>
      </c>
      <c r="E13" s="6">
        <v>1.8450157482653635E-3</v>
      </c>
      <c r="F13" s="6">
        <v>4.6058068731967029E-4</v>
      </c>
      <c r="G13" s="6">
        <v>1.1510304213979794E-4</v>
      </c>
      <c r="H13" s="6">
        <v>2.8773126624891572E-5</v>
      </c>
      <c r="I13" s="6">
        <v>7.1931170242628205E-6</v>
      </c>
      <c r="J13" s="6">
        <v>1.7982689663606676E-6</v>
      </c>
      <c r="K13" s="6">
        <v>4.4956659847626907E-7</v>
      </c>
      <c r="L13" s="6">
        <v>1.1239160941685353E-7</v>
      </c>
      <c r="M13" s="6">
        <v>2.8097899838319028E-8</v>
      </c>
      <c r="N13" s="6">
        <v>7.0244747896913928E-9</v>
      </c>
      <c r="O13" s="6">
        <v>1.7561186690382257E-9</v>
      </c>
      <c r="P13" s="6">
        <v>4.3902964805965191E-10</v>
      </c>
      <c r="R13" s="6">
        <v>4.3902964805965191E-10</v>
      </c>
    </row>
    <row r="15" spans="1:20" ht="17" thickBot="1" x14ac:dyDescent="0.4">
      <c r="A15" s="10" t="s">
        <v>75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R15" s="9" t="s">
        <v>76</v>
      </c>
    </row>
    <row r="16" spans="1:20" x14ac:dyDescent="0.35">
      <c r="A16" s="6" cm="1">
        <f t="array" ref="A16:A18">MMULT(_xlfn.ANCHORARRAY($E$4),A11:A13)</f>
        <v>17</v>
      </c>
      <c r="B16" s="6" cm="1">
        <f t="array" ref="B16:B18">MMULT(_xlfn.ANCHORARRAY($E$4),B11:B13)</f>
        <v>11.412733152556939</v>
      </c>
      <c r="C16" s="6" cm="1">
        <f t="array" ref="C16:C18">MMULT(_xlfn.ANCHORARRAY($E$4),C11:C13)</f>
        <v>11.364302683362194</v>
      </c>
      <c r="D16" s="6" cm="1">
        <f t="array" ref="D16:D18">MMULT(_xlfn.ANCHORARRAY($E$4),D11:D13)</f>
        <v>11.327921364575243</v>
      </c>
      <c r="E16" s="6" cm="1">
        <f t="array" ref="E16:E18">MMULT(_xlfn.ANCHORARRAY($E$4),E11:E13)</f>
        <v>11.317358968557173</v>
      </c>
      <c r="F16" s="6" cm="1">
        <f t="array" ref="F16:F18">MMULT(_xlfn.ANCHORARRAY($E$4),F11:F13)</f>
        <v>11.314627187743964</v>
      </c>
      <c r="G16" s="6" cm="1">
        <f t="array" ref="G16:G18">MMULT(_xlfn.ANCHORARRAY($E$4),G11:G13)</f>
        <v>11.313938550530594</v>
      </c>
      <c r="H16" s="6" cm="1">
        <f t="array" ref="H16:H18">MMULT(_xlfn.ANCHORARRAY($E$4),H11:H13)</f>
        <v>11.313766035579357</v>
      </c>
      <c r="I16" s="6" cm="1">
        <f t="array" ref="I16:I18">MMULT(_xlfn.ANCHORARRAY($E$4),I11:I13)</f>
        <v>11.313722884615144</v>
      </c>
      <c r="J16" s="6" cm="1">
        <f t="array" ref="J16:J18">MMULT(_xlfn.ANCHORARRAY($E$4),J11:J13)</f>
        <v>11.313712095484965</v>
      </c>
      <c r="K16" s="6" cm="1">
        <f t="array" ref="K16:K18">MMULT(_xlfn.ANCHORARRAY($E$4),K11:K13)</f>
        <v>11.313709398115602</v>
      </c>
      <c r="L16" s="6" cm="1">
        <f t="array" ref="L16:L18">MMULT(_xlfn.ANCHORARRAY($E$4),L11:L13)</f>
        <v>11.313708723767832</v>
      </c>
      <c r="M16" s="6" cm="1">
        <f t="array" ref="M16:M18">MMULT(_xlfn.ANCHORARRAY($E$4),M11:M13)</f>
        <v>11.313708555180551</v>
      </c>
      <c r="N16" s="6" cm="1">
        <f t="array" ref="N16:N18">MMULT(_xlfn.ANCHORARRAY($E$4),N11:N13)</f>
        <v>11.31370851303371</v>
      </c>
      <c r="O16" s="6" cm="1">
        <f t="array" ref="O16:O18">MMULT(_xlfn.ANCHORARRAY($E$4),O11:O13)</f>
        <v>11.313708502496999</v>
      </c>
      <c r="P16" s="6" cm="1">
        <f t="array" ref="P16:P18">MMULT(_xlfn.ANCHORARRAY($E$4),P11:P13)</f>
        <v>11.31370849986282</v>
      </c>
      <c r="R16" s="6">
        <f>P21</f>
        <v>16</v>
      </c>
    </row>
    <row r="17" spans="1:20" x14ac:dyDescent="0.35">
      <c r="A17" s="6">
        <v>15</v>
      </c>
      <c r="B17" s="6">
        <v>10.975463683110313</v>
      </c>
      <c r="C17" s="6">
        <v>11.248368577775308</v>
      </c>
      <c r="D17" s="6">
        <v>11.298574865253718</v>
      </c>
      <c r="E17" s="6">
        <v>11.310000484695667</v>
      </c>
      <c r="F17" s="6">
        <v>11.312786213693625</v>
      </c>
      <c r="G17" s="6">
        <v>11.313478222655732</v>
      </c>
      <c r="H17" s="6">
        <v>11.313650948341214</v>
      </c>
      <c r="I17" s="6">
        <v>11.313694112476318</v>
      </c>
      <c r="J17" s="6">
        <v>11.313704902429677</v>
      </c>
      <c r="K17" s="6">
        <v>11.313707599850492</v>
      </c>
      <c r="L17" s="6">
        <v>11.313708274201474</v>
      </c>
      <c r="M17" s="6">
        <v>11.313708442788958</v>
      </c>
      <c r="N17" s="6">
        <v>11.313708484935812</v>
      </c>
      <c r="O17" s="6">
        <v>11.313708495472524</v>
      </c>
      <c r="P17" s="6">
        <v>11.313708498106703</v>
      </c>
    </row>
    <row r="18" spans="1:20" x14ac:dyDescent="0.35">
      <c r="A18" s="6">
        <v>2.9999999999999996</v>
      </c>
      <c r="B18" s="6">
        <v>0.48099641639128826</v>
      </c>
      <c r="C18" s="6">
        <v>0.11869444143419317</v>
      </c>
      <c r="D18" s="6">
        <v>2.951912578812195E-2</v>
      </c>
      <c r="E18" s="6">
        <v>7.369273427281834E-3</v>
      </c>
      <c r="F18" s="6">
        <v>1.8416483998096572E-3</v>
      </c>
      <c r="G18" s="6">
        <v>4.6037002171073508E-4</v>
      </c>
      <c r="H18" s="6">
        <v>1.1508987232121401E-4</v>
      </c>
      <c r="I18" s="6">
        <v>2.8772303460723951E-5</v>
      </c>
      <c r="J18" s="6">
        <v>7.1930655756039497E-6</v>
      </c>
      <c r="K18" s="6">
        <v>1.7982657506694011E-6</v>
      </c>
      <c r="L18" s="6">
        <v>4.4956639741310048E-7</v>
      </c>
      <c r="M18" s="6">
        <v>1.1239159663506222E-7</v>
      </c>
      <c r="N18" s="6">
        <v>2.8097898704611612E-8</v>
      </c>
      <c r="O18" s="6">
        <v>7.0244743689544305E-9</v>
      </c>
      <c r="P18" s="6">
        <v>1.7561184236165916E-9</v>
      </c>
    </row>
    <row r="20" spans="1:20" ht="17" thickBot="1" x14ac:dyDescent="0.4">
      <c r="A20" s="10" t="s">
        <v>77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20" x14ac:dyDescent="0.35">
      <c r="A21" s="6">
        <f>SQRT(SUMSQ(_xlfn.ANCHORARRAY(A16)))</f>
        <v>22.869193252058544</v>
      </c>
      <c r="B21" s="6">
        <f>SQRT(SUMSQ(_xlfn.ANCHORARRAY(B16)))</f>
        <v>15.841169105319434</v>
      </c>
      <c r="C21" s="6">
        <f t="shared" ref="C21:P21" si="0">SQRT(SUMSQ(_xlfn.ANCHORARRAY(C16)))</f>
        <v>15.990223873072679</v>
      </c>
      <c r="D21" s="6">
        <f t="shared" si="0"/>
        <v>15.999389607310981</v>
      </c>
      <c r="E21" s="6">
        <f t="shared" si="0"/>
        <v>15.999961852866665</v>
      </c>
      <c r="F21" s="6">
        <f t="shared" si="0"/>
        <v>15.99999761581358</v>
      </c>
      <c r="G21" s="6">
        <f t="shared" si="0"/>
        <v>15.999999850988385</v>
      </c>
      <c r="H21" s="6">
        <f t="shared" si="0"/>
        <v>15.999999990686774</v>
      </c>
      <c r="I21" s="6">
        <f t="shared" si="0"/>
        <v>15.999999999417923</v>
      </c>
      <c r="J21" s="6">
        <f t="shared" si="0"/>
        <v>15.99999999996362</v>
      </c>
      <c r="K21" s="6">
        <f t="shared" si="0"/>
        <v>15.999999999997728</v>
      </c>
      <c r="L21" s="6">
        <f t="shared" si="0"/>
        <v>15.999999999999858</v>
      </c>
      <c r="M21" s="6">
        <f t="shared" si="0"/>
        <v>15.999999999999991</v>
      </c>
      <c r="N21" s="6">
        <f t="shared" si="0"/>
        <v>16</v>
      </c>
      <c r="O21" s="6">
        <f t="shared" si="0"/>
        <v>16</v>
      </c>
      <c r="P21" s="6">
        <f t="shared" si="0"/>
        <v>16</v>
      </c>
    </row>
    <row r="24" spans="1:20" ht="17" thickBot="1" x14ac:dyDescent="0.4">
      <c r="A24" s="14" t="s">
        <v>78</v>
      </c>
      <c r="B24" s="15"/>
      <c r="C24" s="15"/>
    </row>
    <row r="25" spans="1:20" x14ac:dyDescent="0.35">
      <c r="A25" s="6" cm="1">
        <f t="array" ref="A25:C27">_xlfn.ANCHORARRAY(E4)-R16*TRANSPOSE(_xlfn.ANCHORARRAY(R11))*_xlfn.ANCHORARRAY(R11)</f>
        <v>0.99999999503294568</v>
      </c>
      <c r="B25" s="6">
        <v>-1.0000000000000018</v>
      </c>
      <c r="C25" s="6">
        <v>0.99999999503294634</v>
      </c>
    </row>
    <row r="26" spans="1:20" x14ac:dyDescent="0.35">
      <c r="A26" s="6">
        <v>-1.0000000000000018</v>
      </c>
      <c r="B26" s="6">
        <v>1.0000000049670525</v>
      </c>
      <c r="C26" s="6">
        <v>-1.0000000049670537</v>
      </c>
    </row>
    <row r="27" spans="1:20" x14ac:dyDescent="0.35">
      <c r="A27" s="6">
        <v>0.99999999503294634</v>
      </c>
      <c r="B27" s="6">
        <v>-1.0000000049670537</v>
      </c>
      <c r="C27" s="6">
        <v>3</v>
      </c>
    </row>
    <row r="29" spans="1:20" ht="17" thickBot="1" x14ac:dyDescent="0.4">
      <c r="A29" s="10" t="s">
        <v>54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R29" s="11" t="s">
        <v>79</v>
      </c>
      <c r="S29" s="11" t="s">
        <v>80</v>
      </c>
    </row>
    <row r="30" spans="1:20" x14ac:dyDescent="0.35">
      <c r="A30" s="6">
        <v>1</v>
      </c>
      <c r="B30" s="6" cm="1">
        <f t="array" ref="B30:B32">_xlfn.ANCHORARRAY(A35)/A40</f>
        <v>0.30151134267169716</v>
      </c>
      <c r="C30" s="6" cm="1">
        <f t="array" ref="C30:C32">_xlfn.ANCHORARRAY(B35)/B40</f>
        <v>0.38235955483383938</v>
      </c>
      <c r="D30" s="6" cm="1">
        <f t="array" ref="D30:D32">_xlfn.ANCHORARRAY(C35)/C40</f>
        <v>0.40184488346377423</v>
      </c>
      <c r="E30" s="6" cm="1">
        <f t="array" ref="E30:E32">_xlfn.ANCHORARRAY(D35)/D40</f>
        <v>0.40665201780106136</v>
      </c>
      <c r="F30" s="6" cm="1">
        <f t="array" ref="F30:F32">_xlfn.ANCHORARRAY(E35)/E40</f>
        <v>0.4078495117314882</v>
      </c>
      <c r="G30" s="6" cm="1">
        <f t="array" ref="G30:G32">_xlfn.ANCHORARRAY(F35)/F40</f>
        <v>0.40814861286797116</v>
      </c>
      <c r="H30" s="6" cm="1">
        <f t="array" ref="H30:H32">_xlfn.ANCHORARRAY(G35)/G40</f>
        <v>0.40822337106454204</v>
      </c>
      <c r="I30" s="6" cm="1">
        <f t="array" ref="I30:I32">_xlfn.ANCHORARRAY(H35)/H40</f>
        <v>0.4082420595446844</v>
      </c>
      <c r="J30" s="6" cm="1">
        <f t="array" ref="J30:J32">_xlfn.ANCHORARRAY(I35)/I40</f>
        <v>0.40824673159789132</v>
      </c>
      <c r="K30" s="6" cm="1">
        <f t="array" ref="K30:K32">_xlfn.ANCHORARRAY(J35)/J40</f>
        <v>0.40824789960701613</v>
      </c>
      <c r="L30" s="6" cm="1">
        <f t="array" ref="L30:L32">_xlfn.ANCHORARRAY(K35)/K40</f>
        <v>0.40824819160903625</v>
      </c>
      <c r="M30" s="6" cm="1">
        <f t="array" ref="M30:M32">_xlfn.ANCHORARRAY(L35)/L40</f>
        <v>0.40824826460952501</v>
      </c>
      <c r="N30" s="6" cm="1">
        <f t="array" ref="N30:N32">_xlfn.ANCHORARRAY(M35)/M40</f>
        <v>0.40824828285964615</v>
      </c>
      <c r="O30" s="6" cm="1">
        <f t="array" ref="O30:O32">_xlfn.ANCHORARRAY(N35)/N40</f>
        <v>0.40824828742217634</v>
      </c>
      <c r="P30" s="6" cm="1">
        <f t="array" ref="P30:P32">_xlfn.ANCHORARRAY(O35)/O40</f>
        <v>0.40824828856280893</v>
      </c>
      <c r="R30" s="6" cm="1">
        <f t="array" ref="R30:R32">_xlfn.ANCHORARRAY(P30)</f>
        <v>0.40824828856280893</v>
      </c>
      <c r="S30" s="6">
        <f>SQRT(SUMSQ(_xlfn.ANCHORARRAY(R30)))</f>
        <v>1</v>
      </c>
      <c r="T30" s="12" t="s">
        <v>74</v>
      </c>
    </row>
    <row r="31" spans="1:20" x14ac:dyDescent="0.35">
      <c r="A31" s="6">
        <v>1</v>
      </c>
      <c r="B31" s="6">
        <v>-0.30151134566694482</v>
      </c>
      <c r="C31" s="6">
        <v>-0.38235955787256004</v>
      </c>
      <c r="D31" s="6">
        <v>-0.40184488650527528</v>
      </c>
      <c r="E31" s="6">
        <v>-0.40665202084273644</v>
      </c>
      <c r="F31" s="6">
        <v>-0.40784951477317416</v>
      </c>
      <c r="G31" s="6">
        <v>-0.40814861590965779</v>
      </c>
      <c r="H31" s="6">
        <v>-0.40822337410622872</v>
      </c>
      <c r="I31" s="6">
        <v>-0.40824206258637113</v>
      </c>
      <c r="J31" s="6">
        <v>-0.40824673463957811</v>
      </c>
      <c r="K31" s="6">
        <v>-0.40824790264870287</v>
      </c>
      <c r="L31" s="6">
        <v>-0.40824819465072298</v>
      </c>
      <c r="M31" s="6">
        <v>-0.40824826765121169</v>
      </c>
      <c r="N31" s="6">
        <v>-0.40824828590133283</v>
      </c>
      <c r="O31" s="6">
        <v>-0.40824829046386302</v>
      </c>
      <c r="P31" s="6">
        <v>-0.40824829160449561</v>
      </c>
      <c r="R31" s="6">
        <v>-0.40824829160449561</v>
      </c>
    </row>
    <row r="32" spans="1:20" x14ac:dyDescent="0.35">
      <c r="A32" s="6">
        <v>1</v>
      </c>
      <c r="B32" s="6">
        <v>0.90453403400558585</v>
      </c>
      <c r="C32" s="6">
        <v>0.8411910242809113</v>
      </c>
      <c r="D32" s="6">
        <v>0.82282524075501484</v>
      </c>
      <c r="E32" s="6">
        <v>0.81808818006547679</v>
      </c>
      <c r="F32" s="6">
        <v>0.81689506613742802</v>
      </c>
      <c r="G32" s="6">
        <v>0.81659623875265408</v>
      </c>
      <c r="H32" s="6">
        <v>0.81652149766557114</v>
      </c>
      <c r="I32" s="6">
        <v>0.81650281025477178</v>
      </c>
      <c r="J32" s="6">
        <v>0.81649813826839868</v>
      </c>
      <c r="K32" s="6">
        <v>0.81649697026345114</v>
      </c>
      <c r="L32" s="6">
        <v>0.81649667826169203</v>
      </c>
      <c r="M32" s="6">
        <v>0.8164966052612197</v>
      </c>
      <c r="N32" s="6">
        <v>0.81649658701109951</v>
      </c>
      <c r="O32" s="6">
        <v>0.81649658244856937</v>
      </c>
      <c r="P32" s="6">
        <v>0.8164965813079369</v>
      </c>
      <c r="R32" s="6">
        <v>0.8164965813079369</v>
      </c>
    </row>
    <row r="34" spans="1:20" ht="17" thickBot="1" x14ac:dyDescent="0.4">
      <c r="A34" s="10" t="s">
        <v>75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R34" s="9" t="s">
        <v>81</v>
      </c>
    </row>
    <row r="35" spans="1:20" x14ac:dyDescent="0.35">
      <c r="A35" s="6" cm="1">
        <f t="array" ref="A35:A37">MMULT(_xlfn.ANCHORARRAY($A$25),A30:A32)</f>
        <v>0.99999999006589024</v>
      </c>
      <c r="B35" s="6" cm="1">
        <f t="array" ref="B35:B37">MMULT(_xlfn.ANCHORARRAY($A$25),B30:B32)</f>
        <v>1.507556716353736</v>
      </c>
      <c r="C35" s="6" cm="1">
        <f t="array" ref="C35:C37">MMULT(_xlfn.ANCHORARRAY($A$25),C30:C32)</f>
        <v>1.6059101309098698</v>
      </c>
      <c r="D35" s="6" cm="1">
        <f t="array" ref="D35:D37">MMULT(_xlfn.ANCHORARRAY($A$25),D30:D32)</f>
        <v>1.6265150046410626</v>
      </c>
      <c r="E35" s="6" cm="1">
        <f t="array" ref="E35:E37">MMULT(_xlfn.ANCHORARRAY($A$25),E30:E32)</f>
        <v>1.6313922126259248</v>
      </c>
      <c r="F35" s="6" cm="1">
        <f t="array" ref="F35:F37">MMULT(_xlfn.ANCHORARRAY($A$25),F30:F32)</f>
        <v>1.632594086558719</v>
      </c>
      <c r="G35" s="6" cm="1">
        <f t="array" ref="G35:G37">MMULT(_xlfn.ANCHORARRAY($A$25),G30:G32)</f>
        <v>1.6328934614469102</v>
      </c>
      <c r="H35" s="6" cm="1">
        <f t="array" ref="H35:H37">MMULT(_xlfn.ANCHORARRAY($A$25),H30:H32)</f>
        <v>1.6329682367529688</v>
      </c>
      <c r="I35" s="6" cm="1">
        <f t="array" ref="I35:I37">MMULT(_xlfn.ANCHORARRAY($A$25),I30:I32)</f>
        <v>1.6329869263024541</v>
      </c>
      <c r="J35" s="6" cm="1">
        <f t="array" ref="J35:J37">MMULT(_xlfn.ANCHORARRAY($A$25),J30:J32)</f>
        <v>1.632991598422495</v>
      </c>
      <c r="K35" s="6" cm="1">
        <f t="array" ref="K35:K37">MMULT(_xlfn.ANCHORARRAY($A$25),K30:K32)</f>
        <v>1.632992766435797</v>
      </c>
      <c r="L35" s="6" cm="1">
        <f t="array" ref="L35:L37">MMULT(_xlfn.ANCHORARRAY($A$25),L30:L32)</f>
        <v>1.6329930584380783</v>
      </c>
      <c r="M35" s="6" cm="1">
        <f t="array" ref="M35:M37">MMULT(_xlfn.ANCHORARRAY($A$25),M30:M32)</f>
        <v>1.6329931314385835</v>
      </c>
      <c r="N35" s="6" cm="1">
        <f t="array" ref="N35:N37">MMULT(_xlfn.ANCHORARRAY($A$25),N30:N32)</f>
        <v>1.6329931496887053</v>
      </c>
      <c r="O35" s="6" cm="1">
        <f t="array" ref="O35:O37">MMULT(_xlfn.ANCHORARRAY($A$25),O30:O32)</f>
        <v>1.6329931542512357</v>
      </c>
      <c r="P35" s="6" cm="1">
        <f t="array" ref="P35:P37">MMULT(_xlfn.ANCHORARRAY($A$25),P30:P32)</f>
        <v>1.6329931553918684</v>
      </c>
      <c r="R35" s="6">
        <f>P40</f>
        <v>4.0000000000000009</v>
      </c>
    </row>
    <row r="36" spans="1:20" x14ac:dyDescent="0.35">
      <c r="A36" s="6">
        <v>-1.0000000000000029</v>
      </c>
      <c r="B36" s="6">
        <v>-1.5075567283347202</v>
      </c>
      <c r="C36" s="6">
        <v>-1.6059101430647522</v>
      </c>
      <c r="D36" s="6">
        <v>-1.6265150168070668</v>
      </c>
      <c r="E36" s="6">
        <v>-1.6313922247926251</v>
      </c>
      <c r="F36" s="6">
        <v>-1.6325940987254626</v>
      </c>
      <c r="G36" s="6">
        <v>-1.6328934736136567</v>
      </c>
      <c r="H36" s="6">
        <v>-1.6329682489197157</v>
      </c>
      <c r="I36" s="6">
        <v>-1.6329869384692013</v>
      </c>
      <c r="J36" s="6">
        <v>-1.6329916105892419</v>
      </c>
      <c r="K36" s="6">
        <v>-1.632992778602544</v>
      </c>
      <c r="L36" s="6">
        <v>-1.632993070604825</v>
      </c>
      <c r="M36" s="6">
        <v>-1.6329931436053302</v>
      </c>
      <c r="N36" s="6">
        <v>-1.6329931618554521</v>
      </c>
      <c r="O36" s="6">
        <v>-1.6329931664179824</v>
      </c>
      <c r="P36" s="6">
        <v>-1.6329931675586153</v>
      </c>
    </row>
    <row r="37" spans="1:20" x14ac:dyDescent="0.35">
      <c r="A37" s="6">
        <v>2.9999999900658927</v>
      </c>
      <c r="B37" s="6">
        <v>3.3166247903553998</v>
      </c>
      <c r="C37" s="6">
        <v>3.2882921855491336</v>
      </c>
      <c r="D37" s="6">
        <v>3.2721654922340937</v>
      </c>
      <c r="E37" s="6">
        <v>3.267568578840228</v>
      </c>
      <c r="F37" s="6">
        <v>3.2663842249169464</v>
      </c>
      <c r="G37" s="6">
        <v>3.266085945035591</v>
      </c>
      <c r="H37" s="6">
        <v>3.2660112381674842</v>
      </c>
      <c r="I37" s="6">
        <v>3.265992552895371</v>
      </c>
      <c r="J37" s="6">
        <v>3.2659878810426655</v>
      </c>
      <c r="K37" s="6">
        <v>3.2659867130460722</v>
      </c>
      <c r="L37" s="6">
        <v>3.2659864210448353</v>
      </c>
      <c r="M37" s="6">
        <v>3.2659863480443958</v>
      </c>
      <c r="N37" s="6">
        <v>3.2659863297942775</v>
      </c>
      <c r="O37" s="6">
        <v>3.2659863252317476</v>
      </c>
      <c r="P37" s="6">
        <v>3.2659863240911156</v>
      </c>
    </row>
    <row r="39" spans="1:20" ht="17" thickBot="1" x14ac:dyDescent="0.4">
      <c r="A39" s="10" t="s">
        <v>77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20" x14ac:dyDescent="0.35">
      <c r="A40" s="6">
        <f>SQRT(SUMSQ(_xlfn.ANCHORARRAY(A35)))</f>
        <v>3.316624778374416</v>
      </c>
      <c r="B40" s="6">
        <f>SQRT(SUMSQ(_xlfn.ANCHORARRAY(B35)))</f>
        <v>3.942772443620167</v>
      </c>
      <c r="C40" s="6">
        <f t="shared" ref="C40:P40" si="1">SQRT(SUMSQ(_xlfn.ANCHORARRAY(C35)))</f>
        <v>3.9963433578335965</v>
      </c>
      <c r="D40" s="6">
        <f t="shared" si="1"/>
        <v>3.9997711395514863</v>
      </c>
      <c r="E40" s="6">
        <f t="shared" si="1"/>
        <v>3.9999856949687072</v>
      </c>
      <c r="F40" s="6">
        <f t="shared" si="1"/>
        <v>3.9999991059306481</v>
      </c>
      <c r="G40" s="6">
        <f t="shared" si="1"/>
        <v>3.9999999441206464</v>
      </c>
      <c r="H40" s="6">
        <f t="shared" si="1"/>
        <v>3.9999999965075408</v>
      </c>
      <c r="I40" s="6">
        <f t="shared" si="1"/>
        <v>3.9999999997817222</v>
      </c>
      <c r="J40" s="6">
        <f t="shared" si="1"/>
        <v>3.9999999999863576</v>
      </c>
      <c r="K40" s="6">
        <f t="shared" si="1"/>
        <v>3.9999999999991478</v>
      </c>
      <c r="L40" s="6">
        <f t="shared" si="1"/>
        <v>3.9999999999999467</v>
      </c>
      <c r="M40" s="6">
        <f t="shared" si="1"/>
        <v>3.9999999999999973</v>
      </c>
      <c r="N40" s="6">
        <f t="shared" si="1"/>
        <v>4</v>
      </c>
      <c r="O40" s="6">
        <f t="shared" si="1"/>
        <v>4</v>
      </c>
      <c r="P40" s="6">
        <f t="shared" si="1"/>
        <v>4.0000000000000009</v>
      </c>
    </row>
    <row r="42" spans="1:20" ht="17" thickBot="1" x14ac:dyDescent="0.4">
      <c r="A42" s="1" t="s">
        <v>82</v>
      </c>
      <c r="C42" s="10" t="s">
        <v>83</v>
      </c>
      <c r="E42" s="9" t="s">
        <v>84</v>
      </c>
    </row>
    <row r="43" spans="1:20" x14ac:dyDescent="0.35">
      <c r="A43" s="6">
        <f>R12*R32-R13*R31</f>
        <v>0.57735026945847545</v>
      </c>
      <c r="C43" s="6" cm="1">
        <f t="array" ref="C43:C45">MMULT(_xlfn.ANCHORARRAY(E4),A43:A45)</f>
        <v>0.57735027026502372</v>
      </c>
      <c r="E43" s="6" cm="1">
        <f t="array" ref="E43:E45">_xlfn.ANCHORARRAY(C43)/A43:A45</f>
        <v>1.0000000013969825</v>
      </c>
    </row>
    <row r="44" spans="1:20" x14ac:dyDescent="0.35">
      <c r="A44" s="6">
        <f>R13*R30-R11*R32</f>
        <v>-0.57735026945847556</v>
      </c>
      <c r="C44" s="6">
        <v>-0.57735027026502528</v>
      </c>
      <c r="E44">
        <v>1.0000000013969852</v>
      </c>
      <c r="F44" t="s">
        <v>104</v>
      </c>
    </row>
    <row r="45" spans="1:20" x14ac:dyDescent="0.35">
      <c r="A45" s="6">
        <f>R11*R31-R12*R30</f>
        <v>-0.57735026865192662</v>
      </c>
      <c r="C45" s="6">
        <v>-0.57735026703882886</v>
      </c>
      <c r="E45">
        <v>0.99999999720603272</v>
      </c>
      <c r="F45" t="s">
        <v>104</v>
      </c>
    </row>
    <row r="47" spans="1:20" x14ac:dyDescent="0.35">
      <c r="A47" s="13" t="s">
        <v>103</v>
      </c>
      <c r="B47">
        <f>SQRT(SUMSQ(A43:A45))</f>
        <v>1.0000000000000002</v>
      </c>
      <c r="N47" s="19" t="s">
        <v>85</v>
      </c>
      <c r="O47" s="19"/>
      <c r="P47" s="19"/>
    </row>
    <row r="48" spans="1:20" ht="17" thickBot="1" x14ac:dyDescent="0.4">
      <c r="A48" s="22" t="s">
        <v>52</v>
      </c>
      <c r="B48" s="22"/>
      <c r="C48" s="22"/>
      <c r="D48" s="22"/>
      <c r="F48" s="22" t="s">
        <v>86</v>
      </c>
      <c r="G48" s="22"/>
      <c r="H48" s="22"/>
      <c r="J48" s="22" t="s">
        <v>87</v>
      </c>
      <c r="K48" s="22"/>
      <c r="L48" s="22"/>
      <c r="N48" s="30" t="s">
        <v>88</v>
      </c>
      <c r="O48" s="22"/>
      <c r="P48" s="22"/>
      <c r="R48" s="24" t="s">
        <v>105</v>
      </c>
      <c r="S48" s="24"/>
      <c r="T48" s="24"/>
    </row>
    <row r="49" spans="1:20" x14ac:dyDescent="0.35">
      <c r="A49" s="6" cm="1">
        <f t="array" ref="A49:A52">MMULT(A4:C7,R11:R13)/F49</f>
        <v>0.23570226028575841</v>
      </c>
      <c r="B49" s="6" cm="1">
        <f t="array" ref="B49:B52">MMULT(A4:C7,R30:R32)/G50</f>
        <v>-0.40824829128765322</v>
      </c>
      <c r="C49" s="6" cm="1">
        <f t="array" ref="C49:C52">MMULT(A4:C7,A43:A45)/H51</f>
        <v>-0.57735026932405109</v>
      </c>
      <c r="D49" s="5">
        <f>A50*B51*C52+A51*B52*C50+A52*B50*C51-C50*B51*A52-C51*B52*A50-C52*B50*A51</f>
        <v>-0.66666666620100601</v>
      </c>
      <c r="F49" s="6">
        <f>SQRT(R16)</f>
        <v>4</v>
      </c>
      <c r="G49" s="5">
        <v>0</v>
      </c>
      <c r="H49" s="5">
        <v>0</v>
      </c>
      <c r="J49" s="6" cm="1">
        <f t="array" ref="J49:J51">_xlfn.ANCHORARRAY(R11)</f>
        <v>0.70710678140606242</v>
      </c>
      <c r="K49" s="6" cm="1">
        <f t="array" ref="K49:K51">_xlfn.ANCHORARRAY(R30)</f>
        <v>0.40824828856280893</v>
      </c>
      <c r="L49" s="6" cm="1">
        <f t="array" ref="L49:L51">A43:A45</f>
        <v>0.57735026945847545</v>
      </c>
      <c r="N49" s="6" cm="1">
        <f t="array" ref="N49:P52">MMULT(MMULT(A49:D52,F49:H52),TRANSPOSE(J49:L51))</f>
        <v>3.1044067316798873E-10</v>
      </c>
      <c r="O49" s="6">
        <v>1.3333333348855378</v>
      </c>
      <c r="P49" s="6">
        <v>-0.33333333457509673</v>
      </c>
      <c r="R49" cm="1">
        <f t="array" ref="R49:T52">A4:C7</f>
        <v>0</v>
      </c>
      <c r="S49">
        <v>1.3333333333333333</v>
      </c>
      <c r="T49">
        <v>-0.33333333333333331</v>
      </c>
    </row>
    <row r="50" spans="1:20" x14ac:dyDescent="0.35">
      <c r="A50" s="6">
        <v>-0.70710678107679015</v>
      </c>
      <c r="B50" s="6">
        <v>0.40824829369565513</v>
      </c>
      <c r="C50" s="6">
        <v>-0.57735026824865232</v>
      </c>
      <c r="D50" s="5">
        <f>A51*B52*C49+A52*B49*C51+A49*B51*C52-C51*B52*A49-C52*B49*A51-C49*B51*A52</f>
        <v>0</v>
      </c>
      <c r="F50" s="5">
        <v>0</v>
      </c>
      <c r="G50" s="6">
        <f>SQRT(R35)</f>
        <v>2</v>
      </c>
      <c r="H50" s="5">
        <v>0</v>
      </c>
      <c r="J50" s="6">
        <v>0.70710678096703272</v>
      </c>
      <c r="K50" s="6">
        <v>-0.40824829160449561</v>
      </c>
      <c r="L50" s="6">
        <v>-0.57735026945847556</v>
      </c>
      <c r="N50" s="6">
        <v>-1.9999999990686776</v>
      </c>
      <c r="O50" s="6">
        <v>-2.0000000027939677</v>
      </c>
      <c r="P50" s="6">
        <v>1.0000000037252903</v>
      </c>
      <c r="R50">
        <v>-2</v>
      </c>
      <c r="S50">
        <v>-2</v>
      </c>
      <c r="T50">
        <v>1</v>
      </c>
    </row>
    <row r="51" spans="1:20" x14ac:dyDescent="0.35">
      <c r="A51" s="6">
        <v>-0.47140452101054653</v>
      </c>
      <c r="B51" s="6">
        <v>-0.81649657889993499</v>
      </c>
      <c r="C51" s="6">
        <v>-1.0753984362159778E-9</v>
      </c>
      <c r="D51" s="5">
        <f>A52*B49*C50+A49*B50*C52+A50*B52*C49-C52*B49*A50-C49*B50*A52-C50*B52*A49</f>
        <v>0.33333333310050306</v>
      </c>
      <c r="F51" s="5">
        <v>0</v>
      </c>
      <c r="G51" s="5">
        <v>0</v>
      </c>
      <c r="H51" s="6">
        <f>SQRT(E43)</f>
        <v>1.0000000006984913</v>
      </c>
      <c r="J51" s="6">
        <v>4.3902964805965191E-10</v>
      </c>
      <c r="K51" s="6">
        <v>0.8164965813079369</v>
      </c>
      <c r="L51" s="6">
        <v>-0.57735026865192662</v>
      </c>
      <c r="N51" s="6">
        <v>-1.9999999968955917</v>
      </c>
      <c r="O51" s="6">
        <v>-0.66666666604578495</v>
      </c>
      <c r="P51" s="6">
        <v>-1.3333333308498068</v>
      </c>
      <c r="R51">
        <v>-2</v>
      </c>
      <c r="S51">
        <v>-0.66666666666666663</v>
      </c>
      <c r="T51">
        <v>-1.3333333333333333</v>
      </c>
    </row>
    <row r="52" spans="1:20" x14ac:dyDescent="0.35">
      <c r="A52" s="6">
        <v>0.47140452079103173</v>
      </c>
      <c r="B52" s="6">
        <v>-1.8376857258139978E-9</v>
      </c>
      <c r="C52" s="6">
        <v>-0.57735026878635187</v>
      </c>
      <c r="D52" s="5">
        <f>A49*B50*C51+A50*B51*C49+A51*B49*C50-C49*B50*A51-C50*B51*A49-C51*B49*A50</f>
        <v>-0.66666666620100601</v>
      </c>
      <c r="F52" s="5">
        <v>0</v>
      </c>
      <c r="G52" s="5">
        <v>0</v>
      </c>
      <c r="H52" s="5">
        <v>0</v>
      </c>
      <c r="N52" s="6">
        <v>0.99999999875823675</v>
      </c>
      <c r="O52" s="6">
        <v>1.6666666679084305</v>
      </c>
      <c r="P52" s="6">
        <v>0.33333333084980671</v>
      </c>
      <c r="R52">
        <v>1</v>
      </c>
      <c r="S52">
        <v>1.6666666666666667</v>
      </c>
      <c r="T52">
        <v>0.33333333333333331</v>
      </c>
    </row>
    <row r="55" spans="1:20" ht="17" thickBot="1" x14ac:dyDescent="0.4">
      <c r="F55" s="30" t="s">
        <v>89</v>
      </c>
      <c r="G55" s="22"/>
      <c r="H55" s="22"/>
      <c r="N55" s="30" t="s">
        <v>90</v>
      </c>
      <c r="O55" s="22"/>
      <c r="P55" s="22"/>
    </row>
    <row r="56" spans="1:20" x14ac:dyDescent="0.35">
      <c r="F56" s="6">
        <f>F49</f>
        <v>4</v>
      </c>
      <c r="G56" s="5">
        <v>0</v>
      </c>
      <c r="H56" s="5">
        <v>0</v>
      </c>
      <c r="N56" s="6" cm="1">
        <f t="array" ref="N56:P59">MMULT(MMULT(A49:D52,F56:H59),TRANSPOSE(J49:L51))</f>
        <v>0.33333333410943533</v>
      </c>
      <c r="O56" s="6">
        <v>1.0000000010865431</v>
      </c>
      <c r="P56" s="6">
        <v>-0.66666666790843021</v>
      </c>
    </row>
    <row r="57" spans="1:20" x14ac:dyDescent="0.35">
      <c r="F57" s="5">
        <v>0</v>
      </c>
      <c r="G57" s="6">
        <f>G50</f>
        <v>2</v>
      </c>
      <c r="H57" s="5">
        <v>0</v>
      </c>
      <c r="N57" s="6">
        <v>-1.6666666658905647</v>
      </c>
      <c r="O57" s="6">
        <v>-2.3333333359720809</v>
      </c>
      <c r="P57" s="6">
        <v>0.66666667101283861</v>
      </c>
    </row>
    <row r="58" spans="1:20" x14ac:dyDescent="0.35">
      <c r="F58" s="5">
        <v>0</v>
      </c>
      <c r="G58" s="5">
        <v>0</v>
      </c>
      <c r="H58" s="6">
        <v>0</v>
      </c>
      <c r="N58" s="6">
        <v>-1.9999999962747101</v>
      </c>
      <c r="O58" s="6">
        <v>-0.66666666666666652</v>
      </c>
      <c r="P58" s="6">
        <v>-1.3333333314706883</v>
      </c>
    </row>
    <row r="59" spans="1:20" x14ac:dyDescent="0.35">
      <c r="F59" s="5">
        <v>0</v>
      </c>
      <c r="G59" s="5">
        <v>0</v>
      </c>
      <c r="H59" s="5">
        <v>0</v>
      </c>
      <c r="N59" s="6">
        <v>1.3333333322467906</v>
      </c>
      <c r="O59" s="6">
        <v>1.3333333344198766</v>
      </c>
      <c r="P59" s="6">
        <v>-2.1730859818645857E-9</v>
      </c>
    </row>
  </sheetData>
  <mergeCells count="12">
    <mergeCell ref="F55:H55"/>
    <mergeCell ref="N55:P55"/>
    <mergeCell ref="A3:C3"/>
    <mergeCell ref="E3:G3"/>
    <mergeCell ref="A24:C24"/>
    <mergeCell ref="N47:P47"/>
    <mergeCell ref="R48:T48"/>
    <mergeCell ref="A1:D1"/>
    <mergeCell ref="A48:D48"/>
    <mergeCell ref="F48:H48"/>
    <mergeCell ref="J48:L48"/>
    <mergeCell ref="N48:P4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219F220EE474082F09AA222492DF4" ma:contentTypeVersion="5" ma:contentTypeDescription="Create a new document." ma:contentTypeScope="" ma:versionID="11ae729367be01fe176674826c173623">
  <xsd:schema xmlns:xsd="http://www.w3.org/2001/XMLSchema" xmlns:xs="http://www.w3.org/2001/XMLSchema" xmlns:p="http://schemas.microsoft.com/office/2006/metadata/properties" xmlns:ns2="156cabcf-c276-425b-8e7b-80e82d9d59e7" targetNamespace="http://schemas.microsoft.com/office/2006/metadata/properties" ma:root="true" ma:fieldsID="fd8448731bd390015ca2a0bdc62f5c70" ns2:_="">
    <xsd:import namespace="156cabcf-c276-425b-8e7b-80e82d9d59e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cabcf-c276-425b-8e7b-80e82d9d59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56cabcf-c276-425b-8e7b-80e82d9d59e7" xsi:nil="true"/>
  </documentManagement>
</p:properties>
</file>

<file path=customXml/itemProps1.xml><?xml version="1.0" encoding="utf-8"?>
<ds:datastoreItem xmlns:ds="http://schemas.openxmlformats.org/officeDocument/2006/customXml" ds:itemID="{651B8E61-8438-4DFE-9AE4-801927DA75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6F353-F418-4E96-AE3A-9693C56CB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6cabcf-c276-425b-8e7b-80e82d9d5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C6F897-52D0-4C90-A738-DDA36B2F7B25}">
  <ds:schemaRefs>
    <ds:schemaRef ds:uri="http://schemas.microsoft.com/office/2006/metadata/properties"/>
    <ds:schemaRef ds:uri="http://schemas.microsoft.com/office/infopath/2007/PartnerControls"/>
    <ds:schemaRef ds:uri="156cabcf-c276-425b-8e7b-80e82d9d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 1</vt:lpstr>
      <vt:lpstr>Problem 2</vt:lpstr>
      <vt:lpstr>Problem 3</vt:lpstr>
      <vt:lpstr>Problem 4</vt:lpstr>
      <vt:lpstr>Problem 5a</vt:lpstr>
      <vt:lpstr>Problem 5b</vt:lpstr>
      <vt:lpstr>Problem 5c</vt:lpstr>
      <vt:lpstr>Problem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박병규</cp:lastModifiedBy>
  <cp:revision/>
  <dcterms:created xsi:type="dcterms:W3CDTF">2022-03-17T20:46:22Z</dcterms:created>
  <dcterms:modified xsi:type="dcterms:W3CDTF">2024-04-06T04:14:50Z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0x010100812219F220EE474082F09AA222492DF4</vt:lpwstr>
  </property>
</Properties>
</file>