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defaultThemeVersion="124226"/>
  <mc:AlternateContent xmlns:mc="http://schemas.openxmlformats.org/markup-compatibility/2006">
    <mc:Choice Requires="x15">
      <x15ac:absPath xmlns:x15ac="http://schemas.microsoft.com/office/spreadsheetml/2010/11/ac" url="C:\Users\User\Desktop\"/>
    </mc:Choice>
  </mc:AlternateContent>
  <xr:revisionPtr revIDLastSave="0" documentId="13_ncr:201_{296084C0-9CCC-4E54-BAFB-D25E200E91F4}" xr6:coauthVersionLast="47" xr6:coauthVersionMax="47" xr10:uidLastSave="{00000000-0000-0000-0000-000000000000}"/>
  <workbookProtection workbookAlgorithmName="SHA-512" workbookHashValue="qF5E/ntlZWY5krs1o83tLjFZm0BOc91k5IoifJwAlxIV4uNYjYXaPj01qu85LgZkt65x6WygthHgohMG8zHuHQ==" workbookSaltValue="rr0zB9dsZMyBXmydDuMy/g==" workbookSpinCount="100000" lockStructure="1"/>
  <bookViews>
    <workbookView xWindow="-120" yWindow="-120" windowWidth="38640" windowHeight="21120" xr2:uid="{00000000-000D-0000-FFFF-FFFF00000000}"/>
  </bookViews>
  <sheets>
    <sheet name="Task Agreement Form" sheetId="1" r:id="rId1"/>
    <sheet name="AddendumA - Module &amp; CESM codes" sheetId="2" r:id="rId2"/>
    <sheet name="AddendumB - Section 2 calculati" sheetId="3" r:id="rId3"/>
    <sheet name="DO NOT COMPLETE - HEMIS" sheetId="4" r:id="rId4"/>
  </sheets>
  <definedNames>
    <definedName name="_xlnm.Print_Area" localSheetId="0">'Task Agreement Form'!$A$1:$CO$397</definedName>
    <definedName name="Z_095D3056_7C6D_4AD9_932B_67D448ED418A_.wvu.Cols" localSheetId="1" hidden="1">'AddendumA - Module &amp; CESM codes'!$T:$XFD</definedName>
    <definedName name="Z_095D3056_7C6D_4AD9_932B_67D448ED418A_.wvu.Cols" localSheetId="3" hidden="1">'DO NOT COMPLETE - HEMIS'!$C:$D</definedName>
    <definedName name="Z_095D3056_7C6D_4AD9_932B_67D448ED418A_.wvu.Cols" localSheetId="0" hidden="1">'Task Agreement Form'!$F:$XFD</definedName>
    <definedName name="Z_095D3056_7C6D_4AD9_932B_67D448ED418A_.wvu.PrintArea" localSheetId="0" hidden="1">'Task Agreement Form'!$A$1:$CO$397</definedName>
    <definedName name="Z_095D3056_7C6D_4AD9_932B_67D448ED418A_.wvu.Rows" localSheetId="1" hidden="1">'AddendumA - Module &amp; CESM codes'!$536:$1048576</definedName>
    <definedName name="Z_095D3056_7C6D_4AD9_932B_67D448ED418A_.wvu.Rows" localSheetId="3" hidden="1">'DO NOT COMPLETE - HEMIS'!$250:$1048576,'DO NOT COMPLETE - HEMIS'!$148:$148,'DO NOT COMPLETE - HEMIS'!$197:$202</definedName>
    <definedName name="Z_095D3056_7C6D_4AD9_932B_67D448ED418A_.wvu.Rows" localSheetId="0" hidden="1">'Task Agreement Form'!$462:$1048576,'Task Agreement Form'!$429:$429,'Task Agreement Form'!$444:$444,'Task Agreement Form'!$448:$461</definedName>
    <definedName name="Z_54E88B6C_05E8_4ADB_9CA8_1A8428C4938E_.wvu.Cols" localSheetId="1" hidden="1">'AddendumA - Module &amp; CESM codes'!$T:$XFD</definedName>
    <definedName name="Z_54E88B6C_05E8_4ADB_9CA8_1A8428C4938E_.wvu.Cols" localSheetId="3" hidden="1">'DO NOT COMPLETE - HEMIS'!$C:$D</definedName>
    <definedName name="Z_54E88B6C_05E8_4ADB_9CA8_1A8428C4938E_.wvu.Cols" localSheetId="0" hidden="1">'Task Agreement Form'!$F:$XFD</definedName>
    <definedName name="Z_54E88B6C_05E8_4ADB_9CA8_1A8428C4938E_.wvu.PrintArea" localSheetId="0" hidden="1">'Task Agreement Form'!$A$1:$CO$397</definedName>
    <definedName name="Z_54E88B6C_05E8_4ADB_9CA8_1A8428C4938E_.wvu.Rows" localSheetId="1" hidden="1">'AddendumA - Module &amp; CESM codes'!$536:$1048576</definedName>
    <definedName name="Z_54E88B6C_05E8_4ADB_9CA8_1A8428C4938E_.wvu.Rows" localSheetId="3" hidden="1">'DO NOT COMPLETE - HEMIS'!$250:$1048576,'DO NOT COMPLETE - HEMIS'!$148:$148,'DO NOT COMPLETE - HEMIS'!$197:$202</definedName>
    <definedName name="Z_54E88B6C_05E8_4ADB_9CA8_1A8428C4938E_.wvu.Rows" localSheetId="0" hidden="1">'Task Agreement Form'!$461:$1048576,'Task Agreement Form'!$429:$429,'Task Agreement Form'!$444:$447</definedName>
    <definedName name="Z_ECBE1D04_9C4A_4890_93BD_FB1233391CC8_.wvu.Cols" localSheetId="1" hidden="1">'AddendumA - Module &amp; CESM codes'!$T:$XFD</definedName>
    <definedName name="Z_ECBE1D04_9C4A_4890_93BD_FB1233391CC8_.wvu.Cols" localSheetId="3" hidden="1">'DO NOT COMPLETE - HEMIS'!$C:$D</definedName>
    <definedName name="Z_ECBE1D04_9C4A_4890_93BD_FB1233391CC8_.wvu.Cols" localSheetId="0" hidden="1">'Task Agreement Form'!$F:$XFD</definedName>
    <definedName name="Z_ECBE1D04_9C4A_4890_93BD_FB1233391CC8_.wvu.PrintArea" localSheetId="0" hidden="1">'Task Agreement Form'!$A$1:$CO$397</definedName>
    <definedName name="Z_ECBE1D04_9C4A_4890_93BD_FB1233391CC8_.wvu.Rows" localSheetId="1" hidden="1">'AddendumA - Module &amp; CESM codes'!$536:$1048576</definedName>
    <definedName name="Z_ECBE1D04_9C4A_4890_93BD_FB1233391CC8_.wvu.Rows" localSheetId="3" hidden="1">'DO NOT COMPLETE - HEMIS'!$250:$1048576,'DO NOT COMPLETE - HEMIS'!$148:$148,'DO NOT COMPLETE - HEMIS'!$197:$202</definedName>
    <definedName name="Z_ECBE1D04_9C4A_4890_93BD_FB1233391CC8_.wvu.Rows" localSheetId="0" hidden="1">'Task Agreement Form'!$448:$1048576,'Task Agreement Form'!$429:$429,'Task Agreement Form'!$444:$444</definedName>
  </definedNames>
  <calcPr calcId="191029"/>
  <customWorkbookViews>
    <customWorkbookView name="22052909 - Personal View" guid="{095D3056-7C6D-4AD9-932B-67D448ED418A}" mergeInterval="0" personalView="1" maximized="1" xWindow="-8" yWindow="-8" windowWidth="1936" windowHeight="1056" activeSheetId="1"/>
    <customWorkbookView name="Windows User - Personal View" guid="{ECBE1D04-9C4A-4890-93BD-FB1233391CC8}" mergeInterval="0" personalView="1" maximized="1" xWindow="-18" yWindow="-18" windowWidth="3876" windowHeight="2076" activeSheetId="3"/>
    <customWorkbookView name="NWUUSER - Personal View" guid="{54E88B6C-05E8-4ADB-9CA8-1A8428C4938E}" mergeInterval="0" personalView="1" maximized="1" xWindow="1911" yWindow="-9" windowWidth="1938" windowHeight="1048"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1" i="1" l="1"/>
  <c r="L166" i="3"/>
  <c r="J166" i="3"/>
  <c r="H166" i="3"/>
  <c r="F166" i="3"/>
  <c r="D166" i="3"/>
  <c r="B166" i="3"/>
  <c r="L163" i="3"/>
  <c r="J163" i="3"/>
  <c r="H163" i="3"/>
  <c r="F163" i="3"/>
  <c r="D163" i="3"/>
  <c r="B163" i="3"/>
  <c r="L160" i="3"/>
  <c r="J160" i="3"/>
  <c r="H160" i="3"/>
  <c r="F160" i="3"/>
  <c r="D160" i="3"/>
  <c r="B160" i="3"/>
  <c r="L159" i="3"/>
  <c r="J159" i="3"/>
  <c r="H159" i="3"/>
  <c r="F159" i="3"/>
  <c r="D159" i="3"/>
  <c r="B159" i="3"/>
  <c r="L158" i="3"/>
  <c r="J158" i="3"/>
  <c r="H158" i="3"/>
  <c r="F158" i="3"/>
  <c r="D158" i="3"/>
  <c r="B158" i="3"/>
  <c r="L145" i="3"/>
  <c r="J145" i="3"/>
  <c r="H145" i="3"/>
  <c r="F145" i="3"/>
  <c r="D145" i="3"/>
  <c r="B145" i="3"/>
  <c r="L142" i="3"/>
  <c r="J142" i="3"/>
  <c r="H142" i="3"/>
  <c r="F142" i="3"/>
  <c r="D142" i="3"/>
  <c r="B142" i="3"/>
  <c r="L139" i="3"/>
  <c r="J139" i="3"/>
  <c r="H139" i="3"/>
  <c r="F139" i="3"/>
  <c r="D139" i="3"/>
  <c r="B139" i="3"/>
  <c r="L138" i="3"/>
  <c r="J138" i="3"/>
  <c r="H138" i="3"/>
  <c r="F138" i="3"/>
  <c r="D138" i="3"/>
  <c r="B138" i="3"/>
  <c r="L137" i="3"/>
  <c r="J137" i="3"/>
  <c r="H137" i="3"/>
  <c r="F137" i="3"/>
  <c r="F146" i="3" s="1"/>
  <c r="F148" i="3" s="1"/>
  <c r="D137" i="3"/>
  <c r="D146" i="3" s="1"/>
  <c r="D148" i="3" s="1"/>
  <c r="B137" i="3"/>
  <c r="B146" i="3" s="1"/>
  <c r="B148" i="3" s="1"/>
  <c r="L124" i="3"/>
  <c r="J124" i="3"/>
  <c r="H124" i="3"/>
  <c r="F124" i="3"/>
  <c r="D124" i="3"/>
  <c r="B124" i="3"/>
  <c r="L121" i="3"/>
  <c r="J121" i="3"/>
  <c r="H121" i="3"/>
  <c r="F121" i="3"/>
  <c r="D121" i="3"/>
  <c r="B121" i="3"/>
  <c r="L118" i="3"/>
  <c r="J118" i="3"/>
  <c r="H118" i="3"/>
  <c r="F118" i="3"/>
  <c r="D118" i="3"/>
  <c r="B118" i="3"/>
  <c r="L117" i="3"/>
  <c r="J117" i="3"/>
  <c r="H117" i="3"/>
  <c r="F117" i="3"/>
  <c r="D117" i="3"/>
  <c r="B117" i="3"/>
  <c r="L116" i="3"/>
  <c r="J116" i="3"/>
  <c r="H116" i="3"/>
  <c r="F116" i="3"/>
  <c r="F125" i="3" s="1"/>
  <c r="F127" i="3" s="1"/>
  <c r="D116" i="3"/>
  <c r="D125" i="3" s="1"/>
  <c r="D127" i="3" s="1"/>
  <c r="B116" i="3"/>
  <c r="B125" i="3" s="1"/>
  <c r="B127" i="3" s="1"/>
  <c r="L103" i="3"/>
  <c r="J103" i="3"/>
  <c r="H103" i="3"/>
  <c r="F103" i="3"/>
  <c r="D103" i="3"/>
  <c r="B103" i="3"/>
  <c r="L100" i="3"/>
  <c r="J100" i="3"/>
  <c r="H100" i="3"/>
  <c r="F100" i="3"/>
  <c r="D100" i="3"/>
  <c r="B100" i="3"/>
  <c r="L97" i="3"/>
  <c r="J97" i="3"/>
  <c r="H97" i="3"/>
  <c r="F97" i="3"/>
  <c r="D97" i="3"/>
  <c r="B97" i="3"/>
  <c r="L96" i="3"/>
  <c r="J96" i="3"/>
  <c r="H96" i="3"/>
  <c r="F96" i="3"/>
  <c r="D96" i="3"/>
  <c r="B96" i="3"/>
  <c r="L95" i="3"/>
  <c r="J95" i="3"/>
  <c r="H95" i="3"/>
  <c r="H104" i="3" s="1"/>
  <c r="H106" i="3" s="1"/>
  <c r="F95" i="3"/>
  <c r="F104" i="3" s="1"/>
  <c r="F106" i="3" s="1"/>
  <c r="D95" i="3"/>
  <c r="D104" i="3" s="1"/>
  <c r="D106" i="3" s="1"/>
  <c r="B95" i="3"/>
  <c r="B104" i="3" s="1"/>
  <c r="B106" i="3" s="1"/>
  <c r="L40" i="3"/>
  <c r="J40" i="3"/>
  <c r="H40" i="3"/>
  <c r="F40" i="3"/>
  <c r="D40" i="3"/>
  <c r="B40" i="3"/>
  <c r="L37" i="3"/>
  <c r="J37" i="3"/>
  <c r="H37" i="3"/>
  <c r="F37" i="3"/>
  <c r="D37" i="3"/>
  <c r="B37" i="3"/>
  <c r="L34" i="3"/>
  <c r="J34" i="3"/>
  <c r="H34" i="3"/>
  <c r="F34" i="3"/>
  <c r="D34" i="3"/>
  <c r="B34" i="3"/>
  <c r="L33" i="3"/>
  <c r="J33" i="3"/>
  <c r="H33" i="3"/>
  <c r="F33" i="3"/>
  <c r="D33" i="3"/>
  <c r="B33" i="3"/>
  <c r="L32" i="3"/>
  <c r="J32" i="3"/>
  <c r="H32" i="3"/>
  <c r="F32" i="3"/>
  <c r="D32" i="3"/>
  <c r="D41" i="3" s="1"/>
  <c r="D43" i="3" s="1"/>
  <c r="B32" i="3"/>
  <c r="B41" i="3" s="1"/>
  <c r="B43" i="3" s="1"/>
  <c r="B62" i="3"/>
  <c r="B64" i="3" s="1"/>
  <c r="L61" i="3"/>
  <c r="J61" i="3"/>
  <c r="H61" i="3"/>
  <c r="F61" i="3"/>
  <c r="D61" i="3"/>
  <c r="B61" i="3"/>
  <c r="L58" i="3"/>
  <c r="J58" i="3"/>
  <c r="H58" i="3"/>
  <c r="F58" i="3"/>
  <c r="D58" i="3"/>
  <c r="B58" i="3"/>
  <c r="L55" i="3"/>
  <c r="J55" i="3"/>
  <c r="H55" i="3"/>
  <c r="F55" i="3"/>
  <c r="F62" i="3" s="1"/>
  <c r="F64" i="3" s="1"/>
  <c r="D55" i="3"/>
  <c r="B55" i="3"/>
  <c r="L54" i="3"/>
  <c r="J54" i="3"/>
  <c r="H54" i="3"/>
  <c r="F54" i="3"/>
  <c r="D54" i="3"/>
  <c r="B54" i="3"/>
  <c r="L53" i="3"/>
  <c r="L62" i="3" s="1"/>
  <c r="L64" i="3" s="1"/>
  <c r="J53" i="3"/>
  <c r="H53" i="3"/>
  <c r="F53" i="3"/>
  <c r="D53" i="3"/>
  <c r="B53" i="3"/>
  <c r="L82" i="3"/>
  <c r="J82" i="3"/>
  <c r="H82" i="3"/>
  <c r="F82" i="3"/>
  <c r="D82" i="3"/>
  <c r="B82" i="3"/>
  <c r="L79" i="3"/>
  <c r="J79" i="3"/>
  <c r="H79" i="3"/>
  <c r="F79" i="3"/>
  <c r="D79" i="3"/>
  <c r="B79" i="3"/>
  <c r="L76" i="3"/>
  <c r="J76" i="3"/>
  <c r="H76" i="3"/>
  <c r="F76" i="3"/>
  <c r="D76" i="3"/>
  <c r="B76" i="3"/>
  <c r="L75" i="3"/>
  <c r="J75" i="3"/>
  <c r="H75" i="3"/>
  <c r="F75" i="3"/>
  <c r="D75" i="3"/>
  <c r="B75" i="3"/>
  <c r="L74" i="3"/>
  <c r="J74" i="3"/>
  <c r="H74" i="3"/>
  <c r="H83" i="3" s="1"/>
  <c r="H85" i="3" s="1"/>
  <c r="F74" i="3"/>
  <c r="D74" i="3"/>
  <c r="B74" i="3"/>
  <c r="L19" i="3"/>
  <c r="J19" i="3"/>
  <c r="H19" i="3"/>
  <c r="F19" i="3"/>
  <c r="D19" i="3"/>
  <c r="D16" i="3"/>
  <c r="L16" i="3"/>
  <c r="J16" i="3"/>
  <c r="H16" i="3"/>
  <c r="F16" i="3"/>
  <c r="L13" i="3"/>
  <c r="J13" i="3"/>
  <c r="H13" i="3"/>
  <c r="F13" i="3"/>
  <c r="D13" i="3"/>
  <c r="B16" i="3"/>
  <c r="B13" i="3"/>
  <c r="B19" i="3"/>
  <c r="D374" i="1"/>
  <c r="D383" i="1"/>
  <c r="L41" i="3" l="1"/>
  <c r="L43" i="3" s="1"/>
  <c r="J83" i="3"/>
  <c r="J85" i="3" s="1"/>
  <c r="B167" i="3"/>
  <c r="B169" i="3" s="1"/>
  <c r="F167" i="3"/>
  <c r="F169" i="3" s="1"/>
  <c r="H125" i="3"/>
  <c r="H127" i="3" s="1"/>
  <c r="J167" i="3"/>
  <c r="J169" i="3" s="1"/>
  <c r="F41" i="3"/>
  <c r="F43" i="3" s="1"/>
  <c r="J104" i="3"/>
  <c r="J106" i="3" s="1"/>
  <c r="H146" i="3"/>
  <c r="H148" i="3" s="1"/>
  <c r="L167" i="3"/>
  <c r="L169" i="3" s="1"/>
  <c r="B83" i="3"/>
  <c r="B85" i="3" s="1"/>
  <c r="H41" i="3"/>
  <c r="H43" i="3" s="1"/>
  <c r="L104" i="3"/>
  <c r="L106" i="3" s="1"/>
  <c r="J146" i="3"/>
  <c r="J148" i="3" s="1"/>
  <c r="D83" i="3"/>
  <c r="D85" i="3" s="1"/>
  <c r="L125" i="3"/>
  <c r="L127" i="3" s="1"/>
  <c r="J125" i="3"/>
  <c r="J127" i="3" s="1"/>
  <c r="J41" i="3"/>
  <c r="J43" i="3" s="1"/>
  <c r="F83" i="3"/>
  <c r="F85" i="3" s="1"/>
  <c r="J62" i="3"/>
  <c r="J64" i="3" s="1"/>
  <c r="L83" i="3"/>
  <c r="L85" i="3" s="1"/>
  <c r="D62" i="3"/>
  <c r="D64" i="3" s="1"/>
  <c r="H167" i="3"/>
  <c r="H169" i="3" s="1"/>
  <c r="H62" i="3"/>
  <c r="H64" i="3" s="1"/>
  <c r="L146" i="3"/>
  <c r="L148" i="3" s="1"/>
  <c r="D167" i="3"/>
  <c r="D169" i="3" s="1"/>
  <c r="D379" i="1"/>
  <c r="D315" i="1"/>
  <c r="D11" i="3"/>
  <c r="B146" i="4" l="1"/>
  <c r="B124" i="1" l="1"/>
  <c r="B147" i="4" l="1"/>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5" i="4"/>
  <c r="B104" i="4"/>
  <c r="B103" i="4"/>
  <c r="B102" i="4"/>
  <c r="B101" i="4"/>
  <c r="B100" i="4"/>
  <c r="B99" i="4"/>
  <c r="B98" i="4"/>
  <c r="B97" i="4"/>
  <c r="B96" i="4"/>
  <c r="B95" i="4"/>
  <c r="B94" i="4"/>
  <c r="B93" i="4"/>
  <c r="B92" i="4"/>
  <c r="B91" i="4"/>
  <c r="B82" i="4"/>
  <c r="B81" i="4"/>
  <c r="B80" i="4"/>
  <c r="B79" i="4"/>
  <c r="B78" i="4"/>
  <c r="B77" i="4"/>
  <c r="B76" i="4"/>
  <c r="B75" i="4"/>
  <c r="B74" i="4"/>
  <c r="B73" i="4"/>
  <c r="B72" i="4"/>
  <c r="B71" i="4"/>
  <c r="B70" i="4"/>
  <c r="B69" i="4"/>
  <c r="B68" i="4"/>
  <c r="B67" i="4"/>
  <c r="B66" i="4"/>
  <c r="B65" i="4"/>
  <c r="B64" i="4"/>
  <c r="B63" i="4"/>
  <c r="B62" i="4"/>
  <c r="B59" i="4"/>
  <c r="B58" i="4"/>
  <c r="B57" i="4"/>
  <c r="B56" i="4"/>
  <c r="B55" i="4"/>
  <c r="B54" i="4"/>
  <c r="B53" i="4"/>
  <c r="B52" i="4"/>
  <c r="B51" i="4"/>
  <c r="B50" i="4"/>
  <c r="B49" i="4"/>
  <c r="B61" i="4"/>
  <c r="B60" i="4"/>
  <c r="B202" i="1" l="1"/>
  <c r="B83" i="4" s="1"/>
  <c r="C202" i="1"/>
  <c r="E83" i="4" s="1"/>
  <c r="E147" i="4"/>
  <c r="E96" i="4"/>
  <c r="E97" i="4"/>
  <c r="E98" i="4"/>
  <c r="E99" i="4"/>
  <c r="E100" i="4"/>
  <c r="E101" i="4"/>
  <c r="E102" i="4"/>
  <c r="E103" i="4"/>
  <c r="E104" i="4"/>
  <c r="E105" i="4"/>
  <c r="E92" i="4"/>
  <c r="E93" i="4"/>
  <c r="E94" i="4"/>
  <c r="E95" i="4"/>
  <c r="E91" i="4"/>
  <c r="C204" i="1" l="1"/>
  <c r="E85" i="4" s="1"/>
  <c r="C203" i="1"/>
  <c r="E84" i="4" s="1"/>
  <c r="B204" i="1"/>
  <c r="B85" i="4" s="1"/>
  <c r="B203" i="1"/>
  <c r="B84" i="4" s="1"/>
  <c r="C157" i="1"/>
  <c r="C156" i="1"/>
  <c r="C149" i="1"/>
  <c r="C148" i="1"/>
  <c r="C141" i="1"/>
  <c r="C140" i="1"/>
  <c r="C133" i="1"/>
  <c r="C132" i="1"/>
  <c r="C124" i="1"/>
  <c r="C125" i="1"/>
  <c r="B157" i="1"/>
  <c r="B43" i="4" s="1"/>
  <c r="B156" i="1"/>
  <c r="B42" i="4" s="1"/>
  <c r="B149" i="1"/>
  <c r="B35" i="4" s="1"/>
  <c r="B148" i="1"/>
  <c r="B34" i="4" s="1"/>
  <c r="B141" i="1"/>
  <c r="B27" i="4" s="1"/>
  <c r="B140" i="1"/>
  <c r="B26" i="4" s="1"/>
  <c r="B133" i="1"/>
  <c r="B19" i="4" s="1"/>
  <c r="B132" i="1"/>
  <c r="B18" i="4" s="1"/>
  <c r="B125" i="1"/>
  <c r="B11" i="4" s="1"/>
  <c r="B10" i="4"/>
  <c r="D157" i="1"/>
  <c r="D149" i="1" l="1"/>
  <c r="D141" i="1"/>
  <c r="D207" i="1"/>
  <c r="D133" i="1"/>
  <c r="D204" i="1" l="1"/>
  <c r="D140" i="1"/>
  <c r="D124" i="1"/>
  <c r="D125" i="1"/>
  <c r="D148" i="1"/>
  <c r="D203" i="1"/>
  <c r="D156" i="1"/>
  <c r="D132" i="1"/>
  <c r="L12" i="3" l="1"/>
  <c r="J12" i="3"/>
  <c r="C209" i="1" l="1"/>
  <c r="E90" i="4" s="1"/>
  <c r="C208" i="1"/>
  <c r="E89" i="4" s="1"/>
  <c r="C207" i="1"/>
  <c r="E88" i="4" s="1"/>
  <c r="C206" i="1"/>
  <c r="E87" i="4" s="1"/>
  <c r="C205" i="1"/>
  <c r="E86" i="4" s="1"/>
  <c r="B209" i="1" l="1"/>
  <c r="B90" i="4" s="1"/>
  <c r="B208" i="1"/>
  <c r="B89" i="4" s="1"/>
  <c r="B207" i="1"/>
  <c r="B88" i="4" s="1"/>
  <c r="B206" i="1"/>
  <c r="B87" i="4" s="1"/>
  <c r="B205" i="1"/>
  <c r="B86" i="4" s="1"/>
  <c r="D209" i="1" l="1"/>
  <c r="D208" i="1"/>
  <c r="D206" i="1"/>
  <c r="D205" i="1"/>
  <c r="L11" i="3" l="1"/>
  <c r="L20" i="3" l="1"/>
  <c r="L22" i="3" s="1"/>
  <c r="D202" i="1" s="1"/>
  <c r="E50" i="4"/>
  <c r="E51" i="4"/>
  <c r="E52" i="4"/>
  <c r="E53" i="4"/>
  <c r="E54" i="4"/>
  <c r="E55" i="4"/>
  <c r="E56" i="4"/>
  <c r="E57" i="4"/>
  <c r="E165" i="4" l="1"/>
  <c r="C158" i="1" l="1"/>
  <c r="C150" i="1"/>
  <c r="C142" i="1"/>
  <c r="C134" i="1"/>
  <c r="C126" i="1"/>
  <c r="E162" i="4" l="1"/>
  <c r="E61" i="4" l="1"/>
  <c r="E62" i="4"/>
  <c r="E155" i="4" l="1"/>
  <c r="E156" i="4"/>
  <c r="E157" i="4"/>
  <c r="E158" i="4"/>
  <c r="B162" i="1" l="1"/>
  <c r="B48" i="4" s="1"/>
  <c r="B161" i="1"/>
  <c r="B47" i="4" s="1"/>
  <c r="B160" i="1"/>
  <c r="B46" i="4" s="1"/>
  <c r="B159" i="1"/>
  <c r="B45" i="4" s="1"/>
  <c r="B158" i="1"/>
  <c r="B44" i="4" s="1"/>
  <c r="B155" i="1"/>
  <c r="B41" i="4" s="1"/>
  <c r="B154" i="1"/>
  <c r="B40" i="4" s="1"/>
  <c r="B153" i="1"/>
  <c r="B39" i="4" s="1"/>
  <c r="B152" i="1"/>
  <c r="B38" i="4" s="1"/>
  <c r="B151" i="1"/>
  <c r="B37" i="4" s="1"/>
  <c r="B150" i="1"/>
  <c r="B36" i="4" s="1"/>
  <c r="B147" i="1"/>
  <c r="B33" i="4" s="1"/>
  <c r="B146" i="1"/>
  <c r="B32" i="4" s="1"/>
  <c r="B145" i="1"/>
  <c r="B31" i="4" s="1"/>
  <c r="B144" i="1"/>
  <c r="B30" i="4" s="1"/>
  <c r="B143" i="1"/>
  <c r="B29" i="4" s="1"/>
  <c r="B142" i="1"/>
  <c r="B28" i="4" s="1"/>
  <c r="B139" i="1"/>
  <c r="B25" i="4" s="1"/>
  <c r="B138" i="1"/>
  <c r="B24" i="4" s="1"/>
  <c r="B137" i="1"/>
  <c r="B23" i="4" s="1"/>
  <c r="B136" i="1"/>
  <c r="B22" i="4" s="1"/>
  <c r="B135" i="1"/>
  <c r="B21" i="4" s="1"/>
  <c r="B134" i="1"/>
  <c r="B20" i="4" s="1"/>
  <c r="B131" i="1"/>
  <c r="B17" i="4" s="1"/>
  <c r="B130" i="1"/>
  <c r="B16" i="4" s="1"/>
  <c r="B129" i="1"/>
  <c r="B15" i="4" s="1"/>
  <c r="B128" i="1"/>
  <c r="B14" i="4" s="1"/>
  <c r="B127" i="1"/>
  <c r="B13" i="4" s="1"/>
  <c r="B126" i="1"/>
  <c r="B12" i="4" s="1"/>
  <c r="B123" i="1"/>
  <c r="B9" i="4" s="1"/>
  <c r="C123" i="1"/>
  <c r="C127" i="1"/>
  <c r="C128" i="1"/>
  <c r="C129" i="1"/>
  <c r="C130" i="1"/>
  <c r="C131" i="1"/>
  <c r="C135" i="1"/>
  <c r="C136" i="1"/>
  <c r="C137" i="1"/>
  <c r="C138" i="1"/>
  <c r="C139" i="1"/>
  <c r="C143" i="1"/>
  <c r="C144" i="1"/>
  <c r="C145" i="1"/>
  <c r="C146" i="1"/>
  <c r="C147" i="1"/>
  <c r="C151" i="1"/>
  <c r="C152" i="1"/>
  <c r="C153" i="1"/>
  <c r="C154" i="1"/>
  <c r="C155" i="1"/>
  <c r="C159" i="1"/>
  <c r="C160" i="1"/>
  <c r="C161" i="1"/>
  <c r="C162" i="1"/>
  <c r="D129" i="1" l="1"/>
  <c r="D130" i="1"/>
  <c r="D145" i="1"/>
  <c r="D162" i="1"/>
  <c r="D146" i="1"/>
  <c r="D153" i="1"/>
  <c r="D161" i="1"/>
  <c r="D138" i="1"/>
  <c r="D137" i="1"/>
  <c r="D154" i="1"/>
  <c r="J11" i="3" l="1"/>
  <c r="J20" i="3" s="1"/>
  <c r="H12" i="3"/>
  <c r="H11" i="3"/>
  <c r="F12" i="3"/>
  <c r="F11" i="3"/>
  <c r="D12" i="3"/>
  <c r="D152" i="1" l="1"/>
  <c r="D160" i="1"/>
  <c r="D144" i="1"/>
  <c r="D20" i="3"/>
  <c r="D22" i="3" s="1"/>
  <c r="F20" i="3"/>
  <c r="F22" i="3" s="1"/>
  <c r="J22" i="3"/>
  <c r="D142" i="1"/>
  <c r="D135" i="1"/>
  <c r="H20" i="3"/>
  <c r="H22" i="3" s="1"/>
  <c r="D150" i="1"/>
  <c r="D158" i="1"/>
  <c r="D126" i="1"/>
  <c r="D159" i="1"/>
  <c r="D143" i="1"/>
  <c r="D128" i="1"/>
  <c r="D127" i="1"/>
  <c r="D134" i="1"/>
  <c r="D151" i="1"/>
  <c r="D136" i="1"/>
  <c r="D147" i="1" l="1"/>
  <c r="D139" i="1"/>
  <c r="D155" i="1"/>
  <c r="D131" i="1"/>
  <c r="B12" i="3"/>
  <c r="B11" i="3"/>
  <c r="B20" i="3" l="1"/>
  <c r="B22" i="3" s="1"/>
  <c r="D123" i="1" s="1"/>
  <c r="D306" i="1" s="1"/>
  <c r="D384" i="1" l="1"/>
  <c r="E159" i="4"/>
  <c r="E160" i="4"/>
  <c r="E161" i="4"/>
  <c r="E347" i="1" l="1"/>
  <c r="E345" i="1"/>
  <c r="E228" i="1"/>
  <c r="E229" i="1"/>
  <c r="E370" i="1"/>
  <c r="E16" i="1"/>
  <c r="E371" i="1"/>
  <c r="E377" i="1"/>
  <c r="E382" i="1"/>
  <c r="E383" i="1" s="1"/>
  <c r="D385" i="1"/>
  <c r="E146" i="4"/>
  <c r="B179" i="4" l="1"/>
  <c r="B180" i="4"/>
  <c r="E48" i="4" l="1"/>
  <c r="E47" i="4"/>
  <c r="E46" i="4"/>
  <c r="E45" i="4"/>
  <c r="E40" i="4"/>
  <c r="E39" i="4"/>
  <c r="E38" i="4"/>
  <c r="E37" i="4"/>
  <c r="E32" i="4"/>
  <c r="E31" i="4"/>
  <c r="E30" i="4"/>
  <c r="E29" i="4"/>
  <c r="E24" i="4"/>
  <c r="E23" i="4"/>
  <c r="E22" i="4"/>
  <c r="E21" i="4"/>
  <c r="E16" i="4"/>
  <c r="E15" i="4"/>
  <c r="E14" i="4"/>
  <c r="E13" i="4"/>
  <c r="E1" i="4" l="1"/>
  <c r="E43" i="4" l="1"/>
  <c r="E44" i="4"/>
  <c r="E42" i="4"/>
  <c r="E41" i="4"/>
  <c r="E36" i="4"/>
  <c r="E35" i="4"/>
  <c r="E34" i="4"/>
  <c r="E28" i="4"/>
  <c r="E20" i="4"/>
  <c r="E10" i="4"/>
  <c r="E9" i="4"/>
  <c r="E154" i="4"/>
  <c r="E2" i="4" l="1"/>
  <c r="E5" i="4"/>
  <c r="B5" i="4"/>
  <c r="C4" i="4"/>
  <c r="D3" i="4"/>
  <c r="E71" i="4" l="1"/>
  <c r="E72" i="4"/>
  <c r="E73" i="4"/>
  <c r="E74" i="4"/>
  <c r="E75" i="4"/>
  <c r="E76" i="4"/>
  <c r="E77" i="4"/>
  <c r="E78" i="4"/>
  <c r="E79" i="4"/>
  <c r="E80" i="4"/>
  <c r="E81" i="4"/>
  <c r="E82" i="4"/>
  <c r="E70" i="4"/>
  <c r="E69" i="4"/>
  <c r="E68" i="4"/>
  <c r="E67" i="4"/>
  <c r="E66" i="4"/>
  <c r="E65" i="4"/>
  <c r="E64" i="4"/>
  <c r="E63" i="4"/>
  <c r="E60" i="4"/>
  <c r="E59" i="4"/>
  <c r="E58" i="4"/>
  <c r="E49" i="4"/>
  <c r="E12" i="4"/>
  <c r="E17" i="4"/>
  <c r="E18" i="4"/>
  <c r="E19" i="4"/>
  <c r="E25" i="4"/>
  <c r="E26" i="4"/>
  <c r="E27" i="4"/>
  <c r="E33" i="4"/>
  <c r="B182" i="4" l="1"/>
  <c r="B181" i="4"/>
  <c r="B178" i="4"/>
  <c r="B177" i="4"/>
  <c r="E11" i="4"/>
  <c r="B1" i="4" l="1"/>
  <c r="E331" i="1" l="1"/>
  <c r="E290" i="1"/>
  <c r="E293" i="1"/>
  <c r="E294" i="1"/>
  <c r="E292" i="1"/>
  <c r="E295" i="1"/>
  <c r="E296" i="1"/>
  <c r="E291" i="1"/>
  <c r="E289" i="1"/>
  <c r="E288" i="1"/>
  <c r="E220" i="1"/>
  <c r="F99" i="4" s="1"/>
  <c r="H99" i="4" s="1"/>
  <c r="E372" i="1"/>
  <c r="F181" i="4" s="1"/>
  <c r="E366" i="1"/>
  <c r="E23" i="1"/>
  <c r="F161" i="4" s="1"/>
  <c r="E256" i="1"/>
  <c r="E67" i="1"/>
  <c r="F108" i="4" s="1"/>
  <c r="E343" i="1"/>
  <c r="E46" i="1"/>
  <c r="E20" i="1"/>
  <c r="F158" i="4" s="1"/>
  <c r="E259" i="1"/>
  <c r="E267" i="1"/>
  <c r="E41" i="1"/>
  <c r="E368" i="1"/>
  <c r="F177" i="4" s="1"/>
  <c r="E83" i="1"/>
  <c r="F122" i="4" s="1"/>
  <c r="E280" i="1"/>
  <c r="E314" i="1"/>
  <c r="E192" i="1"/>
  <c r="F75" i="4" s="1"/>
  <c r="H75" i="4" s="1"/>
  <c r="E233" i="1"/>
  <c r="E283" i="1"/>
  <c r="E264" i="1"/>
  <c r="E318" i="1"/>
  <c r="E313" i="1"/>
  <c r="E47" i="1"/>
  <c r="E82" i="1"/>
  <c r="F121" i="4" s="1"/>
  <c r="E362" i="1"/>
  <c r="E110" i="1"/>
  <c r="F141" i="4" s="1"/>
  <c r="E297" i="1"/>
  <c r="E221" i="1"/>
  <c r="F100" i="4" s="1"/>
  <c r="H100" i="4" s="1"/>
  <c r="E77" i="1"/>
  <c r="F116" i="4" s="1"/>
  <c r="E181" i="1"/>
  <c r="F65" i="4" s="1"/>
  <c r="H65" i="4" s="1"/>
  <c r="E235" i="1"/>
  <c r="E158" i="1"/>
  <c r="F44" i="4" s="1"/>
  <c r="H44" i="4" s="1"/>
  <c r="E214" i="1"/>
  <c r="F94" i="4" s="1"/>
  <c r="H94" i="4" s="1"/>
  <c r="E195" i="1"/>
  <c r="F78" i="4" s="1"/>
  <c r="H78" i="4" s="1"/>
  <c r="E173" i="1"/>
  <c r="F58" i="4" s="1"/>
  <c r="H58" i="4" s="1"/>
  <c r="E236" i="1"/>
  <c r="E42" i="1"/>
  <c r="E277" i="1"/>
  <c r="E217" i="1"/>
  <c r="F96" i="4" s="1"/>
  <c r="H96" i="4" s="1"/>
  <c r="E177" i="1"/>
  <c r="F62" i="4" s="1"/>
  <c r="H62" i="4" s="1"/>
  <c r="E150" i="1"/>
  <c r="F36" i="4" s="1"/>
  <c r="H36" i="4" s="1"/>
  <c r="E250" i="1"/>
  <c r="E169" i="1"/>
  <c r="F54" i="4" s="1"/>
  <c r="H54" i="4" s="1"/>
  <c r="E241" i="1"/>
  <c r="E34" i="1"/>
  <c r="F192" i="4"/>
  <c r="F193" i="4" s="1"/>
  <c r="E358" i="1"/>
  <c r="E378" i="1"/>
  <c r="E379" i="1" s="1"/>
  <c r="E251" i="1"/>
  <c r="E166" i="1"/>
  <c r="F51" i="4" s="1"/>
  <c r="H51" i="4" s="1"/>
  <c r="E303" i="1"/>
  <c r="E325" i="1"/>
  <c r="E182" i="1"/>
  <c r="F66" i="4" s="1"/>
  <c r="H66" i="4" s="1"/>
  <c r="E133" i="1"/>
  <c r="F19" i="4" s="1"/>
  <c r="H19" i="4" s="1"/>
  <c r="E105" i="1"/>
  <c r="F138" i="4" s="1"/>
  <c r="E26" i="1"/>
  <c r="E50" i="1"/>
  <c r="E28" i="1"/>
  <c r="E159" i="1"/>
  <c r="F45" i="4" s="1"/>
  <c r="H45" i="4" s="1"/>
  <c r="E165" i="1"/>
  <c r="F50" i="4" s="1"/>
  <c r="H50" i="4" s="1"/>
  <c r="E101" i="1"/>
  <c r="F136" i="4" s="1"/>
  <c r="E279" i="1"/>
  <c r="E349" i="1"/>
  <c r="E356" i="1"/>
  <c r="E156" i="1"/>
  <c r="F42" i="4" s="1"/>
  <c r="H42" i="4" s="1"/>
  <c r="E191" i="1"/>
  <c r="F74" i="4" s="1"/>
  <c r="H74" i="4" s="1"/>
  <c r="E21" i="1"/>
  <c r="F159" i="4" s="1"/>
  <c r="E222" i="1"/>
  <c r="F101" i="4" s="1"/>
  <c r="H101" i="4" s="1"/>
  <c r="E154" i="1"/>
  <c r="F40" i="4" s="1"/>
  <c r="H40" i="4" s="1"/>
  <c r="E72" i="1"/>
  <c r="F113" i="4" s="1"/>
  <c r="E137" i="1"/>
  <c r="F23" i="4" s="1"/>
  <c r="H23" i="4" s="1"/>
  <c r="E330" i="1"/>
  <c r="E311" i="1"/>
  <c r="E206" i="1"/>
  <c r="F87" i="4" s="1"/>
  <c r="H87" i="4" s="1"/>
  <c r="E364" i="1"/>
  <c r="E338" i="1"/>
  <c r="E43" i="1"/>
  <c r="E189" i="1"/>
  <c r="F72" i="4" s="1"/>
  <c r="H72" i="4" s="1"/>
  <c r="E350" i="1"/>
  <c r="E199" i="1"/>
  <c r="F82" i="4" s="1"/>
  <c r="H82" i="4" s="1"/>
  <c r="E369" i="1"/>
  <c r="F178" i="4" s="1"/>
  <c r="E98" i="1"/>
  <c r="F133" i="4" s="1"/>
  <c r="E53" i="1"/>
  <c r="E274" i="1"/>
  <c r="E271" i="1"/>
  <c r="E269" i="1"/>
  <c r="E242" i="1"/>
  <c r="E248" i="1"/>
  <c r="E49" i="1"/>
  <c r="E346" i="1"/>
  <c r="E323" i="1"/>
  <c r="E90" i="1"/>
  <c r="F127" i="4" s="1"/>
  <c r="E68" i="1"/>
  <c r="F109" i="4" s="1"/>
  <c r="E130" i="1"/>
  <c r="F16" i="4" s="1"/>
  <c r="H16" i="4" s="1"/>
  <c r="E139" i="1"/>
  <c r="F25" i="4" s="1"/>
  <c r="E344" i="1"/>
  <c r="F180" i="4"/>
  <c r="E186" i="1"/>
  <c r="F70" i="4" s="1"/>
  <c r="H70" i="4" s="1"/>
  <c r="E324" i="1"/>
  <c r="E144" i="1"/>
  <c r="F30" i="4" s="1"/>
  <c r="H30" i="4" s="1"/>
  <c r="E135" i="1"/>
  <c r="F21" i="4" s="1"/>
  <c r="H21" i="4" s="1"/>
  <c r="E71" i="1"/>
  <c r="F112" i="4" s="1"/>
  <c r="E253" i="1"/>
  <c r="E185" i="1"/>
  <c r="F69" i="4" s="1"/>
  <c r="H69" i="4" s="1"/>
  <c r="E281" i="1"/>
  <c r="E194" i="1"/>
  <c r="F77" i="4" s="1"/>
  <c r="H77" i="4" s="1"/>
  <c r="E48" i="1"/>
  <c r="E40" i="1"/>
  <c r="E339" i="1"/>
  <c r="E262" i="1"/>
  <c r="E327" i="1"/>
  <c r="E337" i="1"/>
  <c r="E266" i="1"/>
  <c r="E365" i="1"/>
  <c r="E352" i="1"/>
  <c r="E188" i="1"/>
  <c r="F71" i="4" s="1"/>
  <c r="H71" i="4" s="1"/>
  <c r="E237" i="1"/>
  <c r="E333" i="1"/>
  <c r="E131" i="1"/>
  <c r="F17" i="4" s="1"/>
  <c r="E129" i="1"/>
  <c r="F15" i="4" s="1"/>
  <c r="H15" i="4" s="1"/>
  <c r="E197" i="1"/>
  <c r="F80" i="4" s="1"/>
  <c r="H80" i="4" s="1"/>
  <c r="E353" i="1"/>
  <c r="E70" i="1"/>
  <c r="F111" i="4" s="1"/>
  <c r="E22" i="1"/>
  <c r="F160" i="4" s="1"/>
  <c r="E106" i="1"/>
  <c r="F139" i="4" s="1"/>
  <c r="E284" i="1"/>
  <c r="E132" i="1"/>
  <c r="F18" i="4" s="1"/>
  <c r="H18" i="4" s="1"/>
  <c r="E141" i="1"/>
  <c r="F27" i="4" s="1"/>
  <c r="H27" i="4" s="1"/>
  <c r="E125" i="1"/>
  <c r="F11" i="4" s="1"/>
  <c r="E32" i="1"/>
  <c r="E244" i="1"/>
  <c r="E38" i="1"/>
  <c r="E321" i="1"/>
  <c r="E95" i="1"/>
  <c r="F132" i="4" s="1"/>
  <c r="E285" i="1"/>
  <c r="E282" i="1"/>
  <c r="E209" i="1"/>
  <c r="F90" i="4" s="1"/>
  <c r="H90" i="4" s="1"/>
  <c r="E224" i="1"/>
  <c r="F103" i="4" s="1"/>
  <c r="H103" i="4" s="1"/>
  <c r="E198" i="1"/>
  <c r="F81" i="4" s="1"/>
  <c r="H81" i="4" s="1"/>
  <c r="E203" i="1"/>
  <c r="F84" i="4" s="1"/>
  <c r="H84" i="4" s="1"/>
  <c r="E310" i="1"/>
  <c r="E143" i="1"/>
  <c r="F29" i="4" s="1"/>
  <c r="H29" i="4" s="1"/>
  <c r="E212" i="1"/>
  <c r="F92" i="4" s="1"/>
  <c r="H92" i="4" s="1"/>
  <c r="E112" i="1"/>
  <c r="F143" i="4" s="1"/>
  <c r="E148" i="1"/>
  <c r="F34" i="4" s="1"/>
  <c r="H34" i="4" s="1"/>
  <c r="E348" i="1"/>
  <c r="E268" i="1"/>
  <c r="E56" i="1"/>
  <c r="E66" i="1"/>
  <c r="E55" i="1"/>
  <c r="E29" i="1"/>
  <c r="E88" i="1"/>
  <c r="F125" i="4" s="1"/>
  <c r="E319" i="1"/>
  <c r="E196" i="1"/>
  <c r="F79" i="4" s="1"/>
  <c r="H79" i="4" s="1"/>
  <c r="E24" i="1"/>
  <c r="F162" i="4" s="1"/>
  <c r="E247" i="1"/>
  <c r="E230" i="1"/>
  <c r="E309" i="1"/>
  <c r="E302" i="1"/>
  <c r="E207" i="1"/>
  <c r="F88" i="4" s="1"/>
  <c r="H88" i="4" s="1"/>
  <c r="E278" i="1"/>
  <c r="E218" i="1"/>
  <c r="F97" i="4" s="1"/>
  <c r="H97" i="4" s="1"/>
  <c r="E336" i="1"/>
  <c r="E134" i="1"/>
  <c r="F20" i="4" s="1"/>
  <c r="H20" i="4" s="1"/>
  <c r="E84" i="1"/>
  <c r="F123" i="4" s="1"/>
  <c r="E299" i="1"/>
  <c r="E167" i="1"/>
  <c r="F52" i="4" s="1"/>
  <c r="H52" i="4" s="1"/>
  <c r="E205" i="1"/>
  <c r="F86" i="4" s="1"/>
  <c r="H86" i="4" s="1"/>
  <c r="E243" i="1"/>
  <c r="E74" i="1"/>
  <c r="F115" i="4" s="1"/>
  <c r="E326" i="1"/>
  <c r="E107" i="1"/>
  <c r="F140" i="4" s="1"/>
  <c r="E211" i="1"/>
  <c r="F91" i="4" s="1"/>
  <c r="F154" i="4"/>
  <c r="E114" i="1"/>
  <c r="F145" i="4" s="1"/>
  <c r="E215" i="1"/>
  <c r="F95" i="4" s="1"/>
  <c r="H95" i="4" s="1"/>
  <c r="E171" i="1"/>
  <c r="F56" i="4" s="1"/>
  <c r="H56" i="4" s="1"/>
  <c r="E360" i="1"/>
  <c r="E204" i="1"/>
  <c r="F85" i="4" s="1"/>
  <c r="H85" i="4" s="1"/>
  <c r="E170" i="1"/>
  <c r="F55" i="4" s="1"/>
  <c r="H55" i="4" s="1"/>
  <c r="E161" i="1"/>
  <c r="F47" i="4" s="1"/>
  <c r="H47" i="4" s="1"/>
  <c r="E100" i="1"/>
  <c r="F135" i="4" s="1"/>
  <c r="E113" i="1"/>
  <c r="F144" i="4" s="1"/>
  <c r="E59" i="1"/>
  <c r="E320" i="1"/>
  <c r="E91" i="1"/>
  <c r="F128" i="4" s="1"/>
  <c r="E219" i="1"/>
  <c r="F98" i="4" s="1"/>
  <c r="H98" i="4" s="1"/>
  <c r="E18" i="1"/>
  <c r="F156" i="4" s="1"/>
  <c r="E93" i="1"/>
  <c r="F130" i="4" s="1"/>
  <c r="E305" i="1"/>
  <c r="E124" i="1"/>
  <c r="F10" i="4" s="1"/>
  <c r="E162" i="1"/>
  <c r="F48" i="4" s="1"/>
  <c r="H48" i="4" s="1"/>
  <c r="E126" i="1"/>
  <c r="F12" i="4" s="1"/>
  <c r="H12" i="4" s="1"/>
  <c r="E261" i="1"/>
  <c r="E273" i="1"/>
  <c r="E81" i="1"/>
  <c r="F120" i="4" s="1"/>
  <c r="E180" i="1"/>
  <c r="F64" i="4" s="1"/>
  <c r="H64" i="4" s="1"/>
  <c r="E138" i="1"/>
  <c r="F24" i="4" s="1"/>
  <c r="H24" i="4" s="1"/>
  <c r="E174" i="1"/>
  <c r="F59" i="4" s="1"/>
  <c r="H59" i="4" s="1"/>
  <c r="E202" i="1"/>
  <c r="F83" i="4" s="1"/>
  <c r="E120" i="1"/>
  <c r="F147" i="4" s="1"/>
  <c r="E128" i="1"/>
  <c r="F14" i="4" s="1"/>
  <c r="H14" i="4" s="1"/>
  <c r="E37" i="1"/>
  <c r="E142" i="1"/>
  <c r="F28" i="4" s="1"/>
  <c r="H28" i="4" s="1"/>
  <c r="E73" i="1"/>
  <c r="F114" i="4" s="1"/>
  <c r="E335" i="1"/>
  <c r="E17" i="1"/>
  <c r="F155" i="4" s="1"/>
  <c r="E328" i="1"/>
  <c r="E92" i="1"/>
  <c r="F129" i="4" s="1"/>
  <c r="E117" i="1"/>
  <c r="F146" i="4" s="1"/>
  <c r="E79" i="1"/>
  <c r="F118" i="4" s="1"/>
  <c r="E275" i="1"/>
  <c r="E127" i="1"/>
  <c r="F13" i="4" s="1"/>
  <c r="H13" i="4" s="1"/>
  <c r="E270" i="1"/>
  <c r="E286" i="1"/>
  <c r="E332" i="1"/>
  <c r="E36" i="1"/>
  <c r="E272" i="1"/>
  <c r="E146" i="1"/>
  <c r="F32" i="4" s="1"/>
  <c r="H32" i="4" s="1"/>
  <c r="E342" i="1"/>
  <c r="E190" i="1"/>
  <c r="F73" i="4" s="1"/>
  <c r="H73" i="4" s="1"/>
  <c r="E152" i="1"/>
  <c r="F38" i="4" s="1"/>
  <c r="H38" i="4" s="1"/>
  <c r="E111" i="1"/>
  <c r="F142" i="4" s="1"/>
  <c r="E136" i="1"/>
  <c r="F22" i="4" s="1"/>
  <c r="H22" i="4" s="1"/>
  <c r="E322" i="1"/>
  <c r="E168" i="1"/>
  <c r="F53" i="4" s="1"/>
  <c r="H53" i="4" s="1"/>
  <c r="E123" i="1"/>
  <c r="E94" i="1"/>
  <c r="F131" i="4" s="1"/>
  <c r="E357" i="1"/>
  <c r="E102" i="1"/>
  <c r="F137" i="4" s="1"/>
  <c r="E260" i="1"/>
  <c r="E30" i="1"/>
  <c r="E258" i="1"/>
  <c r="E153" i="1"/>
  <c r="F39" i="4" s="1"/>
  <c r="H39" i="4" s="1"/>
  <c r="E254" i="1"/>
  <c r="E85" i="1"/>
  <c r="F124" i="4" s="1"/>
  <c r="E246" i="1"/>
  <c r="E373" i="1"/>
  <c r="F182" i="4" s="1"/>
  <c r="E225" i="1"/>
  <c r="F104" i="4" s="1"/>
  <c r="H104" i="4" s="1"/>
  <c r="E151" i="1"/>
  <c r="F37" i="4" s="1"/>
  <c r="H37" i="4" s="1"/>
  <c r="E213" i="1"/>
  <c r="F93" i="4" s="1"/>
  <c r="H93" i="4" s="1"/>
  <c r="E51" i="1"/>
  <c r="E223" i="1"/>
  <c r="F102" i="4" s="1"/>
  <c r="H102" i="4" s="1"/>
  <c r="E147" i="1"/>
  <c r="F33" i="4" s="1"/>
  <c r="E249" i="1"/>
  <c r="E208" i="1"/>
  <c r="F89" i="4" s="1"/>
  <c r="H89" i="4" s="1"/>
  <c r="E149" i="1"/>
  <c r="F35" i="4" s="1"/>
  <c r="H35" i="4" s="1"/>
  <c r="E238" i="1"/>
  <c r="E312" i="1"/>
  <c r="E155" i="1"/>
  <c r="F41" i="4" s="1"/>
  <c r="E78" i="1"/>
  <c r="F117" i="4" s="1"/>
  <c r="E175" i="1"/>
  <c r="F60" i="4" s="1"/>
  <c r="H60" i="4" s="1"/>
  <c r="E340" i="1"/>
  <c r="E69" i="1"/>
  <c r="F110" i="4" s="1"/>
  <c r="E300" i="1"/>
  <c r="E45" i="1"/>
  <c r="E255" i="1"/>
  <c r="E354" i="1"/>
  <c r="E263" i="1"/>
  <c r="E183" i="1"/>
  <c r="F67" i="4" s="1"/>
  <c r="H67" i="4" s="1"/>
  <c r="E157" i="1"/>
  <c r="F43" i="4" s="1"/>
  <c r="H43" i="4" s="1"/>
  <c r="E193" i="1"/>
  <c r="F76" i="4" s="1"/>
  <c r="H76" i="4" s="1"/>
  <c r="E176" i="1"/>
  <c r="F61" i="4" s="1"/>
  <c r="H61" i="4" s="1"/>
  <c r="E226" i="1"/>
  <c r="F105" i="4" s="1"/>
  <c r="H105" i="4" s="1"/>
  <c r="E231" i="1"/>
  <c r="F179" i="4"/>
  <c r="E341" i="1"/>
  <c r="E19" i="1"/>
  <c r="F157" i="4" s="1"/>
  <c r="E245" i="1"/>
  <c r="E240" i="1"/>
  <c r="E179" i="1"/>
  <c r="E234" i="1"/>
  <c r="E89" i="1"/>
  <c r="F126" i="4" s="1"/>
  <c r="E257" i="1"/>
  <c r="E145" i="1"/>
  <c r="F31" i="4" s="1"/>
  <c r="H31" i="4" s="1"/>
  <c r="E334" i="1"/>
  <c r="E99" i="1"/>
  <c r="F134" i="4" s="1"/>
  <c r="E304" i="1"/>
  <c r="E140" i="1"/>
  <c r="F26" i="4" s="1"/>
  <c r="H26" i="4" s="1"/>
  <c r="E164" i="1"/>
  <c r="F49" i="4" s="1"/>
  <c r="H49" i="4" s="1"/>
  <c r="E172" i="1"/>
  <c r="F57" i="4" s="1"/>
  <c r="H57" i="4" s="1"/>
  <c r="E80" i="1"/>
  <c r="F119" i="4" s="1"/>
  <c r="E160" i="1"/>
  <c r="F46" i="4" s="1"/>
  <c r="H46" i="4" s="1"/>
  <c r="E184" i="1"/>
  <c r="F68" i="4" s="1"/>
  <c r="H68" i="4" s="1"/>
  <c r="E306" i="1" l="1"/>
  <c r="F148" i="4"/>
  <c r="H25" i="4" s="1"/>
  <c r="E61" i="1"/>
  <c r="F163" i="4"/>
  <c r="E374" i="1"/>
  <c r="E315" i="1"/>
  <c r="H91" i="4"/>
  <c r="F63" i="4"/>
  <c r="H63" i="4" s="1"/>
  <c r="F175" i="4"/>
  <c r="F183" i="4" s="1"/>
  <c r="F187" i="4"/>
  <c r="F188" i="4" s="1"/>
  <c r="F107" i="4"/>
  <c r="F9" i="4"/>
  <c r="F170" i="4"/>
  <c r="F171" i="4" s="1"/>
  <c r="F165" i="4"/>
  <c r="F164" i="4"/>
  <c r="E384" i="1" l="1"/>
  <c r="H17" i="4"/>
  <c r="H41" i="4"/>
  <c r="H83" i="4"/>
  <c r="H11" i="4"/>
  <c r="H10" i="4"/>
  <c r="F166" i="4"/>
  <c r="H33" i="4"/>
  <c r="H9" i="4"/>
  <c r="F149" i="4"/>
  <c r="F195" i="4" l="1"/>
</calcChain>
</file>

<file path=xl/sharedStrings.xml><?xml version="1.0" encoding="utf-8"?>
<sst xmlns="http://schemas.openxmlformats.org/spreadsheetml/2006/main" count="1480" uniqueCount="351">
  <si>
    <t>ITEM</t>
  </si>
  <si>
    <t>Hemis:</t>
  </si>
  <si>
    <t>Geslag:</t>
  </si>
  <si>
    <t>%</t>
  </si>
  <si>
    <t>Onderwysbestuur</t>
  </si>
  <si>
    <t>Onderwysreg</t>
  </si>
  <si>
    <t>Opvoedkundige Sielkunde</t>
  </si>
  <si>
    <t>Vergelykende Opvoedkunde</t>
  </si>
  <si>
    <t>Rekenaarwetenskaponderwys</t>
  </si>
  <si>
    <t>April</t>
  </si>
  <si>
    <t>CESM code</t>
  </si>
  <si>
    <t xml:space="preserve">Descriptive Name / </t>
  </si>
  <si>
    <t>Beskrywende naam</t>
  </si>
  <si>
    <t>Campuses /</t>
  </si>
  <si>
    <t>Kampusse</t>
  </si>
  <si>
    <t>P</t>
  </si>
  <si>
    <t>V</t>
  </si>
  <si>
    <t>M</t>
  </si>
  <si>
    <t>Curriculum Studies</t>
  </si>
  <si>
    <t>Kurrikulumstudies</t>
  </si>
  <si>
    <t>CRSE 871</t>
  </si>
  <si>
    <t>√</t>
  </si>
  <si>
    <t>Fisiese Wetenskaponderwys met Natuurwetenskaponderwys</t>
  </si>
  <si>
    <t>PHSE 871</t>
  </si>
  <si>
    <t>Educational Management and Leadership</t>
  </si>
  <si>
    <t>Onderwysbestuur en Leierskap</t>
  </si>
  <si>
    <t>EDMA 871</t>
  </si>
  <si>
    <t>Education Law</t>
  </si>
  <si>
    <t>EDLW 871</t>
  </si>
  <si>
    <t>Educational Psychology</t>
  </si>
  <si>
    <t>EPSY 871</t>
  </si>
  <si>
    <t>International and Comparative Education</t>
  </si>
  <si>
    <t>Internasionale en Vergelykende Opvoedkunde</t>
  </si>
  <si>
    <t>CMPE 871</t>
  </si>
  <si>
    <t>Mathematics Education</t>
  </si>
  <si>
    <t>Wiskunde-onderwys</t>
  </si>
  <si>
    <t>MATE 871</t>
  </si>
  <si>
    <t>Special Needs Education</t>
  </si>
  <si>
    <t>Onderwys vir Spesiale Behoeftes</t>
  </si>
  <si>
    <t>SPNE 871</t>
  </si>
  <si>
    <t>Philosophy of Education</t>
  </si>
  <si>
    <t>Filosofie van Opvoedkunde</t>
  </si>
  <si>
    <t>PHIE 871</t>
  </si>
  <si>
    <t>Physical Education</t>
  </si>
  <si>
    <t>Liggaamlike Opvoeding</t>
  </si>
  <si>
    <t>MOVE 871</t>
  </si>
  <si>
    <t>Information Technology Education*</t>
  </si>
  <si>
    <t>Inligtingstegnologie-onderwys*</t>
  </si>
  <si>
    <t>CSIE 871</t>
  </si>
  <si>
    <t>Maths/Science Education</t>
  </si>
  <si>
    <t>SEDM 871</t>
  </si>
  <si>
    <t>Natural Science Education</t>
  </si>
  <si>
    <t>Fisiese Natuurwetenskaponderwys</t>
  </si>
  <si>
    <t>PHSE 971</t>
  </si>
  <si>
    <t>Educational Management</t>
  </si>
  <si>
    <t>EDMA 971</t>
  </si>
  <si>
    <t>EDLW 971</t>
  </si>
  <si>
    <t>EPSY 971</t>
  </si>
  <si>
    <t>Comparative Education</t>
  </si>
  <si>
    <t>CMPE 971</t>
  </si>
  <si>
    <t>MATE 971</t>
  </si>
  <si>
    <t>SPNE 971</t>
  </si>
  <si>
    <t>PHIE 971</t>
  </si>
  <si>
    <t>MOVE 971</t>
  </si>
  <si>
    <t>Computer Science Education</t>
  </si>
  <si>
    <t>CSIE 971</t>
  </si>
  <si>
    <t>CRSE 971</t>
  </si>
  <si>
    <r>
      <t xml:space="preserve">Curriculum Abbreviation / </t>
    </r>
    <r>
      <rPr>
        <b/>
        <i/>
        <sz val="12"/>
        <color theme="1"/>
        <rFont val="Calibri"/>
        <family val="2"/>
        <scheme val="minor"/>
      </rPr>
      <t>Module kode</t>
    </r>
  </si>
  <si>
    <r>
      <t xml:space="preserve">Credits / </t>
    </r>
    <r>
      <rPr>
        <b/>
        <i/>
        <sz val="12"/>
        <color theme="1"/>
        <rFont val="Calibri"/>
        <family val="2"/>
        <scheme val="minor"/>
      </rPr>
      <t>Krediete</t>
    </r>
  </si>
  <si>
    <r>
      <t xml:space="preserve">Physical Science Education with </t>
    </r>
    <r>
      <rPr>
        <sz val="11"/>
        <color theme="1"/>
        <rFont val="Calibri"/>
        <family val="2"/>
        <scheme val="minor"/>
      </rPr>
      <t>Natural Science Education</t>
    </r>
  </si>
  <si>
    <t>Wiskunde/Wetenskap Onderwys</t>
  </si>
  <si>
    <t xml:space="preserve"> </t>
  </si>
  <si>
    <t>Lecturer:</t>
  </si>
  <si>
    <t>Qualification:</t>
  </si>
  <si>
    <t>Year to which the task agreement applies:</t>
  </si>
  <si>
    <t>Mentor:</t>
  </si>
  <si>
    <t>Post title (example: Snr Lecturer)</t>
  </si>
  <si>
    <t>Staff number:</t>
  </si>
  <si>
    <t>School:</t>
  </si>
  <si>
    <t>Research entity:</t>
  </si>
  <si>
    <t>Race (for equity purposes):</t>
  </si>
  <si>
    <t>CALCULATION AND DETAILS</t>
  </si>
  <si>
    <t>NUMBER OF HOURS</t>
  </si>
  <si>
    <t>Use Addendum A as guideline</t>
  </si>
  <si>
    <t>Student and year of study</t>
  </si>
  <si>
    <t>Module code</t>
  </si>
  <si>
    <t>Hours</t>
  </si>
  <si>
    <t>Provisional title, authors, journal, planned submission date</t>
  </si>
  <si>
    <t>Number of students</t>
  </si>
  <si>
    <t>July</t>
  </si>
  <si>
    <t>Faculty Board: 12 hours</t>
  </si>
  <si>
    <t>WIL Committee: 12 hours</t>
  </si>
  <si>
    <t>Ethics Committee: 55 hours</t>
  </si>
  <si>
    <t>School meetings and functions: 10 hours</t>
  </si>
  <si>
    <t>Mentorship meetings: 8 hours</t>
  </si>
  <si>
    <t>Date of first registration, year of study, supervisor/promoter</t>
  </si>
  <si>
    <t>Registration date:                 Year of study:</t>
  </si>
  <si>
    <t xml:space="preserve">Study leader / Promotor: </t>
  </si>
  <si>
    <t>List any other matter that should be considered in your opinion and allocate realistic hours. This includes, for example, other research output, short course presentations that form part of the task agreement (without remuneration), quality control of short courses, etc.</t>
  </si>
  <si>
    <t>TOTAL HOURS</t>
  </si>
  <si>
    <r>
      <rPr>
        <b/>
        <sz val="11"/>
        <color theme="1"/>
        <rFont val="Calibri"/>
        <family val="2"/>
        <scheme val="minor"/>
      </rPr>
      <t>Date:</t>
    </r>
    <r>
      <rPr>
        <sz val="11"/>
        <color theme="1"/>
        <rFont val="Calibri"/>
        <family val="2"/>
        <scheme val="minor"/>
      </rPr>
      <t xml:space="preserve"> ……………………………………</t>
    </r>
  </si>
  <si>
    <r>
      <t>Date:</t>
    </r>
    <r>
      <rPr>
        <sz val="11"/>
        <color theme="1"/>
        <rFont val="Calibri"/>
        <family val="2"/>
        <scheme val="minor"/>
      </rPr>
      <t xml:space="preserve"> …………………………………</t>
    </r>
  </si>
  <si>
    <t>CODES FOR SUPERVISION AND RESEARCH</t>
  </si>
  <si>
    <t>CESM codes for research discipline (must be the 6-figure code)</t>
  </si>
  <si>
    <t>Number of students CONTACT (a)</t>
  </si>
  <si>
    <t>Number of students DISTANCE (d)</t>
  </si>
  <si>
    <t>Total number of hours contact sessions DISTANCE (e)</t>
  </si>
  <si>
    <t>Calculation of hours</t>
  </si>
  <si>
    <t>Number of lectures</t>
  </si>
  <si>
    <t>Preparation (contact and distance lecturer)</t>
  </si>
  <si>
    <t>Support to students</t>
  </si>
  <si>
    <r>
      <t xml:space="preserve">Assessment </t>
    </r>
    <r>
      <rPr>
        <sz val="11"/>
        <color rgb="FFFF0000"/>
        <rFont val="Calibri"/>
        <family val="2"/>
        <scheme val="minor"/>
      </rPr>
      <t>(ONLY CONTACT)</t>
    </r>
  </si>
  <si>
    <t>Teaching administration</t>
  </si>
  <si>
    <t>Total</t>
  </si>
  <si>
    <t>* Assessment (distance) is included under marking quota on task time form</t>
  </si>
  <si>
    <t>Year level adjustment (none)</t>
  </si>
  <si>
    <t>MODULE CODE</t>
  </si>
  <si>
    <t>Year level adjustment</t>
  </si>
  <si>
    <t>Position:</t>
  </si>
  <si>
    <t>Race:</t>
  </si>
  <si>
    <t>% Time</t>
  </si>
  <si>
    <t>Number of modules</t>
  </si>
  <si>
    <t>Total % time</t>
  </si>
  <si>
    <t>Other aspects like study guides, moderation, etc.</t>
  </si>
  <si>
    <t>CESM-Kode</t>
  </si>
  <si>
    <t>Projects</t>
  </si>
  <si>
    <t>Articles</t>
  </si>
  <si>
    <t>Own qualification</t>
  </si>
  <si>
    <t>Other</t>
  </si>
  <si>
    <t>Code</t>
  </si>
  <si>
    <t>% Time spent</t>
  </si>
  <si>
    <t>GRAND TOTAL</t>
  </si>
  <si>
    <t>HOURS</t>
  </si>
  <si>
    <r>
      <rPr>
        <b/>
        <sz val="11"/>
        <color theme="1"/>
        <rFont val="Calibri"/>
        <family val="2"/>
        <scheme val="minor"/>
      </rPr>
      <t xml:space="preserve">Master's: 300 hours per year (for a maximum of 3 years).                                       PhD: 300 hours per year (for a maximum of 4 years).                                                   </t>
    </r>
    <r>
      <rPr>
        <sz val="11"/>
        <color theme="1"/>
        <rFont val="Calibri"/>
        <family val="2"/>
        <scheme val="minor"/>
      </rPr>
      <t xml:space="preserve">Provide details (date of first registration, year of study, etc.) below.                                                                                                                                                 </t>
    </r>
    <r>
      <rPr>
        <sz val="11"/>
        <color rgb="FFFF0000"/>
        <rFont val="Calibri"/>
        <family val="2"/>
        <scheme val="minor"/>
      </rPr>
      <t>Note:</t>
    </r>
    <r>
      <rPr>
        <sz val="11"/>
        <color theme="1"/>
        <rFont val="Calibri"/>
        <family val="2"/>
        <scheme val="minor"/>
      </rPr>
      <t xml:space="preserve"> Study leave must be deducted from the hours (1 week of study leave = 40 hours); e.g. if 10 weeks of study leave has been granted, then 400 hours have already been allocated.</t>
    </r>
  </si>
  <si>
    <t>Research and Innovation Committee: 55 hours</t>
  </si>
  <si>
    <t>WIL Excursion</t>
  </si>
  <si>
    <t>Gender:</t>
  </si>
  <si>
    <t>COMMENTS BY SCHOOL DIRECTOR</t>
  </si>
  <si>
    <t>Scientific Committee meetings: 55 hours per entity</t>
  </si>
  <si>
    <t>Norm = 1728 hours</t>
  </si>
  <si>
    <t>Preparation: 1 hour preparation per presentation</t>
  </si>
  <si>
    <t>Organising: 3 hours as part of the organizing committee</t>
  </si>
  <si>
    <t>SMHE 873</t>
  </si>
  <si>
    <r>
      <t xml:space="preserve">Maximum of 20 hours per module.  </t>
    </r>
    <r>
      <rPr>
        <b/>
        <sz val="11"/>
        <color theme="1"/>
        <rFont val="Calibri"/>
        <family val="2"/>
        <scheme val="minor"/>
      </rPr>
      <t>List modules and hours below.</t>
    </r>
  </si>
  <si>
    <r>
      <t xml:space="preserve">Maximum of 50 hours per module.  </t>
    </r>
    <r>
      <rPr>
        <b/>
        <sz val="11"/>
        <color theme="1"/>
        <rFont val="Calibri"/>
        <family val="2"/>
        <scheme val="minor"/>
      </rPr>
      <t>List modules and hours below.</t>
    </r>
  </si>
  <si>
    <r>
      <t xml:space="preserve">Indicate committees of which you are a member by allocating hours per year as indicated. </t>
    </r>
    <r>
      <rPr>
        <b/>
        <sz val="11"/>
        <color theme="1"/>
        <rFont val="Calibri"/>
        <family val="2"/>
        <scheme val="minor"/>
      </rPr>
      <t>20 additional hours if you are a committee chair.</t>
    </r>
  </si>
  <si>
    <t>Number of proposals</t>
  </si>
  <si>
    <r>
      <t>Preparation (contact and distance lecturer)</t>
    </r>
    <r>
      <rPr>
        <sz val="11"/>
        <color rgb="FF92D050"/>
        <rFont val="Calibri"/>
        <family val="2"/>
        <scheme val="minor"/>
      </rPr>
      <t xml:space="preserve"> </t>
    </r>
  </si>
  <si>
    <r>
      <rPr>
        <b/>
        <sz val="11"/>
        <rFont val="Calibri"/>
        <family val="2"/>
        <scheme val="minor"/>
      </rPr>
      <t xml:space="preserve">Research project participant (MORE THAN 5 PARTICIPANTS)                                 </t>
    </r>
    <r>
      <rPr>
        <sz val="11"/>
        <rFont val="Calibri"/>
        <family val="2"/>
        <scheme val="minor"/>
      </rPr>
      <t xml:space="preserve">                                 
(no funding = 8 hours; under R20 000 = 20 hours; R20 001—R50 000 = 30 hours; R50 001—R100 000 = 60 hours; R100 001—R500 000 = 80 hours; more than R500 000 = 120 hours).                                     
</t>
    </r>
    <r>
      <rPr>
        <b/>
        <sz val="11"/>
        <color rgb="FFFF0000"/>
        <rFont val="Calibri"/>
        <family val="2"/>
        <scheme val="minor"/>
      </rPr>
      <t xml:space="preserve">NB! </t>
    </r>
    <r>
      <rPr>
        <b/>
        <u/>
        <sz val="11"/>
        <rFont val="Calibri"/>
        <family val="2"/>
        <scheme val="minor"/>
      </rPr>
      <t>List details below.</t>
    </r>
  </si>
  <si>
    <t>POP contributions</t>
  </si>
  <si>
    <t>Indicate  hours  for  ROR programme</t>
  </si>
  <si>
    <t>Material: 3 hours for material development and 1 hour for material revision</t>
  </si>
  <si>
    <r>
      <rPr>
        <sz val="11"/>
        <rFont val="Calibri"/>
        <family val="2"/>
        <scheme val="minor"/>
      </rPr>
      <t>Presentation: 1 hour per presentation</t>
    </r>
  </si>
  <si>
    <r>
      <rPr>
        <sz val="11"/>
        <rFont val="Calibri"/>
        <family val="2"/>
        <scheme val="minor"/>
      </rPr>
      <t xml:space="preserve">Preparation: 1 hour per presentation </t>
    </r>
  </si>
  <si>
    <r>
      <rPr>
        <sz val="11"/>
        <rFont val="Calibri"/>
        <family val="2"/>
        <scheme val="minor"/>
      </rPr>
      <t>Facilitator: 1 hour per presentation (assisting presenter)</t>
    </r>
  </si>
  <si>
    <r>
      <rPr>
        <sz val="11"/>
        <rFont val="Calibri"/>
        <family val="2"/>
        <scheme val="minor"/>
      </rPr>
      <t>Theme leader: 5 hours</t>
    </r>
  </si>
  <si>
    <r>
      <rPr>
        <sz val="11"/>
        <rFont val="Calibri"/>
        <family val="2"/>
        <scheme val="minor"/>
      </rPr>
      <t>Organising: 6 hours as part of the planning and organizing of POP</t>
    </r>
  </si>
  <si>
    <t>Material development: 5 hours per theme</t>
  </si>
  <si>
    <t>Entity Exco meetings: 30 hours</t>
  </si>
  <si>
    <t>Research Focus Area/Entity meetings: Maximum of 10 hours</t>
  </si>
  <si>
    <t>School Management Committee: 24 hours</t>
  </si>
  <si>
    <t>Subject Group meetings: 22 hours</t>
  </si>
  <si>
    <t>Faculty Forums: Maximum of 6 hours</t>
  </si>
  <si>
    <t>Research Focus Area/Unit Management Committee meetings: 
Maximum of 20 hours</t>
  </si>
  <si>
    <t>List your research marking quota below.      (Max 80 proposals and 40 reports).</t>
  </si>
  <si>
    <r>
      <rPr>
        <b/>
        <sz val="11"/>
        <color theme="1"/>
        <rFont val="Calibri"/>
        <family val="2"/>
        <scheme val="minor"/>
      </rPr>
      <t>List the module codes and credits of the study guides you are going revise below.</t>
    </r>
    <r>
      <rPr>
        <sz val="11"/>
        <color theme="1"/>
        <rFont val="Calibri"/>
        <family val="2"/>
        <scheme val="minor"/>
      </rPr>
      <t xml:space="preserve">
8-credit study guide = 15 hours.       
12-credit  study guide = 22 hours.      
16 and more credits study guide = 30 hours.    </t>
    </r>
  </si>
  <si>
    <t>CESM-research code and time spent in %</t>
  </si>
  <si>
    <r>
      <t xml:space="preserve">30 minutes (0,5 hours) per paper to be moderated, internally and externally.           
</t>
    </r>
    <r>
      <rPr>
        <b/>
        <sz val="11"/>
        <color rgb="FFFF0000"/>
        <rFont val="Calibri"/>
        <family val="2"/>
        <scheme val="minor"/>
      </rPr>
      <t>NB!</t>
    </r>
    <r>
      <rPr>
        <sz val="11"/>
        <color theme="1"/>
        <rFont val="Calibri"/>
        <family val="2"/>
        <scheme val="minor"/>
      </rPr>
      <t xml:space="preserve"> </t>
    </r>
    <r>
      <rPr>
        <b/>
        <u/>
        <sz val="11"/>
        <color theme="1"/>
        <rFont val="Calibri"/>
        <family val="2"/>
        <scheme val="minor"/>
      </rPr>
      <t>List modules/papers and institution below.</t>
    </r>
  </si>
  <si>
    <r>
      <t xml:space="preserve">List your marking quota below and allocate hours as follows:  15 minutes (0,25 hours) per examination script / assignment </t>
    </r>
    <r>
      <rPr>
        <b/>
        <sz val="11"/>
        <color theme="1"/>
        <rFont val="Calibri"/>
        <family val="2"/>
        <scheme val="minor"/>
      </rPr>
      <t>(maximum 1000 examination scripts = 250 hours).</t>
    </r>
  </si>
  <si>
    <t>Presentation: 1 hour per presentation times  number of presentations divided by number of presenters</t>
  </si>
  <si>
    <t>TOTAL HOURS BEFORE ASSISTANCE</t>
  </si>
  <si>
    <t>TOTAL HOURS OF ASSISTANCE TO BE PROVIDED (ADDENDUM C)</t>
  </si>
  <si>
    <t>Faculty of Education</t>
  </si>
  <si>
    <t>TPED 176/177/178 (MC, PC, VC, DL)</t>
  </si>
  <si>
    <t>TPED 276/277/278 (MC, PC, VC, DL)</t>
  </si>
  <si>
    <t>TPED 376/377/378 (MC, PC, VC, DL)</t>
  </si>
  <si>
    <t>TPED 476/477/478 (MC, PC, VC, DL)</t>
  </si>
  <si>
    <t>GRAND TOTAL: SECTION 1</t>
  </si>
  <si>
    <t>GRAND TOTAL: SECTION 2</t>
  </si>
  <si>
    <t>GRAND TOTAL: SECTION 3</t>
  </si>
  <si>
    <t>GRAND TOTAL: SECTION 4</t>
  </si>
  <si>
    <t>GRAND TOTAL: SECTION 5</t>
  </si>
  <si>
    <t>GRAND TOTAL: SECTION 6</t>
  </si>
  <si>
    <t>ERTP 671 / LERP 671</t>
  </si>
  <si>
    <t>Personal Research, Innovation and/or Creative Outputs</t>
  </si>
  <si>
    <t xml:space="preserve">Teaching and Learning </t>
  </si>
  <si>
    <t>Academic Leadership and Administration</t>
  </si>
  <si>
    <t>AWIL 521</t>
  </si>
  <si>
    <t>AWIL 522</t>
  </si>
  <si>
    <t>AWIL 523</t>
  </si>
  <si>
    <t>AWIL 524</t>
  </si>
  <si>
    <t>RWIL 111</t>
  </si>
  <si>
    <t>RWIL 211</t>
  </si>
  <si>
    <t>RWIL 221</t>
  </si>
  <si>
    <t>RWIL 311</t>
  </si>
  <si>
    <t>RWIL 321</t>
  </si>
  <si>
    <t>RWIL 121</t>
  </si>
  <si>
    <t>TPED 571 (MC, PC, VC, DL)</t>
  </si>
  <si>
    <r>
      <rPr>
        <sz val="11"/>
        <rFont val="Calibri"/>
        <family val="2"/>
        <scheme val="minor"/>
      </rPr>
      <t xml:space="preserve">Maximum of 60 hours per module for </t>
    </r>
    <r>
      <rPr>
        <u/>
        <sz val="11"/>
        <rFont val="Calibri"/>
        <family val="2"/>
        <scheme val="minor"/>
      </rPr>
      <t>phasing out paper-based programmes</t>
    </r>
    <r>
      <rPr>
        <sz val="11"/>
        <rFont val="Calibri"/>
        <family val="2"/>
        <scheme val="minor"/>
      </rPr>
      <t>.</t>
    </r>
    <r>
      <rPr>
        <sz val="11"/>
        <color theme="1"/>
        <rFont val="Calibri"/>
        <family val="2"/>
        <scheme val="minor"/>
      </rPr>
      <t xml:space="preserve"> </t>
    </r>
    <r>
      <rPr>
        <u/>
        <sz val="11"/>
        <color theme="1"/>
        <rFont val="Calibri"/>
        <family val="2"/>
        <scheme val="minor"/>
      </rPr>
      <t>RWIL and AWIL modules included at maximum 60 hours per semester.</t>
    </r>
    <r>
      <rPr>
        <sz val="11"/>
        <color theme="1"/>
        <rFont val="Calibri"/>
        <family val="2"/>
        <scheme val="minor"/>
      </rPr>
      <t xml:space="preserve">  </t>
    </r>
    <r>
      <rPr>
        <b/>
        <sz val="11"/>
        <color theme="1"/>
        <rFont val="Calibri"/>
        <family val="2"/>
        <scheme val="minor"/>
      </rPr>
      <t>List modules and hours below.</t>
    </r>
  </si>
  <si>
    <r>
      <rPr>
        <b/>
        <sz val="11"/>
        <color theme="1"/>
        <rFont val="Calibri"/>
        <family val="2"/>
        <scheme val="minor"/>
      </rPr>
      <t xml:space="preserve">Supervision regarding structured MEd research   </t>
    </r>
    <r>
      <rPr>
        <b/>
        <sz val="11"/>
        <color rgb="FFFF0000"/>
        <rFont val="Calibri"/>
        <family val="2"/>
        <scheme val="minor"/>
      </rPr>
      <t>(Only applicable from 2025)</t>
    </r>
    <r>
      <rPr>
        <b/>
        <sz val="11"/>
        <color theme="1"/>
        <rFont val="Calibri"/>
        <family val="2"/>
        <scheme val="minor"/>
      </rPr>
      <t xml:space="preserve">    </t>
    </r>
    <r>
      <rPr>
        <sz val="11"/>
        <color theme="1"/>
        <rFont val="Calibri"/>
        <family val="2"/>
        <scheme val="minor"/>
      </rPr>
      <t xml:space="preserve">    
40 hours per student.                                      
</t>
    </r>
    <r>
      <rPr>
        <b/>
        <sz val="11"/>
        <color theme="1"/>
        <rFont val="Calibri"/>
        <family val="2"/>
        <scheme val="minor"/>
      </rPr>
      <t>Indicate the number of students and hours below.</t>
    </r>
  </si>
  <si>
    <r>
      <rPr>
        <b/>
        <sz val="11"/>
        <color theme="1"/>
        <rFont val="Calibri"/>
        <family val="2"/>
        <scheme val="minor"/>
      </rPr>
      <t xml:space="preserve">Only articles to be submitted in the following year, calculated as follows:   </t>
    </r>
    <r>
      <rPr>
        <sz val="11"/>
        <color theme="1"/>
        <rFont val="Calibri"/>
        <family val="2"/>
        <scheme val="minor"/>
      </rPr>
      <t xml:space="preserve"> 
</t>
    </r>
    <r>
      <rPr>
        <b/>
        <u/>
        <sz val="11"/>
        <color theme="1"/>
        <rFont val="Calibri"/>
        <family val="2"/>
        <scheme val="minor"/>
      </rPr>
      <t>Single author:</t>
    </r>
    <r>
      <rPr>
        <sz val="11"/>
        <color theme="1"/>
        <rFont val="Calibri"/>
        <family val="2"/>
        <scheme val="minor"/>
      </rPr>
      <t xml:space="preserve">   150 hours for ISI journal and 100 hours for DHE journal.        
</t>
    </r>
    <r>
      <rPr>
        <b/>
        <u/>
        <sz val="11"/>
        <color theme="1"/>
        <rFont val="Calibri"/>
        <family val="2"/>
        <scheme val="minor"/>
      </rPr>
      <t xml:space="preserve">One of two authors:   </t>
    </r>
    <r>
      <rPr>
        <sz val="11"/>
        <color theme="1"/>
        <rFont val="Calibri"/>
        <family val="2"/>
        <scheme val="minor"/>
      </rPr>
      <t xml:space="preserve">75 hours for ISI journal and 50 hours for DHE journal.   
</t>
    </r>
    <r>
      <rPr>
        <b/>
        <u/>
        <sz val="11"/>
        <color theme="1"/>
        <rFont val="Calibri"/>
        <family val="2"/>
        <scheme val="minor"/>
      </rPr>
      <t>One of three authors</t>
    </r>
    <r>
      <rPr>
        <u/>
        <sz val="11"/>
        <color theme="1"/>
        <rFont val="Calibri"/>
        <family val="2"/>
        <scheme val="minor"/>
      </rPr>
      <t>:</t>
    </r>
    <r>
      <rPr>
        <sz val="11"/>
        <color theme="1"/>
        <rFont val="Calibri"/>
        <family val="2"/>
        <scheme val="minor"/>
      </rPr>
      <t xml:space="preserve">   50 hours for ISI journal and 35 hours for DHE journal.     </t>
    </r>
  </si>
  <si>
    <t>Social Responsiveness (Community Engagement and/or Industry Involvement)</t>
  </si>
  <si>
    <t>Postgraduate Supervision</t>
  </si>
  <si>
    <t>TOTAL Teaching and Learning (including Supervision)</t>
  </si>
  <si>
    <t>TOTAL Personal Research, Innovation and/or Creative Outputs</t>
  </si>
  <si>
    <t>TOTAL Academic Leadership and Administration</t>
  </si>
  <si>
    <t>TOTAL Social Responsiveness</t>
  </si>
  <si>
    <t>Language Education /</t>
  </si>
  <si>
    <t>EDSL 871</t>
  </si>
  <si>
    <t xml:space="preserve">Taalonderwys  </t>
  </si>
  <si>
    <t>EDSL 971</t>
  </si>
  <si>
    <t>OHS Committee/Representatives</t>
  </si>
  <si>
    <r>
      <t xml:space="preserve">Maximum of </t>
    </r>
    <r>
      <rPr>
        <b/>
        <sz val="11"/>
        <rFont val="Calibri"/>
        <family val="2"/>
        <scheme val="minor"/>
      </rPr>
      <t>60 hours</t>
    </r>
    <r>
      <rPr>
        <sz val="11"/>
        <rFont val="Calibri"/>
        <family val="2"/>
        <scheme val="minor"/>
      </rPr>
      <t xml:space="preserve"> per module. </t>
    </r>
    <r>
      <rPr>
        <b/>
        <sz val="11"/>
        <rFont val="Calibri"/>
        <family val="2"/>
        <scheme val="minor"/>
      </rPr>
      <t>Indicate hours for modules.  (NOT applicable to phasing out paper-based programmes)</t>
    </r>
  </si>
  <si>
    <r>
      <rPr>
        <b/>
        <sz val="11"/>
        <rFont val="Calibri"/>
        <family val="2"/>
        <scheme val="minor"/>
      </rPr>
      <t xml:space="preserve">ERTP / LERP supervision    </t>
    </r>
    <r>
      <rPr>
        <sz val="11"/>
        <rFont val="Calibri"/>
        <family val="2"/>
        <scheme val="minor"/>
      </rPr>
      <t xml:space="preserve">     
25 hours per student with a maximum of 15 students.  
</t>
    </r>
    <r>
      <rPr>
        <b/>
        <sz val="11"/>
        <rFont val="Calibri"/>
        <family val="2"/>
        <scheme val="minor"/>
      </rPr>
      <t>Indicate the number of students below and provide hours.</t>
    </r>
  </si>
  <si>
    <t xml:space="preserve">Under health and safety law, each employee has the duty to take care of their  own health and safety and that of others who may be affected by the former’s actions or omissions at work. </t>
  </si>
  <si>
    <t>Teaching and Learning Committee: 18 hours</t>
  </si>
  <si>
    <t>CE&amp;SR Committee: 8 hours</t>
  </si>
  <si>
    <t>Occupational Health &amp; Safety</t>
  </si>
  <si>
    <t>TOTAL Occupational Health &amp; Safety</t>
  </si>
  <si>
    <t>People Management</t>
  </si>
  <si>
    <t>TOTAL People Management</t>
  </si>
  <si>
    <r>
      <rPr>
        <b/>
        <sz val="11"/>
        <color theme="1"/>
        <rFont val="Calibri"/>
        <family val="2"/>
        <scheme val="minor"/>
      </rPr>
      <t>ERTP</t>
    </r>
    <r>
      <rPr>
        <b/>
        <sz val="11"/>
        <rFont val="Calibri"/>
        <family val="2"/>
        <scheme val="minor"/>
      </rPr>
      <t>/LERP</t>
    </r>
    <r>
      <rPr>
        <sz val="11"/>
        <color theme="1"/>
        <rFont val="Calibri"/>
        <family val="2"/>
        <scheme val="minor"/>
      </rPr>
      <t xml:space="preserve"> Research proposals (2 assignments) @ 30min (0,5 hours) per student</t>
    </r>
  </si>
  <si>
    <r>
      <rPr>
        <b/>
        <sz val="11"/>
        <color theme="1"/>
        <rFont val="Calibri"/>
        <family val="2"/>
        <scheme val="minor"/>
      </rPr>
      <t>ERTP/</t>
    </r>
    <r>
      <rPr>
        <b/>
        <sz val="11"/>
        <rFont val="Calibri"/>
        <family val="2"/>
        <scheme val="minor"/>
      </rPr>
      <t>LERP</t>
    </r>
    <r>
      <rPr>
        <sz val="11"/>
        <rFont val="Calibri"/>
        <family val="2"/>
        <scheme val="minor"/>
      </rPr>
      <t xml:space="preserve"> </t>
    </r>
    <r>
      <rPr>
        <sz val="11"/>
        <color theme="1"/>
        <rFont val="Calibri"/>
        <family val="2"/>
        <scheme val="minor"/>
      </rPr>
      <t>Research reports @ 2 hours per student</t>
    </r>
  </si>
  <si>
    <t>Faculty Management Committee: 33 hours</t>
  </si>
  <si>
    <r>
      <rPr>
        <b/>
        <sz val="11"/>
        <color theme="1"/>
        <rFont val="Calibri"/>
        <family val="2"/>
        <scheme val="minor"/>
      </rPr>
      <t>Critical reading of research proposals</t>
    </r>
    <r>
      <rPr>
        <sz val="11"/>
        <color theme="1"/>
        <rFont val="Calibri"/>
        <family val="2"/>
        <scheme val="minor"/>
      </rPr>
      <t xml:space="preserve">
2 hours per research proposals read. 
</t>
    </r>
    <r>
      <rPr>
        <sz val="11"/>
        <rFont val="Calibri"/>
        <family val="2"/>
        <scheme val="minor"/>
      </rPr>
      <t>List details of Research Entity below.</t>
    </r>
  </si>
  <si>
    <r>
      <rPr>
        <b/>
        <sz val="11"/>
        <color theme="1"/>
        <rFont val="Calibri"/>
        <family val="2"/>
        <scheme val="minor"/>
      </rPr>
      <t>Editor or sub-editor</t>
    </r>
    <r>
      <rPr>
        <sz val="11"/>
        <color theme="1"/>
        <rFont val="Calibri"/>
        <family val="2"/>
        <scheme val="minor"/>
      </rPr>
      <t xml:space="preserve">
Only for subsidy-bearing books = 50 - 100 hours</t>
    </r>
  </si>
  <si>
    <r>
      <t xml:space="preserve">1.1 Subsidy-bearing articles
</t>
    </r>
    <r>
      <rPr>
        <b/>
        <sz val="11"/>
        <color theme="7"/>
        <rFont val="Calibri"/>
        <family val="2"/>
        <scheme val="minor"/>
      </rPr>
      <t xml:space="preserve">
</t>
    </r>
  </si>
  <si>
    <t>SECTION 1
DIY Performance Agreement KPA: Personal Research, Innovation and/or Creative Outputs</t>
  </si>
  <si>
    <t xml:space="preserve">1.5. Furthering of own qualification
</t>
  </si>
  <si>
    <t xml:space="preserve">2.1 MEd &amp; PhD supervision 
</t>
  </si>
  <si>
    <t>SECTION 2
DIY Performance Agreement KPA: Teaching and Learning (including higher degree supervision)</t>
  </si>
  <si>
    <t>Jan/Feb</t>
  </si>
  <si>
    <r>
      <t xml:space="preserve">Maximum of 3 with 30 hours per committee per year </t>
    </r>
    <r>
      <rPr>
        <b/>
        <sz val="11"/>
        <color theme="1"/>
        <rFont val="Calibri"/>
        <family val="2"/>
        <scheme val="minor"/>
      </rPr>
      <t xml:space="preserve"> </t>
    </r>
    <r>
      <rPr>
        <sz val="11"/>
        <color theme="1"/>
        <rFont val="Calibri"/>
        <family val="2"/>
        <scheme val="minor"/>
      </rPr>
      <t>(e.g. NRF rating panel, national subject committee, Department of Education advisory committee, committee member of academic association, etc.).</t>
    </r>
    <r>
      <rPr>
        <b/>
        <sz val="11"/>
        <color theme="1"/>
        <rFont val="Calibri"/>
        <family val="2"/>
        <scheme val="minor"/>
      </rPr>
      <t xml:space="preserve">
</t>
    </r>
    <r>
      <rPr>
        <b/>
        <sz val="11"/>
        <color rgb="FFFF0000"/>
        <rFont val="Calibri"/>
        <family val="2"/>
        <scheme val="minor"/>
      </rPr>
      <t xml:space="preserve">NB! </t>
    </r>
    <r>
      <rPr>
        <b/>
        <sz val="11"/>
        <color theme="1"/>
        <rFont val="Calibri"/>
        <family val="2"/>
        <scheme val="minor"/>
      </rPr>
      <t>Name committees below:</t>
    </r>
  </si>
  <si>
    <r>
      <t xml:space="preserve">Research project leader                                                                                                                                      
</t>
    </r>
    <r>
      <rPr>
        <sz val="11"/>
        <rFont val="Calibri"/>
        <family val="2"/>
        <scheme val="minor"/>
      </rPr>
      <t>(no funding = 50 hours; under R20 000 = 80 hours; R20 001—R50 000 = 100 hours; R50 001—R100 000 = 150 hours; R100 001—R500 000 = 200 hours; more than R500 001 = 300 hours)</t>
    </r>
    <r>
      <rPr>
        <b/>
        <sz val="11"/>
        <rFont val="Calibri"/>
        <family val="2"/>
        <scheme val="minor"/>
      </rPr>
      <t xml:space="preserve">.                                         </t>
    </r>
    <r>
      <rPr>
        <b/>
        <sz val="11"/>
        <color rgb="FFFF0000"/>
        <rFont val="Calibri"/>
        <family val="2"/>
        <scheme val="minor"/>
      </rPr>
      <t>NB!</t>
    </r>
    <r>
      <rPr>
        <b/>
        <sz val="11"/>
        <rFont val="Calibri"/>
        <family val="2"/>
        <scheme val="minor"/>
      </rPr>
      <t xml:space="preserve"> </t>
    </r>
    <r>
      <rPr>
        <b/>
        <u/>
        <sz val="11"/>
        <rFont val="Calibri"/>
        <family val="2"/>
        <scheme val="minor"/>
      </rPr>
      <t>List research projects below.</t>
    </r>
  </si>
  <si>
    <r>
      <rPr>
        <b/>
        <sz val="11"/>
        <rFont val="Calibri"/>
        <family val="2"/>
        <scheme val="minor"/>
      </rPr>
      <t xml:space="preserve">Research project participant (1 TO 5 PARTICIPANTS)
</t>
    </r>
    <r>
      <rPr>
        <sz val="11"/>
        <rFont val="Calibri"/>
        <family val="2"/>
        <scheme val="minor"/>
      </rPr>
      <t xml:space="preserve">(no funding = 10 hours; under R20 000 = 30 hours; R20 001—R50 000 = 60 hours; R50 001—R100 000 = 80 hours; R100 001—R500 000 = 100 hours; more than R500 000 = 200 hours).                                               </t>
    </r>
    <r>
      <rPr>
        <b/>
        <sz val="11"/>
        <color rgb="FFFF0000"/>
        <rFont val="Calibri"/>
        <family val="2"/>
        <scheme val="minor"/>
      </rPr>
      <t xml:space="preserve">NB! </t>
    </r>
    <r>
      <rPr>
        <b/>
        <u/>
        <sz val="11"/>
        <rFont val="Calibri"/>
        <family val="2"/>
        <scheme val="minor"/>
      </rPr>
      <t>List details below.</t>
    </r>
  </si>
  <si>
    <t>Maximum of 120 hours per year for WIL (40 hours per session).
Maximum 24 hours per excursion.</t>
  </si>
  <si>
    <t>2nd year modules: BEd and Diploma</t>
  </si>
  <si>
    <t>1st year modules: BEd and Diploma</t>
  </si>
  <si>
    <t>4th year modules: BEd;  
All modules: PGCE and AdvDip (ADE)</t>
  </si>
  <si>
    <t>3rd year modules: BEd and Diploma; 
All modules: AdvCert (ACT)</t>
  </si>
  <si>
    <r>
      <t xml:space="preserve">MEd Structured
</t>
    </r>
    <r>
      <rPr>
        <b/>
        <sz val="18"/>
        <color rgb="FFFF0000"/>
        <rFont val="Calibri"/>
        <family val="2"/>
        <scheme val="minor"/>
      </rPr>
      <t>(from 2025)</t>
    </r>
  </si>
  <si>
    <r>
      <t xml:space="preserve">Entity leader (niche/niche 0): 100 hours  
</t>
    </r>
    <r>
      <rPr>
        <b/>
        <sz val="11"/>
        <color rgb="FFFF0000"/>
        <rFont val="Calibri"/>
        <family val="2"/>
        <scheme val="minor"/>
      </rPr>
      <t xml:space="preserve">NB! </t>
    </r>
    <r>
      <rPr>
        <b/>
        <sz val="11"/>
        <rFont val="Calibri"/>
        <family val="2"/>
        <scheme val="minor"/>
      </rPr>
      <t>List below.</t>
    </r>
  </si>
  <si>
    <r>
      <rPr>
        <b/>
        <sz val="11"/>
        <color theme="1"/>
        <rFont val="Calibri"/>
        <family val="2"/>
        <scheme val="minor"/>
      </rPr>
      <t>Papers</t>
    </r>
    <r>
      <rPr>
        <sz val="11"/>
        <color theme="1"/>
        <rFont val="Calibri"/>
        <family val="2"/>
        <scheme val="minor"/>
      </rPr>
      <t xml:space="preserve"> </t>
    </r>
    <r>
      <rPr>
        <b/>
        <sz val="11"/>
        <color theme="1"/>
        <rFont val="Calibri"/>
        <family val="2"/>
        <scheme val="minor"/>
      </rPr>
      <t xml:space="preserve">to be presented </t>
    </r>
    <r>
      <rPr>
        <sz val="11"/>
        <color theme="1"/>
        <rFont val="Calibri"/>
        <family val="2"/>
        <scheme val="minor"/>
      </rPr>
      <t xml:space="preserve"> 
Maximum 45 hours per year consisting of 15 hours per conference.     
</t>
    </r>
    <r>
      <rPr>
        <b/>
        <sz val="11"/>
        <color rgb="FFFF0000"/>
        <rFont val="Calibri"/>
        <family val="2"/>
        <scheme val="minor"/>
      </rPr>
      <t>NB!</t>
    </r>
    <r>
      <rPr>
        <sz val="11"/>
        <color theme="1"/>
        <rFont val="Calibri"/>
        <family val="2"/>
        <scheme val="minor"/>
      </rPr>
      <t xml:space="preserve"> </t>
    </r>
    <r>
      <rPr>
        <b/>
        <u/>
        <sz val="11"/>
        <rFont val="Calibri"/>
        <family val="2"/>
        <scheme val="minor"/>
      </rPr>
      <t>List details below.</t>
    </r>
  </si>
  <si>
    <r>
      <rPr>
        <b/>
        <sz val="11"/>
        <color theme="1"/>
        <rFont val="Calibri"/>
        <family val="2"/>
        <scheme val="minor"/>
      </rPr>
      <t xml:space="preserve">Contributions to academic books 
</t>
    </r>
    <r>
      <rPr>
        <b/>
        <sz val="11"/>
        <color rgb="FFFF0000"/>
        <rFont val="Calibri"/>
        <family val="2"/>
        <scheme val="minor"/>
      </rPr>
      <t>(Contributions to university and school textbooks should be listed under Section 4.)</t>
    </r>
    <r>
      <rPr>
        <sz val="11"/>
        <color theme="1"/>
        <rFont val="Calibri"/>
        <family val="2"/>
        <scheme val="minor"/>
      </rPr>
      <t xml:space="preserve">
Only chapters in </t>
    </r>
    <r>
      <rPr>
        <b/>
        <sz val="11"/>
        <color theme="1"/>
        <rFont val="Calibri"/>
        <family val="2"/>
        <scheme val="minor"/>
      </rPr>
      <t>subsidy-bearing books</t>
    </r>
    <r>
      <rPr>
        <sz val="11"/>
        <color theme="1"/>
        <rFont val="Calibri"/>
        <family val="2"/>
        <scheme val="minor"/>
      </rPr>
      <t xml:space="preserve"> to be submitted in the following year, calculated as follows:
</t>
    </r>
    <r>
      <rPr>
        <u/>
        <sz val="11"/>
        <color theme="1"/>
        <rFont val="Calibri"/>
        <family val="2"/>
        <scheme val="minor"/>
      </rPr>
      <t>Single author:</t>
    </r>
    <r>
      <rPr>
        <sz val="11"/>
        <color theme="1"/>
        <rFont val="Calibri"/>
        <family val="2"/>
        <scheme val="minor"/>
      </rPr>
      <t xml:space="preserve">   100 hours.      
</t>
    </r>
    <r>
      <rPr>
        <u/>
        <sz val="11"/>
        <color theme="1"/>
        <rFont val="Calibri"/>
        <family val="2"/>
        <scheme val="minor"/>
      </rPr>
      <t>One of two authors:</t>
    </r>
    <r>
      <rPr>
        <sz val="11"/>
        <color theme="1"/>
        <rFont val="Calibri"/>
        <family val="2"/>
        <scheme val="minor"/>
      </rPr>
      <t xml:space="preserve">   50 hours. 
</t>
    </r>
    <r>
      <rPr>
        <u/>
        <sz val="11"/>
        <color theme="1"/>
        <rFont val="Calibri"/>
        <family val="2"/>
        <scheme val="minor"/>
      </rPr>
      <t>One of three or more authors:</t>
    </r>
    <r>
      <rPr>
        <sz val="11"/>
        <color theme="1"/>
        <rFont val="Calibri"/>
        <family val="2"/>
        <scheme val="minor"/>
      </rPr>
      <t xml:space="preserve">  35 hours.        
</t>
    </r>
    <r>
      <rPr>
        <b/>
        <sz val="11"/>
        <color rgb="FFFF0000"/>
        <rFont val="Calibri"/>
        <family val="2"/>
        <scheme val="minor"/>
      </rPr>
      <t xml:space="preserve">NB! </t>
    </r>
    <r>
      <rPr>
        <sz val="11"/>
        <color theme="1"/>
        <rFont val="Calibri"/>
        <family val="2"/>
        <scheme val="minor"/>
      </rPr>
      <t xml:space="preserve"> </t>
    </r>
    <r>
      <rPr>
        <b/>
        <sz val="11"/>
        <color theme="1"/>
        <rFont val="Calibri"/>
        <family val="2"/>
        <scheme val="minor"/>
      </rPr>
      <t>List the provisional chapter title, authors and title of the book below.</t>
    </r>
  </si>
  <si>
    <t>SECTION 3  
DIY Performance Agreement KPA: Social Responsiveness (Community Engagement and/or Industry Involvement)</t>
  </si>
  <si>
    <t>SECTION 4
DIY Performance Agreement KPA: Academic Leadership and Administration</t>
  </si>
  <si>
    <r>
      <t xml:space="preserve">3.1 Service delivery                         </t>
    </r>
    <r>
      <rPr>
        <sz val="11"/>
        <color theme="1"/>
        <rFont val="Calibri"/>
        <family val="2"/>
        <scheme val="minor"/>
      </rPr>
      <t>(Presentation of workshops, contributions to school textbooks, etc.).</t>
    </r>
  </si>
  <si>
    <t xml:space="preserve">4.1 Mentorship
</t>
  </si>
  <si>
    <t xml:space="preserve">4.3 Subject group leaders and deputies
</t>
  </si>
  <si>
    <t xml:space="preserve">4.4 Programme leaders and coordinators
</t>
  </si>
  <si>
    <t xml:space="preserve">4.5  Research entity group sub-area leaders 
</t>
  </si>
  <si>
    <t xml:space="preserve">4.6 Module leaders
</t>
  </si>
  <si>
    <t xml:space="preserve">4.7 Member of academic panel or committee 
</t>
  </si>
  <si>
    <t xml:space="preserve">4.8 Other
</t>
  </si>
  <si>
    <t xml:space="preserve">5.1 Occupational health &amp; safety
</t>
  </si>
  <si>
    <t xml:space="preserve">6.1 People management
</t>
  </si>
  <si>
    <t>SECTION 5
DIY Performance Agreement KPA: Occupational Health &amp; Safety</t>
  </si>
  <si>
    <t>SECTION 6
DIY Performance Agreement KPA: People Management</t>
  </si>
  <si>
    <t xml:space="preserve">2.2 BEd Hons supervision
</t>
  </si>
  <si>
    <t xml:space="preserve">2.3 MEd structured supervision 
</t>
  </si>
  <si>
    <t xml:space="preserve">2.5 BEd (Phasing out)
</t>
  </si>
  <si>
    <t xml:space="preserve">2.8 MEd structured teaching
</t>
  </si>
  <si>
    <r>
      <t xml:space="preserve">2.10 WIL modules paperless programmes: Dipl Gr R Teaching, ACT </t>
    </r>
    <r>
      <rPr>
        <b/>
        <sz val="11"/>
        <color rgb="FFFF0000"/>
        <rFont val="Calibri"/>
        <family val="2"/>
        <scheme val="minor"/>
      </rPr>
      <t xml:space="preserve">(NEW from 2024) </t>
    </r>
    <r>
      <rPr>
        <b/>
        <sz val="11"/>
        <color theme="1"/>
        <rFont val="Calibri"/>
        <family val="2"/>
        <scheme val="minor"/>
      </rPr>
      <t xml:space="preserve">
</t>
    </r>
  </si>
  <si>
    <t xml:space="preserve">2.11 WIL/Practical Teaching
</t>
  </si>
  <si>
    <t xml:space="preserve">2.12  WIL Professional Orientation Programme (POP)
</t>
  </si>
  <si>
    <r>
      <rPr>
        <b/>
        <sz val="11"/>
        <color theme="1"/>
        <rFont val="Calibri"/>
        <family val="2"/>
        <scheme val="minor"/>
      </rPr>
      <t xml:space="preserve">PhD Assistant promotor    </t>
    </r>
    <r>
      <rPr>
        <sz val="11"/>
        <color theme="1"/>
        <rFont val="Calibri"/>
        <family val="2"/>
        <scheme val="minor"/>
      </rPr>
      <t xml:space="preserve">  
180 hours required at completion.  Minimum of 45 hours per year per student for a maximum of 4 years (full time). Minimum of 36 hours per student for a maximum of 5 years (part time). </t>
    </r>
    <r>
      <rPr>
        <b/>
        <sz val="11"/>
        <color theme="1"/>
        <rFont val="Calibri"/>
        <family val="2"/>
        <scheme val="minor"/>
      </rPr>
      <t xml:space="preserve">          
</t>
    </r>
    <r>
      <rPr>
        <b/>
        <sz val="11"/>
        <color rgb="FFFF0000"/>
        <rFont val="Calibri"/>
        <family val="2"/>
        <scheme val="minor"/>
      </rPr>
      <t>NB!</t>
    </r>
    <r>
      <rPr>
        <b/>
        <sz val="11"/>
        <color theme="1"/>
        <rFont val="Calibri"/>
        <family val="2"/>
        <scheme val="minor"/>
      </rPr>
      <t xml:space="preserve"> Provide student's name and year of study below. </t>
    </r>
  </si>
  <si>
    <r>
      <rPr>
        <b/>
        <sz val="11"/>
        <color theme="1"/>
        <rFont val="Calibri"/>
        <family val="2"/>
        <scheme val="minor"/>
      </rPr>
      <t>PhD Co-Promotor</t>
    </r>
    <r>
      <rPr>
        <sz val="11"/>
        <color theme="1"/>
        <rFont val="Calibri"/>
        <family val="2"/>
        <scheme val="minor"/>
      </rPr>
      <t xml:space="preserve">                                                                                                                                         
240 hours required at completion.  Minimum of 60 hours per year per student for a maximum of 4 years (full time). Minimum of 48 hours per student for a maximum of 5 years (part time).           
</t>
    </r>
    <r>
      <rPr>
        <b/>
        <sz val="11"/>
        <color rgb="FFFF0000"/>
        <rFont val="Calibri"/>
        <family val="2"/>
        <scheme val="minor"/>
      </rPr>
      <t xml:space="preserve">NB! </t>
    </r>
    <r>
      <rPr>
        <b/>
        <sz val="11"/>
        <color theme="1"/>
        <rFont val="Calibri"/>
        <family val="2"/>
        <scheme val="minor"/>
      </rPr>
      <t xml:space="preserve">Provide student's name and year of study below. </t>
    </r>
  </si>
  <si>
    <r>
      <rPr>
        <b/>
        <sz val="11"/>
        <color theme="1"/>
        <rFont val="Calibri"/>
        <family val="2"/>
        <scheme val="minor"/>
      </rPr>
      <t>PhD Promotor</t>
    </r>
    <r>
      <rPr>
        <sz val="11"/>
        <color theme="1"/>
        <rFont val="Calibri"/>
        <family val="2"/>
        <scheme val="minor"/>
      </rPr>
      <t xml:space="preserve">                                                                                                                                              
360 hours required at completion.  Minimum of 90 hours per year per student for a maximum of 4 years (full time). Minimum of 72 hours per student for a maximum of 5 years (part time). </t>
    </r>
    <r>
      <rPr>
        <b/>
        <sz val="11"/>
        <color rgb="FFFF0000"/>
        <rFont val="Calibri"/>
        <family val="2"/>
        <scheme val="minor"/>
      </rPr>
      <t xml:space="preserve">          
NB!</t>
    </r>
    <r>
      <rPr>
        <sz val="11"/>
        <color theme="1"/>
        <rFont val="Calibri"/>
        <family val="2"/>
        <scheme val="minor"/>
      </rPr>
      <t xml:space="preserve"> </t>
    </r>
    <r>
      <rPr>
        <b/>
        <sz val="11"/>
        <color theme="1"/>
        <rFont val="Calibri"/>
        <family val="2"/>
        <scheme val="minor"/>
      </rPr>
      <t xml:space="preserve">Provide student's name and year of study below. </t>
    </r>
  </si>
  <si>
    <r>
      <rPr>
        <b/>
        <sz val="11"/>
        <color theme="1"/>
        <rFont val="Calibri"/>
        <family val="2"/>
        <scheme val="minor"/>
      </rPr>
      <t xml:space="preserve">MEd Assistant Supervisor </t>
    </r>
    <r>
      <rPr>
        <sz val="11"/>
        <color theme="1"/>
        <rFont val="Calibri"/>
        <family val="2"/>
        <scheme val="minor"/>
      </rPr>
      <t xml:space="preserve">    
90 hours required at completion.  Minimum of 30 hours per year per student for a maximum of 3 years (full time). Minimum of 22,5 hours per student for a maximum of 4 years (part time).        
</t>
    </r>
    <r>
      <rPr>
        <b/>
        <sz val="11"/>
        <color rgb="FFFF0000"/>
        <rFont val="Calibri"/>
        <family val="2"/>
        <scheme val="minor"/>
      </rPr>
      <t xml:space="preserve">NB! </t>
    </r>
    <r>
      <rPr>
        <b/>
        <sz val="11"/>
        <color theme="1"/>
        <rFont val="Calibri"/>
        <family val="2"/>
        <scheme val="minor"/>
      </rPr>
      <t xml:space="preserve">Provide student's name and year of study below. </t>
    </r>
  </si>
  <si>
    <r>
      <rPr>
        <b/>
        <sz val="11"/>
        <color theme="1"/>
        <rFont val="Calibri"/>
        <family val="2"/>
        <scheme val="minor"/>
      </rPr>
      <t>MEd Co-Supervisor</t>
    </r>
    <r>
      <rPr>
        <sz val="11"/>
        <color theme="1"/>
        <rFont val="Calibri"/>
        <family val="2"/>
        <scheme val="minor"/>
      </rPr>
      <t xml:space="preserve">                                                                                                                                                  
120 hours required at completion.  Minimum of 40 hours per year per student for a maximum of 3 years (full time). Minimum of 30 hours per student for a maximum of 4 years (part time).          </t>
    </r>
    <r>
      <rPr>
        <b/>
        <sz val="11"/>
        <color theme="1"/>
        <rFont val="Calibri"/>
        <family val="2"/>
        <scheme val="minor"/>
      </rPr>
      <t xml:space="preserve"> 
</t>
    </r>
    <r>
      <rPr>
        <b/>
        <sz val="11"/>
        <color rgb="FFFF0000"/>
        <rFont val="Calibri"/>
        <family val="2"/>
        <scheme val="minor"/>
      </rPr>
      <t xml:space="preserve">NB! </t>
    </r>
    <r>
      <rPr>
        <b/>
        <sz val="11"/>
        <color theme="1"/>
        <rFont val="Calibri"/>
        <family val="2"/>
        <scheme val="minor"/>
      </rPr>
      <t xml:space="preserve">Provide student's name and year of study below. </t>
    </r>
  </si>
  <si>
    <r>
      <rPr>
        <b/>
        <sz val="11"/>
        <color theme="1"/>
        <rFont val="Calibri"/>
        <family val="2"/>
        <scheme val="minor"/>
      </rPr>
      <t>MEd Supervisor</t>
    </r>
    <r>
      <rPr>
        <sz val="11"/>
        <color theme="1"/>
        <rFont val="Calibri"/>
        <family val="2"/>
        <scheme val="minor"/>
      </rPr>
      <t xml:space="preserve">       
180 hours required at completion.  Minimum of 60 hours per year per student for a maximum of 3 years (full time). Minimum of 45 hours per student for a maximum of 4 years (part time).           
</t>
    </r>
    <r>
      <rPr>
        <b/>
        <sz val="11"/>
        <color rgb="FFFF0000"/>
        <rFont val="Calibri"/>
        <family val="2"/>
        <scheme val="minor"/>
      </rPr>
      <t>NB!</t>
    </r>
    <r>
      <rPr>
        <sz val="11"/>
        <color theme="1"/>
        <rFont val="Calibri"/>
        <family val="2"/>
        <scheme val="minor"/>
      </rPr>
      <t xml:space="preserve"> </t>
    </r>
    <r>
      <rPr>
        <b/>
        <sz val="11"/>
        <color theme="1"/>
        <rFont val="Calibri"/>
        <family val="2"/>
        <scheme val="minor"/>
      </rPr>
      <t xml:space="preserve">Provide student's name and year of study below. </t>
    </r>
  </si>
  <si>
    <r>
      <t xml:space="preserve">2.7 BEdHons and PGDip modules - </t>
    </r>
    <r>
      <rPr>
        <b/>
        <u/>
        <sz val="11"/>
        <color rgb="FFFF0000"/>
        <rFont val="Calibri"/>
        <family val="2"/>
        <scheme val="minor"/>
      </rPr>
      <t>Only Distance</t>
    </r>
    <r>
      <rPr>
        <b/>
        <sz val="11"/>
        <color rgb="FFFF0000"/>
        <rFont val="Calibri"/>
        <family val="2"/>
        <scheme val="minor"/>
      </rPr>
      <t>, unless module is alligned on contact and indicated on Addendum B</t>
    </r>
    <r>
      <rPr>
        <b/>
        <sz val="11"/>
        <color theme="1"/>
        <rFont val="Calibri"/>
        <family val="2"/>
        <scheme val="minor"/>
      </rPr>
      <t xml:space="preserve">
</t>
    </r>
  </si>
  <si>
    <r>
      <t xml:space="preserve">BEd Hons 
</t>
    </r>
    <r>
      <rPr>
        <b/>
        <sz val="14"/>
        <rFont val="Calibri"/>
        <family val="2"/>
        <scheme val="minor"/>
      </rPr>
      <t>(</t>
    </r>
    <r>
      <rPr>
        <b/>
        <u/>
        <sz val="14"/>
        <rFont val="Calibri"/>
        <family val="2"/>
        <scheme val="minor"/>
      </rPr>
      <t>ONLY Contact</t>
    </r>
    <r>
      <rPr>
        <b/>
        <sz val="14"/>
        <rFont val="Calibri"/>
        <family val="2"/>
        <scheme val="minor"/>
      </rPr>
      <t xml:space="preserve">, </t>
    </r>
    <r>
      <rPr>
        <b/>
        <sz val="14"/>
        <color theme="1"/>
        <rFont val="Calibri"/>
        <family val="2"/>
        <scheme val="minor"/>
      </rPr>
      <t xml:space="preserve">unless module is alligned on distance and </t>
    </r>
    <r>
      <rPr>
        <b/>
        <u/>
        <sz val="14"/>
        <color theme="1"/>
        <rFont val="Calibri"/>
        <family val="2"/>
        <scheme val="minor"/>
      </rPr>
      <t>NOT</t>
    </r>
    <r>
      <rPr>
        <b/>
        <sz val="14"/>
        <color theme="1"/>
        <rFont val="Calibri"/>
        <family val="2"/>
        <scheme val="minor"/>
      </rPr>
      <t xml:space="preserve"> indicated under Section 2.7)</t>
    </r>
  </si>
  <si>
    <r>
      <t>2.4 Teaching
# Dipl Gr R Teaching (paperless distance)
# AdvCert/ACT (paperless distance)
# AdvDip/ADE (paperless distance) 
# BE</t>
    </r>
    <r>
      <rPr>
        <b/>
        <sz val="11"/>
        <rFont val="Calibri"/>
        <family val="2"/>
        <scheme val="minor"/>
      </rPr>
      <t>d (</t>
    </r>
    <r>
      <rPr>
        <b/>
        <u/>
        <sz val="11"/>
        <rFont val="Calibri"/>
        <family val="2"/>
        <scheme val="minor"/>
      </rPr>
      <t>contact</t>
    </r>
    <r>
      <rPr>
        <b/>
        <sz val="11"/>
        <rFont val="Calibri"/>
        <family val="2"/>
        <scheme val="minor"/>
      </rPr>
      <t xml:space="preserve"> and distance)
# PGCE (</t>
    </r>
    <r>
      <rPr>
        <b/>
        <u/>
        <sz val="11"/>
        <rFont val="Calibri"/>
        <family val="2"/>
        <scheme val="minor"/>
      </rPr>
      <t xml:space="preserve">contact </t>
    </r>
    <r>
      <rPr>
        <b/>
        <sz val="11"/>
        <rFont val="Calibri"/>
        <family val="2"/>
        <scheme val="minor"/>
      </rPr>
      <t>and distance) 
# BEdHons (</t>
    </r>
    <r>
      <rPr>
        <b/>
        <u/>
        <sz val="11"/>
        <rFont val="Calibri"/>
        <family val="2"/>
        <scheme val="minor"/>
      </rPr>
      <t>contact</t>
    </r>
    <r>
      <rPr>
        <b/>
        <sz val="11"/>
        <rFont val="Calibri"/>
        <family val="2"/>
        <scheme val="minor"/>
      </rPr>
      <t xml:space="preserve">)
</t>
    </r>
    <r>
      <rPr>
        <b/>
        <sz val="11"/>
        <color rgb="FFFF0000"/>
        <rFont val="Calibri"/>
        <family val="2"/>
        <scheme val="minor"/>
      </rPr>
      <t>(NOTE:  Teaching of BEdHons (Distance) and PGDip should be listed under Section 2.7.)</t>
    </r>
    <r>
      <rPr>
        <b/>
        <sz val="11"/>
        <color theme="1"/>
        <rFont val="Calibri"/>
        <family val="2"/>
        <scheme val="minor"/>
      </rPr>
      <t xml:space="preserve">
</t>
    </r>
    <r>
      <rPr>
        <b/>
        <sz val="11"/>
        <color rgb="FFFF0000"/>
        <rFont val="Calibri"/>
        <family val="2"/>
        <scheme val="minor"/>
      </rPr>
      <t xml:space="preserve">
</t>
    </r>
  </si>
  <si>
    <r>
      <rPr>
        <b/>
        <sz val="14"/>
        <color rgb="FFFF0000"/>
        <rFont val="Calibri"/>
        <family val="2"/>
        <scheme val="minor"/>
      </rPr>
      <t>Complete this section on Addendum B (</t>
    </r>
    <r>
      <rPr>
        <b/>
        <u/>
        <sz val="14"/>
        <color rgb="FFFF0000"/>
        <rFont val="Calibri"/>
        <family val="2"/>
        <scheme val="minor"/>
      </rPr>
      <t>EXCLUDING WIL MODULES</t>
    </r>
    <r>
      <rPr>
        <b/>
        <sz val="14"/>
        <color rgb="FFFF0000"/>
        <rFont val="Calibri"/>
        <family val="2"/>
        <scheme val="minor"/>
      </rPr>
      <t>)</t>
    </r>
    <r>
      <rPr>
        <b/>
        <sz val="14"/>
        <color theme="1"/>
        <rFont val="Calibri"/>
        <family val="2"/>
        <scheme val="minor"/>
      </rPr>
      <t xml:space="preserve"> 
The module codes, number of students and hours will be transferred automatically.</t>
    </r>
  </si>
  <si>
    <r>
      <t xml:space="preserve">2.13 Study guide development: 
</t>
    </r>
    <r>
      <rPr>
        <b/>
        <u/>
        <sz val="11"/>
        <rFont val="Calibri"/>
        <family val="2"/>
        <scheme val="minor"/>
      </rPr>
      <t>New</t>
    </r>
    <r>
      <rPr>
        <b/>
        <sz val="11"/>
        <rFont val="Calibri"/>
        <family val="2"/>
        <scheme val="minor"/>
      </rPr>
      <t xml:space="preserve"> guides</t>
    </r>
    <r>
      <rPr>
        <b/>
        <sz val="11"/>
        <color theme="1"/>
        <rFont val="Calibri"/>
        <family val="2"/>
        <scheme val="minor"/>
      </rPr>
      <t xml:space="preserve"> / MOD's
</t>
    </r>
  </si>
  <si>
    <r>
      <t xml:space="preserve">2.14 Study guide development: 
</t>
    </r>
    <r>
      <rPr>
        <b/>
        <u/>
        <sz val="11"/>
        <rFont val="Calibri"/>
        <family val="2"/>
        <scheme val="minor"/>
      </rPr>
      <t>Revision of</t>
    </r>
    <r>
      <rPr>
        <b/>
        <sz val="11"/>
        <color theme="1"/>
        <rFont val="Calibri"/>
        <family val="2"/>
        <scheme val="minor"/>
      </rPr>
      <t xml:space="preserve"> guides / MOD's
</t>
    </r>
  </si>
  <si>
    <r>
      <t>If you have been</t>
    </r>
    <r>
      <rPr>
        <b/>
        <sz val="11"/>
        <color theme="1"/>
        <rFont val="Calibri"/>
        <family val="2"/>
        <scheme val="minor"/>
      </rPr>
      <t xml:space="preserve"> officially </t>
    </r>
    <r>
      <rPr>
        <sz val="11"/>
        <color theme="1"/>
        <rFont val="Calibri"/>
        <family val="2"/>
        <scheme val="minor"/>
      </rPr>
      <t>appointed by the Faculty as a research mentor or teaching &amp; learning mentor.</t>
    </r>
    <r>
      <rPr>
        <b/>
        <sz val="11"/>
        <color theme="1"/>
        <rFont val="Calibri"/>
        <family val="2"/>
        <scheme val="minor"/>
      </rPr>
      <t xml:space="preserve">  List the names of your mentees below and allocate 10 hours per mentee.</t>
    </r>
  </si>
  <si>
    <r>
      <t xml:space="preserve">Describe the nature of the service delivery below and allocate a </t>
    </r>
    <r>
      <rPr>
        <u/>
        <sz val="11"/>
        <color theme="1"/>
        <rFont val="Calibri"/>
        <family val="2"/>
        <scheme val="minor"/>
      </rPr>
      <t>maximum of 50 hours</t>
    </r>
    <r>
      <rPr>
        <sz val="11"/>
        <color theme="1"/>
        <rFont val="Calibri"/>
        <family val="2"/>
        <scheme val="minor"/>
      </rPr>
      <t xml:space="preserve"> for all activities if no additional remuneration is received for these. </t>
    </r>
    <r>
      <rPr>
        <b/>
        <sz val="11"/>
        <color rgb="FFFF0000"/>
        <rFont val="Calibri"/>
        <family val="2"/>
        <scheme val="minor"/>
      </rPr>
      <t>(Proof of reporting may be required by line manager)</t>
    </r>
  </si>
  <si>
    <r>
      <rPr>
        <b/>
        <sz val="11"/>
        <color theme="1"/>
        <rFont val="Calibri"/>
        <family val="2"/>
        <scheme val="minor"/>
      </rPr>
      <t>List the module codes &amp; credits of the new study guides that you are going to develop below.</t>
    </r>
    <r>
      <rPr>
        <sz val="11"/>
        <color theme="1"/>
        <rFont val="Calibri"/>
        <family val="2"/>
        <scheme val="minor"/>
      </rPr>
      <t xml:space="preserve">
8-credit study guide = 45 hours.  
12-credit  study guide = 66 hours.           
16 and more credit study guide = 90 hours.             </t>
    </r>
  </si>
  <si>
    <r>
      <t xml:space="preserve">2.6 AdvDip (ADE), AdvCert (ACT), Dipl Gr R Teaching modules - </t>
    </r>
    <r>
      <rPr>
        <b/>
        <sz val="11"/>
        <color rgb="FFFF0000"/>
        <rFont val="Calibri"/>
        <family val="2"/>
        <scheme val="minor"/>
      </rPr>
      <t>Distance</t>
    </r>
    <r>
      <rPr>
        <b/>
        <u/>
        <sz val="11"/>
        <color rgb="FFFF0000"/>
        <rFont val="Calibri"/>
        <family val="2"/>
        <scheme val="minor"/>
      </rPr>
      <t xml:space="preserve"> phasing out paper-based programmes</t>
    </r>
    <r>
      <rPr>
        <b/>
        <sz val="11"/>
        <color theme="1"/>
        <rFont val="Calibri"/>
        <family val="2"/>
        <scheme val="minor"/>
      </rPr>
      <t xml:space="preserve">
</t>
    </r>
  </si>
  <si>
    <t>Occupational Health and Safety Committee: 6 hours</t>
  </si>
  <si>
    <t xml:space="preserve">4.2 Meetings, committee work and professional development 
</t>
  </si>
  <si>
    <t xml:space="preserve">1.2 Projects within research entity
</t>
  </si>
  <si>
    <r>
      <t xml:space="preserve">Selection and examination of articles and projects
</t>
    </r>
    <r>
      <rPr>
        <sz val="11"/>
        <color theme="1"/>
        <rFont val="Calibri"/>
        <family val="2"/>
        <scheme val="minor"/>
      </rPr>
      <t xml:space="preserve">Maximum of 5 hours per item up to a </t>
    </r>
    <r>
      <rPr>
        <u/>
        <sz val="11"/>
        <color theme="1"/>
        <rFont val="Calibri"/>
        <family val="2"/>
        <scheme val="minor"/>
      </rPr>
      <t>maximum of 20 hours</t>
    </r>
    <r>
      <rPr>
        <sz val="11"/>
        <color theme="1"/>
        <rFont val="Calibri"/>
        <family val="2"/>
        <scheme val="minor"/>
      </rPr>
      <t xml:space="preserve"> per year (or 4 items).      
</t>
    </r>
    <r>
      <rPr>
        <b/>
        <sz val="11"/>
        <color rgb="FFFF0000"/>
        <rFont val="Calibri"/>
        <family val="2"/>
        <scheme val="minor"/>
      </rPr>
      <t xml:space="preserve">NB! </t>
    </r>
    <r>
      <rPr>
        <b/>
        <u/>
        <sz val="11"/>
        <color theme="1"/>
        <rFont val="Calibri"/>
        <family val="2"/>
        <scheme val="minor"/>
      </rPr>
      <t>List details below.</t>
    </r>
  </si>
  <si>
    <t xml:space="preserve">1.3 Other research outputs
</t>
  </si>
  <si>
    <r>
      <t xml:space="preserve">Maximum of 480 hours per year group. (120  hours per site of delivery.) </t>
    </r>
    <r>
      <rPr>
        <b/>
        <sz val="11"/>
        <rFont val="Calibri"/>
        <family val="2"/>
        <scheme val="minor"/>
      </rPr>
      <t>Indicate hours for modules.</t>
    </r>
  </si>
  <si>
    <r>
      <t>2.9</t>
    </r>
    <r>
      <rPr>
        <b/>
        <sz val="11"/>
        <color rgb="FFFF0000"/>
        <rFont val="Calibri"/>
        <family val="2"/>
        <scheme val="minor"/>
      </rPr>
      <t xml:space="preserve"> </t>
    </r>
    <r>
      <rPr>
        <b/>
        <sz val="11"/>
        <rFont val="Calibri"/>
        <family val="2"/>
        <scheme val="minor"/>
      </rPr>
      <t xml:space="preserve">WIL modules: BEd &amp; PGCE </t>
    </r>
    <r>
      <rPr>
        <b/>
        <sz val="11"/>
        <color rgb="FFFF0000"/>
        <rFont val="Calibri"/>
        <family val="2"/>
        <scheme val="minor"/>
      </rPr>
      <t xml:space="preserve">
</t>
    </r>
  </si>
  <si>
    <t xml:space="preserve">2.15 Moderation: Examination scripts
</t>
  </si>
  <si>
    <t xml:space="preserve">2.16 Moderation: Question papers
</t>
  </si>
  <si>
    <r>
      <t xml:space="preserve">2.17 Marking quota 
</t>
    </r>
    <r>
      <rPr>
        <b/>
        <sz val="11"/>
        <color rgb="FFFF0000"/>
        <rFont val="Calibri"/>
        <family val="2"/>
        <scheme val="minor"/>
      </rPr>
      <t>(only distance modules)</t>
    </r>
    <r>
      <rPr>
        <b/>
        <sz val="11"/>
        <color theme="1"/>
        <rFont val="Calibri"/>
        <family val="2"/>
        <scheme val="minor"/>
      </rPr>
      <t xml:space="preserve">
</t>
    </r>
  </si>
  <si>
    <t xml:space="preserve">2.18 Research marking quota
</t>
  </si>
  <si>
    <t xml:space="preserve">2.19 Presentation at Reception, Orientation and Registration (ROR) 
</t>
  </si>
  <si>
    <t>ICT Champions Group: Maximum of 10 hours</t>
  </si>
  <si>
    <t>Academic Programme (/Examination) Committee meetings: 12 hours</t>
  </si>
  <si>
    <t>Attendance of research colloquims, writing schools, workshops (eg. Ethics, Integrity, Turnitin): Maximum of 60 hours</t>
  </si>
  <si>
    <t>Professional development (in accordance with PDP): Maximum of 10 hours</t>
  </si>
  <si>
    <r>
      <t xml:space="preserve">If you are a subject group leader or deputy, state the subject group and allocate actual hours against the </t>
    </r>
    <r>
      <rPr>
        <u/>
        <sz val="11"/>
        <color theme="1"/>
        <rFont val="Calibri"/>
        <family val="2"/>
        <scheme val="minor"/>
      </rPr>
      <t>maximum</t>
    </r>
    <r>
      <rPr>
        <sz val="11"/>
        <color theme="1"/>
        <rFont val="Calibri"/>
        <family val="2"/>
        <scheme val="minor"/>
      </rPr>
      <t xml:space="preserve"> indicated below:                                                                         </t>
    </r>
    <r>
      <rPr>
        <b/>
        <sz val="11"/>
        <color theme="1"/>
        <rFont val="Calibri"/>
        <family val="2"/>
        <scheme val="minor"/>
      </rPr>
      <t>Leaders</t>
    </r>
    <r>
      <rPr>
        <sz val="11"/>
        <color theme="1"/>
        <rFont val="Calibri"/>
        <family val="2"/>
        <scheme val="minor"/>
      </rPr>
      <t xml:space="preserve">: 1-10 members = 90 hrs; 11-20 members = 120 hours; &gt;21 members = 150 hours.
</t>
    </r>
    <r>
      <rPr>
        <b/>
        <sz val="11"/>
        <color theme="1"/>
        <rFont val="Calibri"/>
        <family val="2"/>
        <scheme val="minor"/>
      </rPr>
      <t>Deputies</t>
    </r>
    <r>
      <rPr>
        <sz val="11"/>
        <color theme="1"/>
        <rFont val="Calibri"/>
        <family val="2"/>
        <scheme val="minor"/>
      </rPr>
      <t>: 1-10 members = 50 hours; &gt;11 members = 75 hrs.</t>
    </r>
    <r>
      <rPr>
        <sz val="11"/>
        <rFont val="Calibri"/>
        <family val="2"/>
        <scheme val="minor"/>
      </rPr>
      <t xml:space="preserve"> 
(Note: Since there is remuneration associated with this role, the hours are not realistic.)</t>
    </r>
  </si>
  <si>
    <r>
      <t xml:space="preserve">If you are a programme leader or coordinator, state the programme below and allocate actual hours as follows:                                                                             </t>
    </r>
    <r>
      <rPr>
        <b/>
        <sz val="11"/>
        <color theme="1"/>
        <rFont val="Calibri"/>
        <family val="2"/>
        <scheme val="minor"/>
      </rPr>
      <t>Leaders</t>
    </r>
    <r>
      <rPr>
        <sz val="11"/>
        <color theme="1"/>
        <rFont val="Calibri"/>
        <family val="2"/>
        <scheme val="minor"/>
      </rPr>
      <t xml:space="preserve">: up to a maximum of 120 hours.
</t>
    </r>
    <r>
      <rPr>
        <b/>
        <sz val="11"/>
        <color theme="1"/>
        <rFont val="Calibri"/>
        <family val="2"/>
        <scheme val="minor"/>
      </rPr>
      <t xml:space="preserve">Coordinators: </t>
    </r>
    <r>
      <rPr>
        <sz val="11"/>
        <color theme="1"/>
        <rFont val="Calibri"/>
        <family val="2"/>
        <scheme val="minor"/>
      </rPr>
      <t>up to a maximum of 80 hours. 
(Note: Since there is remuneration associated with this role, the hours are not realistic.)</t>
    </r>
  </si>
  <si>
    <r>
      <t xml:space="preserve">State the entity group sub-area you lead and allocate actual hours up to a </t>
    </r>
    <r>
      <rPr>
        <u/>
        <sz val="11"/>
        <rFont val="Calibri"/>
        <family val="2"/>
        <scheme val="minor"/>
      </rPr>
      <t>maximum of 100 hours per year</t>
    </r>
    <r>
      <rPr>
        <sz val="11"/>
        <rFont val="Calibri"/>
        <family val="2"/>
        <scheme val="minor"/>
      </rPr>
      <t>.</t>
    </r>
  </si>
  <si>
    <r>
      <rPr>
        <b/>
        <sz val="11"/>
        <rFont val="Calibri"/>
        <family val="2"/>
        <scheme val="minor"/>
      </rPr>
      <t>Only for</t>
    </r>
    <r>
      <rPr>
        <sz val="11"/>
        <rFont val="Calibri"/>
        <family val="2"/>
        <scheme val="minor"/>
      </rPr>
      <t xml:space="preserve"> modules presented at more than one site of delivery.
Maximum of 20 hours </t>
    </r>
    <r>
      <rPr>
        <u/>
        <sz val="11"/>
        <rFont val="Calibri"/>
        <family val="2"/>
        <scheme val="minor"/>
      </rPr>
      <t>per module</t>
    </r>
    <r>
      <rPr>
        <sz val="11"/>
        <rFont val="Calibri"/>
        <family val="2"/>
        <scheme val="minor"/>
      </rPr>
      <t xml:space="preserve"> per year.</t>
    </r>
  </si>
  <si>
    <r>
      <t xml:space="preserve">People Management – </t>
    </r>
    <r>
      <rPr>
        <u/>
        <sz val="11"/>
        <rFont val="Calibri"/>
        <family val="2"/>
        <scheme val="minor"/>
      </rPr>
      <t xml:space="preserve">only applicable to academic </t>
    </r>
    <r>
      <rPr>
        <b/>
        <u/>
        <sz val="11"/>
        <rFont val="Calibri"/>
        <family val="2"/>
        <scheme val="minor"/>
      </rPr>
      <t>directors</t>
    </r>
    <r>
      <rPr>
        <u/>
        <sz val="11"/>
        <rFont val="Calibri"/>
        <family val="2"/>
        <scheme val="minor"/>
      </rPr>
      <t xml:space="preserve"> (840 hours per year) and </t>
    </r>
    <r>
      <rPr>
        <b/>
        <u/>
        <sz val="11"/>
        <rFont val="Calibri"/>
        <family val="2"/>
        <scheme val="minor"/>
      </rPr>
      <t>deputy directors</t>
    </r>
    <r>
      <rPr>
        <u/>
        <sz val="11"/>
        <rFont val="Calibri"/>
        <family val="2"/>
        <scheme val="minor"/>
      </rPr>
      <t xml:space="preserve"> (420 hours per year).</t>
    </r>
  </si>
  <si>
    <r>
      <t>10 minutes (0,166 hours) per examination script to be  moderated,</t>
    </r>
    <r>
      <rPr>
        <sz val="11"/>
        <rFont val="Calibri"/>
        <family val="2"/>
        <scheme val="minor"/>
      </rPr>
      <t xml:space="preserve"> </t>
    </r>
    <r>
      <rPr>
        <u/>
        <sz val="11"/>
        <rFont val="Calibri"/>
        <family val="2"/>
        <scheme val="minor"/>
      </rPr>
      <t>internally and externally</t>
    </r>
    <r>
      <rPr>
        <sz val="11"/>
        <rFont val="Calibri"/>
        <family val="2"/>
        <scheme val="minor"/>
      </rPr>
      <t>.</t>
    </r>
    <r>
      <rPr>
        <sz val="11"/>
        <color theme="1"/>
        <rFont val="Calibri"/>
        <family val="2"/>
        <scheme val="minor"/>
      </rPr>
      <t xml:space="preserve">   
</t>
    </r>
    <r>
      <rPr>
        <b/>
        <sz val="11"/>
        <color rgb="FFFF0000"/>
        <rFont val="Calibri"/>
        <family val="2"/>
        <scheme val="minor"/>
      </rPr>
      <t>NB!</t>
    </r>
    <r>
      <rPr>
        <sz val="11"/>
        <color theme="1"/>
        <rFont val="Calibri"/>
        <family val="2"/>
        <scheme val="minor"/>
      </rPr>
      <t xml:space="preserve"> </t>
    </r>
    <r>
      <rPr>
        <b/>
        <u/>
        <sz val="11"/>
        <color theme="1"/>
        <rFont val="Calibri"/>
        <family val="2"/>
        <scheme val="minor"/>
      </rPr>
      <t>List modules, institution and number below.</t>
    </r>
  </si>
  <si>
    <r>
      <t xml:space="preserve">Number of </t>
    </r>
    <r>
      <rPr>
        <b/>
        <sz val="11"/>
        <rFont val="Calibri"/>
        <family val="2"/>
        <scheme val="minor"/>
      </rPr>
      <t>lectures per week</t>
    </r>
    <r>
      <rPr>
        <sz val="11"/>
        <rFont val="Calibri"/>
        <family val="2"/>
        <scheme val="minor"/>
      </rPr>
      <t xml:space="preserve"> CONTACT that </t>
    </r>
    <r>
      <rPr>
        <b/>
        <sz val="12"/>
        <rFont val="Calibri"/>
        <family val="2"/>
        <scheme val="minor"/>
      </rPr>
      <t>you</t>
    </r>
    <r>
      <rPr>
        <sz val="11"/>
        <rFont val="Calibri"/>
        <family val="2"/>
        <scheme val="minor"/>
      </rPr>
      <t xml:space="preserve"> present (b)</t>
    </r>
  </si>
  <si>
    <r>
      <t xml:space="preserve">Number of </t>
    </r>
    <r>
      <rPr>
        <b/>
        <sz val="11"/>
        <rFont val="Calibri"/>
        <family val="2"/>
        <scheme val="minor"/>
      </rPr>
      <t>weeks</t>
    </r>
    <r>
      <rPr>
        <sz val="11"/>
        <rFont val="Calibri"/>
        <family val="2"/>
        <scheme val="minor"/>
      </rPr>
      <t xml:space="preserve"> CONTACT that </t>
    </r>
    <r>
      <rPr>
        <b/>
        <sz val="12"/>
        <rFont val="Calibri"/>
        <family val="2"/>
        <scheme val="minor"/>
      </rPr>
      <t>you</t>
    </r>
    <r>
      <rPr>
        <sz val="11"/>
        <rFont val="Calibri"/>
        <family val="2"/>
        <scheme val="minor"/>
      </rPr>
      <t xml:space="preserve"> present lectures (c) </t>
    </r>
  </si>
  <si>
    <r>
      <t xml:space="preserve">Exam question papers + memos (2—5 hours per question paper </t>
    </r>
    <r>
      <rPr>
        <sz val="11"/>
        <color rgb="FF0070C0"/>
        <rFont val="Calibri"/>
        <family val="2"/>
        <scheme val="minor"/>
      </rPr>
      <t>divided by Number of lecturers drafting paper</t>
    </r>
    <r>
      <rPr>
        <sz val="11"/>
        <color theme="1"/>
        <rFont val="Calibri"/>
        <family val="2"/>
        <scheme val="minor"/>
      </rPr>
      <t xml:space="preserve">) </t>
    </r>
    <r>
      <rPr>
        <sz val="11"/>
        <color rgb="FFFF0000"/>
        <rFont val="Calibri"/>
        <family val="2"/>
        <scheme val="minor"/>
      </rPr>
      <t>TRANSLATION                              
… question papers @ … hours per question paper</t>
    </r>
  </si>
  <si>
    <r>
      <t xml:space="preserve">Practicals for Natural Science, Physical Science, Life Science &amp; Geography (@ 0,5 hours per student </t>
    </r>
    <r>
      <rPr>
        <sz val="11"/>
        <color rgb="FF0070C0"/>
        <rFont val="Calibri"/>
        <family val="2"/>
        <scheme val="minor"/>
      </rPr>
      <t>divided by Number of lecturers presenting practical</t>
    </r>
    <r>
      <rPr>
        <sz val="11"/>
        <color theme="1"/>
        <rFont val="Calibri"/>
        <family val="2"/>
        <scheme val="minor"/>
      </rPr>
      <t xml:space="preserve">)            
</t>
    </r>
    <r>
      <rPr>
        <sz val="11"/>
        <color rgb="FFFF0000"/>
        <rFont val="Calibri"/>
        <family val="2"/>
        <scheme val="minor"/>
      </rPr>
      <t xml:space="preserve">(Number of contact students + number of distance students) /2       </t>
    </r>
    <r>
      <rPr>
        <sz val="11"/>
        <color theme="1"/>
        <rFont val="Calibri"/>
        <family val="2"/>
        <scheme val="minor"/>
      </rPr>
      <t xml:space="preserve">  </t>
    </r>
  </si>
  <si>
    <t xml:space="preserve">Assessment (additional)                                          
Reasons:                                                                     </t>
  </si>
  <si>
    <r>
      <t xml:space="preserve">FACULTY OF EDUCATION - TASK AGREEMENT FORM 
</t>
    </r>
    <r>
      <rPr>
        <b/>
        <sz val="9"/>
        <color theme="0" tint="-0.34998626667073579"/>
        <rFont val="Calibri"/>
        <family val="2"/>
        <scheme val="minor"/>
      </rPr>
      <t>(As for approval during Faculty Management Committee meeting of 12 September 2024)</t>
    </r>
  </si>
  <si>
    <t>*NB!  PLEASE PAY CAREFUL ATTENTION TO THE INSTRUCTIONS ON THE TASK AGREEMENT FORM</t>
  </si>
  <si>
    <t>2.1 SUPERVISION</t>
  </si>
  <si>
    <t>1.1 CESM codes</t>
  </si>
  <si>
    <r>
      <rPr>
        <b/>
        <sz val="14"/>
        <color rgb="FFFF0000"/>
        <rFont val="Calibri"/>
        <family val="2"/>
        <scheme val="minor"/>
      </rPr>
      <t>GENERAL INSTRUCTIONS:</t>
    </r>
    <r>
      <rPr>
        <sz val="11"/>
        <color theme="1"/>
        <rFont val="Calibri"/>
        <family val="2"/>
        <scheme val="minor"/>
      </rPr>
      <t xml:space="preserve">
*Please </t>
    </r>
    <r>
      <rPr>
        <u/>
        <sz val="11"/>
        <color theme="1"/>
        <rFont val="Calibri"/>
        <family val="2"/>
        <scheme val="minor"/>
      </rPr>
      <t>also</t>
    </r>
    <r>
      <rPr>
        <sz val="11"/>
        <color theme="1"/>
        <rFont val="Calibri"/>
        <family val="2"/>
        <scheme val="minor"/>
      </rPr>
      <t xml:space="preserve"> read all the instructions marked in yellow.
*Where you fill in the hours in </t>
    </r>
    <r>
      <rPr>
        <b/>
        <sz val="11"/>
        <color theme="1"/>
        <rFont val="Calibri"/>
        <family val="2"/>
        <scheme val="minor"/>
      </rPr>
      <t>Column D</t>
    </r>
    <r>
      <rPr>
        <sz val="11"/>
        <color theme="1"/>
        <rFont val="Calibri"/>
        <family val="2"/>
        <scheme val="minor"/>
      </rPr>
      <t>, please</t>
    </r>
    <r>
      <rPr>
        <sz val="11"/>
        <color rgb="FFFF0000"/>
        <rFont val="Calibri"/>
        <family val="2"/>
        <scheme val="minor"/>
      </rPr>
      <t xml:space="preserve"> </t>
    </r>
    <r>
      <rPr>
        <b/>
        <sz val="12"/>
        <color rgb="FFFF0000"/>
        <rFont val="Calibri"/>
        <family val="2"/>
        <scheme val="minor"/>
      </rPr>
      <t xml:space="preserve">use a </t>
    </r>
    <r>
      <rPr>
        <b/>
        <u/>
        <sz val="12"/>
        <color rgb="FFFF0000"/>
        <rFont val="Calibri"/>
        <family val="2"/>
        <scheme val="minor"/>
      </rPr>
      <t>comma</t>
    </r>
    <r>
      <rPr>
        <b/>
        <sz val="12"/>
        <color rgb="FFFF0000"/>
        <rFont val="Calibri"/>
        <family val="2"/>
        <scheme val="minor"/>
      </rPr>
      <t xml:space="preserve"> for decimals</t>
    </r>
    <r>
      <rPr>
        <sz val="11"/>
        <color rgb="FFFF0000"/>
        <rFont val="Calibri"/>
        <family val="2"/>
        <scheme val="minor"/>
      </rPr>
      <t>. (Ex. 30min are typed as 0,5)</t>
    </r>
    <r>
      <rPr>
        <sz val="11"/>
        <color theme="1"/>
        <rFont val="Calibri"/>
        <family val="2"/>
        <scheme val="minor"/>
      </rPr>
      <t xml:space="preserve"> - numbers only in column D please!
*</t>
    </r>
    <r>
      <rPr>
        <b/>
        <sz val="11"/>
        <color theme="1"/>
        <rFont val="Calibri"/>
        <family val="2"/>
        <scheme val="minor"/>
      </rPr>
      <t>Column E</t>
    </r>
    <r>
      <rPr>
        <sz val="11"/>
        <color theme="1"/>
        <rFont val="Calibri"/>
        <family val="2"/>
        <scheme val="minor"/>
      </rPr>
      <t xml:space="preserve"> automatically calculates the </t>
    </r>
    <r>
      <rPr>
        <b/>
        <sz val="11"/>
        <color theme="1"/>
        <rFont val="Calibri"/>
        <family val="2"/>
        <scheme val="minor"/>
      </rPr>
      <t xml:space="preserve">percentage (%) of the task against the total number of hours </t>
    </r>
    <r>
      <rPr>
        <sz val="11"/>
        <color theme="1"/>
        <rFont val="Calibri"/>
        <family val="2"/>
        <scheme val="minor"/>
      </rPr>
      <t xml:space="preserve">added.
*Please </t>
    </r>
    <r>
      <rPr>
        <b/>
        <u/>
        <sz val="11"/>
        <color rgb="FFFF0000"/>
        <rFont val="Calibri"/>
        <family val="2"/>
        <scheme val="minor"/>
      </rPr>
      <t>do not</t>
    </r>
    <r>
      <rPr>
        <b/>
        <sz val="11"/>
        <color theme="1"/>
        <rFont val="Calibri"/>
        <family val="2"/>
        <scheme val="minor"/>
      </rPr>
      <t xml:space="preserve"> under any circumstances copy &amp; paste or try to add or delete lines </t>
    </r>
    <r>
      <rPr>
        <sz val="11"/>
        <color theme="1"/>
        <rFont val="Calibri"/>
        <family val="2"/>
        <scheme val="minor"/>
      </rPr>
      <t xml:space="preserve">- the document has a lot of formulas.
*Should the number of hours (Norm) be exceeded, assistance will be provided and needs to be managed by the lecturer.
</t>
    </r>
    <r>
      <rPr>
        <sz val="14"/>
        <color rgb="FFFF0000"/>
        <rFont val="Calibri"/>
        <family val="2"/>
        <scheme val="minor"/>
      </rPr>
      <t>*</t>
    </r>
    <r>
      <rPr>
        <b/>
        <u/>
        <sz val="14"/>
        <color rgb="FFFF0000"/>
        <rFont val="Calibri"/>
        <family val="2"/>
        <scheme val="minor"/>
      </rPr>
      <t>ADDENDUM B</t>
    </r>
    <r>
      <rPr>
        <b/>
        <u/>
        <sz val="11"/>
        <color theme="1"/>
        <rFont val="Calibri"/>
        <family val="2"/>
        <scheme val="minor"/>
      </rPr>
      <t xml:space="preserve">
</t>
    </r>
    <r>
      <rPr>
        <b/>
        <sz val="11"/>
        <color theme="1"/>
        <rFont val="Calibri"/>
        <family val="2"/>
        <scheme val="minor"/>
      </rPr>
      <t xml:space="preserve">  </t>
    </r>
    <r>
      <rPr>
        <b/>
        <u/>
        <sz val="11"/>
        <color theme="1"/>
        <rFont val="Calibri"/>
        <family val="2"/>
        <scheme val="minor"/>
      </rPr>
      <t xml:space="preserve">CONTACT DELIVERY </t>
    </r>
    <r>
      <rPr>
        <sz val="11"/>
        <color theme="1"/>
        <rFont val="Calibri"/>
        <family val="2"/>
        <scheme val="minor"/>
      </rPr>
      <t xml:space="preserve">
  -Where "Lectures per week CONTACT" is required, please fill in the number of periods/hours per week (add up all the session    
    times).
  -Delivery of a module is calculated against the standard of </t>
    </r>
    <r>
      <rPr>
        <b/>
        <u/>
        <sz val="16"/>
        <color rgb="FF0070C0"/>
        <rFont val="Calibri"/>
        <family val="2"/>
        <scheme val="minor"/>
      </rPr>
      <t>10</t>
    </r>
    <r>
      <rPr>
        <b/>
        <u/>
        <sz val="12"/>
        <color rgb="FF0070C0"/>
        <rFont val="Calibri"/>
        <family val="2"/>
        <scheme val="minor"/>
      </rPr>
      <t xml:space="preserve"> weeks per semester</t>
    </r>
    <r>
      <rPr>
        <b/>
        <sz val="12"/>
        <color theme="9"/>
        <rFont val="Calibri"/>
        <family val="2"/>
        <scheme val="minor"/>
      </rPr>
      <t xml:space="preserve"> </t>
    </r>
    <r>
      <rPr>
        <sz val="11"/>
        <color theme="1"/>
        <rFont val="Calibri"/>
        <family val="2"/>
        <scheme val="minor"/>
      </rPr>
      <t>to allow for consistency across the faculty.
  -Contact time (</t>
    </r>
    <r>
      <rPr>
        <u/>
        <sz val="11"/>
        <color theme="1"/>
        <rFont val="Calibri"/>
        <family val="2"/>
        <scheme val="minor"/>
      </rPr>
      <t>number of lectures</t>
    </r>
    <r>
      <rPr>
        <sz val="11"/>
        <color theme="1"/>
        <rFont val="Calibri"/>
        <family val="2"/>
        <scheme val="minor"/>
      </rPr>
      <t xml:space="preserve">) for respective modules are calculated as follows: 
      8 credit = 1 period/hour per week, 
      12 credit (generic module) = 1 period/hour per week,
      12 credit (methodology / core module) = 2 periods/hours per week,
      16 credit = 2 periods/hours per week.       
  </t>
    </r>
    <r>
      <rPr>
        <b/>
        <u/>
        <sz val="11"/>
        <color theme="1"/>
        <rFont val="Calibri"/>
        <family val="2"/>
        <scheme val="minor"/>
      </rPr>
      <t>DISTANCE DELIVERY</t>
    </r>
    <r>
      <rPr>
        <sz val="11"/>
        <color theme="1"/>
        <rFont val="Calibri"/>
        <family val="2"/>
        <scheme val="minor"/>
      </rPr>
      <t xml:space="preserve"> </t>
    </r>
    <r>
      <rPr>
        <u/>
        <sz val="11"/>
        <color theme="1"/>
        <rFont val="Calibri"/>
        <family val="2"/>
        <scheme val="minor"/>
      </rPr>
      <t xml:space="preserve">    </t>
    </r>
    <r>
      <rPr>
        <sz val="11"/>
        <color theme="1"/>
        <rFont val="Calibri"/>
        <family val="2"/>
        <scheme val="minor"/>
      </rPr>
      <t xml:space="preserve">
   -</t>
    </r>
    <r>
      <rPr>
        <u/>
        <sz val="11"/>
        <color theme="1"/>
        <rFont val="Calibri"/>
        <family val="2"/>
        <scheme val="minor"/>
      </rPr>
      <t>Number of hours</t>
    </r>
    <r>
      <rPr>
        <sz val="11"/>
        <color theme="1"/>
        <rFont val="Calibri"/>
        <family val="2"/>
        <scheme val="minor"/>
      </rPr>
      <t xml:space="preserve"> total contact time required for respective distance modules are calculated as follows:
     8 credit module = 6 hours (</t>
    </r>
    <r>
      <rPr>
        <u/>
        <sz val="11"/>
        <color theme="1"/>
        <rFont val="Calibri"/>
        <family val="2"/>
        <scheme val="minor"/>
      </rPr>
      <t>minimum of 3 hours synchronous contact time</t>
    </r>
    <r>
      <rPr>
        <sz val="11"/>
        <color theme="1"/>
        <rFont val="Calibri"/>
        <family val="2"/>
        <scheme val="minor"/>
      </rPr>
      <t>) per semester,
    12 credit module  = 9 hours (</t>
    </r>
    <r>
      <rPr>
        <u/>
        <sz val="11"/>
        <color theme="1"/>
        <rFont val="Calibri"/>
        <family val="2"/>
        <scheme val="minor"/>
      </rPr>
      <t>minimum of 4.5 hours synchronous contact time</t>
    </r>
    <r>
      <rPr>
        <sz val="11"/>
        <color theme="1"/>
        <rFont val="Calibri"/>
        <family val="2"/>
        <scheme val="minor"/>
      </rPr>
      <t>) per semester,
    16 credit module = 12 hours (</t>
    </r>
    <r>
      <rPr>
        <u/>
        <sz val="11"/>
        <color theme="1"/>
        <rFont val="Calibri"/>
        <family val="2"/>
        <scheme val="minor"/>
      </rPr>
      <t>minimum of 6 hours synchronous contact time</t>
    </r>
    <r>
      <rPr>
        <sz val="11"/>
        <color theme="1"/>
        <rFont val="Calibri"/>
        <family val="2"/>
        <scheme val="minor"/>
      </rPr>
      <t>) per semester,
    20-24 credit module  = 16 hours (</t>
    </r>
    <r>
      <rPr>
        <u/>
        <sz val="11"/>
        <color theme="1"/>
        <rFont val="Calibri"/>
        <family val="2"/>
        <scheme val="minor"/>
      </rPr>
      <t>minimum of 8 hours synchronous contact time</t>
    </r>
    <r>
      <rPr>
        <sz val="11"/>
        <color theme="1"/>
        <rFont val="Calibri"/>
        <family val="2"/>
        <scheme val="minor"/>
      </rPr>
      <t xml:space="preserve">) per semester.                                                                                                                                                                                                                                             </t>
    </r>
  </si>
  <si>
    <r>
      <rPr>
        <b/>
        <sz val="14"/>
        <color rgb="FFFF0000"/>
        <rFont val="Calibri"/>
        <family val="2"/>
        <scheme val="minor"/>
      </rPr>
      <t xml:space="preserve">Complete this section on Addendum B </t>
    </r>
    <r>
      <rPr>
        <b/>
        <sz val="14"/>
        <color theme="1"/>
        <rFont val="Calibri"/>
        <family val="2"/>
        <scheme val="minor"/>
      </rPr>
      <t xml:space="preserve"> 
The module codes, number of students and hours will be transferred automatically.</t>
    </r>
  </si>
  <si>
    <r>
      <t xml:space="preserve">Number of lecturers presenting (shared) module on </t>
    </r>
    <r>
      <rPr>
        <b/>
        <sz val="11"/>
        <rFont val="Calibri"/>
        <family val="2"/>
        <scheme val="minor"/>
      </rPr>
      <t>same campus during the same 'weeks CONTACT' indicated</t>
    </r>
    <r>
      <rPr>
        <sz val="11"/>
        <rFont val="Calibri"/>
        <family val="2"/>
        <scheme val="minor"/>
      </rPr>
      <t xml:space="preserve"> (change to 2 or 3 if applicable)</t>
    </r>
  </si>
  <si>
    <r>
      <t xml:space="preserve">Exam question papers + memos (12—16 hours per question paper </t>
    </r>
    <r>
      <rPr>
        <sz val="11"/>
        <color rgb="FF0070C0"/>
        <rFont val="Calibri"/>
        <family val="2"/>
        <scheme val="minor"/>
      </rPr>
      <t>divided by Number of lecturers drafting paper</t>
    </r>
    <r>
      <rPr>
        <sz val="11"/>
        <color theme="1"/>
        <rFont val="Calibri"/>
        <family val="2"/>
        <scheme val="minor"/>
      </rPr>
      <t xml:space="preserve">) </t>
    </r>
    <r>
      <rPr>
        <sz val="11"/>
        <color rgb="FFFF0000"/>
        <rFont val="Calibri"/>
        <family val="2"/>
        <scheme val="minor"/>
      </rPr>
      <t>ONE LANGUAGE                                            
 … question papers @ … hours per question paper</t>
    </r>
  </si>
  <si>
    <t>Byron Bunt</t>
  </si>
  <si>
    <t>White</t>
  </si>
  <si>
    <t>Male</t>
  </si>
  <si>
    <t>SCSSE</t>
  </si>
  <si>
    <t>SDL</t>
  </si>
  <si>
    <t>Prof. Elsa Mentz</t>
  </si>
  <si>
    <t>PhD</t>
  </si>
  <si>
    <t>Associate Professor</t>
  </si>
  <si>
    <t>SASHT exco committee</t>
  </si>
  <si>
    <t>HISE 411, HISE 322</t>
  </si>
  <si>
    <t>Play-based SDL sub area leader</t>
  </si>
  <si>
    <t>Ntombiyoxolo Mqadi</t>
  </si>
  <si>
    <t>Dawid Olivier</t>
  </si>
  <si>
    <t>SASHT website management</t>
  </si>
  <si>
    <t>SASHT webinar coordination</t>
  </si>
  <si>
    <t>N. van Deventer</t>
  </si>
  <si>
    <t>M. Bouwer</t>
  </si>
  <si>
    <t>D. Olivier</t>
  </si>
  <si>
    <t>S. Manana</t>
  </si>
  <si>
    <t>C. Choba</t>
  </si>
  <si>
    <t>Prosper GREAT project</t>
  </si>
  <si>
    <t>ECGBL</t>
  </si>
  <si>
    <t>Citesaga project, Renewable Rangers project</t>
  </si>
  <si>
    <t>SDL scientific committee</t>
  </si>
  <si>
    <t>Play with purpose, B Bunt and L Bunt, SDL OEP book for 2025</t>
  </si>
  <si>
    <t xml:space="preserve">Open Educational Practices (OEPs) in the Era of the Fourth Industrial Revolution (4IR): Empowering Self-Directed Learning (SDL)
</t>
  </si>
  <si>
    <t>Level Up Learning: Enhancing Self-Directed Learning in Computer Applications Technology with Classcraft</t>
  </si>
  <si>
    <t>Game-Based Learning in History Education: Insights from “Dogs of War”</t>
  </si>
  <si>
    <t>Revitalizing Classrooms: Integrating Indigenous Knowledge and Ubuntu in Social Sciences Education</t>
  </si>
  <si>
    <t>HISE 411</t>
  </si>
  <si>
    <t>HISE 322</t>
  </si>
  <si>
    <r>
      <rPr>
        <b/>
        <sz val="11"/>
        <color theme="1"/>
        <rFont val="Calibri"/>
        <family val="2"/>
        <scheme val="minor"/>
      </rPr>
      <t>Date</t>
    </r>
    <r>
      <rPr>
        <sz val="11"/>
        <color theme="1"/>
        <rFont val="Calibri"/>
        <family val="2"/>
        <scheme val="minor"/>
      </rPr>
      <t>: 12/09/2024</t>
    </r>
  </si>
  <si>
    <t>ST. Dinga</t>
  </si>
  <si>
    <t>V van Rensberg</t>
  </si>
  <si>
    <t>P. Motsosi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</si>
</sst>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R&quot;\ #,##0.00"/>
    <numFmt numFmtId="165" formatCode="0.0"/>
  </numFmts>
  <fonts count="51"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sz val="12"/>
      <color theme="1"/>
      <name val="Calibri"/>
      <family val="2"/>
      <scheme val="minor"/>
    </font>
    <font>
      <sz val="10"/>
      <color indexed="8"/>
      <name val="Arial"/>
      <family val="2"/>
    </font>
    <font>
      <sz val="11"/>
      <color indexed="8"/>
      <name val="Calibri"/>
      <family val="2"/>
    </font>
    <font>
      <b/>
      <sz val="12"/>
      <color theme="1"/>
      <name val="Calibri"/>
      <family val="2"/>
      <scheme val="minor"/>
    </font>
    <font>
      <sz val="11"/>
      <name val="Calibri"/>
      <family val="2"/>
    </font>
    <font>
      <sz val="11"/>
      <color rgb="FFFF0000"/>
      <name val="Calibri"/>
      <family val="2"/>
      <scheme val="minor"/>
    </font>
    <font>
      <b/>
      <u/>
      <sz val="11"/>
      <color rgb="FFFF0000"/>
      <name val="Calibri"/>
      <family val="2"/>
      <scheme val="minor"/>
    </font>
    <font>
      <sz val="11"/>
      <name val="Calibri"/>
      <family val="2"/>
      <scheme val="minor"/>
    </font>
    <font>
      <sz val="10"/>
      <color theme="1"/>
      <name val="Calibri"/>
      <family val="2"/>
      <scheme val="minor"/>
    </font>
    <font>
      <sz val="10"/>
      <color rgb="FFFF0000"/>
      <name val="Calibri"/>
      <family val="2"/>
      <scheme val="minor"/>
    </font>
    <font>
      <b/>
      <i/>
      <sz val="12"/>
      <color theme="1"/>
      <name val="Calibri"/>
      <family val="2"/>
      <scheme val="minor"/>
    </font>
    <font>
      <i/>
      <sz val="11"/>
      <color theme="1"/>
      <name val="Calibri"/>
      <family val="2"/>
      <scheme val="minor"/>
    </font>
    <font>
      <sz val="11"/>
      <color rgb="FF000000"/>
      <name val="Calibri"/>
      <family val="2"/>
      <scheme val="minor"/>
    </font>
    <font>
      <i/>
      <sz val="11"/>
      <name val="Calibri"/>
      <family val="2"/>
      <scheme val="minor"/>
    </font>
    <font>
      <sz val="10"/>
      <name val="Calibri"/>
      <family val="2"/>
      <scheme val="minor"/>
    </font>
    <font>
      <sz val="48"/>
      <color theme="1"/>
      <name val="Calibri"/>
      <family val="2"/>
      <scheme val="minor"/>
    </font>
    <font>
      <b/>
      <sz val="11"/>
      <color rgb="FFFF0000"/>
      <name val="Calibri"/>
      <family val="2"/>
      <scheme val="minor"/>
    </font>
    <font>
      <sz val="11"/>
      <color rgb="FF00B050"/>
      <name val="Calibri"/>
      <family val="2"/>
      <scheme val="minor"/>
    </font>
    <font>
      <sz val="11"/>
      <color rgb="FF92D050"/>
      <name val="Calibri"/>
      <family val="2"/>
      <scheme val="minor"/>
    </font>
    <font>
      <b/>
      <u/>
      <sz val="11"/>
      <color theme="1"/>
      <name val="Calibri"/>
      <family val="2"/>
      <scheme val="minor"/>
    </font>
    <font>
      <b/>
      <sz val="11"/>
      <name val="Calibri"/>
      <family val="2"/>
      <scheme val="minor"/>
    </font>
    <font>
      <b/>
      <u/>
      <sz val="11"/>
      <name val="Calibri"/>
      <family val="2"/>
      <scheme val="minor"/>
    </font>
    <font>
      <u/>
      <sz val="11"/>
      <color theme="1"/>
      <name val="Calibri"/>
      <family val="2"/>
      <scheme val="minor"/>
    </font>
    <font>
      <b/>
      <sz val="14"/>
      <color rgb="FFFF0000"/>
      <name val="Calibri"/>
      <family val="2"/>
      <scheme val="minor"/>
    </font>
    <font>
      <u/>
      <sz val="11"/>
      <name val="Calibri"/>
      <family val="2"/>
      <scheme val="minor"/>
    </font>
    <font>
      <b/>
      <sz val="11"/>
      <color theme="7"/>
      <name val="Calibri"/>
      <family val="2"/>
      <scheme val="minor"/>
    </font>
    <font>
      <b/>
      <sz val="18"/>
      <color theme="1"/>
      <name val="Calibri"/>
      <family val="2"/>
      <scheme val="minor"/>
    </font>
    <font>
      <sz val="18"/>
      <color theme="1"/>
      <name val="Calibri"/>
      <family val="2"/>
      <scheme val="minor"/>
    </font>
    <font>
      <b/>
      <sz val="18"/>
      <color rgb="FFFF0000"/>
      <name val="Calibri"/>
      <family val="2"/>
      <scheme val="minor"/>
    </font>
    <font>
      <b/>
      <sz val="12"/>
      <color rgb="FFFF0000"/>
      <name val="Calibri"/>
      <family val="2"/>
      <scheme val="minor"/>
    </font>
    <font>
      <b/>
      <sz val="12"/>
      <name val="Calibri"/>
      <family val="2"/>
      <scheme val="minor"/>
    </font>
    <font>
      <b/>
      <sz val="13"/>
      <color theme="1"/>
      <name val="Calibri"/>
      <family val="2"/>
      <scheme val="minor"/>
    </font>
    <font>
      <b/>
      <sz val="14"/>
      <name val="Calibri"/>
      <family val="2"/>
      <scheme val="minor"/>
    </font>
    <font>
      <b/>
      <u/>
      <sz val="14"/>
      <name val="Calibri"/>
      <family val="2"/>
      <scheme val="minor"/>
    </font>
    <font>
      <b/>
      <u/>
      <sz val="14"/>
      <color theme="1"/>
      <name val="Calibri"/>
      <family val="2"/>
      <scheme val="minor"/>
    </font>
    <font>
      <b/>
      <u/>
      <sz val="14"/>
      <color rgb="FFFF0000"/>
      <name val="Calibri"/>
      <family val="2"/>
      <scheme val="minor"/>
    </font>
    <font>
      <sz val="11"/>
      <color rgb="FF0070C0"/>
      <name val="Calibri"/>
      <family val="2"/>
      <scheme val="minor"/>
    </font>
    <font>
      <b/>
      <u/>
      <sz val="12"/>
      <color rgb="FFFF0000"/>
      <name val="Calibri"/>
      <family val="2"/>
      <scheme val="minor"/>
    </font>
    <font>
      <b/>
      <sz val="12"/>
      <color theme="9"/>
      <name val="Calibri"/>
      <family val="2"/>
      <scheme val="minor"/>
    </font>
    <font>
      <sz val="14"/>
      <color rgb="FFFF0000"/>
      <name val="Calibri"/>
      <family val="2"/>
      <scheme val="minor"/>
    </font>
    <font>
      <b/>
      <sz val="16"/>
      <color rgb="FFFF0000"/>
      <name val="Calibri"/>
      <family val="2"/>
      <scheme val="minor"/>
    </font>
    <font>
      <b/>
      <sz val="10"/>
      <color theme="1"/>
      <name val="Calibri"/>
      <family val="2"/>
      <scheme val="minor"/>
    </font>
    <font>
      <b/>
      <sz val="9"/>
      <color theme="0" tint="-0.34998626667073579"/>
      <name val="Calibri"/>
      <family val="2"/>
      <scheme val="minor"/>
    </font>
    <font>
      <b/>
      <sz val="42"/>
      <color theme="1"/>
      <name val="Old English Text MT"/>
      <family val="4"/>
    </font>
    <font>
      <sz val="48"/>
      <color theme="1"/>
      <name val="Old English Text MT"/>
      <family val="4"/>
    </font>
    <font>
      <b/>
      <u/>
      <sz val="16"/>
      <color rgb="FF0070C0"/>
      <name val="Calibri"/>
      <family val="2"/>
      <scheme val="minor"/>
    </font>
    <font>
      <b/>
      <u/>
      <sz val="12"/>
      <color rgb="FF0070C0"/>
      <name val="Calibri"/>
      <family val="2"/>
      <scheme val="minor"/>
    </font>
  </fonts>
  <fills count="1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rgb="FFA6A6A6"/>
        <bgColor indexed="64"/>
      </patternFill>
    </fill>
    <fill>
      <patternFill patternType="solid">
        <fgColor rgb="FFE1DBE9"/>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FF0000"/>
        <bgColor indexed="64"/>
      </patternFill>
    </fill>
    <fill>
      <patternFill patternType="solid">
        <fgColor theme="8"/>
        <bgColor indexed="64"/>
      </patternFill>
    </fill>
    <fill>
      <patternFill patternType="solid">
        <fgColor theme="7" tint="0.59999389629810485"/>
        <bgColor indexed="64"/>
      </patternFill>
    </fill>
  </fills>
  <borders count="6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medium">
        <color auto="1"/>
      </right>
      <top style="thin">
        <color auto="1"/>
      </top>
      <bottom style="medium">
        <color auto="1"/>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thin">
        <color auto="1"/>
      </top>
      <bottom style="medium">
        <color auto="1"/>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auto="1"/>
      </left>
      <right style="thin">
        <color auto="1"/>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bottom style="medium">
        <color indexed="64"/>
      </bottom>
      <diagonal/>
    </border>
    <border>
      <left/>
      <right style="medium">
        <color indexed="64"/>
      </right>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top style="thin">
        <color auto="1"/>
      </top>
      <bottom style="medium">
        <color indexed="64"/>
      </bottom>
      <diagonal/>
    </border>
    <border>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top/>
      <bottom style="medium">
        <color indexed="64"/>
      </bottom>
      <diagonal/>
    </border>
    <border>
      <left style="thin">
        <color indexed="64"/>
      </left>
      <right/>
      <top style="thin">
        <color auto="1"/>
      </top>
      <bottom/>
      <diagonal/>
    </border>
    <border>
      <left style="thin">
        <color indexed="64"/>
      </left>
      <right/>
      <top/>
      <bottom/>
      <diagonal/>
    </border>
  </borders>
  <cellStyleXfs count="3">
    <xf numFmtId="0" fontId="0" fillId="0" borderId="0"/>
    <xf numFmtId="9" fontId="1" fillId="0" borderId="0" applyFont="0" applyFill="0" applyBorder="0" applyAlignment="0" applyProtection="0"/>
    <xf numFmtId="0" fontId="5" fillId="0" borderId="0"/>
  </cellStyleXfs>
  <cellXfs count="491">
    <xf numFmtId="0" fontId="0" fillId="0" borderId="0" xfId="0"/>
    <xf numFmtId="0" fontId="0" fillId="0" borderId="0" xfId="0" applyProtection="1">
      <protection locked="0"/>
    </xf>
    <xf numFmtId="0" fontId="0" fillId="0" borderId="0" xfId="0" applyAlignment="1" applyProtection="1">
      <alignment vertical="center"/>
      <protection locked="0"/>
    </xf>
    <xf numFmtId="0" fontId="0" fillId="0" borderId="5" xfId="0" applyBorder="1"/>
    <xf numFmtId="3" fontId="8" fillId="0" borderId="5" xfId="0" applyNumberFormat="1" applyFont="1" applyBorder="1" applyAlignment="1">
      <alignment horizontal="center" vertical="center"/>
    </xf>
    <xf numFmtId="0" fontId="6" fillId="0" borderId="5" xfId="0" applyFont="1" applyBorder="1" applyAlignment="1">
      <alignment horizontal="left"/>
    </xf>
    <xf numFmtId="0" fontId="4" fillId="0" borderId="0" xfId="0" applyFont="1"/>
    <xf numFmtId="0" fontId="6" fillId="0" borderId="0" xfId="2" applyFont="1"/>
    <xf numFmtId="0" fontId="6" fillId="0" borderId="0" xfId="0" applyFont="1"/>
    <xf numFmtId="0" fontId="0" fillId="0" borderId="8" xfId="0" applyBorder="1" applyAlignment="1">
      <alignment horizontal="center"/>
    </xf>
    <xf numFmtId="0" fontId="6" fillId="0" borderId="0" xfId="0" applyFont="1" applyAlignment="1">
      <alignment horizontal="left"/>
    </xf>
    <xf numFmtId="164" fontId="6" fillId="0" borderId="0" xfId="0" applyNumberFormat="1" applyFont="1"/>
    <xf numFmtId="1" fontId="8" fillId="0" borderId="0" xfId="0" applyNumberFormat="1" applyFont="1" applyAlignment="1">
      <alignment horizontal="center" vertical="center"/>
    </xf>
    <xf numFmtId="164" fontId="6" fillId="0" borderId="0" xfId="0" applyNumberFormat="1" applyFont="1" applyAlignment="1">
      <alignment horizontal="right"/>
    </xf>
    <xf numFmtId="164" fontId="0" fillId="0" borderId="0" xfId="0" applyNumberFormat="1"/>
    <xf numFmtId="0" fontId="2" fillId="0" borderId="0" xfId="0" applyFont="1"/>
    <xf numFmtId="0" fontId="0" fillId="0" borderId="0" xfId="0" applyAlignment="1">
      <alignment horizontal="center"/>
    </xf>
    <xf numFmtId="0" fontId="0" fillId="0" borderId="6" xfId="0" applyBorder="1"/>
    <xf numFmtId="0" fontId="2" fillId="0" borderId="32" xfId="0" applyFont="1" applyBorder="1" applyAlignment="1">
      <alignment horizontal="center"/>
    </xf>
    <xf numFmtId="0" fontId="0" fillId="0" borderId="31" xfId="0" applyBorder="1" applyAlignment="1">
      <alignment horizontal="center"/>
    </xf>
    <xf numFmtId="0" fontId="0" fillId="4" borderId="0" xfId="0" applyFill="1"/>
    <xf numFmtId="0" fontId="3" fillId="4" borderId="0" xfId="0" applyFont="1" applyFill="1"/>
    <xf numFmtId="0" fontId="2" fillId="4" borderId="0" xfId="0" applyFont="1" applyFill="1"/>
    <xf numFmtId="0" fontId="0" fillId="0" borderId="9" xfId="0" applyBorder="1" applyProtection="1">
      <protection locked="0"/>
    </xf>
    <xf numFmtId="165" fontId="0" fillId="0" borderId="0" xfId="0" applyNumberFormat="1"/>
    <xf numFmtId="0" fontId="0" fillId="0" borderId="0" xfId="0" applyAlignment="1">
      <alignment textRotation="90"/>
    </xf>
    <xf numFmtId="0" fontId="2" fillId="4" borderId="1" xfId="0" applyFont="1" applyFill="1" applyBorder="1" applyAlignment="1">
      <alignment horizontal="center" vertical="center" wrapText="1"/>
    </xf>
    <xf numFmtId="0" fontId="0" fillId="0" borderId="0" xfId="0" applyAlignment="1">
      <alignment horizontal="left"/>
    </xf>
    <xf numFmtId="0" fontId="6" fillId="0" borderId="0" xfId="2" applyFont="1" applyAlignment="1">
      <alignment horizontal="left"/>
    </xf>
    <xf numFmtId="0" fontId="1" fillId="4" borderId="5" xfId="0" applyFont="1" applyFill="1" applyBorder="1" applyAlignment="1" applyProtection="1">
      <alignment horizontal="center" vertical="center" wrapText="1"/>
      <protection locked="0"/>
    </xf>
    <xf numFmtId="0" fontId="0" fillId="0" borderId="0" xfId="0" applyAlignment="1" applyProtection="1">
      <alignment horizontal="left" vertical="center"/>
      <protection locked="0"/>
    </xf>
    <xf numFmtId="0" fontId="2" fillId="0" borderId="6" xfId="0" applyFont="1" applyBorder="1" applyAlignment="1">
      <alignment horizontal="left"/>
    </xf>
    <xf numFmtId="0" fontId="2" fillId="0" borderId="32" xfId="0" applyFont="1" applyBorder="1" applyAlignment="1">
      <alignment horizontal="center" wrapText="1"/>
    </xf>
    <xf numFmtId="0" fontId="0" fillId="0" borderId="17" xfId="0" applyBorder="1" applyAlignment="1">
      <alignment horizontal="left" vertical="center" wrapText="1"/>
    </xf>
    <xf numFmtId="0" fontId="0" fillId="0" borderId="11" xfId="0" applyBorder="1" applyAlignment="1">
      <alignment horizontal="left" vertical="center" wrapText="1"/>
    </xf>
    <xf numFmtId="0" fontId="0" fillId="0" borderId="5" xfId="0" applyBorder="1" applyAlignment="1">
      <alignment horizontal="left"/>
    </xf>
    <xf numFmtId="0" fontId="0" fillId="0" borderId="39" xfId="0" applyBorder="1" applyProtection="1">
      <protection locked="0"/>
    </xf>
    <xf numFmtId="0" fontId="0" fillId="0" borderId="8" xfId="0" applyBorder="1"/>
    <xf numFmtId="0" fontId="0" fillId="0" borderId="25" xfId="0" applyBorder="1"/>
    <xf numFmtId="49" fontId="0" fillId="0" borderId="5" xfId="0" quotePrefix="1" applyNumberFormat="1" applyBorder="1"/>
    <xf numFmtId="3" fontId="8" fillId="0" borderId="5" xfId="0" applyNumberFormat="1" applyFont="1" applyBorder="1" applyAlignment="1">
      <alignment horizontal="left" vertical="center"/>
    </xf>
    <xf numFmtId="2" fontId="8" fillId="0" borderId="9" xfId="0" applyNumberFormat="1" applyFont="1" applyBorder="1" applyAlignment="1">
      <alignment horizontal="center" vertical="center"/>
    </xf>
    <xf numFmtId="2" fontId="1" fillId="0" borderId="32" xfId="1" applyNumberFormat="1" applyFont="1" applyBorder="1" applyAlignment="1" applyProtection="1">
      <alignment horizontal="center"/>
    </xf>
    <xf numFmtId="0" fontId="0" fillId="0" borderId="38" xfId="0" applyBorder="1"/>
    <xf numFmtId="0" fontId="0" fillId="6" borderId="8" xfId="0" applyFill="1" applyBorder="1" applyAlignment="1">
      <alignment wrapText="1"/>
    </xf>
    <xf numFmtId="0" fontId="0" fillId="6" borderId="9" xfId="0" applyFill="1" applyBorder="1"/>
    <xf numFmtId="165" fontId="0" fillId="6" borderId="9" xfId="0" applyNumberFormat="1" applyFill="1" applyBorder="1"/>
    <xf numFmtId="0" fontId="0" fillId="6" borderId="49" xfId="0" applyFill="1" applyBorder="1" applyAlignment="1">
      <alignment wrapText="1"/>
    </xf>
    <xf numFmtId="0" fontId="0" fillId="6" borderId="12" xfId="0" applyFill="1" applyBorder="1"/>
    <xf numFmtId="0" fontId="0" fillId="4" borderId="9" xfId="0" applyFill="1" applyBorder="1" applyProtection="1">
      <protection locked="0"/>
    </xf>
    <xf numFmtId="2" fontId="2" fillId="0" borderId="0" xfId="0" applyNumberFormat="1" applyFont="1" applyAlignment="1">
      <alignment horizontal="center" vertical="center" wrapText="1"/>
    </xf>
    <xf numFmtId="0" fontId="2" fillId="3" borderId="20" xfId="0" applyFont="1" applyFill="1" applyBorder="1"/>
    <xf numFmtId="0" fontId="2" fillId="3" borderId="21" xfId="0" applyFont="1" applyFill="1" applyBorder="1"/>
    <xf numFmtId="0" fontId="2" fillId="3" borderId="22" xfId="0" applyFont="1" applyFill="1" applyBorder="1"/>
    <xf numFmtId="0" fontId="0" fillId="4" borderId="8" xfId="0" applyFill="1" applyBorder="1" applyAlignment="1" applyProtection="1">
      <alignment wrapText="1"/>
      <protection locked="0"/>
    </xf>
    <xf numFmtId="0" fontId="0" fillId="4" borderId="37" xfId="0" applyFill="1" applyBorder="1" applyAlignment="1" applyProtection="1">
      <alignment wrapText="1"/>
      <protection locked="0"/>
    </xf>
    <xf numFmtId="0" fontId="0" fillId="4" borderId="36" xfId="0" applyFill="1" applyBorder="1" applyProtection="1">
      <protection locked="0"/>
    </xf>
    <xf numFmtId="0" fontId="2" fillId="5" borderId="1" xfId="0" applyFont="1" applyFill="1" applyBorder="1"/>
    <xf numFmtId="0" fontId="0" fillId="0" borderId="24" xfId="0" applyBorder="1"/>
    <xf numFmtId="164" fontId="6" fillId="0" borderId="25" xfId="0" applyNumberFormat="1" applyFont="1" applyBorder="1"/>
    <xf numFmtId="0" fontId="2" fillId="0" borderId="25" xfId="0" applyFont="1" applyBorder="1"/>
    <xf numFmtId="2" fontId="6" fillId="0" borderId="5" xfId="2" applyNumberFormat="1" applyFont="1" applyBorder="1"/>
    <xf numFmtId="0" fontId="3" fillId="2" borderId="0" xfId="0" applyFont="1" applyFill="1"/>
    <xf numFmtId="0" fontId="2" fillId="2" borderId="20" xfId="0" applyFont="1" applyFill="1" applyBorder="1" applyAlignment="1">
      <alignment vertical="center"/>
    </xf>
    <xf numFmtId="0" fontId="0" fillId="4" borderId="37" xfId="0" applyFill="1" applyBorder="1" applyAlignment="1" applyProtection="1">
      <alignment vertical="top" wrapText="1"/>
      <protection locked="0"/>
    </xf>
    <xf numFmtId="0" fontId="2" fillId="0" borderId="1" xfId="0" applyFont="1" applyBorder="1" applyProtection="1">
      <protection locked="0"/>
    </xf>
    <xf numFmtId="0" fontId="21" fillId="0" borderId="0" xfId="0" applyFont="1"/>
    <xf numFmtId="0" fontId="1" fillId="4" borderId="7" xfId="0" applyFont="1" applyFill="1" applyBorder="1" applyAlignment="1" applyProtection="1">
      <alignment horizontal="center" vertical="center" wrapText="1"/>
      <protection locked="0"/>
    </xf>
    <xf numFmtId="0" fontId="21" fillId="0" borderId="0" xfId="0" applyFont="1" applyAlignment="1">
      <alignment vertical="center"/>
    </xf>
    <xf numFmtId="0" fontId="1" fillId="4" borderId="9"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4" xfId="0" applyFont="1" applyFill="1" applyBorder="1" applyAlignment="1" applyProtection="1">
      <alignment horizontal="center" vertical="center" wrapText="1"/>
      <protection locked="0"/>
    </xf>
    <xf numFmtId="0" fontId="11" fillId="4" borderId="58" xfId="0" applyFont="1" applyFill="1" applyBorder="1" applyAlignment="1" applyProtection="1">
      <alignment horizontal="center" vertical="center" wrapText="1"/>
      <protection locked="0"/>
    </xf>
    <xf numFmtId="0" fontId="11" fillId="4" borderId="9" xfId="0" applyFont="1" applyFill="1" applyBorder="1" applyAlignment="1" applyProtection="1">
      <alignment horizontal="center" vertical="center" wrapText="1"/>
      <protection locked="0"/>
    </xf>
    <xf numFmtId="2" fontId="21" fillId="0" borderId="0" xfId="0" applyNumberFormat="1" applyFont="1" applyAlignment="1">
      <alignment vertical="center"/>
    </xf>
    <xf numFmtId="0" fontId="2" fillId="0" borderId="2" xfId="0" applyFont="1" applyBorder="1" applyAlignment="1">
      <alignment horizontal="left" vertical="top"/>
    </xf>
    <xf numFmtId="0" fontId="0" fillId="4" borderId="55" xfId="0" applyFill="1" applyBorder="1" applyAlignment="1" applyProtection="1">
      <alignment horizontal="left" vertical="center" wrapText="1"/>
      <protection locked="0"/>
    </xf>
    <xf numFmtId="0" fontId="0" fillId="4" borderId="46" xfId="0" applyFill="1" applyBorder="1" applyAlignment="1">
      <alignment horizontal="left" vertical="center" wrapText="1"/>
    </xf>
    <xf numFmtId="0" fontId="0" fillId="4" borderId="17" xfId="0" applyFill="1" applyBorder="1" applyAlignment="1">
      <alignment horizontal="left" vertical="center"/>
    </xf>
    <xf numFmtId="0" fontId="11" fillId="4" borderId="17" xfId="0" applyFont="1" applyFill="1" applyBorder="1" applyAlignment="1">
      <alignment horizontal="left" vertical="center"/>
    </xf>
    <xf numFmtId="0" fontId="0" fillId="4" borderId="17" xfId="0" applyFill="1" applyBorder="1" applyAlignment="1">
      <alignment vertical="center" wrapText="1"/>
    </xf>
    <xf numFmtId="0" fontId="2" fillId="4" borderId="11" xfId="0" applyFont="1" applyFill="1" applyBorder="1" applyAlignment="1" applyProtection="1">
      <alignment vertical="center" wrapText="1"/>
      <protection locked="0"/>
    </xf>
    <xf numFmtId="0" fontId="2" fillId="9" borderId="20" xfId="0" applyFont="1" applyFill="1" applyBorder="1" applyAlignment="1">
      <alignment horizontal="left" vertical="center" wrapText="1"/>
    </xf>
    <xf numFmtId="0" fontId="2" fillId="9" borderId="21" xfId="0" applyFont="1" applyFill="1" applyBorder="1" applyAlignment="1" applyProtection="1">
      <alignment vertical="center" wrapText="1"/>
      <protection locked="0"/>
    </xf>
    <xf numFmtId="0" fontId="2" fillId="9" borderId="3" xfId="0" applyFont="1" applyFill="1" applyBorder="1" applyAlignment="1">
      <alignment vertical="center" wrapText="1"/>
    </xf>
    <xf numFmtId="0" fontId="2" fillId="9" borderId="21" xfId="0" applyFont="1" applyFill="1" applyBorder="1" applyAlignment="1" applyProtection="1">
      <alignment horizontal="left" vertical="center" wrapText="1"/>
      <protection locked="0"/>
    </xf>
    <xf numFmtId="0" fontId="2" fillId="9" borderId="2" xfId="0" applyFont="1" applyFill="1" applyBorder="1" applyAlignment="1">
      <alignment horizontal="left" vertical="center" wrapText="1"/>
    </xf>
    <xf numFmtId="0" fontId="2" fillId="9" borderId="4" xfId="0" applyFont="1" applyFill="1" applyBorder="1" applyAlignment="1" applyProtection="1">
      <alignment horizontal="left" vertical="center" wrapText="1"/>
      <protection locked="0"/>
    </xf>
    <xf numFmtId="0" fontId="2" fillId="9" borderId="20" xfId="0" applyFont="1" applyFill="1" applyBorder="1" applyAlignment="1">
      <alignment vertical="center" wrapText="1"/>
    </xf>
    <xf numFmtId="0" fontId="2" fillId="9" borderId="4" xfId="0" applyFont="1" applyFill="1" applyBorder="1" applyAlignment="1" applyProtection="1">
      <alignment vertical="center" wrapText="1"/>
      <protection locked="0"/>
    </xf>
    <xf numFmtId="0" fontId="2" fillId="9" borderId="3" xfId="0" applyFont="1" applyFill="1" applyBorder="1" applyAlignment="1" applyProtection="1">
      <alignment horizontal="left" vertical="center" wrapText="1"/>
      <protection locked="0"/>
    </xf>
    <xf numFmtId="0" fontId="2" fillId="9" borderId="11" xfId="0" applyFont="1" applyFill="1" applyBorder="1" applyAlignment="1">
      <alignment vertical="center" wrapText="1"/>
    </xf>
    <xf numFmtId="0" fontId="2" fillId="9" borderId="5" xfId="0" applyFont="1" applyFill="1" applyBorder="1" applyAlignment="1">
      <alignment vertical="center" wrapText="1"/>
    </xf>
    <xf numFmtId="0" fontId="2" fillId="9" borderId="9" xfId="0" applyFont="1" applyFill="1" applyBorder="1" applyAlignment="1">
      <alignment horizontal="center" vertical="center" wrapText="1"/>
    </xf>
    <xf numFmtId="0" fontId="0" fillId="9" borderId="5" xfId="0" applyFill="1" applyBorder="1" applyAlignment="1" applyProtection="1">
      <alignment vertical="center" wrapText="1"/>
      <protection locked="0"/>
    </xf>
    <xf numFmtId="0" fontId="1" fillId="9" borderId="5" xfId="0" applyFont="1" applyFill="1" applyBorder="1" applyAlignment="1" applyProtection="1">
      <alignment vertical="center" wrapText="1"/>
      <protection locked="0"/>
    </xf>
    <xf numFmtId="0" fontId="1" fillId="9" borderId="5" xfId="0" applyFont="1" applyFill="1" applyBorder="1" applyAlignment="1" applyProtection="1">
      <alignment horizontal="center" vertical="center" wrapText="1"/>
      <protection locked="0"/>
    </xf>
    <xf numFmtId="0" fontId="0" fillId="9" borderId="5" xfId="0" applyFill="1" applyBorder="1" applyAlignment="1" applyProtection="1">
      <alignment horizontal="center" vertical="center" wrapText="1"/>
      <protection locked="0"/>
    </xf>
    <xf numFmtId="49" fontId="0" fillId="9" borderId="5" xfId="0" applyNumberFormat="1" applyFill="1" applyBorder="1" applyAlignment="1" applyProtection="1">
      <alignment horizontal="center" vertical="center" wrapText="1"/>
      <protection locked="0"/>
    </xf>
    <xf numFmtId="0" fontId="2" fillId="9" borderId="32" xfId="0" applyFont="1" applyFill="1" applyBorder="1" applyAlignment="1">
      <alignment horizontal="center" vertical="center" wrapText="1"/>
    </xf>
    <xf numFmtId="0" fontId="2" fillId="9" borderId="5" xfId="0" applyFont="1" applyFill="1" applyBorder="1" applyAlignment="1">
      <alignment horizontal="left" vertical="center" wrapText="1"/>
    </xf>
    <xf numFmtId="0" fontId="2" fillId="9" borderId="39" xfId="0" applyFont="1" applyFill="1" applyBorder="1" applyAlignment="1">
      <alignment horizontal="center" vertical="center" wrapText="1"/>
    </xf>
    <xf numFmtId="0" fontId="24" fillId="9" borderId="46" xfId="0" applyFont="1" applyFill="1" applyBorder="1" applyAlignment="1">
      <alignment horizontal="left" vertical="center" wrapText="1"/>
    </xf>
    <xf numFmtId="0" fontId="24" fillId="9" borderId="15" xfId="0" applyFont="1" applyFill="1" applyBorder="1" applyAlignment="1">
      <alignment horizontal="left" vertical="center" wrapText="1"/>
    </xf>
    <xf numFmtId="0" fontId="24" fillId="9" borderId="32" xfId="0" applyFont="1" applyFill="1" applyBorder="1" applyAlignment="1">
      <alignment horizontal="center" vertical="center" wrapText="1"/>
    </xf>
    <xf numFmtId="0" fontId="2" fillId="9" borderId="5" xfId="0" applyFont="1" applyFill="1" applyBorder="1" applyAlignment="1">
      <alignment horizontal="center" vertical="center" wrapText="1"/>
    </xf>
    <xf numFmtId="0" fontId="3" fillId="9" borderId="1" xfId="0" applyFont="1" applyFill="1" applyBorder="1" applyAlignment="1">
      <alignment horizontal="left"/>
    </xf>
    <xf numFmtId="0" fontId="3" fillId="9" borderId="1" xfId="0" applyFont="1" applyFill="1" applyBorder="1" applyAlignment="1">
      <alignment horizontal="center"/>
    </xf>
    <xf numFmtId="0" fontId="3" fillId="9" borderId="1" xfId="0" applyFont="1" applyFill="1" applyBorder="1" applyAlignment="1">
      <alignment horizontal="right"/>
    </xf>
    <xf numFmtId="0" fontId="0" fillId="9" borderId="1" xfId="0" applyFill="1" applyBorder="1" applyAlignment="1">
      <alignment horizontal="left"/>
    </xf>
    <xf numFmtId="0" fontId="2" fillId="9" borderId="6" xfId="0" applyFont="1" applyFill="1" applyBorder="1"/>
    <xf numFmtId="0" fontId="2" fillId="9" borderId="32" xfId="0" applyFont="1" applyFill="1" applyBorder="1" applyAlignment="1">
      <alignment horizontal="center"/>
    </xf>
    <xf numFmtId="0" fontId="0" fillId="0" borderId="18" xfId="0" applyBorder="1"/>
    <xf numFmtId="0" fontId="6" fillId="0" borderId="6" xfId="0" applyFont="1" applyBorder="1" applyAlignment="1">
      <alignment horizontal="left"/>
    </xf>
    <xf numFmtId="3" fontId="8" fillId="0" borderId="6" xfId="0" applyNumberFormat="1" applyFont="1" applyBorder="1" applyAlignment="1">
      <alignment horizontal="center" vertical="center"/>
    </xf>
    <xf numFmtId="2" fontId="8" fillId="0" borderId="32" xfId="0" applyNumberFormat="1" applyFont="1" applyBorder="1" applyAlignment="1">
      <alignment horizontal="center" vertical="center"/>
    </xf>
    <xf numFmtId="0" fontId="0" fillId="0" borderId="49" xfId="0" applyBorder="1" applyAlignment="1">
      <alignment horizontal="center"/>
    </xf>
    <xf numFmtId="0" fontId="0" fillId="0" borderId="29" xfId="0" applyBorder="1" applyAlignment="1">
      <alignment horizontal="left"/>
    </xf>
    <xf numFmtId="3" fontId="8" fillId="0" borderId="29" xfId="0" applyNumberFormat="1" applyFont="1" applyBorder="1" applyAlignment="1">
      <alignment horizontal="center" vertical="center"/>
    </xf>
    <xf numFmtId="2" fontId="8" fillId="0" borderId="12" xfId="0" applyNumberFormat="1" applyFont="1" applyBorder="1" applyAlignment="1">
      <alignment horizontal="center" vertical="center"/>
    </xf>
    <xf numFmtId="0" fontId="6" fillId="0" borderId="29" xfId="0" applyFont="1" applyBorder="1" applyAlignment="1">
      <alignment horizontal="left"/>
    </xf>
    <xf numFmtId="3" fontId="8" fillId="0" borderId="6" xfId="0" applyNumberFormat="1" applyFont="1" applyBorder="1" applyAlignment="1">
      <alignment horizontal="left" vertical="center"/>
    </xf>
    <xf numFmtId="0" fontId="0" fillId="0" borderId="30" xfId="0" applyBorder="1" applyAlignment="1">
      <alignment horizontal="left" vertical="center" wrapText="1"/>
    </xf>
    <xf numFmtId="0" fontId="0" fillId="0" borderId="43" xfId="0" applyBorder="1" applyAlignment="1">
      <alignment horizontal="left" vertical="center" wrapText="1"/>
    </xf>
    <xf numFmtId="3" fontId="8" fillId="0" borderId="29" xfId="0" applyNumberFormat="1" applyFont="1" applyBorder="1" applyAlignment="1">
      <alignment horizontal="left" vertical="center"/>
    </xf>
    <xf numFmtId="0" fontId="0" fillId="0" borderId="23" xfId="0" applyBorder="1" applyAlignment="1">
      <alignment horizontal="left" vertical="center" wrapText="1"/>
    </xf>
    <xf numFmtId="0" fontId="0" fillId="0" borderId="55" xfId="0" applyBorder="1" applyAlignment="1">
      <alignment horizontal="left" vertical="center" wrapText="1"/>
    </xf>
    <xf numFmtId="0" fontId="0" fillId="0" borderId="29" xfId="0" applyBorder="1"/>
    <xf numFmtId="0" fontId="0" fillId="0" borderId="3" xfId="0" applyBorder="1" applyAlignment="1">
      <alignment horizontal="left" vertical="center" wrapText="1"/>
    </xf>
    <xf numFmtId="0" fontId="0" fillId="0" borderId="60" xfId="0" applyBorder="1" applyAlignment="1">
      <alignment horizontal="left" vertical="center" wrapText="1"/>
    </xf>
    <xf numFmtId="0" fontId="0" fillId="0" borderId="38" xfId="0" applyBorder="1" applyAlignment="1">
      <alignment horizontal="center"/>
    </xf>
    <xf numFmtId="3" fontId="8" fillId="0" borderId="51" xfId="0" applyNumberFormat="1" applyFont="1" applyBorder="1" applyAlignment="1">
      <alignment horizontal="left" vertical="center"/>
    </xf>
    <xf numFmtId="0" fontId="0" fillId="0" borderId="51" xfId="0" applyBorder="1"/>
    <xf numFmtId="2" fontId="8" fillId="0" borderId="39" xfId="0" applyNumberFormat="1" applyFont="1" applyBorder="1" applyAlignment="1">
      <alignment horizontal="center" vertical="center"/>
    </xf>
    <xf numFmtId="2" fontId="0" fillId="0" borderId="32" xfId="0" applyNumberFormat="1" applyBorder="1" applyAlignment="1">
      <alignment horizontal="center"/>
    </xf>
    <xf numFmtId="49" fontId="0" fillId="0" borderId="29" xfId="0" quotePrefix="1" applyNumberFormat="1" applyBorder="1"/>
    <xf numFmtId="2" fontId="0" fillId="0" borderId="12" xfId="0" applyNumberFormat="1" applyBorder="1" applyAlignment="1">
      <alignment horizontal="center"/>
    </xf>
    <xf numFmtId="1" fontId="0" fillId="0" borderId="33" xfId="0" quotePrefix="1" applyNumberFormat="1" applyBorder="1" applyAlignment="1">
      <alignment horizontal="left"/>
    </xf>
    <xf numFmtId="2" fontId="0" fillId="0" borderId="21" xfId="0" applyNumberFormat="1" applyBorder="1" applyAlignment="1">
      <alignment horizontal="center"/>
    </xf>
    <xf numFmtId="2" fontId="8" fillId="0" borderId="57" xfId="0" applyNumberFormat="1" applyFont="1" applyBorder="1" applyAlignment="1">
      <alignment horizontal="center" vertical="center"/>
    </xf>
    <xf numFmtId="0" fontId="0" fillId="0" borderId="25" xfId="0" applyBorder="1" applyAlignment="1">
      <alignment horizontal="center" vertical="center"/>
    </xf>
    <xf numFmtId="2" fontId="8" fillId="0" borderId="50" xfId="0" applyNumberFormat="1" applyFont="1" applyBorder="1" applyAlignment="1">
      <alignment horizontal="center" vertical="center"/>
    </xf>
    <xf numFmtId="0" fontId="0" fillId="4" borderId="11" xfId="0" applyFill="1" applyBorder="1" applyAlignment="1" applyProtection="1">
      <alignment vertical="center" wrapText="1"/>
      <protection locked="0"/>
    </xf>
    <xf numFmtId="0" fontId="0" fillId="9" borderId="5" xfId="0" applyFill="1" applyBorder="1" applyAlignment="1" applyProtection="1">
      <alignment horizontal="left" vertical="center" wrapText="1"/>
      <protection locked="0"/>
    </xf>
    <xf numFmtId="0" fontId="0" fillId="4" borderId="11" xfId="0" applyFill="1" applyBorder="1" applyAlignment="1" applyProtection="1">
      <alignment horizontal="left" vertical="center" wrapText="1"/>
      <protection locked="0"/>
    </xf>
    <xf numFmtId="0" fontId="0" fillId="4" borderId="46" xfId="0" applyFill="1" applyBorder="1" applyAlignment="1" applyProtection="1">
      <alignment vertical="center" wrapText="1"/>
      <protection locked="0"/>
    </xf>
    <xf numFmtId="0" fontId="2" fillId="9" borderId="47" xfId="0" applyFont="1" applyFill="1" applyBorder="1" applyAlignment="1">
      <alignment vertical="center" wrapText="1"/>
    </xf>
    <xf numFmtId="0" fontId="0" fillId="4" borderId="7" xfId="0" applyFill="1" applyBorder="1" applyAlignment="1" applyProtection="1">
      <alignment horizontal="left" vertical="center" wrapText="1"/>
      <protection locked="0"/>
    </xf>
    <xf numFmtId="2" fontId="1" fillId="0" borderId="50" xfId="1" applyNumberFormat="1" applyFont="1" applyBorder="1" applyAlignment="1" applyProtection="1">
      <alignment horizontal="center"/>
    </xf>
    <xf numFmtId="2" fontId="0" fillId="0" borderId="36" xfId="0" applyNumberFormat="1" applyBorder="1" applyAlignment="1">
      <alignment horizontal="center"/>
    </xf>
    <xf numFmtId="2" fontId="7" fillId="9" borderId="1" xfId="1" applyNumberFormat="1" applyFont="1" applyFill="1" applyBorder="1" applyAlignment="1" applyProtection="1">
      <alignment horizontal="center"/>
    </xf>
    <xf numFmtId="0" fontId="0" fillId="0" borderId="37" xfId="0" applyBorder="1" applyAlignment="1">
      <alignment horizontal="center"/>
    </xf>
    <xf numFmtId="2" fontId="2" fillId="2" borderId="1" xfId="0" applyNumberFormat="1" applyFont="1" applyFill="1" applyBorder="1" applyAlignment="1">
      <alignment horizontal="center" vertical="center" wrapText="1"/>
    </xf>
    <xf numFmtId="2" fontId="2" fillId="12" borderId="1" xfId="0" applyNumberFormat="1" applyFont="1" applyFill="1" applyBorder="1" applyAlignment="1">
      <alignment horizontal="center" vertical="center" wrapText="1"/>
    </xf>
    <xf numFmtId="0" fontId="0" fillId="4" borderId="17" xfId="0" applyFill="1" applyBorder="1" applyAlignment="1" applyProtection="1">
      <alignment horizontal="left" vertical="center" wrapText="1"/>
      <protection locked="0"/>
    </xf>
    <xf numFmtId="0" fontId="1" fillId="4" borderId="11" xfId="0" applyFont="1" applyFill="1" applyBorder="1" applyAlignment="1" applyProtection="1">
      <alignment horizontal="left" vertical="center" wrapText="1"/>
      <protection locked="0"/>
    </xf>
    <xf numFmtId="0" fontId="0" fillId="4" borderId="17" xfId="0" applyFill="1" applyBorder="1" applyAlignment="1">
      <alignment horizontal="left" vertical="center" wrapText="1"/>
    </xf>
    <xf numFmtId="0" fontId="0" fillId="4" borderId="11" xfId="0" applyFill="1" applyBorder="1" applyAlignment="1">
      <alignment horizontal="left" vertical="center" wrapText="1"/>
    </xf>
    <xf numFmtId="0" fontId="0" fillId="4" borderId="17" xfId="0" applyFill="1" applyBorder="1" applyAlignment="1" applyProtection="1">
      <alignment vertical="center" wrapText="1"/>
      <protection locked="0"/>
    </xf>
    <xf numFmtId="0" fontId="0" fillId="4" borderId="9" xfId="0" applyFill="1" applyBorder="1" applyAlignment="1" applyProtection="1">
      <alignment horizontal="center" vertical="center" wrapText="1"/>
      <protection locked="0"/>
    </xf>
    <xf numFmtId="0" fontId="11" fillId="4" borderId="46" xfId="0" applyFont="1" applyFill="1" applyBorder="1" applyAlignment="1" applyProtection="1">
      <alignment horizontal="left" vertical="center" wrapText="1"/>
      <protection locked="0"/>
    </xf>
    <xf numFmtId="0" fontId="11" fillId="4" borderId="36" xfId="0" applyFont="1" applyFill="1" applyBorder="1" applyAlignment="1" applyProtection="1">
      <alignment horizontal="center" vertical="center" wrapText="1"/>
      <protection locked="0"/>
    </xf>
    <xf numFmtId="0" fontId="2" fillId="9" borderId="6" xfId="0" applyFont="1" applyFill="1" applyBorder="1" applyAlignment="1">
      <alignment horizontal="center" vertical="center" wrapText="1"/>
    </xf>
    <xf numFmtId="0" fontId="0" fillId="2" borderId="41" xfId="0" applyFill="1" applyBorder="1" applyAlignment="1" applyProtection="1">
      <alignment horizontal="center" vertical="center"/>
      <protection locked="0"/>
    </xf>
    <xf numFmtId="0" fontId="6" fillId="0" borderId="7" xfId="0" applyFont="1" applyBorder="1" applyAlignment="1">
      <alignment horizontal="left"/>
    </xf>
    <xf numFmtId="49" fontId="0" fillId="0" borderId="56" xfId="0" quotePrefix="1" applyNumberFormat="1" applyBorder="1"/>
    <xf numFmtId="2" fontId="1" fillId="4" borderId="9" xfId="0" applyNumberFormat="1" applyFont="1" applyFill="1" applyBorder="1" applyAlignment="1">
      <alignment horizontal="center" vertical="center" wrapText="1"/>
    </xf>
    <xf numFmtId="0" fontId="1" fillId="4" borderId="5" xfId="0" applyFont="1" applyFill="1" applyBorder="1" applyAlignment="1">
      <alignment horizontal="center" vertical="center" wrapText="1"/>
    </xf>
    <xf numFmtId="0" fontId="0" fillId="4" borderId="5" xfId="0" applyFill="1" applyBorder="1" applyAlignment="1">
      <alignment horizontal="center" vertical="center" wrapText="1"/>
    </xf>
    <xf numFmtId="0" fontId="0" fillId="0" borderId="52" xfId="0" applyBorder="1"/>
    <xf numFmtId="0" fontId="8" fillId="0" borderId="52" xfId="0" applyFont="1" applyBorder="1" applyAlignment="1">
      <alignment horizontal="left" vertical="center"/>
    </xf>
    <xf numFmtId="0" fontId="0" fillId="0" borderId="35" xfId="0" applyBorder="1" applyAlignment="1">
      <alignment horizontal="center"/>
    </xf>
    <xf numFmtId="0" fontId="0" fillId="4" borderId="5" xfId="0" applyFill="1" applyBorder="1" applyAlignment="1" applyProtection="1">
      <alignment horizontal="center" vertical="center" wrapText="1"/>
      <protection locked="0"/>
    </xf>
    <xf numFmtId="0" fontId="0" fillId="4" borderId="44" xfId="0" applyFill="1" applyBorder="1" applyAlignment="1" applyProtection="1">
      <alignment horizontal="center" vertical="center" wrapText="1"/>
      <protection locked="0"/>
    </xf>
    <xf numFmtId="2" fontId="7" fillId="9" borderId="1" xfId="0" applyNumberFormat="1" applyFont="1" applyFill="1" applyBorder="1" applyAlignment="1">
      <alignment horizontal="center"/>
    </xf>
    <xf numFmtId="3" fontId="8" fillId="0" borderId="7" xfId="0" applyNumberFormat="1" applyFont="1" applyBorder="1" applyAlignment="1">
      <alignment horizontal="center" vertical="center"/>
    </xf>
    <xf numFmtId="2" fontId="8" fillId="0" borderId="36" xfId="0" applyNumberFormat="1" applyFont="1" applyBorder="1" applyAlignment="1">
      <alignment horizontal="center" vertical="center"/>
    </xf>
    <xf numFmtId="0" fontId="6" fillId="0" borderId="51" xfId="0" applyFont="1" applyBorder="1" applyAlignment="1">
      <alignment horizontal="left"/>
    </xf>
    <xf numFmtId="3" fontId="8" fillId="0" borderId="51" xfId="0" applyNumberFormat="1" applyFont="1" applyBorder="1" applyAlignment="1">
      <alignment horizontal="center" vertical="center"/>
    </xf>
    <xf numFmtId="0" fontId="19" fillId="0" borderId="0" xfId="0" applyFont="1" applyAlignment="1">
      <alignment horizontal="center" vertical="center"/>
    </xf>
    <xf numFmtId="0" fontId="7" fillId="4" borderId="0" xfId="0" applyFont="1" applyFill="1"/>
    <xf numFmtId="0" fontId="0" fillId="4" borderId="47" xfId="0" applyFill="1" applyBorder="1"/>
    <xf numFmtId="0" fontId="7" fillId="8" borderId="5" xfId="0" applyFont="1" applyFill="1" applyBorder="1" applyAlignment="1">
      <alignment horizontal="center" vertical="center" wrapText="1"/>
    </xf>
    <xf numFmtId="0" fontId="7" fillId="8" borderId="9" xfId="0" applyFont="1" applyFill="1" applyBorder="1" applyAlignment="1">
      <alignment horizontal="center" vertical="center" wrapText="1"/>
    </xf>
    <xf numFmtId="0" fontId="7" fillId="8" borderId="63" xfId="0" applyFont="1" applyFill="1" applyBorder="1" applyAlignment="1">
      <alignment horizontal="center" vertical="center" wrapText="1"/>
    </xf>
    <xf numFmtId="0" fontId="14" fillId="8" borderId="34" xfId="0" applyFont="1" applyFill="1" applyBorder="1" applyAlignment="1">
      <alignment horizontal="center" vertical="center" wrapText="1"/>
    </xf>
    <xf numFmtId="0" fontId="4" fillId="8" borderId="31" xfId="0" applyFont="1" applyFill="1" applyBorder="1" applyAlignment="1">
      <alignment vertical="center" wrapText="1"/>
    </xf>
    <xf numFmtId="0" fontId="0" fillId="0" borderId="37" xfId="0" applyBorder="1" applyAlignment="1">
      <alignment horizontal="left" vertical="center" wrapText="1"/>
    </xf>
    <xf numFmtId="0" fontId="15" fillId="0" borderId="31" xfId="0" applyFont="1" applyBorder="1" applyAlignment="1">
      <alignment horizontal="left" vertical="center" wrapText="1"/>
    </xf>
    <xf numFmtId="0" fontId="16" fillId="0" borderId="37" xfId="0" applyFont="1" applyBorder="1" applyAlignment="1">
      <alignment horizontal="left" vertical="center" wrapText="1"/>
    </xf>
    <xf numFmtId="0" fontId="11" fillId="0" borderId="37" xfId="0" applyFont="1" applyBorder="1" applyAlignment="1">
      <alignment horizontal="left" vertical="center" wrapText="1"/>
    </xf>
    <xf numFmtId="0" fontId="17" fillId="0" borderId="31" xfId="0" applyFont="1" applyBorder="1" applyAlignment="1">
      <alignment horizontal="left" vertical="center" wrapText="1"/>
    </xf>
    <xf numFmtId="0" fontId="0" fillId="0" borderId="37" xfId="0" applyBorder="1"/>
    <xf numFmtId="0" fontId="15" fillId="0" borderId="35" xfId="0" applyFont="1" applyBorder="1"/>
    <xf numFmtId="0" fontId="2" fillId="9" borderId="17" xfId="0" applyFont="1" applyFill="1" applyBorder="1" applyAlignment="1">
      <alignment horizontal="left" vertical="center" wrapText="1"/>
    </xf>
    <xf numFmtId="0" fontId="1" fillId="4" borderId="36" xfId="0" applyFont="1" applyFill="1" applyBorder="1" applyAlignment="1" applyProtection="1">
      <alignment horizontal="center" vertical="center" wrapText="1"/>
      <protection locked="0"/>
    </xf>
    <xf numFmtId="0" fontId="11" fillId="4" borderId="17" xfId="0" applyFont="1" applyFill="1" applyBorder="1" applyAlignment="1">
      <alignment horizontal="left" vertical="center" wrapText="1"/>
    </xf>
    <xf numFmtId="0" fontId="11" fillId="4" borderId="0" xfId="0" applyFont="1" applyFill="1" applyAlignment="1">
      <alignment horizontal="left" vertical="center" wrapText="1"/>
    </xf>
    <xf numFmtId="0" fontId="0" fillId="4" borderId="21" xfId="0" applyFill="1" applyBorder="1" applyAlignment="1" applyProtection="1">
      <alignment vertical="center"/>
      <protection locked="0"/>
    </xf>
    <xf numFmtId="0" fontId="21" fillId="9" borderId="11" xfId="0" applyFont="1" applyFill="1" applyBorder="1" applyAlignment="1">
      <alignment horizontal="center" vertical="center" wrapText="1"/>
    </xf>
    <xf numFmtId="0" fontId="24" fillId="9" borderId="10" xfId="0" applyFont="1" applyFill="1" applyBorder="1" applyAlignment="1">
      <alignment horizontal="left" vertical="center" wrapText="1"/>
    </xf>
    <xf numFmtId="0" fontId="0" fillId="11" borderId="17" xfId="0" applyFill="1" applyBorder="1" applyAlignment="1">
      <alignment horizontal="left" vertical="center" wrapText="1"/>
    </xf>
    <xf numFmtId="0" fontId="2" fillId="9" borderId="65" xfId="0" applyFont="1" applyFill="1" applyBorder="1" applyAlignment="1">
      <alignment horizontal="center" vertical="center" wrapText="1"/>
    </xf>
    <xf numFmtId="0" fontId="2" fillId="9" borderId="19" xfId="0" applyFont="1" applyFill="1" applyBorder="1" applyAlignment="1">
      <alignment horizontal="center" vertical="center" wrapText="1"/>
    </xf>
    <xf numFmtId="0" fontId="1" fillId="5" borderId="9" xfId="0" applyFont="1" applyFill="1" applyBorder="1" applyAlignment="1">
      <alignment horizontal="center" vertical="center" wrapText="1"/>
    </xf>
    <xf numFmtId="49" fontId="0" fillId="0" borderId="51" xfId="0" quotePrefix="1" applyNumberFormat="1" applyBorder="1"/>
    <xf numFmtId="2" fontId="0" fillId="0" borderId="39" xfId="0" applyNumberFormat="1" applyBorder="1" applyAlignment="1">
      <alignment horizontal="center"/>
    </xf>
    <xf numFmtId="0" fontId="31" fillId="0" borderId="0" xfId="0" applyFont="1" applyAlignment="1">
      <alignment horizontal="left" vertical="center"/>
    </xf>
    <xf numFmtId="0" fontId="11" fillId="4" borderId="46" xfId="0" applyFont="1" applyFill="1" applyBorder="1" applyAlignment="1" applyProtection="1">
      <alignment vertical="center" wrapText="1"/>
      <protection locked="0"/>
    </xf>
    <xf numFmtId="0" fontId="0" fillId="4" borderId="7" xfId="0" applyFill="1" applyBorder="1" applyAlignment="1" applyProtection="1">
      <alignment horizontal="center" vertical="center" wrapText="1"/>
      <protection locked="0"/>
    </xf>
    <xf numFmtId="0" fontId="2" fillId="14" borderId="5" xfId="0" applyFont="1" applyFill="1" applyBorder="1" applyAlignment="1">
      <alignment vertical="center" wrapText="1"/>
    </xf>
    <xf numFmtId="49" fontId="0" fillId="14" borderId="52" xfId="0" applyNumberFormat="1" applyFill="1" applyBorder="1" applyAlignment="1" applyProtection="1">
      <alignment horizontal="left" vertical="center" wrapText="1"/>
      <protection locked="0"/>
    </xf>
    <xf numFmtId="0" fontId="11" fillId="11" borderId="0" xfId="0" applyFont="1" applyFill="1" applyAlignment="1">
      <alignment horizontal="left" vertical="center" wrapText="1"/>
    </xf>
    <xf numFmtId="0" fontId="11" fillId="9" borderId="0" xfId="0" applyFont="1" applyFill="1" applyAlignment="1">
      <alignment horizontal="left" vertical="center" wrapText="1"/>
    </xf>
    <xf numFmtId="2" fontId="0" fillId="0" borderId="0" xfId="0" applyNumberFormat="1" applyAlignment="1">
      <alignment vertical="center"/>
    </xf>
    <xf numFmtId="2" fontId="0" fillId="4" borderId="0" xfId="0" applyNumberFormat="1" applyFill="1" applyAlignment="1">
      <alignment vertical="center"/>
    </xf>
    <xf numFmtId="0" fontId="2" fillId="9" borderId="30" xfId="0" applyFont="1" applyFill="1" applyBorder="1" applyAlignment="1">
      <alignment horizontal="left" vertical="center" wrapText="1"/>
    </xf>
    <xf numFmtId="0" fontId="2" fillId="9" borderId="6" xfId="0" applyFont="1" applyFill="1" applyBorder="1" applyAlignment="1">
      <alignment horizontal="left" vertical="center" wrapText="1"/>
    </xf>
    <xf numFmtId="0" fontId="2" fillId="9" borderId="17" xfId="0" applyFont="1" applyFill="1" applyBorder="1" applyAlignment="1">
      <alignment vertical="center" wrapText="1"/>
    </xf>
    <xf numFmtId="0" fontId="0" fillId="0" borderId="0" xfId="0" applyAlignment="1">
      <alignment horizontal="left" vertical="center"/>
    </xf>
    <xf numFmtId="0" fontId="0" fillId="0" borderId="0" xfId="0" applyAlignment="1">
      <alignment vertical="center"/>
    </xf>
    <xf numFmtId="0" fontId="0" fillId="0" borderId="0" xfId="0" applyAlignment="1">
      <alignment horizontal="center" vertical="center"/>
    </xf>
    <xf numFmtId="0" fontId="0" fillId="0" borderId="0" xfId="0" applyAlignment="1" applyProtection="1">
      <alignment horizontal="center" vertical="center"/>
      <protection locked="0"/>
    </xf>
    <xf numFmtId="0" fontId="2" fillId="0" borderId="0" xfId="0" applyFont="1" applyAlignment="1" applyProtection="1">
      <alignment vertical="center"/>
      <protection locked="0"/>
    </xf>
    <xf numFmtId="0" fontId="1" fillId="4" borderId="11" xfId="0" applyFont="1" applyFill="1" applyBorder="1" applyAlignment="1">
      <alignment horizontal="left" vertical="center" wrapText="1"/>
    </xf>
    <xf numFmtId="0" fontId="2" fillId="9" borderId="13" xfId="0" applyFont="1" applyFill="1" applyBorder="1" applyAlignment="1">
      <alignment horizontal="left" vertical="center" wrapText="1"/>
    </xf>
    <xf numFmtId="0" fontId="2" fillId="9" borderId="13" xfId="0" applyFont="1" applyFill="1" applyBorder="1" applyAlignment="1">
      <alignment vertical="center" wrapText="1"/>
    </xf>
    <xf numFmtId="0" fontId="2" fillId="9" borderId="50" xfId="0" applyFont="1" applyFill="1" applyBorder="1" applyAlignment="1">
      <alignment horizontal="center" vertical="center" wrapText="1"/>
    </xf>
    <xf numFmtId="0" fontId="1" fillId="4" borderId="14" xfId="0" applyFont="1" applyFill="1" applyBorder="1" applyAlignment="1">
      <alignment horizontal="left" vertical="center" wrapText="1"/>
    </xf>
    <xf numFmtId="0" fontId="1" fillId="4" borderId="51" xfId="0" applyFont="1" applyFill="1" applyBorder="1" applyAlignment="1">
      <alignment horizontal="center" vertical="center" wrapText="1"/>
    </xf>
    <xf numFmtId="0" fontId="1" fillId="4" borderId="43" xfId="0" applyFont="1" applyFill="1" applyBorder="1" applyAlignment="1">
      <alignment horizontal="left" vertical="center" wrapText="1"/>
    </xf>
    <xf numFmtId="0" fontId="0" fillId="4" borderId="29" xfId="0" applyFill="1" applyBorder="1" applyAlignment="1">
      <alignment horizontal="center" vertical="center"/>
    </xf>
    <xf numFmtId="2" fontId="1" fillId="4" borderId="12" xfId="0" applyNumberFormat="1" applyFont="1" applyFill="1" applyBorder="1" applyAlignment="1">
      <alignment horizontal="center" vertical="center" wrapText="1"/>
    </xf>
    <xf numFmtId="2" fontId="1" fillId="4" borderId="39" xfId="0" applyNumberFormat="1" applyFont="1" applyFill="1" applyBorder="1" applyAlignment="1">
      <alignment horizontal="center" vertical="center" wrapText="1"/>
    </xf>
    <xf numFmtId="0" fontId="1" fillId="4" borderId="29" xfId="0" applyFont="1" applyFill="1" applyBorder="1" applyAlignment="1">
      <alignment horizontal="center" vertical="center" wrapText="1"/>
    </xf>
    <xf numFmtId="0" fontId="1" fillId="4" borderId="47" xfId="0" applyFont="1" applyFill="1" applyBorder="1" applyAlignment="1">
      <alignment horizontal="left" vertical="center" wrapText="1"/>
    </xf>
    <xf numFmtId="0" fontId="1" fillId="4" borderId="7" xfId="0" applyFont="1" applyFill="1" applyBorder="1" applyAlignment="1">
      <alignment horizontal="center" vertical="center" wrapText="1"/>
    </xf>
    <xf numFmtId="2" fontId="1" fillId="4" borderId="36" xfId="0" applyNumberFormat="1" applyFont="1" applyFill="1" applyBorder="1" applyAlignment="1">
      <alignment horizontal="center" vertical="center" wrapText="1"/>
    </xf>
    <xf numFmtId="0" fontId="2" fillId="2" borderId="34" xfId="0" applyFont="1" applyFill="1" applyBorder="1" applyAlignment="1">
      <alignment vertical="center"/>
    </xf>
    <xf numFmtId="0" fontId="2" fillId="2" borderId="50" xfId="0" applyFont="1" applyFill="1" applyBorder="1" applyAlignment="1">
      <alignment vertical="center"/>
    </xf>
    <xf numFmtId="0" fontId="0" fillId="6" borderId="38" xfId="0" applyFill="1" applyBorder="1" applyAlignment="1">
      <alignment vertical="center" wrapText="1"/>
    </xf>
    <xf numFmtId="0" fontId="0" fillId="6" borderId="39" xfId="0" applyFill="1" applyBorder="1" applyAlignment="1">
      <alignment vertical="center"/>
    </xf>
    <xf numFmtId="0" fontId="0" fillId="6" borderId="8" xfId="0" applyFill="1" applyBorder="1" applyAlignment="1">
      <alignment vertical="center" wrapText="1"/>
    </xf>
    <xf numFmtId="0" fontId="0" fillId="6" borderId="9" xfId="0" applyFill="1" applyBorder="1" applyAlignment="1">
      <alignment vertical="center"/>
    </xf>
    <xf numFmtId="2" fontId="2" fillId="3"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21" xfId="0" applyFont="1" applyFill="1" applyBorder="1" applyAlignment="1" applyProtection="1">
      <alignment vertical="center"/>
      <protection locked="0"/>
    </xf>
    <xf numFmtId="0" fontId="11" fillId="0" borderId="8" xfId="0" applyFont="1" applyBorder="1" applyAlignment="1">
      <alignment vertical="center" wrapText="1"/>
    </xf>
    <xf numFmtId="0" fontId="11" fillId="0" borderId="8" xfId="0" applyFont="1" applyBorder="1"/>
    <xf numFmtId="0" fontId="45" fillId="13" borderId="24" xfId="0" applyFont="1" applyFill="1" applyBorder="1" applyAlignment="1">
      <alignment horizontal="left" vertical="top" wrapText="1"/>
    </xf>
    <xf numFmtId="0" fontId="45" fillId="13" borderId="19" xfId="0" applyFont="1" applyFill="1" applyBorder="1" applyAlignment="1">
      <alignment horizontal="left" vertical="top" wrapText="1"/>
    </xf>
    <xf numFmtId="0" fontId="45" fillId="0" borderId="0" xfId="0" applyFont="1"/>
    <xf numFmtId="0" fontId="47" fillId="9" borderId="22" xfId="0" applyFont="1" applyFill="1" applyBorder="1" applyAlignment="1">
      <alignment horizontal="left" vertical="center" wrapText="1"/>
    </xf>
    <xf numFmtId="0" fontId="0" fillId="4" borderId="5" xfId="0" applyFill="1" applyBorder="1" applyAlignment="1">
      <alignment horizontal="left" vertical="center" wrapText="1"/>
    </xf>
    <xf numFmtId="0" fontId="0" fillId="4" borderId="6" xfId="0" applyFill="1" applyBorder="1" applyAlignment="1">
      <alignment horizontal="left" vertical="center" wrapText="1"/>
    </xf>
    <xf numFmtId="0" fontId="1" fillId="4" borderId="6" xfId="0" applyFont="1" applyFill="1" applyBorder="1" applyAlignment="1">
      <alignment horizontal="center" vertical="center" wrapText="1"/>
    </xf>
    <xf numFmtId="2" fontId="1" fillId="4" borderId="32" xfId="0" applyNumberFormat="1" applyFont="1" applyFill="1" applyBorder="1" applyAlignment="1">
      <alignment horizontal="center" vertical="center" wrapText="1"/>
    </xf>
    <xf numFmtId="0" fontId="11" fillId="0" borderId="9" xfId="0" applyFont="1" applyBorder="1" applyAlignment="1" applyProtection="1">
      <alignment vertical="center"/>
      <protection locked="0"/>
    </xf>
    <xf numFmtId="0" fontId="11" fillId="0" borderId="0" xfId="0" applyFont="1"/>
    <xf numFmtId="0" fontId="2" fillId="3" borderId="2" xfId="0" applyFont="1" applyFill="1" applyBorder="1" applyAlignment="1">
      <alignment horizontal="right" vertical="center" wrapText="1"/>
    </xf>
    <xf numFmtId="0" fontId="2" fillId="3" borderId="3" xfId="0" applyFont="1" applyFill="1" applyBorder="1" applyAlignment="1">
      <alignment horizontal="right" vertical="center" wrapText="1"/>
    </xf>
    <xf numFmtId="0" fontId="2" fillId="3" borderId="4" xfId="0" applyFont="1" applyFill="1" applyBorder="1" applyAlignment="1">
      <alignment horizontal="right" vertical="center" wrapText="1"/>
    </xf>
    <xf numFmtId="0" fontId="2" fillId="2" borderId="10"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2" fillId="2" borderId="44" xfId="0" applyFont="1" applyFill="1" applyBorder="1" applyAlignment="1">
      <alignment horizontal="center" vertical="center" wrapText="1"/>
    </xf>
    <xf numFmtId="0" fontId="2" fillId="2" borderId="40" xfId="0" applyFont="1" applyFill="1" applyBorder="1" applyAlignment="1">
      <alignment horizontal="center" vertical="center" wrapText="1"/>
    </xf>
    <xf numFmtId="0" fontId="2" fillId="2" borderId="59"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2" fillId="4" borderId="67" xfId="0" applyFont="1" applyFill="1" applyBorder="1" applyAlignment="1">
      <alignment horizontal="left" vertical="top" wrapText="1"/>
    </xf>
    <xf numFmtId="0" fontId="2" fillId="4" borderId="68" xfId="0" applyFont="1" applyFill="1" applyBorder="1" applyAlignment="1">
      <alignment horizontal="left" vertical="top" wrapText="1"/>
    </xf>
    <xf numFmtId="0" fontId="2" fillId="4" borderId="42" xfId="0" applyFont="1" applyFill="1" applyBorder="1" applyAlignment="1">
      <alignment horizontal="left" vertical="top" wrapText="1"/>
    </xf>
    <xf numFmtId="0" fontId="3" fillId="10" borderId="2" xfId="0" applyFont="1" applyFill="1" applyBorder="1" applyAlignment="1">
      <alignment horizontal="left" vertical="center" wrapText="1"/>
    </xf>
    <xf numFmtId="0" fontId="3" fillId="10" borderId="3" xfId="0" applyFont="1" applyFill="1" applyBorder="1" applyAlignment="1">
      <alignment horizontal="left" vertical="center" wrapText="1"/>
    </xf>
    <xf numFmtId="0" fontId="3" fillId="10" borderId="4" xfId="0" applyFont="1" applyFill="1" applyBorder="1" applyAlignment="1">
      <alignment horizontal="left" vertical="center" wrapText="1"/>
    </xf>
    <xf numFmtId="0" fontId="3" fillId="10" borderId="2" xfId="0" applyFont="1" applyFill="1" applyBorder="1" applyAlignment="1">
      <alignment horizontal="right" vertical="center" wrapText="1"/>
    </xf>
    <xf numFmtId="0" fontId="3" fillId="10" borderId="3" xfId="0" applyFont="1" applyFill="1" applyBorder="1" applyAlignment="1">
      <alignment horizontal="right" vertical="center" wrapText="1"/>
    </xf>
    <xf numFmtId="0" fontId="0" fillId="4" borderId="17" xfId="0" applyFill="1" applyBorder="1" applyAlignment="1" applyProtection="1">
      <alignment vertical="center" wrapText="1"/>
      <protection locked="0"/>
    </xf>
    <xf numFmtId="0" fontId="1" fillId="4" borderId="11" xfId="0" applyFont="1" applyFill="1" applyBorder="1" applyAlignment="1" applyProtection="1">
      <alignment vertical="center" wrapText="1"/>
      <protection locked="0"/>
    </xf>
    <xf numFmtId="0" fontId="2" fillId="4" borderId="56" xfId="0" applyFont="1" applyFill="1" applyBorder="1" applyAlignment="1">
      <alignment horizontal="left" vertical="top" wrapText="1"/>
    </xf>
    <xf numFmtId="0" fontId="2" fillId="4" borderId="13" xfId="0" applyFont="1" applyFill="1" applyBorder="1" applyAlignment="1">
      <alignment horizontal="left" vertical="top" wrapText="1"/>
    </xf>
    <xf numFmtId="0" fontId="2" fillId="4" borderId="52" xfId="0" applyFont="1" applyFill="1" applyBorder="1" applyAlignment="1">
      <alignment horizontal="left" vertical="top" wrapText="1"/>
    </xf>
    <xf numFmtId="0" fontId="11" fillId="4" borderId="10" xfId="0" applyFont="1" applyFill="1" applyBorder="1" applyAlignment="1" applyProtection="1">
      <alignment horizontal="left" vertical="center" wrapText="1"/>
      <protection locked="0"/>
    </xf>
    <xf numFmtId="0" fontId="11" fillId="4" borderId="11" xfId="0" applyFont="1" applyFill="1" applyBorder="1" applyAlignment="1" applyProtection="1">
      <alignment horizontal="left" vertical="center" wrapText="1"/>
      <protection locked="0"/>
    </xf>
    <xf numFmtId="0" fontId="35" fillId="10" borderId="2" xfId="0" applyFont="1" applyFill="1" applyBorder="1" applyAlignment="1">
      <alignment horizontal="center" vertical="center" wrapText="1"/>
    </xf>
    <xf numFmtId="0" fontId="35" fillId="10" borderId="3" xfId="0" applyFont="1" applyFill="1" applyBorder="1" applyAlignment="1">
      <alignment horizontal="center" vertical="center" wrapText="1"/>
    </xf>
    <xf numFmtId="0" fontId="35" fillId="10" borderId="4" xfId="0" applyFont="1" applyFill="1" applyBorder="1" applyAlignment="1">
      <alignment horizontal="center" vertical="center" wrapText="1"/>
    </xf>
    <xf numFmtId="0" fontId="0" fillId="9" borderId="17" xfId="0" applyFill="1" applyBorder="1" applyAlignment="1">
      <alignment horizontal="left" vertical="center" wrapText="1"/>
    </xf>
    <xf numFmtId="0" fontId="1" fillId="9" borderId="11" xfId="0" applyFont="1" applyFill="1" applyBorder="1" applyAlignment="1">
      <alignment horizontal="left" vertical="center" wrapText="1"/>
    </xf>
    <xf numFmtId="0" fontId="0" fillId="9" borderId="40" xfId="0" applyFill="1" applyBorder="1" applyAlignment="1">
      <alignment vertical="center" wrapText="1"/>
    </xf>
    <xf numFmtId="0" fontId="1" fillId="9" borderId="14" xfId="0" applyFont="1" applyFill="1" applyBorder="1" applyAlignment="1">
      <alignment vertical="center" wrapText="1"/>
    </xf>
    <xf numFmtId="0" fontId="0" fillId="4" borderId="17" xfId="0" applyFill="1" applyBorder="1" applyAlignment="1" applyProtection="1">
      <alignment horizontal="left" vertical="center" wrapText="1"/>
      <protection locked="0"/>
    </xf>
    <xf numFmtId="0" fontId="1" fillId="4" borderId="11" xfId="0" applyFont="1" applyFill="1" applyBorder="1" applyAlignment="1" applyProtection="1">
      <alignment horizontal="left" vertical="center" wrapText="1"/>
      <protection locked="0"/>
    </xf>
    <xf numFmtId="0" fontId="0" fillId="4" borderId="46" xfId="0" applyFill="1" applyBorder="1" applyAlignment="1" applyProtection="1">
      <alignment horizontal="left" vertical="center" wrapText="1"/>
      <protection locked="0"/>
    </xf>
    <xf numFmtId="0" fontId="1" fillId="4" borderId="15" xfId="0" applyFont="1" applyFill="1" applyBorder="1" applyAlignment="1" applyProtection="1">
      <alignment horizontal="left" vertical="center" wrapText="1"/>
      <protection locked="0"/>
    </xf>
    <xf numFmtId="0" fontId="2" fillId="4" borderId="2" xfId="0" applyFont="1" applyFill="1" applyBorder="1" applyAlignment="1">
      <alignment horizontal="left" vertical="center" wrapText="1"/>
    </xf>
    <xf numFmtId="0" fontId="2" fillId="4" borderId="3" xfId="0" applyFont="1" applyFill="1" applyBorder="1" applyAlignment="1">
      <alignment horizontal="left" vertical="center" wrapText="1"/>
    </xf>
    <xf numFmtId="0" fontId="2" fillId="4" borderId="4" xfId="0" applyFont="1" applyFill="1" applyBorder="1" applyAlignment="1">
      <alignment horizontal="left" vertical="center" wrapText="1"/>
    </xf>
    <xf numFmtId="0" fontId="0" fillId="0" borderId="17" xfId="0" applyBorder="1" applyAlignment="1">
      <alignment horizontal="left" vertical="center"/>
    </xf>
    <xf numFmtId="0" fontId="0" fillId="0" borderId="11" xfId="0" applyBorder="1" applyAlignment="1">
      <alignment horizontal="left" vertical="center"/>
    </xf>
    <xf numFmtId="0" fontId="0" fillId="0" borderId="46" xfId="0" applyBorder="1" applyAlignment="1">
      <alignment horizontal="left" vertical="center"/>
    </xf>
    <xf numFmtId="0" fontId="0" fillId="0" borderId="15" xfId="0" applyBorder="1" applyAlignment="1">
      <alignment horizontal="left" vertical="center"/>
    </xf>
    <xf numFmtId="0" fontId="0" fillId="0" borderId="10" xfId="0" applyBorder="1" applyAlignment="1">
      <alignment horizontal="left" vertical="center" wrapText="1"/>
    </xf>
    <xf numFmtId="0" fontId="0" fillId="0" borderId="11" xfId="0" applyBorder="1" applyAlignment="1">
      <alignment horizontal="left" vertical="center" wrapText="1"/>
    </xf>
    <xf numFmtId="0" fontId="2" fillId="4" borderId="7" xfId="0" applyFont="1" applyFill="1" applyBorder="1" applyAlignment="1">
      <alignment horizontal="left" vertical="top" wrapText="1"/>
    </xf>
    <xf numFmtId="0" fontId="11" fillId="4" borderId="61" xfId="0" applyFont="1" applyFill="1" applyBorder="1" applyAlignment="1">
      <alignment horizontal="left" vertical="center" wrapText="1"/>
    </xf>
    <xf numFmtId="0" fontId="11" fillId="4" borderId="55" xfId="0" applyFont="1" applyFill="1" applyBorder="1" applyAlignment="1">
      <alignment horizontal="left" vertical="center" wrapText="1"/>
    </xf>
    <xf numFmtId="0" fontId="11" fillId="4" borderId="10" xfId="0" applyFont="1" applyFill="1" applyBorder="1" applyAlignment="1">
      <alignment horizontal="left" vertical="center" wrapText="1"/>
    </xf>
    <xf numFmtId="0" fontId="11" fillId="4" borderId="11" xfId="0" applyFont="1" applyFill="1" applyBorder="1" applyAlignment="1">
      <alignment horizontal="left" vertical="center" wrapText="1"/>
    </xf>
    <xf numFmtId="0" fontId="24" fillId="4" borderId="7" xfId="0" applyFont="1" applyFill="1" applyBorder="1" applyAlignment="1">
      <alignment horizontal="left" vertical="top" wrapText="1"/>
    </xf>
    <xf numFmtId="0" fontId="0" fillId="0" borderId="13" xfId="0" applyBorder="1" applyAlignment="1">
      <alignment horizontal="left" vertical="top" wrapText="1"/>
    </xf>
    <xf numFmtId="0" fontId="0" fillId="0" borderId="52" xfId="0" applyBorder="1" applyAlignment="1">
      <alignment horizontal="left" vertical="top" wrapText="1"/>
    </xf>
    <xf numFmtId="0" fontId="3" fillId="3" borderId="2"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4" xfId="0" applyFont="1" applyFill="1" applyBorder="1" applyAlignment="1">
      <alignment horizontal="left" vertical="center" wrapText="1"/>
    </xf>
    <xf numFmtId="0" fontId="0" fillId="4" borderId="23" xfId="0" applyFill="1" applyBorder="1" applyAlignment="1" applyProtection="1">
      <alignment vertical="center" wrapText="1"/>
      <protection locked="0"/>
    </xf>
    <xf numFmtId="0" fontId="1" fillId="4" borderId="55" xfId="0" applyFont="1" applyFill="1" applyBorder="1" applyAlignment="1" applyProtection="1">
      <alignment vertical="center" wrapText="1"/>
      <protection locked="0"/>
    </xf>
    <xf numFmtId="0" fontId="0" fillId="9" borderId="17" xfId="0" applyFill="1" applyBorder="1" applyAlignment="1">
      <alignment vertical="center" wrapText="1"/>
    </xf>
    <xf numFmtId="0" fontId="1" fillId="9" borderId="11" xfId="0" applyFont="1" applyFill="1" applyBorder="1" applyAlignment="1">
      <alignment vertical="center" wrapText="1"/>
    </xf>
    <xf numFmtId="0" fontId="0" fillId="4" borderId="61" xfId="0" applyFill="1" applyBorder="1" applyAlignment="1">
      <alignment horizontal="left" vertical="center" wrapText="1"/>
    </xf>
    <xf numFmtId="0" fontId="0" fillId="4" borderId="55" xfId="0" applyFill="1" applyBorder="1" applyAlignment="1">
      <alignment horizontal="left" vertical="center" wrapText="1"/>
    </xf>
    <xf numFmtId="0" fontId="2" fillId="4" borderId="18" xfId="0" applyFont="1" applyFill="1" applyBorder="1" applyAlignment="1">
      <alignment horizontal="left" vertical="top" wrapText="1"/>
    </xf>
    <xf numFmtId="0" fontId="2" fillId="4" borderId="28" xfId="0" applyFont="1" applyFill="1" applyBorder="1" applyAlignment="1">
      <alignment horizontal="left" vertical="top" wrapText="1"/>
    </xf>
    <xf numFmtId="0" fontId="0" fillId="5" borderId="64" xfId="0" applyFill="1" applyBorder="1" applyAlignment="1">
      <alignment horizontal="left" vertical="center" wrapText="1"/>
    </xf>
    <xf numFmtId="0" fontId="0" fillId="5" borderId="62" xfId="0" applyFill="1" applyBorder="1" applyAlignment="1">
      <alignment horizontal="left" vertical="center" wrapText="1"/>
    </xf>
    <xf numFmtId="0" fontId="0" fillId="5" borderId="42" xfId="0" applyFill="1" applyBorder="1" applyAlignment="1">
      <alignment horizontal="left" vertical="center" wrapText="1"/>
    </xf>
    <xf numFmtId="0" fontId="0" fillId="5" borderId="43" xfId="0" applyFill="1" applyBorder="1" applyAlignment="1">
      <alignment horizontal="left" vertical="center" wrapText="1"/>
    </xf>
    <xf numFmtId="0" fontId="2" fillId="4" borderId="0" xfId="0" applyFont="1" applyFill="1" applyAlignment="1">
      <alignment horizontal="left" vertical="top" wrapText="1"/>
    </xf>
    <xf numFmtId="0" fontId="0" fillId="0" borderId="6" xfId="0" applyBorder="1" applyAlignment="1">
      <alignment horizontal="left" vertical="top" wrapText="1"/>
    </xf>
    <xf numFmtId="0" fontId="11" fillId="11" borderId="64" xfId="0" applyFont="1" applyFill="1" applyBorder="1" applyAlignment="1">
      <alignment horizontal="left" vertical="center" wrapText="1"/>
    </xf>
    <xf numFmtId="0" fontId="11" fillId="11" borderId="62" xfId="0" applyFont="1" applyFill="1" applyBorder="1" applyAlignment="1">
      <alignment horizontal="left" vertical="center" wrapText="1"/>
    </xf>
    <xf numFmtId="0" fontId="11" fillId="11" borderId="66" xfId="0" applyFont="1" applyFill="1" applyBorder="1" applyAlignment="1">
      <alignment horizontal="left" vertical="center" wrapText="1"/>
    </xf>
    <xf numFmtId="0" fontId="11" fillId="11" borderId="53" xfId="0" applyFont="1" applyFill="1" applyBorder="1" applyAlignment="1">
      <alignment horizontal="left" vertical="center" wrapText="1"/>
    </xf>
    <xf numFmtId="0" fontId="2" fillId="4" borderId="5" xfId="0" applyFont="1" applyFill="1" applyBorder="1" applyAlignment="1">
      <alignment horizontal="left" vertical="top" wrapText="1"/>
    </xf>
    <xf numFmtId="0" fontId="2" fillId="4" borderId="6" xfId="0" applyFont="1" applyFill="1" applyBorder="1" applyAlignment="1">
      <alignment horizontal="left" vertical="top" wrapText="1"/>
    </xf>
    <xf numFmtId="0" fontId="1" fillId="4" borderId="5" xfId="0" applyFont="1" applyFill="1" applyBorder="1" applyAlignment="1">
      <alignment horizontal="left" vertical="top" wrapText="1"/>
    </xf>
    <xf numFmtId="0" fontId="0" fillId="4" borderId="17" xfId="0" applyFill="1" applyBorder="1" applyAlignment="1">
      <alignment horizontal="left" vertical="center" wrapText="1"/>
    </xf>
    <xf numFmtId="0" fontId="1" fillId="4" borderId="11" xfId="0" applyFont="1" applyFill="1" applyBorder="1" applyAlignment="1">
      <alignment horizontal="left" vertical="center" wrapText="1"/>
    </xf>
    <xf numFmtId="0" fontId="2" fillId="4" borderId="17" xfId="0" applyFont="1" applyFill="1" applyBorder="1" applyAlignment="1">
      <alignment horizontal="left" vertical="center" wrapText="1"/>
    </xf>
    <xf numFmtId="0" fontId="2" fillId="4" borderId="11" xfId="0" applyFont="1" applyFill="1" applyBorder="1" applyAlignment="1">
      <alignment horizontal="left" vertical="center" wrapText="1"/>
    </xf>
    <xf numFmtId="0" fontId="0" fillId="4" borderId="11" xfId="0" applyFill="1" applyBorder="1" applyAlignment="1">
      <alignment horizontal="left" vertical="center" wrapText="1"/>
    </xf>
    <xf numFmtId="0" fontId="0" fillId="0" borderId="17" xfId="0" applyBorder="1" applyAlignment="1">
      <alignment horizontal="left" vertical="center" wrapText="1"/>
    </xf>
    <xf numFmtId="0" fontId="11" fillId="9" borderId="10" xfId="0" applyFont="1" applyFill="1" applyBorder="1" applyAlignment="1">
      <alignment horizontal="left" vertical="center" wrapText="1"/>
    </xf>
    <xf numFmtId="0" fontId="11" fillId="9" borderId="11" xfId="0" applyFont="1" applyFill="1" applyBorder="1" applyAlignment="1">
      <alignment horizontal="left" vertical="center" wrapText="1"/>
    </xf>
    <xf numFmtId="0" fontId="0" fillId="4" borderId="17" xfId="0" applyFill="1" applyBorder="1" applyAlignment="1">
      <alignment vertical="center" wrapText="1"/>
    </xf>
    <xf numFmtId="0" fontId="1" fillId="4" borderId="11" xfId="0" applyFont="1" applyFill="1" applyBorder="1" applyAlignment="1">
      <alignment vertical="center" wrapText="1"/>
    </xf>
    <xf numFmtId="0" fontId="24" fillId="9" borderId="17" xfId="0" applyFont="1" applyFill="1" applyBorder="1" applyAlignment="1">
      <alignment horizontal="left" vertical="center" wrapText="1"/>
    </xf>
    <xf numFmtId="0" fontId="11" fillId="9" borderId="17" xfId="0" applyFont="1" applyFill="1" applyBorder="1" applyAlignment="1">
      <alignment horizontal="left" vertical="center" wrapText="1"/>
    </xf>
    <xf numFmtId="0" fontId="11" fillId="9" borderId="44" xfId="0" applyFont="1" applyFill="1" applyBorder="1" applyAlignment="1">
      <alignment horizontal="left" vertical="center" wrapText="1"/>
    </xf>
    <xf numFmtId="0" fontId="0" fillId="0" borderId="17" xfId="0" applyBorder="1" applyAlignment="1">
      <alignment vertical="center" wrapText="1"/>
    </xf>
    <xf numFmtId="0" fontId="1" fillId="0" borderId="11" xfId="0" applyFont="1" applyBorder="1" applyAlignment="1">
      <alignment vertical="center" wrapText="1"/>
    </xf>
    <xf numFmtId="0" fontId="1" fillId="9" borderId="17" xfId="0" applyFont="1" applyFill="1" applyBorder="1" applyAlignment="1">
      <alignment horizontal="left" vertical="center" wrapText="1"/>
    </xf>
    <xf numFmtId="0" fontId="1" fillId="9" borderId="44" xfId="0" applyFont="1" applyFill="1" applyBorder="1" applyAlignment="1">
      <alignment horizontal="left" vertical="center" wrapText="1"/>
    </xf>
    <xf numFmtId="0" fontId="0" fillId="9" borderId="11" xfId="0" applyFill="1" applyBorder="1" applyAlignment="1">
      <alignment horizontal="left" vertical="center" wrapText="1"/>
    </xf>
    <xf numFmtId="0" fontId="0" fillId="9" borderId="30" xfId="0" applyFill="1" applyBorder="1" applyAlignment="1">
      <alignment horizontal="left" vertical="center" wrapText="1"/>
    </xf>
    <xf numFmtId="0" fontId="0" fillId="9" borderId="43" xfId="0" applyFill="1" applyBorder="1" applyAlignment="1">
      <alignment horizontal="left" vertical="center" wrapText="1"/>
    </xf>
    <xf numFmtId="0" fontId="0" fillId="9" borderId="10" xfId="0" applyFill="1" applyBorder="1" applyAlignment="1">
      <alignment vertical="center" wrapText="1"/>
    </xf>
    <xf numFmtId="0" fontId="0" fillId="9" borderId="11" xfId="0" applyFill="1" applyBorder="1" applyAlignment="1">
      <alignment vertical="center" wrapText="1"/>
    </xf>
    <xf numFmtId="0" fontId="0" fillId="4" borderId="10" xfId="0" applyFill="1" applyBorder="1" applyAlignment="1" applyProtection="1">
      <alignment vertical="center" wrapText="1"/>
      <protection locked="0"/>
    </xf>
    <xf numFmtId="0" fontId="0" fillId="4" borderId="11" xfId="0" applyFill="1" applyBorder="1" applyAlignment="1" applyProtection="1">
      <alignment vertical="center" wrapText="1"/>
      <protection locked="0"/>
    </xf>
    <xf numFmtId="0" fontId="0" fillId="4" borderId="11" xfId="0" applyFill="1" applyBorder="1" applyAlignment="1" applyProtection="1">
      <alignment horizontal="left" vertical="center" wrapText="1"/>
      <protection locked="0"/>
    </xf>
    <xf numFmtId="0" fontId="2" fillId="9" borderId="30" xfId="0" applyFont="1" applyFill="1" applyBorder="1" applyAlignment="1">
      <alignment vertical="center" wrapText="1"/>
    </xf>
    <xf numFmtId="0" fontId="2" fillId="9" borderId="43" xfId="0" applyFont="1" applyFill="1" applyBorder="1" applyAlignment="1">
      <alignment vertical="center" wrapText="1"/>
    </xf>
    <xf numFmtId="0" fontId="0" fillId="9" borderId="10" xfId="0" applyFill="1" applyBorder="1" applyAlignment="1">
      <alignment horizontal="left" vertical="center" wrapText="1"/>
    </xf>
    <xf numFmtId="0" fontId="0" fillId="4" borderId="10" xfId="0" applyFill="1" applyBorder="1" applyAlignment="1">
      <alignment horizontal="left" vertical="center" wrapText="1"/>
    </xf>
    <xf numFmtId="0" fontId="0" fillId="4" borderId="44" xfId="0" applyFill="1" applyBorder="1" applyAlignment="1">
      <alignment horizontal="left" vertical="center" wrapText="1"/>
    </xf>
    <xf numFmtId="0" fontId="2" fillId="4" borderId="47" xfId="0" applyFont="1" applyFill="1" applyBorder="1" applyAlignment="1">
      <alignment horizontal="left" vertical="top" wrapText="1"/>
    </xf>
    <xf numFmtId="0" fontId="2" fillId="4" borderId="43" xfId="0" applyFont="1" applyFill="1" applyBorder="1" applyAlignment="1">
      <alignment horizontal="left" vertical="top" wrapText="1"/>
    </xf>
    <xf numFmtId="0" fontId="2" fillId="4" borderId="2"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0" fillId="0" borderId="17" xfId="0" applyBorder="1" applyAlignment="1" applyProtection="1">
      <alignment horizontal="left" vertical="center"/>
      <protection locked="0"/>
    </xf>
    <xf numFmtId="0" fontId="0" fillId="0" borderId="11" xfId="0" applyBorder="1" applyAlignment="1" applyProtection="1">
      <alignment horizontal="left" vertical="center"/>
      <protection locked="0"/>
    </xf>
    <xf numFmtId="0" fontId="2" fillId="4" borderId="15" xfId="0" applyFont="1" applyFill="1" applyBorder="1" applyAlignment="1">
      <alignment horizontal="left" vertical="top" wrapText="1"/>
    </xf>
    <xf numFmtId="0" fontId="0" fillId="0" borderId="3" xfId="0" applyBorder="1" applyAlignment="1" applyProtection="1">
      <alignment horizontal="left" vertical="center"/>
      <protection locked="0"/>
    </xf>
    <xf numFmtId="0" fontId="0" fillId="0" borderId="4" xfId="0" applyBorder="1" applyAlignment="1" applyProtection="1">
      <alignment horizontal="left" vertical="center"/>
      <protection locked="0"/>
    </xf>
    <xf numFmtId="2" fontId="0" fillId="0" borderId="0" xfId="0" applyNumberFormat="1" applyAlignment="1">
      <alignment horizontal="right" vertical="center"/>
    </xf>
    <xf numFmtId="0" fontId="3" fillId="4" borderId="24" xfId="0" applyFont="1" applyFill="1" applyBorder="1" applyAlignment="1">
      <alignment horizontal="center" vertical="center" wrapText="1"/>
    </xf>
    <xf numFmtId="0" fontId="3" fillId="4" borderId="18" xfId="0" applyFont="1" applyFill="1" applyBorder="1" applyAlignment="1">
      <alignment horizontal="center" vertical="center" wrapText="1"/>
    </xf>
    <xf numFmtId="0" fontId="3" fillId="4" borderId="19" xfId="0" applyFont="1" applyFill="1" applyBorder="1" applyAlignment="1">
      <alignment horizontal="center" vertical="center" wrapText="1"/>
    </xf>
    <xf numFmtId="0" fontId="3" fillId="4" borderId="25" xfId="0" applyFont="1" applyFill="1" applyBorder="1" applyAlignment="1">
      <alignment horizontal="center" vertical="center" wrapText="1"/>
    </xf>
    <xf numFmtId="0" fontId="3" fillId="4" borderId="0" xfId="0" applyFont="1" applyFill="1" applyAlignment="1">
      <alignment horizontal="center" vertical="center" wrapText="1"/>
    </xf>
    <xf numFmtId="0" fontId="3" fillId="4" borderId="26" xfId="0" applyFont="1" applyFill="1" applyBorder="1" applyAlignment="1">
      <alignment horizontal="center" vertical="center" wrapText="1"/>
    </xf>
    <xf numFmtId="0" fontId="3" fillId="4" borderId="27" xfId="0" applyFont="1" applyFill="1" applyBorder="1" applyAlignment="1">
      <alignment horizontal="center" vertical="center" wrapText="1"/>
    </xf>
    <xf numFmtId="0" fontId="3" fillId="4" borderId="28" xfId="0" applyFont="1" applyFill="1" applyBorder="1" applyAlignment="1">
      <alignment horizontal="center" vertical="center" wrapText="1"/>
    </xf>
    <xf numFmtId="0" fontId="3" fillId="4" borderId="54" xfId="0" applyFont="1" applyFill="1" applyBorder="1" applyAlignment="1">
      <alignment horizontal="center" vertical="center" wrapText="1"/>
    </xf>
    <xf numFmtId="0" fontId="2" fillId="9" borderId="17" xfId="0" applyFont="1" applyFill="1" applyBorder="1" applyAlignment="1">
      <alignment horizontal="left" vertical="center" wrapText="1"/>
    </xf>
    <xf numFmtId="0" fontId="0" fillId="9" borderId="44" xfId="0" applyFill="1" applyBorder="1" applyAlignment="1">
      <alignment horizontal="left" vertical="center" wrapText="1"/>
    </xf>
    <xf numFmtId="0" fontId="11" fillId="4" borderId="17" xfId="0" applyFont="1" applyFill="1" applyBorder="1" applyAlignment="1">
      <alignment horizontal="left" vertical="center" wrapText="1"/>
    </xf>
    <xf numFmtId="0" fontId="11" fillId="4" borderId="44" xfId="0" applyFont="1" applyFill="1" applyBorder="1" applyAlignment="1">
      <alignment horizontal="left" vertical="center" wrapText="1"/>
    </xf>
    <xf numFmtId="0" fontId="1" fillId="4" borderId="36" xfId="0" applyFont="1" applyFill="1" applyBorder="1" applyAlignment="1" applyProtection="1">
      <alignment horizontal="center" vertical="center" wrapText="1"/>
      <protection locked="0"/>
    </xf>
    <xf numFmtId="0" fontId="1" fillId="4" borderId="57" xfId="0" applyFont="1" applyFill="1" applyBorder="1" applyAlignment="1" applyProtection="1">
      <alignment horizontal="center" vertical="center" wrapText="1"/>
      <protection locked="0"/>
    </xf>
    <xf numFmtId="0" fontId="0" fillId="4" borderId="40" xfId="0" applyFill="1" applyBorder="1" applyAlignment="1">
      <alignment horizontal="left" vertical="center" wrapText="1"/>
    </xf>
    <xf numFmtId="0" fontId="0" fillId="4" borderId="59" xfId="0" applyFill="1" applyBorder="1" applyAlignment="1">
      <alignment horizontal="left" vertical="center" wrapText="1"/>
    </xf>
    <xf numFmtId="0" fontId="0" fillId="4" borderId="10" xfId="0" applyFill="1" applyBorder="1" applyAlignment="1" applyProtection="1">
      <alignment horizontal="left" vertical="center" wrapText="1"/>
      <protection locked="0"/>
    </xf>
    <xf numFmtId="0" fontId="0" fillId="0" borderId="11" xfId="0" applyBorder="1" applyAlignment="1" applyProtection="1">
      <alignment horizontal="left" vertical="center" wrapText="1"/>
      <protection locked="0"/>
    </xf>
    <xf numFmtId="0" fontId="0" fillId="0" borderId="11" xfId="0" applyBorder="1" applyAlignment="1">
      <alignment vertical="center" wrapText="1"/>
    </xf>
    <xf numFmtId="0" fontId="24" fillId="7" borderId="5" xfId="0" applyFont="1" applyFill="1" applyBorder="1" applyAlignment="1">
      <alignment horizontal="center" vertical="center"/>
    </xf>
    <xf numFmtId="0" fontId="24" fillId="7" borderId="29" xfId="0" applyFont="1" applyFill="1" applyBorder="1" applyAlignment="1">
      <alignment horizontal="center" vertical="center"/>
    </xf>
    <xf numFmtId="0" fontId="18" fillId="0" borderId="5" xfId="0" applyFont="1" applyBorder="1" applyAlignment="1">
      <alignment horizontal="center" vertical="center" wrapText="1"/>
    </xf>
    <xf numFmtId="0" fontId="18" fillId="0" borderId="29" xfId="0" applyFont="1" applyBorder="1" applyAlignment="1">
      <alignment horizontal="center" vertical="center" wrapText="1"/>
    </xf>
    <xf numFmtId="0" fontId="0" fillId="0" borderId="5" xfId="0" applyBorder="1" applyAlignment="1">
      <alignment horizontal="center" vertical="center"/>
    </xf>
    <xf numFmtId="0" fontId="0" fillId="0" borderId="29" xfId="0" applyBorder="1" applyAlignment="1">
      <alignment horizontal="center" vertical="center"/>
    </xf>
    <xf numFmtId="0" fontId="0" fillId="0" borderId="9" xfId="0" applyBorder="1" applyAlignment="1">
      <alignment horizontal="center" vertical="center"/>
    </xf>
    <xf numFmtId="0" fontId="0" fillId="0" borderId="12" xfId="0" applyBorder="1" applyAlignment="1">
      <alignment horizontal="center" vertical="center"/>
    </xf>
    <xf numFmtId="0" fontId="7" fillId="8" borderId="51" xfId="0" applyFont="1" applyFill="1" applyBorder="1" applyAlignment="1">
      <alignment horizontal="center" vertical="center" wrapText="1"/>
    </xf>
    <xf numFmtId="0" fontId="7" fillId="8" borderId="5" xfId="0" applyFont="1" applyFill="1" applyBorder="1" applyAlignment="1">
      <alignment horizontal="center" vertical="center" wrapText="1"/>
    </xf>
    <xf numFmtId="0" fontId="7" fillId="8" borderId="39" xfId="0" applyFont="1" applyFill="1" applyBorder="1" applyAlignment="1">
      <alignment horizontal="center" vertical="center" wrapText="1"/>
    </xf>
    <xf numFmtId="0" fontId="14" fillId="8" borderId="5" xfId="0" applyFont="1" applyFill="1" applyBorder="1" applyAlignment="1">
      <alignment horizontal="center" vertical="center" wrapText="1"/>
    </xf>
    <xf numFmtId="0" fontId="14" fillId="8" borderId="9" xfId="0" applyFont="1" applyFill="1" applyBorder="1" applyAlignment="1">
      <alignment horizontal="center" vertical="center" wrapText="1"/>
    </xf>
    <xf numFmtId="0" fontId="12" fillId="0" borderId="5" xfId="0" applyFont="1" applyBorder="1" applyAlignment="1">
      <alignment horizontal="center" vertical="center" wrapText="1"/>
    </xf>
    <xf numFmtId="0" fontId="12" fillId="7" borderId="5" xfId="0" applyFont="1" applyFill="1" applyBorder="1" applyAlignment="1">
      <alignment horizontal="center" vertical="center" wrapText="1"/>
    </xf>
    <xf numFmtId="0" fontId="12" fillId="0" borderId="9" xfId="0" applyFont="1" applyBorder="1" applyAlignment="1">
      <alignment horizontal="center" vertical="center" wrapText="1"/>
    </xf>
    <xf numFmtId="0" fontId="18" fillId="7"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8" fillId="0" borderId="9" xfId="0" applyFont="1" applyBorder="1" applyAlignment="1">
      <alignment horizontal="center" vertical="center" wrapText="1"/>
    </xf>
    <xf numFmtId="0" fontId="44" fillId="0" borderId="28" xfId="0" applyFont="1" applyBorder="1" applyAlignment="1">
      <alignment horizontal="center" vertical="top"/>
    </xf>
    <xf numFmtId="0" fontId="30" fillId="10" borderId="2" xfId="0" applyFont="1" applyFill="1" applyBorder="1" applyAlignment="1">
      <alignment horizontal="left" vertical="center" wrapText="1"/>
    </xf>
    <xf numFmtId="0" fontId="30" fillId="10" borderId="4" xfId="0" applyFont="1" applyFill="1" applyBorder="1" applyAlignment="1">
      <alignment horizontal="left" vertical="center"/>
    </xf>
    <xf numFmtId="0" fontId="45" fillId="13" borderId="24" xfId="0" applyFont="1" applyFill="1" applyBorder="1" applyAlignment="1">
      <alignment horizontal="left" vertical="top" wrapText="1"/>
    </xf>
    <xf numFmtId="0" fontId="45" fillId="13" borderId="19" xfId="0" applyFont="1" applyFill="1" applyBorder="1" applyAlignment="1">
      <alignment horizontal="left" vertical="top" wrapText="1"/>
    </xf>
    <xf numFmtId="0" fontId="30" fillId="10" borderId="3" xfId="0" applyFont="1" applyFill="1" applyBorder="1" applyAlignment="1">
      <alignment horizontal="left" vertical="center"/>
    </xf>
    <xf numFmtId="0" fontId="6" fillId="0" borderId="2" xfId="0" applyFont="1" applyBorder="1" applyAlignment="1">
      <alignment horizontal="left"/>
    </xf>
    <xf numFmtId="0" fontId="6" fillId="0" borderId="3" xfId="0" applyFont="1" applyBorder="1" applyAlignment="1">
      <alignment horizontal="left"/>
    </xf>
    <xf numFmtId="0" fontId="6" fillId="0" borderId="60" xfId="0" applyFont="1" applyBorder="1" applyAlignment="1">
      <alignment horizontal="left"/>
    </xf>
    <xf numFmtId="0" fontId="0" fillId="11" borderId="45" xfId="0" applyFill="1" applyBorder="1" applyAlignment="1">
      <alignment horizontal="left" vertical="top" wrapText="1"/>
    </xf>
    <xf numFmtId="0" fontId="0" fillId="11" borderId="46" xfId="0" applyFill="1" applyBorder="1" applyAlignment="1">
      <alignment horizontal="left" vertical="top" wrapText="1"/>
    </xf>
    <xf numFmtId="0" fontId="0" fillId="11" borderId="15" xfId="0" applyFill="1" applyBorder="1" applyAlignment="1">
      <alignment horizontal="left" vertical="top" wrapText="1"/>
    </xf>
    <xf numFmtId="0" fontId="0" fillId="11" borderId="25" xfId="0" applyFill="1" applyBorder="1" applyAlignment="1">
      <alignment horizontal="left" vertical="top" wrapText="1"/>
    </xf>
    <xf numFmtId="0" fontId="0" fillId="11" borderId="0" xfId="0" applyFill="1" applyAlignment="1">
      <alignment horizontal="left" vertical="top" wrapText="1"/>
    </xf>
    <xf numFmtId="0" fontId="0" fillId="11" borderId="47" xfId="0" applyFill="1" applyBorder="1" applyAlignment="1">
      <alignment horizontal="left" vertical="top" wrapText="1"/>
    </xf>
    <xf numFmtId="0" fontId="7" fillId="11" borderId="2" xfId="0" applyFont="1" applyFill="1" applyBorder="1" applyAlignment="1">
      <alignment horizontal="right"/>
    </xf>
    <xf numFmtId="0" fontId="7" fillId="11" borderId="3" xfId="0" applyFont="1" applyFill="1" applyBorder="1" applyAlignment="1">
      <alignment horizontal="right"/>
    </xf>
    <xf numFmtId="0" fontId="7" fillId="11" borderId="4" xfId="0" applyFont="1" applyFill="1" applyBorder="1" applyAlignment="1">
      <alignment horizontal="right"/>
    </xf>
    <xf numFmtId="0" fontId="0" fillId="9" borderId="45" xfId="0" applyFill="1" applyBorder="1" applyAlignment="1">
      <alignment horizontal="left" vertical="top" wrapText="1"/>
    </xf>
    <xf numFmtId="0" fontId="0" fillId="9" borderId="46" xfId="0" applyFill="1" applyBorder="1" applyAlignment="1">
      <alignment horizontal="left" vertical="top" wrapText="1"/>
    </xf>
    <xf numFmtId="0" fontId="0" fillId="9" borderId="15" xfId="0" applyFill="1" applyBorder="1" applyAlignment="1">
      <alignment horizontal="left" vertical="top" wrapText="1"/>
    </xf>
    <xf numFmtId="0" fontId="0" fillId="9" borderId="45" xfId="0" applyFill="1" applyBorder="1" applyAlignment="1">
      <alignment horizontal="left" wrapText="1"/>
    </xf>
    <xf numFmtId="0" fontId="0" fillId="9" borderId="46" xfId="0" applyFill="1" applyBorder="1" applyAlignment="1">
      <alignment horizontal="left" wrapText="1"/>
    </xf>
    <xf numFmtId="0" fontId="0" fillId="9" borderId="48" xfId="0" applyFill="1" applyBorder="1" applyAlignment="1">
      <alignment horizontal="left" wrapText="1"/>
    </xf>
    <xf numFmtId="0" fontId="7" fillId="9" borderId="2" xfId="0" applyFont="1" applyFill="1" applyBorder="1" applyAlignment="1">
      <alignment horizontal="right"/>
    </xf>
    <xf numFmtId="0" fontId="7" fillId="9" borderId="3" xfId="0" applyFont="1" applyFill="1" applyBorder="1" applyAlignment="1">
      <alignment horizontal="right"/>
    </xf>
    <xf numFmtId="0" fontId="7" fillId="9" borderId="4" xfId="0" applyFont="1" applyFill="1" applyBorder="1" applyAlignment="1">
      <alignment horizontal="right"/>
    </xf>
    <xf numFmtId="0" fontId="0" fillId="0" borderId="0" xfId="0" applyAlignment="1">
      <alignment horizontal="center"/>
    </xf>
    <xf numFmtId="0" fontId="7" fillId="9" borderId="20" xfId="0" applyFont="1" applyFill="1" applyBorder="1" applyAlignment="1">
      <alignment horizontal="center"/>
    </xf>
    <xf numFmtId="0" fontId="7" fillId="9" borderId="33" xfId="0" applyFont="1" applyFill="1" applyBorder="1" applyAlignment="1">
      <alignment horizontal="center"/>
    </xf>
    <xf numFmtId="0" fontId="7" fillId="9" borderId="21" xfId="0" applyFont="1" applyFill="1" applyBorder="1" applyAlignment="1">
      <alignment horizontal="center"/>
    </xf>
    <xf numFmtId="0" fontId="0" fillId="9" borderId="16" xfId="0" applyFill="1" applyBorder="1" applyAlignment="1">
      <alignment horizontal="left" vertical="top" wrapText="1"/>
    </xf>
    <xf numFmtId="0" fontId="0" fillId="9" borderId="17" xfId="0" applyFill="1" applyBorder="1" applyAlignment="1">
      <alignment horizontal="left" vertical="top" wrapText="1"/>
    </xf>
    <xf numFmtId="0" fontId="0" fillId="9" borderId="11" xfId="0" applyFill="1" applyBorder="1" applyAlignment="1">
      <alignment horizontal="left" vertical="top" wrapText="1"/>
    </xf>
    <xf numFmtId="0" fontId="7" fillId="9" borderId="20" xfId="0" applyFont="1" applyFill="1" applyBorder="1" applyAlignment="1">
      <alignment horizontal="right"/>
    </xf>
    <xf numFmtId="0" fontId="7" fillId="9" borderId="33" xfId="0" applyFont="1" applyFill="1" applyBorder="1" applyAlignment="1">
      <alignment horizontal="right"/>
    </xf>
    <xf numFmtId="0" fontId="7" fillId="9" borderId="21" xfId="0" applyFont="1" applyFill="1" applyBorder="1" applyAlignment="1">
      <alignment horizontal="right"/>
    </xf>
    <xf numFmtId="0" fontId="0" fillId="4" borderId="2" xfId="0" applyFill="1" applyBorder="1" applyAlignment="1">
      <alignment horizontal="left"/>
    </xf>
    <xf numFmtId="0" fontId="0" fillId="4" borderId="3" xfId="0" applyFill="1" applyBorder="1" applyAlignment="1">
      <alignment horizontal="left"/>
    </xf>
    <xf numFmtId="0" fontId="0" fillId="4" borderId="4" xfId="0" applyFill="1" applyBorder="1" applyAlignment="1">
      <alignment horizontal="left"/>
    </xf>
    <xf numFmtId="0" fontId="0" fillId="0" borderId="37" xfId="0" applyBorder="1" applyAlignment="1">
      <alignment horizontal="left"/>
    </xf>
    <xf numFmtId="0" fontId="0" fillId="0" borderId="7" xfId="0" applyBorder="1" applyAlignment="1">
      <alignment horizontal="left"/>
    </xf>
    <xf numFmtId="0" fontId="2" fillId="9" borderId="31" xfId="0" applyFont="1" applyFill="1" applyBorder="1" applyAlignment="1">
      <alignment horizontal="left" wrapText="1"/>
    </xf>
    <xf numFmtId="0" fontId="2" fillId="9" borderId="6" xfId="0" applyFont="1" applyFill="1" applyBorder="1" applyAlignment="1">
      <alignment horizontal="left" wrapText="1"/>
    </xf>
    <xf numFmtId="0" fontId="0" fillId="9" borderId="16" xfId="0" applyFill="1" applyBorder="1" applyAlignment="1">
      <alignment horizontal="left" wrapText="1"/>
    </xf>
    <xf numFmtId="0" fontId="0" fillId="9" borderId="17" xfId="0" applyFill="1" applyBorder="1" applyAlignment="1">
      <alignment horizontal="left" wrapText="1"/>
    </xf>
    <xf numFmtId="0" fontId="0" fillId="9" borderId="11" xfId="0" applyFill="1" applyBorder="1" applyAlignment="1">
      <alignment horizontal="left" wrapText="1"/>
    </xf>
    <xf numFmtId="0" fontId="7" fillId="0" borderId="0" xfId="0" applyFont="1" applyAlignment="1">
      <alignment horizontal="center"/>
    </xf>
    <xf numFmtId="0" fontId="7" fillId="9" borderId="2" xfId="0" applyFont="1" applyFill="1" applyBorder="1" applyAlignment="1">
      <alignment horizontal="center"/>
    </xf>
    <xf numFmtId="0" fontId="7" fillId="9" borderId="3" xfId="0" applyFont="1" applyFill="1" applyBorder="1" applyAlignment="1">
      <alignment horizontal="center"/>
    </xf>
    <xf numFmtId="0" fontId="7" fillId="9" borderId="4" xfId="0" applyFont="1" applyFill="1" applyBorder="1" applyAlignment="1">
      <alignment horizontal="center"/>
    </xf>
    <xf numFmtId="0" fontId="2" fillId="4" borderId="27" xfId="0" applyFont="1" applyFill="1" applyBorder="1" applyAlignment="1">
      <alignment horizontal="left" vertical="center"/>
    </xf>
    <xf numFmtId="0" fontId="2" fillId="4" borderId="28" xfId="0" applyFont="1" applyFill="1" applyBorder="1" applyAlignment="1">
      <alignment horizontal="left" vertical="center"/>
    </xf>
    <xf numFmtId="0" fontId="2" fillId="4" borderId="54" xfId="0" applyFont="1" applyFill="1" applyBorder="1" applyAlignment="1">
      <alignment horizontal="left" vertical="center"/>
    </xf>
    <xf numFmtId="0" fontId="3" fillId="9" borderId="2" xfId="0" applyFont="1" applyFill="1" applyBorder="1" applyAlignment="1">
      <alignment horizontal="left"/>
    </xf>
    <xf numFmtId="0" fontId="3" fillId="9" borderId="3" xfId="0" applyFont="1" applyFill="1" applyBorder="1" applyAlignment="1">
      <alignment horizontal="left"/>
    </xf>
    <xf numFmtId="0" fontId="3" fillId="9" borderId="4" xfId="0" applyFont="1" applyFill="1" applyBorder="1" applyAlignment="1">
      <alignment horizontal="left"/>
    </xf>
    <xf numFmtId="0" fontId="4" fillId="9" borderId="2" xfId="0" applyFont="1" applyFill="1" applyBorder="1" applyAlignment="1">
      <alignment horizontal="left"/>
    </xf>
    <xf numFmtId="0" fontId="4" fillId="9" borderId="4" xfId="0" applyFont="1" applyFill="1" applyBorder="1" applyAlignment="1">
      <alignment horizontal="left"/>
    </xf>
    <xf numFmtId="0" fontId="0" fillId="9" borderId="2" xfId="0" applyFill="1" applyBorder="1" applyAlignment="1">
      <alignment horizontal="left"/>
    </xf>
    <xf numFmtId="0" fontId="0" fillId="9" borderId="3" xfId="0" applyFill="1" applyBorder="1" applyAlignment="1">
      <alignment horizontal="left"/>
    </xf>
    <xf numFmtId="0" fontId="0" fillId="9" borderId="4" xfId="0" applyFill="1" applyBorder="1" applyAlignment="1">
      <alignment horizontal="left"/>
    </xf>
    <xf numFmtId="0" fontId="4" fillId="9" borderId="3" xfId="0" applyFont="1" applyFill="1" applyBorder="1" applyAlignment="1">
      <alignment horizontal="left"/>
    </xf>
    <xf numFmtId="0" fontId="48" fillId="0" borderId="24" xfId="0" applyFont="1" applyBorder="1" applyAlignment="1">
      <alignment horizontal="center" vertical="center"/>
    </xf>
    <xf numFmtId="0" fontId="48" fillId="0" borderId="19" xfId="0" applyFont="1" applyBorder="1" applyAlignment="1">
      <alignment horizontal="center" vertical="center"/>
    </xf>
    <xf numFmtId="0" fontId="48" fillId="0" borderId="25" xfId="0" applyFont="1" applyBorder="1" applyAlignment="1">
      <alignment horizontal="center" vertical="center"/>
    </xf>
    <xf numFmtId="0" fontId="48" fillId="0" borderId="26" xfId="0" applyFont="1" applyBorder="1" applyAlignment="1">
      <alignment horizontal="center" vertical="center"/>
    </xf>
    <xf numFmtId="0" fontId="48" fillId="0" borderId="27" xfId="0" applyFont="1" applyBorder="1" applyAlignment="1">
      <alignment horizontal="center" vertical="center"/>
    </xf>
    <xf numFmtId="0" fontId="48" fillId="0" borderId="54" xfId="0" applyFont="1" applyBorder="1" applyAlignment="1">
      <alignment horizontal="center" vertical="center"/>
    </xf>
    <xf numFmtId="0" fontId="0" fillId="0" borderId="25" xfId="0" applyBorder="1" applyAlignment="1">
      <alignment horizontal="left"/>
    </xf>
    <xf numFmtId="0" fontId="0" fillId="0" borderId="0" xfId="0" applyAlignment="1">
      <alignment horizontal="left"/>
    </xf>
    <xf numFmtId="0" fontId="0" fillId="0" borderId="31" xfId="0" applyBorder="1" applyAlignment="1">
      <alignment horizontal="center"/>
    </xf>
    <xf numFmtId="0" fontId="0" fillId="0" borderId="6" xfId="0" applyBorder="1" applyAlignment="1">
      <alignment horizontal="center"/>
    </xf>
    <xf numFmtId="0" fontId="0" fillId="0" borderId="6" xfId="0" applyBorder="1" applyAlignment="1">
      <alignment horizontal="left"/>
    </xf>
    <xf numFmtId="0" fontId="0" fillId="0" borderId="5" xfId="0" applyBorder="1" applyAlignment="1">
      <alignment horizontal="left"/>
    </xf>
  </cellXfs>
  <cellStyles count="3">
    <cellStyle name="Normal" xfId="0" builtinId="0"/>
    <cellStyle name="Normal_Sheet1 4" xfId="2" xr:uid="{00000000-0005-0000-0000-000001000000}"/>
    <cellStyle name="Percent" xfId="1" builtinId="5"/>
  </cellStyles>
  <dxfs count="0"/>
  <tableStyles count="0" defaultTableStyle="TableStyleMedium2" defaultPivotStyle="PivotStyleLight16"/>
  <colors>
    <mruColors>
      <color rgb="FFE1DBE9"/>
      <color rgb="FFD6CDE1"/>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 Id="rId6" Type="http://schemas.openxmlformats.org/officeDocument/2006/relationships/image" Target="../media/image9.emf"/><Relationship Id="rId5" Type="http://schemas.openxmlformats.org/officeDocument/2006/relationships/image" Target="../media/image8.emf"/><Relationship Id="rId4" Type="http://schemas.openxmlformats.org/officeDocument/2006/relationships/image" Target="../media/image7.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7</xdr:col>
      <xdr:colOff>30480</xdr:colOff>
      <xdr:row>6</xdr:row>
      <xdr:rowOff>22860</xdr:rowOff>
    </xdr:from>
    <xdr:to>
      <xdr:col>16</xdr:col>
      <xdr:colOff>607695</xdr:colOff>
      <xdr:row>46</xdr:row>
      <xdr:rowOff>17145</xdr:rowOff>
    </xdr:to>
    <xdr:pic>
      <xdr:nvPicPr>
        <xdr:cNvPr id="3" name="Picture 2">
          <a:extLst>
            <a:ext uri="{FF2B5EF4-FFF2-40B4-BE49-F238E27FC236}">
              <a16:creationId xmlns:a16="http://schemas.microsoft.com/office/drawing/2014/main" id="{00000000-0008-0000-0100-000003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74"/>
        <a:stretch/>
      </xdr:blipFill>
      <xdr:spPr bwMode="auto">
        <a:xfrm>
          <a:off x="7277100" y="1325880"/>
          <a:ext cx="6406515" cy="95192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30480</xdr:colOff>
      <xdr:row>45</xdr:row>
      <xdr:rowOff>175260</xdr:rowOff>
    </xdr:from>
    <xdr:to>
      <xdr:col>17</xdr:col>
      <xdr:colOff>129540</xdr:colOff>
      <xdr:row>93</xdr:row>
      <xdr:rowOff>173355</xdr:rowOff>
    </xdr:to>
    <xdr:pic>
      <xdr:nvPicPr>
        <xdr:cNvPr id="4" name="Picture 3">
          <a:extLst>
            <a:ext uri="{FF2B5EF4-FFF2-40B4-BE49-F238E27FC236}">
              <a16:creationId xmlns:a16="http://schemas.microsoft.com/office/drawing/2014/main" id="{00000000-0008-0000-0100-000004000000}"/>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691" t="879"/>
        <a:stretch/>
      </xdr:blipFill>
      <xdr:spPr bwMode="auto">
        <a:xfrm>
          <a:off x="7277100" y="10774680"/>
          <a:ext cx="6576060" cy="9454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68580</xdr:colOff>
      <xdr:row>93</xdr:row>
      <xdr:rowOff>53340</xdr:rowOff>
    </xdr:from>
    <xdr:to>
      <xdr:col>16</xdr:col>
      <xdr:colOff>434340</xdr:colOff>
      <xdr:row>144</xdr:row>
      <xdr:rowOff>152400</xdr:rowOff>
    </xdr:to>
    <xdr:pic>
      <xdr:nvPicPr>
        <xdr:cNvPr id="5" name="Picture 4">
          <a:extLst>
            <a:ext uri="{FF2B5EF4-FFF2-40B4-BE49-F238E27FC236}">
              <a16:creationId xmlns:a16="http://schemas.microsoft.com/office/drawing/2014/main" id="{00000000-0008-0000-0100-000005000000}"/>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563"/>
        <a:stretch/>
      </xdr:blipFill>
      <xdr:spPr bwMode="auto">
        <a:xfrm>
          <a:off x="7315200" y="20109180"/>
          <a:ext cx="6202680" cy="9425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68580</xdr:colOff>
      <xdr:row>144</xdr:row>
      <xdr:rowOff>30480</xdr:rowOff>
    </xdr:from>
    <xdr:to>
      <xdr:col>17</xdr:col>
      <xdr:colOff>24765</xdr:colOff>
      <xdr:row>195</xdr:row>
      <xdr:rowOff>125730</xdr:rowOff>
    </xdr:to>
    <xdr:pic>
      <xdr:nvPicPr>
        <xdr:cNvPr id="6" name="Picture 5">
          <a:extLst>
            <a:ext uri="{FF2B5EF4-FFF2-40B4-BE49-F238E27FC236}">
              <a16:creationId xmlns:a16="http://schemas.microsoft.com/office/drawing/2014/main" id="{00000000-0008-0000-0100-000006000000}"/>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403"/>
        <a:stretch/>
      </xdr:blipFill>
      <xdr:spPr bwMode="auto">
        <a:xfrm>
          <a:off x="7315200" y="29413200"/>
          <a:ext cx="6436995" cy="9418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60960</xdr:colOff>
      <xdr:row>194</xdr:row>
      <xdr:rowOff>167640</xdr:rowOff>
    </xdr:from>
    <xdr:to>
      <xdr:col>17</xdr:col>
      <xdr:colOff>114300</xdr:colOff>
      <xdr:row>245</xdr:row>
      <xdr:rowOff>91440</xdr:rowOff>
    </xdr:to>
    <xdr:pic>
      <xdr:nvPicPr>
        <xdr:cNvPr id="7" name="Picture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307580" y="38694360"/>
          <a:ext cx="6530340" cy="9250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114300</xdr:colOff>
      <xdr:row>244</xdr:row>
      <xdr:rowOff>7620</xdr:rowOff>
    </xdr:from>
    <xdr:to>
      <xdr:col>17</xdr:col>
      <xdr:colOff>228600</xdr:colOff>
      <xdr:row>252</xdr:row>
      <xdr:rowOff>140970</xdr:rowOff>
    </xdr:to>
    <xdr:pic>
      <xdr:nvPicPr>
        <xdr:cNvPr id="8" name="Picture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360920" y="47678340"/>
          <a:ext cx="6591300" cy="160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vmlDrawing" Target="../drawings/vmlDrawing1.vml"/><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5" Type="http://schemas.openxmlformats.org/officeDocument/2006/relationships/drawing" Target="../drawings/drawing1.xml"/><Relationship Id="rId4" Type="http://schemas.openxmlformats.org/officeDocument/2006/relationships/printerSettings" Target="../printerSettings/printerSettings8.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4" Type="http://schemas.openxmlformats.org/officeDocument/2006/relationships/printerSettings" Target="../printerSettings/printerSettings1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4"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627"/>
  <sheetViews>
    <sheetView tabSelected="1" topLeftCell="A291" zoomScaleNormal="100" workbookViewId="0">
      <selection activeCell="B46" sqref="B46:C46"/>
    </sheetView>
  </sheetViews>
  <sheetFormatPr defaultColWidth="0" defaultRowHeight="15" zeroHeight="1" x14ac:dyDescent="0.25"/>
  <cols>
    <col min="1" max="1" width="31.42578125" customWidth="1"/>
    <col min="2" max="2" width="43.42578125" style="219" customWidth="1"/>
    <col min="3" max="3" width="20.42578125" style="220" customWidth="1"/>
    <col min="4" max="4" width="20.42578125" style="221" customWidth="1"/>
    <col min="5" max="5" width="8" style="214" customWidth="1"/>
    <col min="6" max="16382" width="3.5703125" hidden="1"/>
    <col min="16383" max="16383" width="4.42578125" hidden="1"/>
    <col min="16384" max="16384" width="3.5703125" hidden="1"/>
  </cols>
  <sheetData>
    <row r="1" spans="1:11" ht="18.75" customHeight="1" x14ac:dyDescent="0.25">
      <c r="A1" s="377" t="s">
        <v>308</v>
      </c>
      <c r="B1" s="378"/>
      <c r="C1" s="378"/>
      <c r="D1" s="379"/>
    </row>
    <row r="2" spans="1:11" x14ac:dyDescent="0.25">
      <c r="A2" s="380"/>
      <c r="B2" s="381"/>
      <c r="C2" s="381"/>
      <c r="D2" s="382"/>
    </row>
    <row r="3" spans="1:11" ht="15" customHeight="1" thickBot="1" x14ac:dyDescent="0.3">
      <c r="A3" s="383"/>
      <c r="B3" s="384"/>
      <c r="C3" s="384"/>
      <c r="D3" s="385"/>
    </row>
    <row r="4" spans="1:11" ht="30" customHeight="1" thickBot="1" x14ac:dyDescent="0.3">
      <c r="A4" s="82" t="s">
        <v>72</v>
      </c>
      <c r="B4" s="83" t="s">
        <v>316</v>
      </c>
      <c r="C4" s="84" t="s">
        <v>77</v>
      </c>
      <c r="D4" s="85">
        <v>20172672</v>
      </c>
      <c r="K4" s="25"/>
    </row>
    <row r="5" spans="1:11" ht="30" customHeight="1" thickBot="1" x14ac:dyDescent="0.3">
      <c r="A5" s="86" t="s">
        <v>76</v>
      </c>
      <c r="B5" s="85" t="s">
        <v>323</v>
      </c>
      <c r="C5" s="82" t="s">
        <v>80</v>
      </c>
      <c r="D5" s="87" t="s">
        <v>317</v>
      </c>
      <c r="K5" s="25"/>
    </row>
    <row r="6" spans="1:11" ht="30" customHeight="1" thickBot="1" x14ac:dyDescent="0.3">
      <c r="A6" s="86" t="s">
        <v>73</v>
      </c>
      <c r="B6" s="85" t="s">
        <v>322</v>
      </c>
      <c r="C6" s="82" t="s">
        <v>136</v>
      </c>
      <c r="D6" s="87" t="s">
        <v>318</v>
      </c>
      <c r="K6" s="25"/>
    </row>
    <row r="7" spans="1:11" ht="46.5" customHeight="1" thickBot="1" x14ac:dyDescent="0.3">
      <c r="A7" s="88" t="s">
        <v>74</v>
      </c>
      <c r="B7" s="252">
        <v>2025</v>
      </c>
      <c r="C7" s="88" t="s">
        <v>78</v>
      </c>
      <c r="D7" s="89" t="s">
        <v>319</v>
      </c>
    </row>
    <row r="8" spans="1:11" ht="30" customHeight="1" thickBot="1" x14ac:dyDescent="0.3">
      <c r="A8" s="88" t="s">
        <v>75</v>
      </c>
      <c r="B8" s="90" t="s">
        <v>321</v>
      </c>
      <c r="C8" s="88" t="s">
        <v>79</v>
      </c>
      <c r="D8" s="89" t="s">
        <v>320</v>
      </c>
      <c r="E8" s="214" t="s">
        <v>71</v>
      </c>
    </row>
    <row r="9" spans="1:11" ht="384" customHeight="1" thickBot="1" x14ac:dyDescent="0.3">
      <c r="A9" s="296" t="s">
        <v>312</v>
      </c>
      <c r="B9" s="297"/>
      <c r="C9" s="297"/>
      <c r="D9" s="298"/>
    </row>
    <row r="10" spans="1:11" ht="20.25" customHeight="1" thickBot="1" x14ac:dyDescent="0.3">
      <c r="A10" s="259" t="s">
        <v>139</v>
      </c>
      <c r="B10" s="260"/>
      <c r="C10" s="260"/>
      <c r="D10" s="261"/>
    </row>
    <row r="11" spans="1:11" ht="19.5" customHeight="1" thickBot="1" x14ac:dyDescent="0.3">
      <c r="A11" s="26" t="s">
        <v>0</v>
      </c>
      <c r="B11" s="369" t="s">
        <v>81</v>
      </c>
      <c r="C11" s="370"/>
      <c r="D11" s="26" t="s">
        <v>82</v>
      </c>
      <c r="E11" s="50" t="s">
        <v>3</v>
      </c>
    </row>
    <row r="12" spans="1:11" ht="36.6" customHeight="1" thickBot="1" x14ac:dyDescent="0.3">
      <c r="A12" s="285" t="s">
        <v>227</v>
      </c>
      <c r="B12" s="286"/>
      <c r="C12" s="286"/>
      <c r="D12" s="287"/>
      <c r="E12" s="50"/>
    </row>
    <row r="13" spans="1:11" ht="21" customHeight="1" x14ac:dyDescent="0.25">
      <c r="A13" s="265" t="s">
        <v>83</v>
      </c>
      <c r="B13" s="265"/>
      <c r="C13" s="265"/>
      <c r="D13" s="266"/>
    </row>
    <row r="14" spans="1:11" ht="61.9" customHeight="1" x14ac:dyDescent="0.25">
      <c r="A14" s="305" t="s">
        <v>226</v>
      </c>
      <c r="B14" s="337" t="s">
        <v>200</v>
      </c>
      <c r="C14" s="337"/>
      <c r="D14" s="366"/>
    </row>
    <row r="15" spans="1:11" ht="31.9" customHeight="1" x14ac:dyDescent="0.25">
      <c r="A15" s="281"/>
      <c r="B15" s="91" t="s">
        <v>87</v>
      </c>
      <c r="C15" s="92" t="s">
        <v>10</v>
      </c>
      <c r="D15" s="93" t="s">
        <v>86</v>
      </c>
    </row>
    <row r="16" spans="1:11" ht="17.25" customHeight="1" x14ac:dyDescent="0.25">
      <c r="A16" s="281"/>
      <c r="B16" s="142" t="s">
        <v>342</v>
      </c>
      <c r="C16" s="98"/>
      <c r="D16" s="69">
        <v>50</v>
      </c>
      <c r="E16" s="214">
        <f t="shared" ref="E16:E24" si="0">((D16*100)/$D$384)</f>
        <v>2.3041580836778053</v>
      </c>
    </row>
    <row r="17" spans="1:5" ht="17.25" customHeight="1" x14ac:dyDescent="0.25">
      <c r="A17" s="281"/>
      <c r="B17" s="142" t="s">
        <v>343</v>
      </c>
      <c r="C17" s="98"/>
      <c r="D17" s="69">
        <v>75</v>
      </c>
      <c r="E17" s="214">
        <f t="shared" si="0"/>
        <v>3.4562371255167079</v>
      </c>
    </row>
    <row r="18" spans="1:5" ht="17.25" customHeight="1" x14ac:dyDescent="0.25">
      <c r="A18" s="281"/>
      <c r="B18" s="142" t="s">
        <v>344</v>
      </c>
      <c r="C18" s="98"/>
      <c r="D18" s="69">
        <v>50</v>
      </c>
      <c r="E18" s="214">
        <f t="shared" si="0"/>
        <v>2.3041580836778053</v>
      </c>
    </row>
    <row r="19" spans="1:5" ht="17.25" customHeight="1" x14ac:dyDescent="0.25">
      <c r="A19" s="281"/>
      <c r="B19" s="142"/>
      <c r="C19" s="98"/>
      <c r="D19" s="69">
        <v>0</v>
      </c>
      <c r="E19" s="214">
        <f t="shared" si="0"/>
        <v>0</v>
      </c>
    </row>
    <row r="20" spans="1:5" ht="17.25" customHeight="1" x14ac:dyDescent="0.25">
      <c r="A20" s="281"/>
      <c r="B20" s="142"/>
      <c r="C20" s="98"/>
      <c r="D20" s="69">
        <v>0</v>
      </c>
      <c r="E20" s="214">
        <f t="shared" si="0"/>
        <v>0</v>
      </c>
    </row>
    <row r="21" spans="1:5" ht="17.25" customHeight="1" x14ac:dyDescent="0.25">
      <c r="A21" s="281"/>
      <c r="B21" s="142"/>
      <c r="C21" s="98"/>
      <c r="D21" s="69">
        <v>0</v>
      </c>
      <c r="E21" s="214">
        <f t="shared" si="0"/>
        <v>0</v>
      </c>
    </row>
    <row r="22" spans="1:5" ht="17.25" customHeight="1" x14ac:dyDescent="0.25">
      <c r="A22" s="281"/>
      <c r="B22" s="142"/>
      <c r="C22" s="98"/>
      <c r="D22" s="69">
        <v>0</v>
      </c>
      <c r="E22" s="214">
        <f t="shared" si="0"/>
        <v>0</v>
      </c>
    </row>
    <row r="23" spans="1:5" ht="17.25" customHeight="1" x14ac:dyDescent="0.25">
      <c r="A23" s="281"/>
      <c r="B23" s="142"/>
      <c r="C23" s="98"/>
      <c r="D23" s="69">
        <v>0</v>
      </c>
      <c r="E23" s="214">
        <f t="shared" si="0"/>
        <v>0</v>
      </c>
    </row>
    <row r="24" spans="1:5" ht="17.25" customHeight="1" x14ac:dyDescent="0.25">
      <c r="A24" s="335"/>
      <c r="B24" s="142"/>
      <c r="C24" s="98"/>
      <c r="D24" s="69">
        <v>0</v>
      </c>
      <c r="E24" s="214">
        <f t="shared" si="0"/>
        <v>0</v>
      </c>
    </row>
    <row r="25" spans="1:5" ht="34.9" customHeight="1" x14ac:dyDescent="0.25">
      <c r="A25" s="373" t="s">
        <v>283</v>
      </c>
      <c r="B25" s="347" t="s">
        <v>241</v>
      </c>
      <c r="C25" s="348"/>
      <c r="D25" s="349"/>
    </row>
    <row r="26" spans="1:5" ht="17.25" customHeight="1" x14ac:dyDescent="0.25">
      <c r="A26" s="367"/>
      <c r="B26" s="292"/>
      <c r="C26" s="293"/>
      <c r="D26" s="69">
        <v>0</v>
      </c>
      <c r="E26" s="214">
        <f>((D26*100)/$D$384)</f>
        <v>0</v>
      </c>
    </row>
    <row r="27" spans="1:5" ht="60" customHeight="1" x14ac:dyDescent="0.25">
      <c r="A27" s="367"/>
      <c r="B27" s="347" t="s">
        <v>233</v>
      </c>
      <c r="C27" s="348"/>
      <c r="D27" s="349"/>
    </row>
    <row r="28" spans="1:5" ht="17.25" customHeight="1" x14ac:dyDescent="0.25">
      <c r="A28" s="367"/>
      <c r="B28" s="292" t="s">
        <v>336</v>
      </c>
      <c r="C28" s="293"/>
      <c r="D28" s="69">
        <v>50</v>
      </c>
      <c r="E28" s="214">
        <f>((D28*100)/$D$384)</f>
        <v>2.3041580836778053</v>
      </c>
    </row>
    <row r="29" spans="1:5" ht="17.25" customHeight="1" x14ac:dyDescent="0.25">
      <c r="A29" s="367"/>
      <c r="B29" s="154"/>
      <c r="C29" s="155"/>
      <c r="D29" s="69">
        <v>0</v>
      </c>
      <c r="E29" s="214">
        <f>((D29*100)/$D$384)</f>
        <v>0</v>
      </c>
    </row>
    <row r="30" spans="1:5" ht="17.25" customHeight="1" x14ac:dyDescent="0.25">
      <c r="A30" s="367"/>
      <c r="B30" s="292"/>
      <c r="C30" s="293"/>
      <c r="D30" s="69">
        <v>0</v>
      </c>
      <c r="E30" s="214">
        <f>((D30*100)/$D$384)</f>
        <v>0</v>
      </c>
    </row>
    <row r="31" spans="1:5" ht="60" customHeight="1" x14ac:dyDescent="0.25">
      <c r="A31" s="367"/>
      <c r="B31" s="348" t="s">
        <v>234</v>
      </c>
      <c r="C31" s="348"/>
      <c r="D31" s="349"/>
    </row>
    <row r="32" spans="1:5" ht="17.25" customHeight="1" x14ac:dyDescent="0.25">
      <c r="A32" s="367"/>
      <c r="B32" s="292" t="s">
        <v>338</v>
      </c>
      <c r="C32" s="293"/>
      <c r="D32" s="69">
        <v>20</v>
      </c>
      <c r="E32" s="214">
        <f>((D32*100)/$D$384)</f>
        <v>0.92166323347112211</v>
      </c>
    </row>
    <row r="33" spans="1:5" ht="60" customHeight="1" x14ac:dyDescent="0.25">
      <c r="A33" s="367"/>
      <c r="B33" s="348" t="s">
        <v>148</v>
      </c>
      <c r="C33" s="348"/>
      <c r="D33" s="349"/>
    </row>
    <row r="34" spans="1:5" ht="17.25" customHeight="1" x14ac:dyDescent="0.25">
      <c r="A34" s="367"/>
      <c r="B34" s="292"/>
      <c r="C34" s="293"/>
      <c r="D34" s="69">
        <v>0</v>
      </c>
      <c r="E34" s="214">
        <f>((D34*100)/$D$384)</f>
        <v>0</v>
      </c>
    </row>
    <row r="35" spans="1:5" ht="46.15" customHeight="1" x14ac:dyDescent="0.25">
      <c r="A35" s="367"/>
      <c r="B35" s="288" t="s">
        <v>242</v>
      </c>
      <c r="C35" s="352"/>
      <c r="D35" s="353"/>
    </row>
    <row r="36" spans="1:5" ht="17.25" customHeight="1" x14ac:dyDescent="0.25">
      <c r="A36" s="367"/>
      <c r="B36" s="292" t="s">
        <v>337</v>
      </c>
      <c r="C36" s="293"/>
      <c r="D36" s="69">
        <v>15</v>
      </c>
      <c r="E36" s="214">
        <f>((D36*100)/$D$384)</f>
        <v>0.69124742510334158</v>
      </c>
    </row>
    <row r="37" spans="1:5" ht="17.25" customHeight="1" x14ac:dyDescent="0.25">
      <c r="A37" s="367"/>
      <c r="B37" s="154" t="s">
        <v>320</v>
      </c>
      <c r="C37" s="155"/>
      <c r="D37" s="69">
        <v>15</v>
      </c>
      <c r="E37" s="214">
        <f>((D37*100)/$D$384)</f>
        <v>0.69124742510334158</v>
      </c>
    </row>
    <row r="38" spans="1:5" ht="17.25" customHeight="1" x14ac:dyDescent="0.25">
      <c r="A38" s="367"/>
      <c r="B38" s="292"/>
      <c r="C38" s="293"/>
      <c r="D38" s="69">
        <v>0</v>
      </c>
      <c r="E38" s="214">
        <f>((D38*100)/$D$384)</f>
        <v>0</v>
      </c>
    </row>
    <row r="39" spans="1:5" ht="47.25" customHeight="1" x14ac:dyDescent="0.25">
      <c r="A39" s="305" t="s">
        <v>285</v>
      </c>
      <c r="B39" s="386" t="s">
        <v>284</v>
      </c>
      <c r="C39" s="288"/>
      <c r="D39" s="387"/>
    </row>
    <row r="40" spans="1:5" ht="17.25" customHeight="1" x14ac:dyDescent="0.25">
      <c r="A40" s="281"/>
      <c r="B40" s="292"/>
      <c r="C40" s="293"/>
      <c r="D40" s="69">
        <v>0</v>
      </c>
      <c r="E40" s="214">
        <f>((D40*100)/$D$384)</f>
        <v>0</v>
      </c>
    </row>
    <row r="41" spans="1:5" ht="17.25" customHeight="1" x14ac:dyDescent="0.25">
      <c r="A41" s="281"/>
      <c r="B41" s="292"/>
      <c r="C41" s="293"/>
      <c r="D41" s="69">
        <v>0</v>
      </c>
      <c r="E41" s="214">
        <f>((D41*100)/$D$384)</f>
        <v>0</v>
      </c>
    </row>
    <row r="42" spans="1:5" ht="17.25" customHeight="1" x14ac:dyDescent="0.25">
      <c r="A42" s="281"/>
      <c r="B42" s="292"/>
      <c r="C42" s="293"/>
      <c r="D42" s="69">
        <v>0</v>
      </c>
      <c r="E42" s="214">
        <f>((D42*100)/$D$384)</f>
        <v>0</v>
      </c>
    </row>
    <row r="43" spans="1:5" ht="17.25" customHeight="1" x14ac:dyDescent="0.25">
      <c r="A43" s="281"/>
      <c r="B43" s="292"/>
      <c r="C43" s="293"/>
      <c r="D43" s="69">
        <v>0</v>
      </c>
      <c r="E43" s="214">
        <f>((D43*100)/$D$384)</f>
        <v>0</v>
      </c>
    </row>
    <row r="44" spans="1:5" ht="129.75" customHeight="1" x14ac:dyDescent="0.25">
      <c r="A44" s="281"/>
      <c r="B44" s="288" t="s">
        <v>243</v>
      </c>
      <c r="C44" s="288"/>
      <c r="D44" s="387"/>
    </row>
    <row r="45" spans="1:5" ht="17.25" customHeight="1" x14ac:dyDescent="0.25">
      <c r="A45" s="281"/>
      <c r="B45" s="371" t="s">
        <v>340</v>
      </c>
      <c r="C45" s="372"/>
      <c r="D45" s="69">
        <v>50</v>
      </c>
      <c r="E45" s="214">
        <f t="shared" ref="E45:E51" si="1">((D45*100)/$D$384)</f>
        <v>2.3041580836778053</v>
      </c>
    </row>
    <row r="46" spans="1:5" ht="17.25" customHeight="1" x14ac:dyDescent="0.25">
      <c r="A46" s="281"/>
      <c r="B46" s="292" t="s">
        <v>341</v>
      </c>
      <c r="C46" s="293"/>
      <c r="D46" s="69">
        <v>35</v>
      </c>
      <c r="E46" s="214">
        <f t="shared" si="1"/>
        <v>1.6129106585744637</v>
      </c>
    </row>
    <row r="47" spans="1:5" ht="17.25" customHeight="1" x14ac:dyDescent="0.25">
      <c r="A47" s="281"/>
      <c r="B47" s="292"/>
      <c r="C47" s="293"/>
      <c r="D47" s="69">
        <v>0</v>
      </c>
      <c r="E47" s="214">
        <f t="shared" si="1"/>
        <v>0</v>
      </c>
    </row>
    <row r="48" spans="1:5" ht="17.25" customHeight="1" x14ac:dyDescent="0.25">
      <c r="A48" s="281"/>
      <c r="B48" s="292"/>
      <c r="C48" s="293"/>
      <c r="D48" s="69">
        <v>0</v>
      </c>
      <c r="E48" s="214">
        <f t="shared" si="1"/>
        <v>0</v>
      </c>
    </row>
    <row r="49" spans="1:5" ht="17.25" customHeight="1" x14ac:dyDescent="0.25">
      <c r="A49" s="281"/>
      <c r="B49" s="292"/>
      <c r="C49" s="293"/>
      <c r="D49" s="69">
        <v>0</v>
      </c>
      <c r="E49" s="214">
        <f t="shared" si="1"/>
        <v>0</v>
      </c>
    </row>
    <row r="50" spans="1:5" ht="17.25" customHeight="1" x14ac:dyDescent="0.25">
      <c r="A50" s="281"/>
      <c r="B50" s="292"/>
      <c r="C50" s="293"/>
      <c r="D50" s="69">
        <v>0</v>
      </c>
      <c r="E50" s="214">
        <f t="shared" si="1"/>
        <v>0</v>
      </c>
    </row>
    <row r="51" spans="1:5" ht="17.25" customHeight="1" x14ac:dyDescent="0.25">
      <c r="A51" s="281"/>
      <c r="B51" s="292"/>
      <c r="C51" s="293"/>
      <c r="D51" s="69">
        <v>0</v>
      </c>
      <c r="E51" s="214">
        <f t="shared" si="1"/>
        <v>0</v>
      </c>
    </row>
    <row r="52" spans="1:5" ht="37.15" customHeight="1" x14ac:dyDescent="0.25">
      <c r="A52" s="281"/>
      <c r="B52" s="288" t="s">
        <v>225</v>
      </c>
      <c r="C52" s="288"/>
      <c r="D52" s="387"/>
    </row>
    <row r="53" spans="1:5" ht="17.25" customHeight="1" x14ac:dyDescent="0.25">
      <c r="A53" s="281"/>
      <c r="B53" s="394"/>
      <c r="C53" s="395"/>
      <c r="D53" s="69">
        <v>0</v>
      </c>
      <c r="E53" s="214">
        <f>((D53*100)/$D$384)</f>
        <v>0</v>
      </c>
    </row>
    <row r="54" spans="1:5" ht="51" customHeight="1" x14ac:dyDescent="0.25">
      <c r="A54" s="281"/>
      <c r="B54" s="201" t="s">
        <v>224</v>
      </c>
      <c r="C54" s="100" t="s">
        <v>146</v>
      </c>
      <c r="D54" s="93" t="s">
        <v>86</v>
      </c>
    </row>
    <row r="55" spans="1:5" ht="17.25" customHeight="1" x14ac:dyDescent="0.25">
      <c r="A55" s="281"/>
      <c r="B55" s="160" t="s">
        <v>339</v>
      </c>
      <c r="C55" s="209">
        <v>5</v>
      </c>
      <c r="D55" s="69">
        <v>10</v>
      </c>
      <c r="E55" s="215">
        <f>((D55*100)/$D$384)</f>
        <v>0.46083161673556106</v>
      </c>
    </row>
    <row r="56" spans="1:5" ht="17.25" customHeight="1" x14ac:dyDescent="0.25">
      <c r="A56" s="281"/>
      <c r="B56" s="208"/>
      <c r="C56" s="209">
        <v>0</v>
      </c>
      <c r="D56" s="195">
        <v>0</v>
      </c>
      <c r="E56" s="215">
        <f>((D56*100)/$D$384)</f>
        <v>0</v>
      </c>
    </row>
    <row r="57" spans="1:5" ht="89.1" customHeight="1" x14ac:dyDescent="0.25">
      <c r="A57" s="305" t="s">
        <v>228</v>
      </c>
      <c r="B57" s="337" t="s">
        <v>133</v>
      </c>
      <c r="C57" s="338"/>
      <c r="D57" s="93" t="s">
        <v>86</v>
      </c>
    </row>
    <row r="58" spans="1:5" ht="17.25" customHeight="1" x14ac:dyDescent="0.25">
      <c r="A58" s="281"/>
      <c r="B58" s="339" t="s">
        <v>95</v>
      </c>
      <c r="C58" s="340"/>
      <c r="D58" s="69"/>
    </row>
    <row r="59" spans="1:5" ht="17.25" customHeight="1" x14ac:dyDescent="0.25">
      <c r="A59" s="281"/>
      <c r="B59" s="158" t="s">
        <v>96</v>
      </c>
      <c r="C59" s="210" t="s">
        <v>10</v>
      </c>
      <c r="D59" s="390">
        <v>0</v>
      </c>
      <c r="E59" s="376">
        <f>((D59*100)/$D$384)</f>
        <v>0</v>
      </c>
    </row>
    <row r="60" spans="1:5" ht="17.25" customHeight="1" thickBot="1" x14ac:dyDescent="0.3">
      <c r="A60" s="282"/>
      <c r="B60" s="76" t="s">
        <v>97</v>
      </c>
      <c r="C60" s="211"/>
      <c r="D60" s="391"/>
      <c r="E60" s="376"/>
    </row>
    <row r="61" spans="1:5" s="15" customFormat="1" ht="21" customHeight="1" thickBot="1" x14ac:dyDescent="0.3">
      <c r="A61" s="296" t="s">
        <v>177</v>
      </c>
      <c r="B61" s="297"/>
      <c r="C61" s="298"/>
      <c r="D61" s="245">
        <f>SUM(D16:D24,D26,D28:D30,D32,D34,D36:D38,D40:D43,D45:D51,D53,D55:D56,D59:D60)</f>
        <v>370</v>
      </c>
      <c r="E61" s="214">
        <f>SUM(E59:E60,E16:E24,E26,E28:E30,E32,E34,E36:E38,E40:E43,E45:E51,E53,E55:E56)</f>
        <v>17.050769819215759</v>
      </c>
    </row>
    <row r="62" spans="1:5" s="15" customFormat="1" ht="40.9" customHeight="1" thickBot="1" x14ac:dyDescent="0.3">
      <c r="A62" s="285" t="s">
        <v>230</v>
      </c>
      <c r="B62" s="286"/>
      <c r="C62" s="286"/>
      <c r="D62" s="287"/>
      <c r="E62" s="214"/>
    </row>
    <row r="63" spans="1:5" ht="59.1" customHeight="1" x14ac:dyDescent="0.25">
      <c r="A63" s="280" t="s">
        <v>229</v>
      </c>
      <c r="B63" s="392" t="s">
        <v>270</v>
      </c>
      <c r="C63" s="392"/>
      <c r="D63" s="393"/>
    </row>
    <row r="64" spans="1:5" ht="21" customHeight="1" x14ac:dyDescent="0.25">
      <c r="A64" s="281"/>
      <c r="B64" s="262" t="s">
        <v>83</v>
      </c>
      <c r="C64" s="263"/>
      <c r="D64" s="264"/>
    </row>
    <row r="65" spans="1:8" x14ac:dyDescent="0.25">
      <c r="A65" s="281"/>
      <c r="B65" s="91" t="s">
        <v>84</v>
      </c>
      <c r="C65" s="92" t="s">
        <v>85</v>
      </c>
      <c r="D65" s="93" t="s">
        <v>86</v>
      </c>
      <c r="H65" s="24"/>
    </row>
    <row r="66" spans="1:8" ht="17.25" customHeight="1" x14ac:dyDescent="0.25">
      <c r="A66" s="281"/>
      <c r="B66" s="142" t="s">
        <v>335</v>
      </c>
      <c r="C66" s="94"/>
      <c r="D66" s="69">
        <v>60</v>
      </c>
      <c r="E66" s="214">
        <f t="shared" ref="E66:E74" si="2">((D66*100)/$D$384)</f>
        <v>2.7649897004133663</v>
      </c>
    </row>
    <row r="67" spans="1:8" ht="17.25" customHeight="1" x14ac:dyDescent="0.25">
      <c r="A67" s="281"/>
      <c r="B67" s="142" t="s">
        <v>334</v>
      </c>
      <c r="C67" s="94"/>
      <c r="D67" s="69">
        <v>60</v>
      </c>
      <c r="E67" s="214">
        <f t="shared" si="2"/>
        <v>2.7649897004133663</v>
      </c>
    </row>
    <row r="68" spans="1:8" ht="17.25" customHeight="1" x14ac:dyDescent="0.25">
      <c r="A68" s="281"/>
      <c r="B68" s="142" t="s">
        <v>349</v>
      </c>
      <c r="C68" s="94"/>
      <c r="D68" s="69">
        <v>60</v>
      </c>
      <c r="E68" s="214">
        <f t="shared" si="2"/>
        <v>2.7649897004133663</v>
      </c>
    </row>
    <row r="69" spans="1:8" ht="17.25" customHeight="1" x14ac:dyDescent="0.25">
      <c r="A69" s="281"/>
      <c r="B69" s="142"/>
      <c r="C69" s="94"/>
      <c r="D69" s="69">
        <v>0</v>
      </c>
      <c r="E69" s="214">
        <f t="shared" si="2"/>
        <v>0</v>
      </c>
    </row>
    <row r="70" spans="1:8" ht="17.25" customHeight="1" x14ac:dyDescent="0.25">
      <c r="A70" s="281"/>
      <c r="B70" s="142"/>
      <c r="C70" s="94"/>
      <c r="D70" s="69">
        <v>0</v>
      </c>
      <c r="E70" s="214">
        <f t="shared" si="2"/>
        <v>0</v>
      </c>
    </row>
    <row r="71" spans="1:8" ht="17.25" customHeight="1" x14ac:dyDescent="0.25">
      <c r="A71" s="281"/>
      <c r="B71" s="142"/>
      <c r="C71" s="94"/>
      <c r="D71" s="69">
        <v>0</v>
      </c>
      <c r="E71" s="214">
        <f t="shared" si="2"/>
        <v>0</v>
      </c>
    </row>
    <row r="72" spans="1:8" ht="17.25" customHeight="1" x14ac:dyDescent="0.25">
      <c r="A72" s="281"/>
      <c r="B72" s="142"/>
      <c r="C72" s="94"/>
      <c r="D72" s="69">
        <v>0</v>
      </c>
      <c r="E72" s="214">
        <f t="shared" si="2"/>
        <v>0</v>
      </c>
    </row>
    <row r="73" spans="1:8" ht="17.25" customHeight="1" x14ac:dyDescent="0.25">
      <c r="A73" s="281"/>
      <c r="B73" s="142"/>
      <c r="C73" s="94"/>
      <c r="D73" s="69">
        <v>0</v>
      </c>
      <c r="E73" s="214">
        <f t="shared" si="2"/>
        <v>0</v>
      </c>
    </row>
    <row r="74" spans="1:8" ht="17.25" customHeight="1" x14ac:dyDescent="0.25">
      <c r="A74" s="281"/>
      <c r="B74" s="142"/>
      <c r="C74" s="94"/>
      <c r="D74" s="69">
        <v>0</v>
      </c>
      <c r="E74" s="214">
        <f t="shared" si="2"/>
        <v>0</v>
      </c>
    </row>
    <row r="75" spans="1:8" ht="59.45" customHeight="1" x14ac:dyDescent="0.25">
      <c r="A75" s="281"/>
      <c r="B75" s="337" t="s">
        <v>269</v>
      </c>
      <c r="C75" s="337"/>
      <c r="D75" s="366"/>
    </row>
    <row r="76" spans="1:8" x14ac:dyDescent="0.25">
      <c r="A76" s="281"/>
      <c r="B76" s="91" t="s">
        <v>84</v>
      </c>
      <c r="C76" s="92" t="s">
        <v>85</v>
      </c>
      <c r="D76" s="93" t="s">
        <v>86</v>
      </c>
    </row>
    <row r="77" spans="1:8" ht="17.25" customHeight="1" x14ac:dyDescent="0.25">
      <c r="A77" s="281"/>
      <c r="B77" s="30" t="s">
        <v>350</v>
      </c>
      <c r="C77" s="94"/>
      <c r="D77" s="69">
        <v>40</v>
      </c>
      <c r="E77" s="214">
        <f t="shared" ref="E77:E85" si="3">((D77*100)/$D$384)</f>
        <v>1.8433264669422442</v>
      </c>
    </row>
    <row r="78" spans="1:8" ht="17.25" customHeight="1" x14ac:dyDescent="0.25">
      <c r="A78" s="281"/>
      <c r="B78" s="142"/>
      <c r="C78" s="94"/>
      <c r="D78" s="69">
        <v>0</v>
      </c>
      <c r="E78" s="214">
        <f t="shared" si="3"/>
        <v>0</v>
      </c>
    </row>
    <row r="79" spans="1:8" ht="17.25" customHeight="1" x14ac:dyDescent="0.25">
      <c r="A79" s="281"/>
      <c r="B79" s="142"/>
      <c r="C79" s="94"/>
      <c r="D79" s="69">
        <v>0</v>
      </c>
      <c r="E79" s="214">
        <f t="shared" si="3"/>
        <v>0</v>
      </c>
    </row>
    <row r="80" spans="1:8" ht="17.25" customHeight="1" x14ac:dyDescent="0.25">
      <c r="A80" s="281"/>
      <c r="B80" s="142"/>
      <c r="C80" s="94"/>
      <c r="D80" s="69">
        <v>0</v>
      </c>
      <c r="E80" s="214">
        <f t="shared" si="3"/>
        <v>0</v>
      </c>
    </row>
    <row r="81" spans="1:5" ht="17.25" customHeight="1" x14ac:dyDescent="0.25">
      <c r="A81" s="281"/>
      <c r="B81" s="142"/>
      <c r="C81" s="94"/>
      <c r="D81" s="69">
        <v>0</v>
      </c>
      <c r="E81" s="214">
        <f t="shared" si="3"/>
        <v>0</v>
      </c>
    </row>
    <row r="82" spans="1:5" ht="17.25" customHeight="1" x14ac:dyDescent="0.25">
      <c r="A82" s="281"/>
      <c r="B82" s="142"/>
      <c r="C82" s="94"/>
      <c r="D82" s="69">
        <v>0</v>
      </c>
      <c r="E82" s="214">
        <f t="shared" si="3"/>
        <v>0</v>
      </c>
    </row>
    <row r="83" spans="1:5" ht="17.25" customHeight="1" x14ac:dyDescent="0.25">
      <c r="A83" s="281"/>
      <c r="B83" s="142"/>
      <c r="C83" s="94"/>
      <c r="D83" s="69">
        <v>0</v>
      </c>
      <c r="E83" s="214">
        <f t="shared" si="3"/>
        <v>0</v>
      </c>
    </row>
    <row r="84" spans="1:5" ht="17.25" customHeight="1" x14ac:dyDescent="0.25">
      <c r="A84" s="281"/>
      <c r="B84" s="142"/>
      <c r="C84" s="94"/>
      <c r="D84" s="69">
        <v>0</v>
      </c>
      <c r="E84" s="214">
        <f t="shared" si="3"/>
        <v>0</v>
      </c>
    </row>
    <row r="85" spans="1:5" ht="17.25" customHeight="1" x14ac:dyDescent="0.25">
      <c r="A85" s="281"/>
      <c r="B85" s="142"/>
      <c r="C85" s="94"/>
      <c r="D85" s="69">
        <v>0</v>
      </c>
      <c r="E85" s="214">
        <f t="shared" si="3"/>
        <v>0</v>
      </c>
    </row>
    <row r="86" spans="1:5" ht="58.35" customHeight="1" x14ac:dyDescent="0.25">
      <c r="A86" s="281"/>
      <c r="B86" s="337" t="s">
        <v>268</v>
      </c>
      <c r="C86" s="337"/>
      <c r="D86" s="366"/>
    </row>
    <row r="87" spans="1:5" x14ac:dyDescent="0.25">
      <c r="A87" s="281"/>
      <c r="B87" s="91" t="s">
        <v>84</v>
      </c>
      <c r="C87" s="92" t="s">
        <v>85</v>
      </c>
      <c r="D87" s="93" t="s">
        <v>86</v>
      </c>
    </row>
    <row r="88" spans="1:5" ht="17.25" customHeight="1" x14ac:dyDescent="0.25">
      <c r="A88" s="281"/>
      <c r="B88" s="142"/>
      <c r="C88" s="94"/>
      <c r="D88" s="69">
        <v>0</v>
      </c>
      <c r="E88" s="214">
        <f t="shared" ref="E88:E95" si="4">((D88*100)/$D$384)</f>
        <v>0</v>
      </c>
    </row>
    <row r="89" spans="1:5" ht="17.25" customHeight="1" x14ac:dyDescent="0.25">
      <c r="A89" s="281"/>
      <c r="B89" s="142"/>
      <c r="C89" s="95"/>
      <c r="D89" s="69">
        <v>0</v>
      </c>
      <c r="E89" s="214">
        <f t="shared" si="4"/>
        <v>0</v>
      </c>
    </row>
    <row r="90" spans="1:5" ht="17.25" customHeight="1" x14ac:dyDescent="0.25">
      <c r="A90" s="281"/>
      <c r="B90" s="142"/>
      <c r="C90" s="95"/>
      <c r="D90" s="69">
        <v>0</v>
      </c>
      <c r="E90" s="214">
        <f t="shared" si="4"/>
        <v>0</v>
      </c>
    </row>
    <row r="91" spans="1:5" ht="17.25" customHeight="1" x14ac:dyDescent="0.25">
      <c r="A91" s="281"/>
      <c r="B91" s="142"/>
      <c r="C91" s="95"/>
      <c r="D91" s="69">
        <v>0</v>
      </c>
      <c r="E91" s="214">
        <f t="shared" si="4"/>
        <v>0</v>
      </c>
    </row>
    <row r="92" spans="1:5" ht="17.25" customHeight="1" x14ac:dyDescent="0.25">
      <c r="A92" s="281"/>
      <c r="B92" s="142"/>
      <c r="C92" s="95"/>
      <c r="D92" s="69">
        <v>0</v>
      </c>
      <c r="E92" s="214">
        <f t="shared" si="4"/>
        <v>0</v>
      </c>
    </row>
    <row r="93" spans="1:5" ht="17.25" customHeight="1" x14ac:dyDescent="0.25">
      <c r="A93" s="281"/>
      <c r="B93" s="142"/>
      <c r="C93" s="95"/>
      <c r="D93" s="69">
        <v>0</v>
      </c>
      <c r="E93" s="214">
        <f t="shared" si="4"/>
        <v>0</v>
      </c>
    </row>
    <row r="94" spans="1:5" ht="17.25" customHeight="1" x14ac:dyDescent="0.25">
      <c r="A94" s="281"/>
      <c r="B94" s="142"/>
      <c r="C94" s="95"/>
      <c r="D94" s="69">
        <v>0</v>
      </c>
      <c r="E94" s="214">
        <f t="shared" si="4"/>
        <v>0</v>
      </c>
    </row>
    <row r="95" spans="1:5" ht="17.25" customHeight="1" x14ac:dyDescent="0.25">
      <c r="A95" s="281"/>
      <c r="B95" s="142"/>
      <c r="C95" s="95"/>
      <c r="D95" s="69">
        <v>0</v>
      </c>
      <c r="E95" s="214">
        <f t="shared" si="4"/>
        <v>0</v>
      </c>
    </row>
    <row r="96" spans="1:5" ht="60" customHeight="1" x14ac:dyDescent="0.25">
      <c r="A96" s="281"/>
      <c r="B96" s="337" t="s">
        <v>267</v>
      </c>
      <c r="C96" s="337"/>
      <c r="D96" s="366"/>
    </row>
    <row r="97" spans="1:5" x14ac:dyDescent="0.25">
      <c r="A97" s="281"/>
      <c r="B97" s="91" t="s">
        <v>84</v>
      </c>
      <c r="C97" s="92" t="s">
        <v>85</v>
      </c>
      <c r="D97" s="93" t="s">
        <v>86</v>
      </c>
    </row>
    <row r="98" spans="1:5" ht="17.25" customHeight="1" x14ac:dyDescent="0.25">
      <c r="A98" s="281"/>
      <c r="B98" s="142" t="s">
        <v>333</v>
      </c>
      <c r="C98" s="143" t="s">
        <v>66</v>
      </c>
      <c r="D98" s="69">
        <v>90</v>
      </c>
      <c r="E98" s="214">
        <f>((D98*100)/$D$384)</f>
        <v>4.1474845506200495</v>
      </c>
    </row>
    <row r="99" spans="1:5" ht="17.25" customHeight="1" x14ac:dyDescent="0.25">
      <c r="A99" s="281"/>
      <c r="B99" s="142" t="s">
        <v>348</v>
      </c>
      <c r="C99" s="143" t="s">
        <v>66</v>
      </c>
      <c r="D99" s="69">
        <v>90</v>
      </c>
      <c r="E99" s="214">
        <f>((D99*100)/$D$384)</f>
        <v>4.1474845506200495</v>
      </c>
    </row>
    <row r="100" spans="1:5" ht="17.25" customHeight="1" x14ac:dyDescent="0.25">
      <c r="A100" s="281"/>
      <c r="B100" s="142"/>
      <c r="C100" s="95"/>
      <c r="D100" s="69">
        <v>0</v>
      </c>
      <c r="E100" s="214">
        <f>((D100*100)/$D$384)</f>
        <v>0</v>
      </c>
    </row>
    <row r="101" spans="1:5" ht="17.25" customHeight="1" x14ac:dyDescent="0.25">
      <c r="A101" s="281"/>
      <c r="B101" s="142"/>
      <c r="C101" s="95"/>
      <c r="D101" s="69">
        <v>0</v>
      </c>
      <c r="E101" s="214">
        <f>((D101*100)/$D$384)</f>
        <v>0</v>
      </c>
    </row>
    <row r="102" spans="1:5" ht="17.25" customHeight="1" x14ac:dyDescent="0.25">
      <c r="A102" s="281"/>
      <c r="B102" s="142"/>
      <c r="C102" s="95"/>
      <c r="D102" s="69">
        <v>0</v>
      </c>
      <c r="E102" s="214">
        <f>((D102*100)/$D$384)</f>
        <v>0</v>
      </c>
    </row>
    <row r="103" spans="1:5" ht="60" customHeight="1" x14ac:dyDescent="0.25">
      <c r="A103" s="281"/>
      <c r="B103" s="337" t="s">
        <v>266</v>
      </c>
      <c r="C103" s="337"/>
      <c r="D103" s="366"/>
    </row>
    <row r="104" spans="1:5" x14ac:dyDescent="0.25">
      <c r="A104" s="281"/>
      <c r="B104" s="91" t="s">
        <v>84</v>
      </c>
      <c r="C104" s="92" t="s">
        <v>85</v>
      </c>
      <c r="D104" s="93" t="s">
        <v>86</v>
      </c>
    </row>
    <row r="105" spans="1:5" ht="17.25" customHeight="1" x14ac:dyDescent="0.25">
      <c r="A105" s="281"/>
      <c r="B105" s="142" t="s">
        <v>331</v>
      </c>
      <c r="C105" s="143" t="s">
        <v>66</v>
      </c>
      <c r="D105" s="69">
        <v>60</v>
      </c>
      <c r="E105" s="214">
        <f>((D105*100)/$D$384)</f>
        <v>2.7649897004133663</v>
      </c>
    </row>
    <row r="106" spans="1:5" ht="17.25" customHeight="1" x14ac:dyDescent="0.25">
      <c r="A106" s="281"/>
      <c r="B106" s="81" t="s">
        <v>332</v>
      </c>
      <c r="C106" s="143" t="s">
        <v>66</v>
      </c>
      <c r="D106" s="69">
        <v>60</v>
      </c>
      <c r="E106" s="214">
        <f>((D106*100)/$D$384)</f>
        <v>2.7649897004133663</v>
      </c>
    </row>
    <row r="107" spans="1:5" ht="17.25" customHeight="1" x14ac:dyDescent="0.25">
      <c r="A107" s="281"/>
      <c r="B107" s="142"/>
      <c r="C107" s="96"/>
      <c r="D107" s="69">
        <v>0</v>
      </c>
      <c r="E107" s="214">
        <f>((D107*100)/$D$384)</f>
        <v>0</v>
      </c>
    </row>
    <row r="108" spans="1:5" ht="60" customHeight="1" x14ac:dyDescent="0.25">
      <c r="A108" s="281"/>
      <c r="B108" s="337" t="s">
        <v>265</v>
      </c>
      <c r="C108" s="337"/>
      <c r="D108" s="366"/>
    </row>
    <row r="109" spans="1:5" x14ac:dyDescent="0.25">
      <c r="A109" s="281"/>
      <c r="B109" s="91" t="s">
        <v>84</v>
      </c>
      <c r="C109" s="92" t="s">
        <v>85</v>
      </c>
      <c r="D109" s="93" t="s">
        <v>86</v>
      </c>
    </row>
    <row r="110" spans="1:5" ht="17.25" customHeight="1" x14ac:dyDescent="0.25">
      <c r="A110" s="281"/>
      <c r="B110" s="142"/>
      <c r="C110" s="143"/>
      <c r="D110" s="69"/>
      <c r="E110" s="214">
        <f>((D110*100)/$D$384)</f>
        <v>0</v>
      </c>
    </row>
    <row r="111" spans="1:5" ht="17.25" customHeight="1" x14ac:dyDescent="0.25">
      <c r="A111" s="281"/>
      <c r="B111" s="142"/>
      <c r="C111" s="97"/>
      <c r="D111" s="69">
        <v>0</v>
      </c>
      <c r="E111" s="214">
        <f>((D111*100)/$D$384)</f>
        <v>0</v>
      </c>
    </row>
    <row r="112" spans="1:5" ht="17.25" customHeight="1" x14ac:dyDescent="0.25">
      <c r="A112" s="281"/>
      <c r="B112" s="142"/>
      <c r="C112" s="97"/>
      <c r="D112" s="69">
        <v>0</v>
      </c>
      <c r="E112" s="214">
        <f>((D112*100)/$D$384)</f>
        <v>0</v>
      </c>
    </row>
    <row r="113" spans="1:5" ht="17.25" customHeight="1" x14ac:dyDescent="0.25">
      <c r="A113" s="281"/>
      <c r="B113" s="142"/>
      <c r="C113" s="97"/>
      <c r="D113" s="69">
        <v>0</v>
      </c>
      <c r="E113" s="214">
        <f>((D113*100)/$D$384)</f>
        <v>0</v>
      </c>
    </row>
    <row r="114" spans="1:5" ht="17.25" customHeight="1" x14ac:dyDescent="0.25">
      <c r="A114" s="335"/>
      <c r="B114" s="142"/>
      <c r="C114" s="97"/>
      <c r="D114" s="69">
        <v>0</v>
      </c>
      <c r="E114" s="214">
        <f>((D114*100)/$D$384)</f>
        <v>0</v>
      </c>
    </row>
    <row r="115" spans="1:5" ht="45.6" customHeight="1" x14ac:dyDescent="0.25">
      <c r="A115" s="305" t="s">
        <v>258</v>
      </c>
      <c r="B115" s="388" t="s">
        <v>213</v>
      </c>
      <c r="C115" s="388"/>
      <c r="D115" s="389"/>
    </row>
    <row r="116" spans="1:5" ht="15.75" customHeight="1" x14ac:dyDescent="0.25">
      <c r="A116" s="281"/>
      <c r="B116" s="194" t="s">
        <v>85</v>
      </c>
      <c r="C116" s="100" t="s">
        <v>88</v>
      </c>
      <c r="D116" s="93" t="s">
        <v>86</v>
      </c>
    </row>
    <row r="117" spans="1:5" ht="17.25" customHeight="1" x14ac:dyDescent="0.25">
      <c r="A117" s="335"/>
      <c r="B117" s="80" t="s">
        <v>183</v>
      </c>
      <c r="C117" s="29">
        <v>1</v>
      </c>
      <c r="D117" s="69">
        <v>25</v>
      </c>
      <c r="E117" s="214">
        <f>((D117*100)/$D$384)</f>
        <v>1.1520790418389026</v>
      </c>
    </row>
    <row r="118" spans="1:5" ht="48" customHeight="1" x14ac:dyDescent="0.25">
      <c r="A118" s="305" t="s">
        <v>259</v>
      </c>
      <c r="B118" s="365" t="s">
        <v>199</v>
      </c>
      <c r="C118" s="337"/>
      <c r="D118" s="366"/>
    </row>
    <row r="119" spans="1:5" ht="16.5" customHeight="1" x14ac:dyDescent="0.25">
      <c r="A119" s="281"/>
      <c r="B119" s="216" t="s">
        <v>85</v>
      </c>
      <c r="C119" s="217" t="s">
        <v>88</v>
      </c>
      <c r="D119" s="99" t="s">
        <v>86</v>
      </c>
    </row>
    <row r="120" spans="1:5" ht="17.25" customHeight="1" x14ac:dyDescent="0.25">
      <c r="A120" s="335"/>
      <c r="B120" s="80" t="s">
        <v>142</v>
      </c>
      <c r="C120" s="29">
        <v>0</v>
      </c>
      <c r="D120" s="69">
        <v>0</v>
      </c>
      <c r="E120" s="215">
        <f>((D120*100)/$D$384)</f>
        <v>0</v>
      </c>
    </row>
    <row r="121" spans="1:5" ht="15.75" thickBot="1" x14ac:dyDescent="0.3">
      <c r="A121" s="367" t="s">
        <v>273</v>
      </c>
      <c r="B121" s="225" t="s">
        <v>85</v>
      </c>
      <c r="C121" s="226" t="s">
        <v>88</v>
      </c>
      <c r="D121" s="227" t="s">
        <v>86</v>
      </c>
    </row>
    <row r="122" spans="1:5" ht="66.75" customHeight="1" thickBot="1" x14ac:dyDescent="0.3">
      <c r="A122" s="328"/>
      <c r="B122" s="267" t="s">
        <v>274</v>
      </c>
      <c r="C122" s="268"/>
      <c r="D122" s="269"/>
    </row>
    <row r="123" spans="1:5" ht="15" customHeight="1" x14ac:dyDescent="0.25">
      <c r="A123" s="367"/>
      <c r="B123" s="228">
        <f>'AddendumB - Section 2 calculati'!B3</f>
        <v>0</v>
      </c>
      <c r="C123" s="229">
        <f>'AddendumB - Section 2 calculati'!B4+'AddendumB - Section 2 calculati'!B7</f>
        <v>0</v>
      </c>
      <c r="D123" s="166">
        <f>'AddendumB - Section 2 calculati'!B22</f>
        <v>0</v>
      </c>
      <c r="E123" s="214">
        <f t="shared" ref="E123:E162" si="5">((D123*100)/$D$384)</f>
        <v>0</v>
      </c>
    </row>
    <row r="124" spans="1:5" ht="15" customHeight="1" x14ac:dyDescent="0.25">
      <c r="A124" s="367"/>
      <c r="B124" s="224">
        <f>'AddendumB - Section 2 calculati'!B24</f>
        <v>0</v>
      </c>
      <c r="C124" s="167">
        <f>'AddendumB - Section 2 calculati'!B25+'AddendumB - Section 2 calculati'!B28</f>
        <v>0</v>
      </c>
      <c r="D124" s="166">
        <f>'AddendumB - Section 2 calculati'!B43</f>
        <v>0</v>
      </c>
      <c r="E124" s="214">
        <f t="shared" si="5"/>
        <v>0</v>
      </c>
    </row>
    <row r="125" spans="1:5" ht="15" customHeight="1" x14ac:dyDescent="0.25">
      <c r="A125" s="367"/>
      <c r="B125" s="230">
        <f>'AddendumB - Section 2 calculati'!B45</f>
        <v>0</v>
      </c>
      <c r="C125" s="168">
        <f>'AddendumB - Section 2 calculati'!B46+'AddendumB - Section 2 calculati'!B49</f>
        <v>0</v>
      </c>
      <c r="D125" s="166">
        <f>'AddendumB - Section 2 calculati'!B64</f>
        <v>0</v>
      </c>
      <c r="E125" s="214">
        <f t="shared" si="5"/>
        <v>0</v>
      </c>
    </row>
    <row r="126" spans="1:5" ht="15" customHeight="1" x14ac:dyDescent="0.25">
      <c r="A126" s="367"/>
      <c r="B126" s="224">
        <f>'AddendumB - Section 2 calculati'!B66</f>
        <v>0</v>
      </c>
      <c r="C126" s="168">
        <f>'AddendumB - Section 2 calculati'!B67+'AddendumB - Section 2 calculati'!B70</f>
        <v>0</v>
      </c>
      <c r="D126" s="166">
        <f>'AddendumB - Section 2 calculati'!B85</f>
        <v>0</v>
      </c>
      <c r="E126" s="214">
        <f t="shared" si="5"/>
        <v>0</v>
      </c>
    </row>
    <row r="127" spans="1:5" ht="15" customHeight="1" x14ac:dyDescent="0.25">
      <c r="A127" s="367"/>
      <c r="B127" s="230">
        <f>'AddendumB - Section 2 calculati'!B87</f>
        <v>0</v>
      </c>
      <c r="C127" s="168">
        <f>'AddendumB - Section 2 calculati'!B88+'AddendumB - Section 2 calculati'!B91</f>
        <v>0</v>
      </c>
      <c r="D127" s="166">
        <f>'AddendumB - Section 2 calculati'!B106</f>
        <v>0</v>
      </c>
      <c r="E127" s="214">
        <f t="shared" si="5"/>
        <v>0</v>
      </c>
    </row>
    <row r="128" spans="1:5" ht="15" customHeight="1" x14ac:dyDescent="0.25">
      <c r="A128" s="367"/>
      <c r="B128" s="224">
        <f>'AddendumB - Section 2 calculati'!B108</f>
        <v>0</v>
      </c>
      <c r="C128" s="168">
        <f>'AddendumB - Section 2 calculati'!B109+'AddendumB - Section 2 calculati'!B112</f>
        <v>0</v>
      </c>
      <c r="D128" s="166">
        <f>'AddendumB - Section 2 calculati'!B127</f>
        <v>0</v>
      </c>
      <c r="E128" s="214">
        <f t="shared" si="5"/>
        <v>0</v>
      </c>
    </row>
    <row r="129" spans="1:5" ht="15" customHeight="1" x14ac:dyDescent="0.25">
      <c r="A129" s="367"/>
      <c r="B129" s="230">
        <f>'AddendumB - Section 2 calculati'!B129</f>
        <v>0</v>
      </c>
      <c r="C129" s="168">
        <f>'AddendumB - Section 2 calculati'!B130+'AddendumB - Section 2 calculati'!B133</f>
        <v>0</v>
      </c>
      <c r="D129" s="166">
        <f>'AddendumB - Section 2 calculati'!B148</f>
        <v>0</v>
      </c>
      <c r="E129" s="214">
        <f t="shared" si="5"/>
        <v>0</v>
      </c>
    </row>
    <row r="130" spans="1:5" ht="15" customHeight="1" thickBot="1" x14ac:dyDescent="0.3">
      <c r="A130" s="367"/>
      <c r="B130" s="230">
        <f>'AddendumB - Section 2 calculati'!B150</f>
        <v>0</v>
      </c>
      <c r="C130" s="231">
        <f>'AddendumB - Section 2 calculati'!B151+'AddendumB - Section 2 calculati'!B154</f>
        <v>0</v>
      </c>
      <c r="D130" s="232">
        <f>'AddendumB - Section 2 calculati'!B169</f>
        <v>0</v>
      </c>
      <c r="E130" s="214">
        <f t="shared" si="5"/>
        <v>0</v>
      </c>
    </row>
    <row r="131" spans="1:5" ht="15" customHeight="1" x14ac:dyDescent="0.25">
      <c r="A131" s="367"/>
      <c r="B131" s="228">
        <f>'AddendumB - Section 2 calculati'!D3</f>
        <v>0</v>
      </c>
      <c r="C131" s="229">
        <f>'AddendumB - Section 2 calculati'!D4+'AddendumB - Section 2 calculati'!D7</f>
        <v>0</v>
      </c>
      <c r="D131" s="233">
        <f>'AddendumB - Section 2 calculati'!D22</f>
        <v>0</v>
      </c>
      <c r="E131" s="214">
        <f t="shared" si="5"/>
        <v>0</v>
      </c>
    </row>
    <row r="132" spans="1:5" ht="15" customHeight="1" x14ac:dyDescent="0.25">
      <c r="A132" s="367"/>
      <c r="B132" s="224">
        <f>'AddendumB - Section 2 calculati'!D24</f>
        <v>0</v>
      </c>
      <c r="C132" s="167">
        <f>'AddendumB - Section 2 calculati'!D25+'AddendumB - Section 2 calculati'!D28</f>
        <v>0</v>
      </c>
      <c r="D132" s="166">
        <f>'AddendumB - Section 2 calculati'!D43</f>
        <v>0</v>
      </c>
      <c r="E132" s="214">
        <f t="shared" si="5"/>
        <v>0</v>
      </c>
    </row>
    <row r="133" spans="1:5" ht="15" customHeight="1" x14ac:dyDescent="0.25">
      <c r="A133" s="367"/>
      <c r="B133" s="230">
        <f>'AddendumB - Section 2 calculati'!D45</f>
        <v>0</v>
      </c>
      <c r="C133" s="168">
        <f>'AddendumB - Section 2 calculati'!D46+'AddendumB - Section 2 calculati'!D49</f>
        <v>0</v>
      </c>
      <c r="D133" s="166">
        <f>'AddendumB - Section 2 calculati'!D64</f>
        <v>0</v>
      </c>
      <c r="E133" s="214">
        <f t="shared" si="5"/>
        <v>0</v>
      </c>
    </row>
    <row r="134" spans="1:5" ht="15" customHeight="1" x14ac:dyDescent="0.25">
      <c r="A134" s="367"/>
      <c r="B134" s="224">
        <f>'AddendumB - Section 2 calculati'!D66</f>
        <v>0</v>
      </c>
      <c r="C134" s="167">
        <f>'AddendumB - Section 2 calculati'!D67+'AddendumB - Section 2 calculati'!D70</f>
        <v>0</v>
      </c>
      <c r="D134" s="166">
        <f>'AddendumB - Section 2 calculati'!D85</f>
        <v>0</v>
      </c>
      <c r="E134" s="214">
        <f t="shared" si="5"/>
        <v>0</v>
      </c>
    </row>
    <row r="135" spans="1:5" ht="15" customHeight="1" x14ac:dyDescent="0.25">
      <c r="A135" s="367"/>
      <c r="B135" s="230">
        <f>'AddendumB - Section 2 calculati'!D87</f>
        <v>0</v>
      </c>
      <c r="C135" s="167">
        <f>'AddendumB - Section 2 calculati'!D88+'AddendumB - Section 2 calculati'!D91</f>
        <v>0</v>
      </c>
      <c r="D135" s="166">
        <f>'AddendumB - Section 2 calculati'!D106</f>
        <v>0</v>
      </c>
      <c r="E135" s="214">
        <f t="shared" si="5"/>
        <v>0</v>
      </c>
    </row>
    <row r="136" spans="1:5" ht="15" customHeight="1" x14ac:dyDescent="0.25">
      <c r="A136" s="367"/>
      <c r="B136" s="224">
        <f>'AddendumB - Section 2 calculati'!D108</f>
        <v>0</v>
      </c>
      <c r="C136" s="168">
        <f>'AddendumB - Section 2 calculati'!D109+'AddendumB - Section 2 calculati'!D112</f>
        <v>0</v>
      </c>
      <c r="D136" s="166">
        <f>'AddendumB - Section 2 calculati'!D127</f>
        <v>0</v>
      </c>
      <c r="E136" s="214">
        <f t="shared" si="5"/>
        <v>0</v>
      </c>
    </row>
    <row r="137" spans="1:5" ht="15" customHeight="1" x14ac:dyDescent="0.25">
      <c r="A137" s="367"/>
      <c r="B137" s="230">
        <f>'AddendumB - Section 2 calculati'!D129</f>
        <v>0</v>
      </c>
      <c r="C137" s="167">
        <f>'AddendumB - Section 2 calculati'!D130+'AddendumB - Section 2 calculati'!D133</f>
        <v>0</v>
      </c>
      <c r="D137" s="166">
        <f>'AddendumB - Section 2 calculati'!D148</f>
        <v>0</v>
      </c>
      <c r="E137" s="214">
        <f t="shared" si="5"/>
        <v>0</v>
      </c>
    </row>
    <row r="138" spans="1:5" ht="15" customHeight="1" thickBot="1" x14ac:dyDescent="0.3">
      <c r="A138" s="367"/>
      <c r="B138" s="230">
        <f>'AddendumB - Section 2 calculati'!D150</f>
        <v>0</v>
      </c>
      <c r="C138" s="234">
        <f>'AddendumB - Section 2 calculati'!D151+'AddendumB - Section 2 calculati'!D154</f>
        <v>0</v>
      </c>
      <c r="D138" s="232">
        <f>'AddendumB - Section 2 calculati'!D169</f>
        <v>0</v>
      </c>
      <c r="E138" s="214">
        <f t="shared" si="5"/>
        <v>0</v>
      </c>
    </row>
    <row r="139" spans="1:5" ht="15" customHeight="1" x14ac:dyDescent="0.25">
      <c r="A139" s="367"/>
      <c r="B139" s="228" t="str">
        <f>'AddendumB - Section 2 calculati'!F3</f>
        <v>HISE 322</v>
      </c>
      <c r="C139" s="229">
        <f>'AddendumB - Section 2 calculati'!F4+'AddendumB - Section 2 calculati'!F7</f>
        <v>40</v>
      </c>
      <c r="D139" s="233">
        <f>'AddendumB - Section 2 calculati'!F22</f>
        <v>117.92000000000002</v>
      </c>
      <c r="E139" s="214">
        <f t="shared" si="5"/>
        <v>5.4341264245457364</v>
      </c>
    </row>
    <row r="140" spans="1:5" ht="15" customHeight="1" x14ac:dyDescent="0.25">
      <c r="A140" s="367"/>
      <c r="B140" s="224">
        <f>'AddendumB - Section 2 calculati'!F24</f>
        <v>0</v>
      </c>
      <c r="C140" s="167">
        <f>'AddendumB - Section 2 calculati'!F25+'AddendumB - Section 2 calculati'!F28</f>
        <v>0</v>
      </c>
      <c r="D140" s="166">
        <f>'AddendumB - Section 2 calculati'!F43</f>
        <v>0</v>
      </c>
      <c r="E140" s="214">
        <f t="shared" si="5"/>
        <v>0</v>
      </c>
    </row>
    <row r="141" spans="1:5" ht="15" customHeight="1" x14ac:dyDescent="0.25">
      <c r="A141" s="367"/>
      <c r="B141" s="230">
        <f>'AddendumB - Section 2 calculati'!F45</f>
        <v>0</v>
      </c>
      <c r="C141" s="167">
        <f>'AddendumB - Section 2 calculati'!F46+'AddendumB - Section 2 calculati'!F49</f>
        <v>0</v>
      </c>
      <c r="D141" s="166">
        <f>'AddendumB - Section 2 calculati'!F64</f>
        <v>0</v>
      </c>
      <c r="E141" s="214">
        <f t="shared" si="5"/>
        <v>0</v>
      </c>
    </row>
    <row r="142" spans="1:5" ht="15" customHeight="1" x14ac:dyDescent="0.25">
      <c r="A142" s="367"/>
      <c r="B142" s="224">
        <f>'AddendumB - Section 2 calculati'!F66</f>
        <v>0</v>
      </c>
      <c r="C142" s="167">
        <f>'AddendumB - Section 2 calculati'!F67+'AddendumB - Section 2 calculati'!F70</f>
        <v>0</v>
      </c>
      <c r="D142" s="166">
        <f>'AddendumB - Section 2 calculati'!F85</f>
        <v>0</v>
      </c>
      <c r="E142" s="214">
        <f t="shared" si="5"/>
        <v>0</v>
      </c>
    </row>
    <row r="143" spans="1:5" ht="15" customHeight="1" x14ac:dyDescent="0.25">
      <c r="A143" s="367"/>
      <c r="B143" s="230">
        <f>'AddendumB - Section 2 calculati'!F87</f>
        <v>0</v>
      </c>
      <c r="C143" s="167">
        <f>'AddendumB - Section 2 calculati'!F88+'AddendumB - Section 2 calculati'!F91</f>
        <v>0</v>
      </c>
      <c r="D143" s="166">
        <f>'AddendumB - Section 2 calculati'!F106</f>
        <v>0</v>
      </c>
      <c r="E143" s="214">
        <f t="shared" si="5"/>
        <v>0</v>
      </c>
    </row>
    <row r="144" spans="1:5" ht="15" customHeight="1" x14ac:dyDescent="0.25">
      <c r="A144" s="367"/>
      <c r="B144" s="224">
        <f>'AddendumB - Section 2 calculati'!F108</f>
        <v>0</v>
      </c>
      <c r="C144" s="167">
        <f>'AddendumB - Section 2 calculati'!F109+'AddendumB - Section 2 calculati'!F112</f>
        <v>0</v>
      </c>
      <c r="D144" s="166">
        <f>'AddendumB - Section 2 calculati'!F127</f>
        <v>0</v>
      </c>
      <c r="E144" s="214">
        <f t="shared" si="5"/>
        <v>0</v>
      </c>
    </row>
    <row r="145" spans="1:5" ht="15" customHeight="1" x14ac:dyDescent="0.25">
      <c r="A145" s="367"/>
      <c r="B145" s="230">
        <f>'AddendumB - Section 2 calculati'!F129</f>
        <v>0</v>
      </c>
      <c r="C145" s="167">
        <f>'AddendumB - Section 2 calculati'!F130+'AddendumB - Section 2 calculati'!F133</f>
        <v>0</v>
      </c>
      <c r="D145" s="166">
        <f>'AddendumB - Section 2 calculati'!F148</f>
        <v>0</v>
      </c>
      <c r="E145" s="214">
        <f t="shared" si="5"/>
        <v>0</v>
      </c>
    </row>
    <row r="146" spans="1:5" ht="15" customHeight="1" thickBot="1" x14ac:dyDescent="0.3">
      <c r="A146" s="367"/>
      <c r="B146" s="230">
        <f>'AddendumB - Section 2 calculati'!F150</f>
        <v>0</v>
      </c>
      <c r="C146" s="234">
        <f>'AddendumB - Section 2 calculati'!F151+'AddendumB - Section 2 calculati'!F154</f>
        <v>0</v>
      </c>
      <c r="D146" s="232">
        <f>'AddendumB - Section 2 calculati'!F169</f>
        <v>0</v>
      </c>
      <c r="E146" s="214">
        <f t="shared" si="5"/>
        <v>0</v>
      </c>
    </row>
    <row r="147" spans="1:5" ht="15" customHeight="1" x14ac:dyDescent="0.25">
      <c r="A147" s="367"/>
      <c r="B147" s="228" t="str">
        <f>'AddendumB - Section 2 calculati'!H3</f>
        <v>HISE 411</v>
      </c>
      <c r="C147" s="229">
        <f>'AddendumB - Section 2 calculati'!H4+'AddendumB - Section 2 calculati'!H7</f>
        <v>35</v>
      </c>
      <c r="D147" s="233">
        <f>'AddendumB - Section 2 calculati'!H22</f>
        <v>117.07</v>
      </c>
      <c r="E147" s="214">
        <f t="shared" si="5"/>
        <v>5.3949557371232135</v>
      </c>
    </row>
    <row r="148" spans="1:5" ht="15" customHeight="1" x14ac:dyDescent="0.25">
      <c r="A148" s="367"/>
      <c r="B148" s="224">
        <f>'AddendumB - Section 2 calculati'!H24</f>
        <v>0</v>
      </c>
      <c r="C148" s="167">
        <f>'AddendumB - Section 2 calculati'!H25+'AddendumB - Section 2 calculati'!H28</f>
        <v>0</v>
      </c>
      <c r="D148" s="166">
        <f>'AddendumB - Section 2 calculati'!H43</f>
        <v>0</v>
      </c>
      <c r="E148" s="214">
        <f t="shared" si="5"/>
        <v>0</v>
      </c>
    </row>
    <row r="149" spans="1:5" ht="15" customHeight="1" x14ac:dyDescent="0.25">
      <c r="A149" s="367"/>
      <c r="B149" s="230">
        <f>'AddendumB - Section 2 calculati'!H45</f>
        <v>0</v>
      </c>
      <c r="C149" s="167">
        <f>'AddendumB - Section 2 calculati'!H46+'AddendumB - Section 2 calculati'!H49</f>
        <v>0</v>
      </c>
      <c r="D149" s="166">
        <f>'AddendumB - Section 2 calculati'!H64</f>
        <v>0</v>
      </c>
      <c r="E149" s="214">
        <f t="shared" si="5"/>
        <v>0</v>
      </c>
    </row>
    <row r="150" spans="1:5" ht="15" customHeight="1" x14ac:dyDescent="0.25">
      <c r="A150" s="367"/>
      <c r="B150" s="224">
        <f>'AddendumB - Section 2 calculati'!H66</f>
        <v>0</v>
      </c>
      <c r="C150" s="167">
        <f>'AddendumB - Section 2 calculati'!H67+'AddendumB - Section 2 calculati'!H70</f>
        <v>0</v>
      </c>
      <c r="D150" s="166">
        <f>'AddendumB - Section 2 calculati'!H85</f>
        <v>0</v>
      </c>
      <c r="E150" s="214">
        <f t="shared" si="5"/>
        <v>0</v>
      </c>
    </row>
    <row r="151" spans="1:5" ht="15" customHeight="1" x14ac:dyDescent="0.25">
      <c r="A151" s="367"/>
      <c r="B151" s="230">
        <f>'AddendumB - Section 2 calculati'!H87</f>
        <v>0</v>
      </c>
      <c r="C151" s="167">
        <f>'AddendumB - Section 2 calculati'!H88+'AddendumB - Section 2 calculati'!H91</f>
        <v>0</v>
      </c>
      <c r="D151" s="166">
        <f>'AddendumB - Section 2 calculati'!H106</f>
        <v>0</v>
      </c>
      <c r="E151" s="214">
        <f t="shared" si="5"/>
        <v>0</v>
      </c>
    </row>
    <row r="152" spans="1:5" ht="15" customHeight="1" x14ac:dyDescent="0.25">
      <c r="A152" s="367"/>
      <c r="B152" s="224">
        <f>'AddendumB - Section 2 calculati'!H108</f>
        <v>0</v>
      </c>
      <c r="C152" s="167">
        <f>'AddendumB - Section 2 calculati'!H109+'AddendumB - Section 2 calculati'!H112</f>
        <v>0</v>
      </c>
      <c r="D152" s="166">
        <f>'AddendumB - Section 2 calculati'!H127</f>
        <v>0</v>
      </c>
      <c r="E152" s="214">
        <f t="shared" si="5"/>
        <v>0</v>
      </c>
    </row>
    <row r="153" spans="1:5" ht="15" customHeight="1" x14ac:dyDescent="0.25">
      <c r="A153" s="367"/>
      <c r="B153" s="230">
        <f>'AddendumB - Section 2 calculati'!H129</f>
        <v>0</v>
      </c>
      <c r="C153" s="167">
        <f>'AddendumB - Section 2 calculati'!H130+'AddendumB - Section 2 calculati'!H133</f>
        <v>0</v>
      </c>
      <c r="D153" s="166">
        <f>'AddendumB - Section 2 calculati'!H148</f>
        <v>0</v>
      </c>
      <c r="E153" s="214">
        <f t="shared" si="5"/>
        <v>0</v>
      </c>
    </row>
    <row r="154" spans="1:5" ht="15" customHeight="1" thickBot="1" x14ac:dyDescent="0.3">
      <c r="A154" s="367"/>
      <c r="B154" s="230">
        <f>'AddendumB - Section 2 calculati'!H150</f>
        <v>0</v>
      </c>
      <c r="C154" s="234">
        <f>'AddendumB - Section 2 calculati'!H151+'AddendumB - Section 2 calculati'!H154</f>
        <v>0</v>
      </c>
      <c r="D154" s="232">
        <f>'AddendumB - Section 2 calculati'!H169</f>
        <v>0</v>
      </c>
      <c r="E154" s="214">
        <f t="shared" si="5"/>
        <v>0</v>
      </c>
    </row>
    <row r="155" spans="1:5" ht="15" customHeight="1" x14ac:dyDescent="0.25">
      <c r="A155" s="367"/>
      <c r="B155" s="228">
        <f>'AddendumB - Section 2 calculati'!J3</f>
        <v>0</v>
      </c>
      <c r="C155" s="229">
        <f>'AddendumB - Section 2 calculati'!J4+'AddendumB - Section 2 calculati'!J7</f>
        <v>0</v>
      </c>
      <c r="D155" s="233">
        <f>'AddendumB - Section 2 calculati'!J22</f>
        <v>0</v>
      </c>
      <c r="E155" s="214">
        <f t="shared" si="5"/>
        <v>0</v>
      </c>
    </row>
    <row r="156" spans="1:5" ht="15" customHeight="1" x14ac:dyDescent="0.25">
      <c r="A156" s="367"/>
      <c r="B156" s="224">
        <f>'AddendumB - Section 2 calculati'!J24</f>
        <v>0</v>
      </c>
      <c r="C156" s="167">
        <f>'AddendumB - Section 2 calculati'!J25+'AddendumB - Section 2 calculati'!J28</f>
        <v>0</v>
      </c>
      <c r="D156" s="166">
        <f>'AddendumB - Section 2 calculati'!J43</f>
        <v>0</v>
      </c>
      <c r="E156" s="214">
        <f t="shared" si="5"/>
        <v>0</v>
      </c>
    </row>
    <row r="157" spans="1:5" ht="15" customHeight="1" x14ac:dyDescent="0.25">
      <c r="A157" s="367"/>
      <c r="B157" s="230">
        <f>'AddendumB - Section 2 calculati'!J45</f>
        <v>0</v>
      </c>
      <c r="C157" s="167">
        <f>'AddendumB - Section 2 calculati'!J46+'AddendumB - Section 2 calculati'!J49</f>
        <v>0</v>
      </c>
      <c r="D157" s="166">
        <f>'AddendumB - Section 2 calculati'!J64</f>
        <v>0</v>
      </c>
      <c r="E157" s="214">
        <f t="shared" si="5"/>
        <v>0</v>
      </c>
    </row>
    <row r="158" spans="1:5" ht="15" customHeight="1" x14ac:dyDescent="0.25">
      <c r="A158" s="367"/>
      <c r="B158" s="224">
        <f>'AddendumB - Section 2 calculati'!BJ66</f>
        <v>0</v>
      </c>
      <c r="C158" s="167">
        <f>'AddendumB - Section 2 calculati'!J67+'AddendumB - Section 2 calculati'!J70</f>
        <v>0</v>
      </c>
      <c r="D158" s="166">
        <f>'AddendumB - Section 2 calculati'!J85</f>
        <v>0</v>
      </c>
      <c r="E158" s="214">
        <f t="shared" si="5"/>
        <v>0</v>
      </c>
    </row>
    <row r="159" spans="1:5" ht="15" customHeight="1" x14ac:dyDescent="0.25">
      <c r="A159" s="367"/>
      <c r="B159" s="230">
        <f>'AddendumB - Section 2 calculati'!J87</f>
        <v>0</v>
      </c>
      <c r="C159" s="167">
        <f>'AddendumB - Section 2 calculati'!J88+'AddendumB - Section 2 calculati'!J91</f>
        <v>0</v>
      </c>
      <c r="D159" s="166">
        <f>'AddendumB - Section 2 calculati'!J106</f>
        <v>0</v>
      </c>
      <c r="E159" s="214">
        <f t="shared" si="5"/>
        <v>0</v>
      </c>
    </row>
    <row r="160" spans="1:5" ht="15" customHeight="1" x14ac:dyDescent="0.25">
      <c r="A160" s="367"/>
      <c r="B160" s="224">
        <f>'AddendumB - Section 2 calculati'!J108</f>
        <v>0</v>
      </c>
      <c r="C160" s="167">
        <f>'AddendumB - Section 2 calculati'!J109+'AddendumB - Section 2 calculati'!J112</f>
        <v>0</v>
      </c>
      <c r="D160" s="166">
        <f>'AddendumB - Section 2 calculati'!J127</f>
        <v>0</v>
      </c>
      <c r="E160" s="214">
        <f t="shared" si="5"/>
        <v>0</v>
      </c>
    </row>
    <row r="161" spans="1:5" ht="15" customHeight="1" x14ac:dyDescent="0.25">
      <c r="A161" s="367"/>
      <c r="B161" s="230">
        <f>'AddendumB - Section 2 calculati'!J129</f>
        <v>0</v>
      </c>
      <c r="C161" s="167">
        <f>'AddendumB - Section 2 calculati'!J130+'AddendumB - Section 2 calculati'!J133</f>
        <v>0</v>
      </c>
      <c r="D161" s="166">
        <f>'AddendumB - Section 2 calculati'!J148</f>
        <v>0</v>
      </c>
      <c r="E161" s="214">
        <f t="shared" si="5"/>
        <v>0</v>
      </c>
    </row>
    <row r="162" spans="1:5" ht="15" customHeight="1" x14ac:dyDescent="0.25">
      <c r="A162" s="368"/>
      <c r="B162" s="235">
        <f>'AddendumB - Section 2 calculati'!J150</f>
        <v>0</v>
      </c>
      <c r="C162" s="236">
        <f>'AddendumB - Section 2 calculati'!J151+'AddendumB - Section 2 calculati'!J154</f>
        <v>0</v>
      </c>
      <c r="D162" s="237">
        <f>'AddendumB - Section 2 calculati'!J169</f>
        <v>0</v>
      </c>
      <c r="E162" s="214">
        <f t="shared" si="5"/>
        <v>0</v>
      </c>
    </row>
    <row r="163" spans="1:5" ht="29.1" customHeight="1" x14ac:dyDescent="0.25">
      <c r="A163" s="305" t="s">
        <v>260</v>
      </c>
      <c r="B163" s="364" t="s">
        <v>143</v>
      </c>
      <c r="C163" s="354"/>
      <c r="D163" s="93" t="s">
        <v>86</v>
      </c>
    </row>
    <row r="164" spans="1:5" ht="17.25" customHeight="1" x14ac:dyDescent="0.25">
      <c r="A164" s="281"/>
      <c r="B164" s="144">
        <v>0</v>
      </c>
      <c r="C164" s="29">
        <v>0</v>
      </c>
      <c r="D164" s="69">
        <v>0</v>
      </c>
      <c r="E164" s="214">
        <f t="shared" ref="E164:E177" si="6">((D164*100)/$D$384)</f>
        <v>0</v>
      </c>
    </row>
    <row r="165" spans="1:5" ht="17.25" customHeight="1" x14ac:dyDescent="0.25">
      <c r="A165" s="281"/>
      <c r="B165" s="144">
        <v>0</v>
      </c>
      <c r="C165" s="29">
        <v>0</v>
      </c>
      <c r="D165" s="69">
        <v>0</v>
      </c>
      <c r="E165" s="214">
        <f t="shared" si="6"/>
        <v>0</v>
      </c>
    </row>
    <row r="166" spans="1:5" ht="17.25" customHeight="1" x14ac:dyDescent="0.25">
      <c r="A166" s="281"/>
      <c r="B166" s="144">
        <v>0</v>
      </c>
      <c r="C166" s="29">
        <v>0</v>
      </c>
      <c r="D166" s="69">
        <v>0</v>
      </c>
      <c r="E166" s="214">
        <f t="shared" si="6"/>
        <v>0</v>
      </c>
    </row>
    <row r="167" spans="1:5" ht="17.25" customHeight="1" x14ac:dyDescent="0.25">
      <c r="A167" s="281"/>
      <c r="B167" s="144">
        <v>0</v>
      </c>
      <c r="C167" s="29">
        <v>0</v>
      </c>
      <c r="D167" s="69">
        <v>0</v>
      </c>
      <c r="E167" s="214">
        <f t="shared" si="6"/>
        <v>0</v>
      </c>
    </row>
    <row r="168" spans="1:5" ht="17.25" customHeight="1" x14ac:dyDescent="0.25">
      <c r="A168" s="281"/>
      <c r="B168" s="144">
        <v>0</v>
      </c>
      <c r="C168" s="29">
        <v>0</v>
      </c>
      <c r="D168" s="69">
        <v>0</v>
      </c>
      <c r="E168" s="214">
        <f t="shared" si="6"/>
        <v>0</v>
      </c>
    </row>
    <row r="169" spans="1:5" ht="17.25" customHeight="1" x14ac:dyDescent="0.25">
      <c r="A169" s="281"/>
      <c r="B169" s="144">
        <v>0</v>
      </c>
      <c r="C169" s="29">
        <v>0</v>
      </c>
      <c r="D169" s="69">
        <v>0</v>
      </c>
      <c r="E169" s="214">
        <f t="shared" si="6"/>
        <v>0</v>
      </c>
    </row>
    <row r="170" spans="1:5" ht="17.25" customHeight="1" x14ac:dyDescent="0.25">
      <c r="A170" s="281"/>
      <c r="B170" s="144">
        <v>0</v>
      </c>
      <c r="C170" s="29">
        <v>0</v>
      </c>
      <c r="D170" s="69">
        <v>0</v>
      </c>
      <c r="E170" s="214">
        <f t="shared" si="6"/>
        <v>0</v>
      </c>
    </row>
    <row r="171" spans="1:5" ht="17.25" customHeight="1" x14ac:dyDescent="0.25">
      <c r="A171" s="281"/>
      <c r="B171" s="144">
        <v>0</v>
      </c>
      <c r="C171" s="29">
        <v>0</v>
      </c>
      <c r="D171" s="69">
        <v>0</v>
      </c>
      <c r="E171" s="214">
        <f t="shared" si="6"/>
        <v>0</v>
      </c>
    </row>
    <row r="172" spans="1:5" ht="17.25" customHeight="1" x14ac:dyDescent="0.25">
      <c r="A172" s="281"/>
      <c r="B172" s="144">
        <v>0</v>
      </c>
      <c r="C172" s="29">
        <v>0</v>
      </c>
      <c r="D172" s="69">
        <v>0</v>
      </c>
      <c r="E172" s="214">
        <f t="shared" si="6"/>
        <v>0</v>
      </c>
    </row>
    <row r="173" spans="1:5" ht="17.25" customHeight="1" x14ac:dyDescent="0.25">
      <c r="A173" s="281"/>
      <c r="B173" s="144">
        <v>0</v>
      </c>
      <c r="C173" s="29">
        <v>0</v>
      </c>
      <c r="D173" s="69">
        <v>0</v>
      </c>
      <c r="E173" s="214">
        <f t="shared" si="6"/>
        <v>0</v>
      </c>
    </row>
    <row r="174" spans="1:5" ht="17.25" customHeight="1" x14ac:dyDescent="0.25">
      <c r="A174" s="281"/>
      <c r="B174" s="144">
        <v>0</v>
      </c>
      <c r="C174" s="29">
        <v>0</v>
      </c>
      <c r="D174" s="69">
        <v>0</v>
      </c>
      <c r="E174" s="214">
        <f t="shared" si="6"/>
        <v>0</v>
      </c>
    </row>
    <row r="175" spans="1:5" ht="17.25" customHeight="1" x14ac:dyDescent="0.25">
      <c r="A175" s="281"/>
      <c r="B175" s="144">
        <v>0</v>
      </c>
      <c r="C175" s="29">
        <v>0</v>
      </c>
      <c r="D175" s="69">
        <v>0</v>
      </c>
      <c r="E175" s="214">
        <f t="shared" si="6"/>
        <v>0</v>
      </c>
    </row>
    <row r="176" spans="1:5" ht="17.25" customHeight="1" x14ac:dyDescent="0.25">
      <c r="A176" s="281"/>
      <c r="B176" s="144">
        <v>0</v>
      </c>
      <c r="C176" s="29">
        <v>0</v>
      </c>
      <c r="D176" s="69">
        <v>0</v>
      </c>
      <c r="E176" s="214">
        <f t="shared" si="6"/>
        <v>0</v>
      </c>
    </row>
    <row r="177" spans="1:5" ht="17.25" customHeight="1" x14ac:dyDescent="0.25">
      <c r="A177" s="335"/>
      <c r="B177" s="144">
        <v>0</v>
      </c>
      <c r="C177" s="29">
        <v>0</v>
      </c>
      <c r="D177" s="69">
        <v>0</v>
      </c>
      <c r="E177" s="214">
        <f t="shared" si="6"/>
        <v>0</v>
      </c>
    </row>
    <row r="178" spans="1:5" ht="44.45" customHeight="1" x14ac:dyDescent="0.25">
      <c r="A178" s="305" t="s">
        <v>280</v>
      </c>
      <c r="B178" s="355" t="s">
        <v>198</v>
      </c>
      <c r="C178" s="356"/>
      <c r="D178" s="99" t="s">
        <v>86</v>
      </c>
    </row>
    <row r="179" spans="1:5" ht="17.25" customHeight="1" x14ac:dyDescent="0.25">
      <c r="A179" s="281"/>
      <c r="B179" s="144">
        <v>0</v>
      </c>
      <c r="C179" s="29">
        <v>0</v>
      </c>
      <c r="D179" s="69">
        <v>0</v>
      </c>
      <c r="E179" s="214">
        <f t="shared" ref="E179:E186" si="7">((D179*100)/$D$384)</f>
        <v>0</v>
      </c>
    </row>
    <row r="180" spans="1:5" ht="17.25" customHeight="1" x14ac:dyDescent="0.25">
      <c r="A180" s="281"/>
      <c r="B180" s="144">
        <v>0</v>
      </c>
      <c r="C180" s="29">
        <v>0</v>
      </c>
      <c r="D180" s="69">
        <v>0</v>
      </c>
      <c r="E180" s="214">
        <f t="shared" si="7"/>
        <v>0</v>
      </c>
    </row>
    <row r="181" spans="1:5" ht="17.25" customHeight="1" x14ac:dyDescent="0.25">
      <c r="A181" s="281"/>
      <c r="B181" s="144">
        <v>0</v>
      </c>
      <c r="C181" s="29">
        <v>0</v>
      </c>
      <c r="D181" s="69">
        <v>0</v>
      </c>
      <c r="E181" s="214">
        <f t="shared" si="7"/>
        <v>0</v>
      </c>
    </row>
    <row r="182" spans="1:5" ht="17.25" customHeight="1" x14ac:dyDescent="0.25">
      <c r="A182" s="281"/>
      <c r="B182" s="144">
        <v>0</v>
      </c>
      <c r="C182" s="29">
        <v>0</v>
      </c>
      <c r="D182" s="69">
        <v>0</v>
      </c>
      <c r="E182" s="214">
        <f t="shared" si="7"/>
        <v>0</v>
      </c>
    </row>
    <row r="183" spans="1:5" ht="17.25" customHeight="1" x14ac:dyDescent="0.25">
      <c r="A183" s="281"/>
      <c r="B183" s="144">
        <v>0</v>
      </c>
      <c r="C183" s="29">
        <v>0</v>
      </c>
      <c r="D183" s="69">
        <v>0</v>
      </c>
      <c r="E183" s="214">
        <f t="shared" si="7"/>
        <v>0</v>
      </c>
    </row>
    <row r="184" spans="1:5" ht="17.25" customHeight="1" x14ac:dyDescent="0.25">
      <c r="A184" s="281"/>
      <c r="B184" s="144">
        <v>0</v>
      </c>
      <c r="C184" s="29">
        <v>0</v>
      </c>
      <c r="D184" s="69">
        <v>0</v>
      </c>
      <c r="E184" s="214">
        <f t="shared" si="7"/>
        <v>0</v>
      </c>
    </row>
    <row r="185" spans="1:5" ht="17.25" customHeight="1" x14ac:dyDescent="0.25">
      <c r="A185" s="281"/>
      <c r="B185" s="144">
        <v>0</v>
      </c>
      <c r="C185" s="29">
        <v>0</v>
      </c>
      <c r="D185" s="69">
        <v>0</v>
      </c>
      <c r="E185" s="214">
        <f t="shared" si="7"/>
        <v>0</v>
      </c>
    </row>
    <row r="186" spans="1:5" ht="17.25" customHeight="1" x14ac:dyDescent="0.25">
      <c r="A186" s="335"/>
      <c r="B186" s="144">
        <v>0</v>
      </c>
      <c r="C186" s="29">
        <v>0</v>
      </c>
      <c r="D186" s="69">
        <v>0</v>
      </c>
      <c r="E186" s="214">
        <f t="shared" si="7"/>
        <v>0</v>
      </c>
    </row>
    <row r="187" spans="1:5" ht="29.1" customHeight="1" x14ac:dyDescent="0.25">
      <c r="A187" s="305" t="s">
        <v>271</v>
      </c>
      <c r="B187" s="288" t="s">
        <v>144</v>
      </c>
      <c r="C187" s="354"/>
      <c r="D187" s="99" t="s">
        <v>86</v>
      </c>
    </row>
    <row r="188" spans="1:5" ht="17.25" customHeight="1" x14ac:dyDescent="0.25">
      <c r="A188" s="281"/>
      <c r="B188" s="144">
        <v>0</v>
      </c>
      <c r="C188" s="29">
        <v>0</v>
      </c>
      <c r="D188" s="69">
        <v>0</v>
      </c>
      <c r="E188" s="214">
        <f t="shared" ref="E188:E199" si="8">((D188*100)/$D$384)</f>
        <v>0</v>
      </c>
    </row>
    <row r="189" spans="1:5" ht="17.25" customHeight="1" x14ac:dyDescent="0.25">
      <c r="A189" s="281"/>
      <c r="B189" s="144">
        <v>0</v>
      </c>
      <c r="C189" s="29">
        <v>0</v>
      </c>
      <c r="D189" s="69">
        <v>0</v>
      </c>
      <c r="E189" s="214">
        <f t="shared" si="8"/>
        <v>0</v>
      </c>
    </row>
    <row r="190" spans="1:5" ht="17.25" customHeight="1" x14ac:dyDescent="0.25">
      <c r="A190" s="281"/>
      <c r="B190" s="144">
        <v>0</v>
      </c>
      <c r="C190" s="29">
        <v>0</v>
      </c>
      <c r="D190" s="69">
        <v>0</v>
      </c>
      <c r="E190" s="214">
        <f t="shared" si="8"/>
        <v>0</v>
      </c>
    </row>
    <row r="191" spans="1:5" ht="17.25" customHeight="1" x14ac:dyDescent="0.25">
      <c r="A191" s="281"/>
      <c r="B191" s="144">
        <v>0</v>
      </c>
      <c r="C191" s="29">
        <v>0</v>
      </c>
      <c r="D191" s="69">
        <v>0</v>
      </c>
      <c r="E191" s="214">
        <f t="shared" si="8"/>
        <v>0</v>
      </c>
    </row>
    <row r="192" spans="1:5" ht="17.25" customHeight="1" x14ac:dyDescent="0.25">
      <c r="A192" s="281"/>
      <c r="B192" s="144">
        <v>0</v>
      </c>
      <c r="C192" s="29">
        <v>0</v>
      </c>
      <c r="D192" s="69">
        <v>0</v>
      </c>
      <c r="E192" s="214">
        <f t="shared" si="8"/>
        <v>0</v>
      </c>
    </row>
    <row r="193" spans="1:5" ht="17.25" customHeight="1" x14ac:dyDescent="0.25">
      <c r="A193" s="281"/>
      <c r="B193" s="144">
        <v>0</v>
      </c>
      <c r="C193" s="29">
        <v>0</v>
      </c>
      <c r="D193" s="69">
        <v>0</v>
      </c>
      <c r="E193" s="214">
        <f t="shared" si="8"/>
        <v>0</v>
      </c>
    </row>
    <row r="194" spans="1:5" ht="17.25" customHeight="1" x14ac:dyDescent="0.25">
      <c r="A194" s="281"/>
      <c r="B194" s="144">
        <v>0</v>
      </c>
      <c r="C194" s="29">
        <v>0</v>
      </c>
      <c r="D194" s="69">
        <v>0</v>
      </c>
      <c r="E194" s="214">
        <f t="shared" si="8"/>
        <v>0</v>
      </c>
    </row>
    <row r="195" spans="1:5" ht="17.25" customHeight="1" x14ac:dyDescent="0.25">
      <c r="A195" s="281"/>
      <c r="B195" s="144">
        <v>0</v>
      </c>
      <c r="C195" s="29">
        <v>0</v>
      </c>
      <c r="D195" s="69">
        <v>0</v>
      </c>
      <c r="E195" s="214">
        <f t="shared" si="8"/>
        <v>0</v>
      </c>
    </row>
    <row r="196" spans="1:5" ht="17.25" customHeight="1" x14ac:dyDescent="0.25">
      <c r="A196" s="281"/>
      <c r="B196" s="144">
        <v>0</v>
      </c>
      <c r="C196" s="29">
        <v>0</v>
      </c>
      <c r="D196" s="69">
        <v>0</v>
      </c>
      <c r="E196" s="214">
        <f t="shared" si="8"/>
        <v>0</v>
      </c>
    </row>
    <row r="197" spans="1:5" ht="17.25" customHeight="1" x14ac:dyDescent="0.25">
      <c r="A197" s="281"/>
      <c r="B197" s="144">
        <v>0</v>
      </c>
      <c r="C197" s="29">
        <v>0</v>
      </c>
      <c r="D197" s="69">
        <v>0</v>
      </c>
      <c r="E197" s="214">
        <f t="shared" si="8"/>
        <v>0</v>
      </c>
    </row>
    <row r="198" spans="1:5" ht="17.25" customHeight="1" x14ac:dyDescent="0.25">
      <c r="A198" s="281"/>
      <c r="B198" s="144">
        <v>0</v>
      </c>
      <c r="C198" s="29">
        <v>0</v>
      </c>
      <c r="D198" s="69">
        <v>0</v>
      </c>
      <c r="E198" s="214">
        <f t="shared" si="8"/>
        <v>0</v>
      </c>
    </row>
    <row r="199" spans="1:5" ht="17.25" customHeight="1" x14ac:dyDescent="0.25">
      <c r="A199" s="335"/>
      <c r="B199" s="147">
        <v>0</v>
      </c>
      <c r="C199" s="29">
        <v>0</v>
      </c>
      <c r="D199" s="69">
        <v>0</v>
      </c>
      <c r="E199" s="214">
        <f t="shared" si="8"/>
        <v>0</v>
      </c>
    </row>
    <row r="200" spans="1:5" ht="15" customHeight="1" thickBot="1" x14ac:dyDescent="0.3">
      <c r="A200" s="270" t="s">
        <v>261</v>
      </c>
      <c r="B200" s="100" t="s">
        <v>85</v>
      </c>
      <c r="C200" s="146" t="s">
        <v>88</v>
      </c>
      <c r="D200" s="99" t="s">
        <v>86</v>
      </c>
    </row>
    <row r="201" spans="1:5" ht="66.75" customHeight="1" thickBot="1" x14ac:dyDescent="0.3">
      <c r="A201" s="271"/>
      <c r="B201" s="267" t="s">
        <v>313</v>
      </c>
      <c r="C201" s="268"/>
      <c r="D201" s="269"/>
    </row>
    <row r="202" spans="1:5" ht="15" customHeight="1" x14ac:dyDescent="0.25">
      <c r="A202" s="271"/>
      <c r="B202" s="254">
        <f>'AddendumB - Section 2 calculati'!L3</f>
        <v>0</v>
      </c>
      <c r="C202" s="255">
        <f>'AddendumB - Section 2 calculati'!L4+'AddendumB - Section 2 calculati'!L7</f>
        <v>0</v>
      </c>
      <c r="D202" s="256">
        <f>'AddendumB - Section 2 calculati'!L22</f>
        <v>0</v>
      </c>
      <c r="E202" s="214">
        <f t="shared" ref="E202:E209" si="9">((D202*100)/$D$384)</f>
        <v>0</v>
      </c>
    </row>
    <row r="203" spans="1:5" ht="15" customHeight="1" x14ac:dyDescent="0.25">
      <c r="A203" s="271"/>
      <c r="B203" s="253">
        <f>'AddendumB - Section 2 calculati'!L24</f>
        <v>0</v>
      </c>
      <c r="C203" s="168">
        <f>'AddendumB - Section 2 calculati'!L25+'AddendumB - Section 2 calculati'!L28</f>
        <v>0</v>
      </c>
      <c r="D203" s="166">
        <f>'AddendumB - Section 2 calculati'!L43</f>
        <v>0</v>
      </c>
      <c r="E203" s="214">
        <f t="shared" si="9"/>
        <v>0</v>
      </c>
    </row>
    <row r="204" spans="1:5" ht="15" customHeight="1" x14ac:dyDescent="0.25">
      <c r="A204" s="271"/>
      <c r="B204" s="253">
        <f>'AddendumB - Section 2 calculati'!L45</f>
        <v>0</v>
      </c>
      <c r="C204" s="167">
        <f>'AddendumB - Section 2 calculati'!L46+'AddendumB - Section 2 calculati'!L49</f>
        <v>0</v>
      </c>
      <c r="D204" s="166">
        <f>'AddendumB - Section 2 calculati'!L64</f>
        <v>0</v>
      </c>
      <c r="E204" s="214">
        <f t="shared" si="9"/>
        <v>0</v>
      </c>
    </row>
    <row r="205" spans="1:5" ht="15" customHeight="1" x14ac:dyDescent="0.25">
      <c r="A205" s="271"/>
      <c r="B205" s="253">
        <f>'AddendumB - Section 2 calculati'!L66</f>
        <v>0</v>
      </c>
      <c r="C205" s="167">
        <f>'AddendumB - Section 2 calculati'!L67+'AddendumB - Section 2 calculati'!L70</f>
        <v>0</v>
      </c>
      <c r="D205" s="166">
        <f>'AddendumB - Section 2 calculati'!L85</f>
        <v>0</v>
      </c>
      <c r="E205" s="214">
        <f t="shared" si="9"/>
        <v>0</v>
      </c>
    </row>
    <row r="206" spans="1:5" ht="15" customHeight="1" x14ac:dyDescent="0.25">
      <c r="A206" s="271"/>
      <c r="B206" s="253">
        <f>'AddendumB - Section 2 calculati'!L87</f>
        <v>0</v>
      </c>
      <c r="C206" s="167">
        <f>'AddendumB - Section 2 calculati'!L88+'AddendumB - Section 2 calculati'!L91</f>
        <v>0</v>
      </c>
      <c r="D206" s="166">
        <f>'AddendumB - Section 2 calculati'!L106</f>
        <v>0</v>
      </c>
      <c r="E206" s="214">
        <f t="shared" si="9"/>
        <v>0</v>
      </c>
    </row>
    <row r="207" spans="1:5" ht="15" customHeight="1" x14ac:dyDescent="0.25">
      <c r="A207" s="271"/>
      <c r="B207" s="253">
        <f>'AddendumB - Section 2 calculati'!L108</f>
        <v>0</v>
      </c>
      <c r="C207" s="167">
        <f>'AddendumB - Section 2 calculati'!L109+'AddendumB - Section 2 calculati'!L112</f>
        <v>0</v>
      </c>
      <c r="D207" s="166">
        <f>'AddendumB - Section 2 calculati'!L127</f>
        <v>0</v>
      </c>
      <c r="E207" s="214">
        <f t="shared" si="9"/>
        <v>0</v>
      </c>
    </row>
    <row r="208" spans="1:5" ht="15" customHeight="1" x14ac:dyDescent="0.25">
      <c r="A208" s="271"/>
      <c r="B208" s="253">
        <f>'AddendumB - Section 2 calculati'!L129</f>
        <v>0</v>
      </c>
      <c r="C208" s="167">
        <f>'AddendumB - Section 2 calculati'!L130+'AddendumB - Section 2 calculati'!L133</f>
        <v>0</v>
      </c>
      <c r="D208" s="166">
        <f>'AddendumB - Section 2 calculati'!L148</f>
        <v>0</v>
      </c>
      <c r="E208" s="214">
        <f t="shared" si="9"/>
        <v>0</v>
      </c>
    </row>
    <row r="209" spans="1:5" ht="15" customHeight="1" x14ac:dyDescent="0.25">
      <c r="A209" s="272"/>
      <c r="B209" s="253">
        <f>'AddendumB - Section 2 calculati'!L150</f>
        <v>0</v>
      </c>
      <c r="C209" s="167">
        <f>'AddendumB - Section 2 calculati'!L151+'AddendumB - Section 2 calculati'!L154</f>
        <v>0</v>
      </c>
      <c r="D209" s="166">
        <f>'AddendumB - Section 2 calculati'!L169</f>
        <v>0</v>
      </c>
      <c r="E209" s="214">
        <f t="shared" si="9"/>
        <v>0</v>
      </c>
    </row>
    <row r="210" spans="1:5" ht="45" customHeight="1" x14ac:dyDescent="0.25">
      <c r="A210" s="305" t="s">
        <v>287</v>
      </c>
      <c r="B210" s="212" t="s">
        <v>286</v>
      </c>
      <c r="C210" s="162" t="s">
        <v>88</v>
      </c>
      <c r="D210" s="99" t="s">
        <v>86</v>
      </c>
    </row>
    <row r="211" spans="1:5" ht="17.25" customHeight="1" x14ac:dyDescent="0.25">
      <c r="A211" s="281"/>
      <c r="B211" s="156" t="s">
        <v>173</v>
      </c>
      <c r="C211" s="29">
        <v>0</v>
      </c>
      <c r="D211" s="71">
        <v>0</v>
      </c>
      <c r="E211" s="215">
        <f>((D211*100)/$D$384)</f>
        <v>0</v>
      </c>
    </row>
    <row r="212" spans="1:5" ht="17.25" customHeight="1" x14ac:dyDescent="0.25">
      <c r="A212" s="281"/>
      <c r="B212" s="156" t="s">
        <v>174</v>
      </c>
      <c r="C212" s="29">
        <v>0</v>
      </c>
      <c r="D212" s="71">
        <v>0</v>
      </c>
      <c r="E212" s="215">
        <f>((D212*100)/$D$384)</f>
        <v>0</v>
      </c>
    </row>
    <row r="213" spans="1:5" ht="17.25" customHeight="1" x14ac:dyDescent="0.25">
      <c r="A213" s="281"/>
      <c r="B213" s="156" t="s">
        <v>175</v>
      </c>
      <c r="C213" s="29">
        <v>0</v>
      </c>
      <c r="D213" s="71">
        <v>0</v>
      </c>
      <c r="E213" s="215">
        <f>((D213*100)/$D$384)</f>
        <v>0</v>
      </c>
    </row>
    <row r="214" spans="1:5" ht="17.25" customHeight="1" x14ac:dyDescent="0.25">
      <c r="A214" s="281"/>
      <c r="B214" s="156" t="s">
        <v>176</v>
      </c>
      <c r="C214" s="29">
        <v>0</v>
      </c>
      <c r="D214" s="71">
        <v>0</v>
      </c>
      <c r="E214" s="215">
        <f>((D214*100)/$D$384)</f>
        <v>0</v>
      </c>
    </row>
    <row r="215" spans="1:5" ht="17.25" customHeight="1" x14ac:dyDescent="0.25">
      <c r="A215" s="281"/>
      <c r="B215" s="156" t="s">
        <v>197</v>
      </c>
      <c r="C215" s="29">
        <v>0</v>
      </c>
      <c r="D215" s="71">
        <v>0</v>
      </c>
      <c r="E215" s="215">
        <f>((D215*100)/$D$384)</f>
        <v>0</v>
      </c>
    </row>
    <row r="216" spans="1:5" ht="46.5" customHeight="1" x14ac:dyDescent="0.25">
      <c r="A216" s="305" t="s">
        <v>262</v>
      </c>
      <c r="B216" s="213" t="s">
        <v>212</v>
      </c>
      <c r="C216" s="105" t="s">
        <v>88</v>
      </c>
      <c r="D216" s="99" t="s">
        <v>86</v>
      </c>
    </row>
    <row r="217" spans="1:5" ht="17.25" customHeight="1" x14ac:dyDescent="0.25">
      <c r="A217" s="281"/>
      <c r="B217" s="196" t="s">
        <v>191</v>
      </c>
      <c r="C217" s="172">
        <v>0</v>
      </c>
      <c r="D217" s="173">
        <v>0</v>
      </c>
      <c r="E217" s="215">
        <f t="shared" ref="E217:E226" si="10">((D217*100)/$D$384)</f>
        <v>0</v>
      </c>
    </row>
    <row r="218" spans="1:5" ht="17.25" customHeight="1" x14ac:dyDescent="0.25">
      <c r="A218" s="281"/>
      <c r="B218" s="196" t="s">
        <v>196</v>
      </c>
      <c r="C218" s="172">
        <v>0</v>
      </c>
      <c r="D218" s="173">
        <v>0</v>
      </c>
      <c r="E218" s="215">
        <f t="shared" si="10"/>
        <v>0</v>
      </c>
    </row>
    <row r="219" spans="1:5" ht="17.25" customHeight="1" x14ac:dyDescent="0.25">
      <c r="A219" s="281"/>
      <c r="B219" s="196" t="s">
        <v>192</v>
      </c>
      <c r="C219" s="172">
        <v>0</v>
      </c>
      <c r="D219" s="173">
        <v>0</v>
      </c>
      <c r="E219" s="215">
        <f t="shared" si="10"/>
        <v>0</v>
      </c>
    </row>
    <row r="220" spans="1:5" ht="17.25" customHeight="1" x14ac:dyDescent="0.25">
      <c r="A220" s="281"/>
      <c r="B220" s="196" t="s">
        <v>193</v>
      </c>
      <c r="C220" s="172">
        <v>0</v>
      </c>
      <c r="D220" s="173">
        <v>0</v>
      </c>
      <c r="E220" s="215">
        <f t="shared" si="10"/>
        <v>0</v>
      </c>
    </row>
    <row r="221" spans="1:5" ht="17.25" customHeight="1" x14ac:dyDescent="0.25">
      <c r="A221" s="281"/>
      <c r="B221" s="196" t="s">
        <v>194</v>
      </c>
      <c r="C221" s="172">
        <v>0</v>
      </c>
      <c r="D221" s="173">
        <v>0</v>
      </c>
      <c r="E221" s="215">
        <f t="shared" si="10"/>
        <v>0</v>
      </c>
    </row>
    <row r="222" spans="1:5" ht="17.25" customHeight="1" x14ac:dyDescent="0.25">
      <c r="A222" s="281"/>
      <c r="B222" s="196" t="s">
        <v>195</v>
      </c>
      <c r="C222" s="172">
        <v>0</v>
      </c>
      <c r="D222" s="173">
        <v>0</v>
      </c>
      <c r="E222" s="215">
        <f t="shared" si="10"/>
        <v>0</v>
      </c>
    </row>
    <row r="223" spans="1:5" ht="17.25" customHeight="1" x14ac:dyDescent="0.25">
      <c r="A223" s="281"/>
      <c r="B223" s="197" t="s">
        <v>187</v>
      </c>
      <c r="C223" s="172">
        <v>0</v>
      </c>
      <c r="D223" s="173">
        <v>0</v>
      </c>
      <c r="E223" s="215">
        <f t="shared" si="10"/>
        <v>0</v>
      </c>
    </row>
    <row r="224" spans="1:5" ht="17.25" customHeight="1" x14ac:dyDescent="0.25">
      <c r="A224" s="281"/>
      <c r="B224" s="196" t="s">
        <v>188</v>
      </c>
      <c r="C224" s="172">
        <v>0</v>
      </c>
      <c r="D224" s="173">
        <v>0</v>
      </c>
      <c r="E224" s="215">
        <f t="shared" si="10"/>
        <v>0</v>
      </c>
    </row>
    <row r="225" spans="1:5" ht="17.25" customHeight="1" x14ac:dyDescent="0.25">
      <c r="A225" s="281"/>
      <c r="B225" s="196" t="s">
        <v>189</v>
      </c>
      <c r="C225" s="172">
        <v>0</v>
      </c>
      <c r="D225" s="173">
        <v>0</v>
      </c>
      <c r="E225" s="215">
        <f t="shared" si="10"/>
        <v>0</v>
      </c>
    </row>
    <row r="226" spans="1:5" ht="17.25" customHeight="1" x14ac:dyDescent="0.25">
      <c r="A226" s="281"/>
      <c r="B226" s="196" t="s">
        <v>190</v>
      </c>
      <c r="C226" s="172">
        <v>0</v>
      </c>
      <c r="D226" s="173">
        <v>0</v>
      </c>
      <c r="E226" s="215">
        <f t="shared" si="10"/>
        <v>0</v>
      </c>
    </row>
    <row r="227" spans="1:5" ht="28.35" customHeight="1" x14ac:dyDescent="0.25">
      <c r="A227" s="305" t="s">
        <v>263</v>
      </c>
      <c r="B227" s="362" t="s">
        <v>235</v>
      </c>
      <c r="C227" s="363"/>
      <c r="D227" s="99" t="s">
        <v>86</v>
      </c>
    </row>
    <row r="228" spans="1:5" ht="17.25" customHeight="1" x14ac:dyDescent="0.25">
      <c r="A228" s="281"/>
      <c r="B228" s="156" t="s">
        <v>231</v>
      </c>
      <c r="C228" s="157"/>
      <c r="D228" s="69">
        <v>0</v>
      </c>
      <c r="E228" s="214">
        <f>((D228*100)/$D$384)</f>
        <v>0</v>
      </c>
    </row>
    <row r="229" spans="1:5" ht="17.25" customHeight="1" x14ac:dyDescent="0.25">
      <c r="A229" s="281"/>
      <c r="B229" s="337" t="s">
        <v>9</v>
      </c>
      <c r="C229" s="341"/>
      <c r="D229" s="69">
        <v>40</v>
      </c>
      <c r="E229" s="214">
        <f>((D229*100)/$D$384)</f>
        <v>1.8433264669422442</v>
      </c>
    </row>
    <row r="230" spans="1:5" ht="17.25" customHeight="1" x14ac:dyDescent="0.25">
      <c r="A230" s="281"/>
      <c r="B230" s="156" t="s">
        <v>89</v>
      </c>
      <c r="C230" s="157"/>
      <c r="D230" s="69">
        <v>40</v>
      </c>
      <c r="E230" s="214">
        <f>((D230*100)/$D$384)</f>
        <v>1.8433264669422442</v>
      </c>
    </row>
    <row r="231" spans="1:5" ht="17.25" customHeight="1" x14ac:dyDescent="0.25">
      <c r="A231" s="335"/>
      <c r="B231" s="337" t="s">
        <v>135</v>
      </c>
      <c r="C231" s="341"/>
      <c r="D231" s="69">
        <v>0</v>
      </c>
      <c r="E231" s="214">
        <f>((D231*100)/$D$384)</f>
        <v>0</v>
      </c>
    </row>
    <row r="232" spans="1:5" x14ac:dyDescent="0.25">
      <c r="A232" s="310" t="s">
        <v>264</v>
      </c>
      <c r="B232" s="102" t="s">
        <v>149</v>
      </c>
      <c r="C232" s="103"/>
      <c r="D232" s="104" t="s">
        <v>86</v>
      </c>
      <c r="E232" s="74"/>
    </row>
    <row r="233" spans="1:5" ht="17.25" customHeight="1" x14ac:dyDescent="0.25">
      <c r="A233" s="311"/>
      <c r="B233" s="156" t="s">
        <v>152</v>
      </c>
      <c r="C233" s="157"/>
      <c r="D233" s="72">
        <v>1</v>
      </c>
      <c r="E233" s="214">
        <f t="shared" ref="E233:E238" si="11">((D233*100)/$D$384)</f>
        <v>4.6083161673556104E-2</v>
      </c>
    </row>
    <row r="234" spans="1:5" ht="17.25" customHeight="1" x14ac:dyDescent="0.25">
      <c r="A234" s="311"/>
      <c r="B234" s="156" t="s">
        <v>153</v>
      </c>
      <c r="C234" s="157"/>
      <c r="D234" s="72">
        <v>1</v>
      </c>
      <c r="E234" s="214">
        <f t="shared" si="11"/>
        <v>4.6083161673556104E-2</v>
      </c>
    </row>
    <row r="235" spans="1:5" ht="17.25" customHeight="1" x14ac:dyDescent="0.25">
      <c r="A235" s="311"/>
      <c r="B235" s="78" t="s">
        <v>154</v>
      </c>
      <c r="C235" s="157"/>
      <c r="D235" s="72">
        <v>1</v>
      </c>
      <c r="E235" s="214">
        <f t="shared" si="11"/>
        <v>4.6083161673556104E-2</v>
      </c>
    </row>
    <row r="236" spans="1:5" ht="17.25" customHeight="1" x14ac:dyDescent="0.25">
      <c r="A236" s="311"/>
      <c r="B236" s="79" t="s">
        <v>157</v>
      </c>
      <c r="C236" s="157"/>
      <c r="D236" s="72">
        <v>5</v>
      </c>
      <c r="E236" s="214">
        <f t="shared" si="11"/>
        <v>0.23041580836778053</v>
      </c>
    </row>
    <row r="237" spans="1:5" ht="17.25" customHeight="1" x14ac:dyDescent="0.25">
      <c r="A237" s="311"/>
      <c r="B237" s="156" t="s">
        <v>155</v>
      </c>
      <c r="C237" s="157"/>
      <c r="D237" s="72">
        <v>0</v>
      </c>
      <c r="E237" s="214">
        <f t="shared" si="11"/>
        <v>0</v>
      </c>
    </row>
    <row r="238" spans="1:5" ht="17.25" customHeight="1" x14ac:dyDescent="0.25">
      <c r="A238" s="329"/>
      <c r="B238" s="78" t="s">
        <v>156</v>
      </c>
      <c r="C238" s="157"/>
      <c r="D238" s="72">
        <v>0</v>
      </c>
      <c r="E238" s="214">
        <f t="shared" si="11"/>
        <v>0</v>
      </c>
    </row>
    <row r="239" spans="1:5" ht="74.45" customHeight="1" x14ac:dyDescent="0.25">
      <c r="A239" s="305" t="s">
        <v>275</v>
      </c>
      <c r="B239" s="355" t="s">
        <v>279</v>
      </c>
      <c r="C239" s="356"/>
      <c r="D239" s="99" t="s">
        <v>86</v>
      </c>
    </row>
    <row r="240" spans="1:5" ht="17.25" customHeight="1" x14ac:dyDescent="0.25">
      <c r="A240" s="281"/>
      <c r="B240" s="292"/>
      <c r="C240" s="293"/>
      <c r="D240" s="69">
        <v>0</v>
      </c>
      <c r="E240" s="214">
        <f t="shared" ref="E240:E251" si="12">((D240*100)/$D$384)</f>
        <v>0</v>
      </c>
    </row>
    <row r="241" spans="1:5" ht="17.25" customHeight="1" x14ac:dyDescent="0.25">
      <c r="A241" s="281"/>
      <c r="B241" s="292"/>
      <c r="C241" s="293"/>
      <c r="D241" s="69">
        <v>0</v>
      </c>
      <c r="E241" s="214">
        <f t="shared" si="12"/>
        <v>0</v>
      </c>
    </row>
    <row r="242" spans="1:5" ht="17.25" customHeight="1" x14ac:dyDescent="0.25">
      <c r="A242" s="281"/>
      <c r="B242" s="292"/>
      <c r="C242" s="293"/>
      <c r="D242" s="69">
        <v>0</v>
      </c>
      <c r="E242" s="214">
        <f t="shared" si="12"/>
        <v>0</v>
      </c>
    </row>
    <row r="243" spans="1:5" ht="17.25" customHeight="1" x14ac:dyDescent="0.25">
      <c r="A243" s="281"/>
      <c r="B243" s="292"/>
      <c r="C243" s="293"/>
      <c r="D243" s="69">
        <v>0</v>
      </c>
      <c r="E243" s="214">
        <f t="shared" si="12"/>
        <v>0</v>
      </c>
    </row>
    <row r="244" spans="1:5" ht="17.25" customHeight="1" x14ac:dyDescent="0.25">
      <c r="A244" s="281"/>
      <c r="B244" s="292"/>
      <c r="C244" s="293"/>
      <c r="D244" s="69">
        <v>0</v>
      </c>
      <c r="E244" s="214">
        <f t="shared" si="12"/>
        <v>0</v>
      </c>
    </row>
    <row r="245" spans="1:5" ht="17.25" customHeight="1" x14ac:dyDescent="0.25">
      <c r="A245" s="281"/>
      <c r="B245" s="292"/>
      <c r="C245" s="293"/>
      <c r="D245" s="69">
        <v>0</v>
      </c>
      <c r="E245" s="214">
        <f t="shared" si="12"/>
        <v>0</v>
      </c>
    </row>
    <row r="246" spans="1:5" ht="17.25" customHeight="1" x14ac:dyDescent="0.25">
      <c r="A246" s="281"/>
      <c r="B246" s="292"/>
      <c r="C246" s="293"/>
      <c r="D246" s="69">
        <v>0</v>
      </c>
      <c r="E246" s="214">
        <f t="shared" si="12"/>
        <v>0</v>
      </c>
    </row>
    <row r="247" spans="1:5" ht="17.25" customHeight="1" x14ac:dyDescent="0.25">
      <c r="A247" s="281"/>
      <c r="B247" s="292"/>
      <c r="C247" s="293"/>
      <c r="D247" s="69">
        <v>0</v>
      </c>
      <c r="E247" s="214">
        <f t="shared" si="12"/>
        <v>0</v>
      </c>
    </row>
    <row r="248" spans="1:5" ht="17.25" customHeight="1" x14ac:dyDescent="0.25">
      <c r="A248" s="281"/>
      <c r="B248" s="292"/>
      <c r="C248" s="293"/>
      <c r="D248" s="69">
        <v>0</v>
      </c>
      <c r="E248" s="214">
        <f t="shared" si="12"/>
        <v>0</v>
      </c>
    </row>
    <row r="249" spans="1:5" ht="17.25" customHeight="1" x14ac:dyDescent="0.25">
      <c r="A249" s="281"/>
      <c r="B249" s="292"/>
      <c r="C249" s="293"/>
      <c r="D249" s="69">
        <v>0</v>
      </c>
      <c r="E249" s="214">
        <f t="shared" si="12"/>
        <v>0</v>
      </c>
    </row>
    <row r="250" spans="1:5" ht="17.25" customHeight="1" x14ac:dyDescent="0.25">
      <c r="A250" s="281"/>
      <c r="B250" s="292"/>
      <c r="C250" s="293"/>
      <c r="D250" s="69">
        <v>0</v>
      </c>
      <c r="E250" s="214">
        <f t="shared" si="12"/>
        <v>0</v>
      </c>
    </row>
    <row r="251" spans="1:5" ht="17.25" customHeight="1" x14ac:dyDescent="0.25">
      <c r="A251" s="335"/>
      <c r="B251" s="292"/>
      <c r="C251" s="293"/>
      <c r="D251" s="69">
        <v>0</v>
      </c>
      <c r="E251" s="214">
        <f t="shared" si="12"/>
        <v>0</v>
      </c>
    </row>
    <row r="252" spans="1:5" ht="74.45" customHeight="1" x14ac:dyDescent="0.25">
      <c r="A252" s="305" t="s">
        <v>276</v>
      </c>
      <c r="B252" s="357" t="s">
        <v>165</v>
      </c>
      <c r="C252" s="358"/>
      <c r="D252" s="99" t="s">
        <v>86</v>
      </c>
    </row>
    <row r="253" spans="1:5" ht="17.25" customHeight="1" x14ac:dyDescent="0.25">
      <c r="A253" s="281"/>
      <c r="B253" s="359"/>
      <c r="C253" s="360"/>
      <c r="D253" s="69">
        <v>0</v>
      </c>
      <c r="E253" s="214">
        <f t="shared" ref="E253:E264" si="13">((D253*100)/$D$384)</f>
        <v>0</v>
      </c>
    </row>
    <row r="254" spans="1:5" ht="17.25" customHeight="1" x14ac:dyDescent="0.25">
      <c r="A254" s="281"/>
      <c r="B254" s="359"/>
      <c r="C254" s="360"/>
      <c r="D254" s="69">
        <v>0</v>
      </c>
      <c r="E254" s="214">
        <f t="shared" si="13"/>
        <v>0</v>
      </c>
    </row>
    <row r="255" spans="1:5" ht="17.25" customHeight="1" x14ac:dyDescent="0.25">
      <c r="A255" s="281"/>
      <c r="B255" s="359"/>
      <c r="C255" s="360"/>
      <c r="D255" s="69">
        <v>0</v>
      </c>
      <c r="E255" s="214">
        <f t="shared" si="13"/>
        <v>0</v>
      </c>
    </row>
    <row r="256" spans="1:5" ht="17.25" customHeight="1" x14ac:dyDescent="0.25">
      <c r="A256" s="281"/>
      <c r="B256" s="359"/>
      <c r="C256" s="360"/>
      <c r="D256" s="69">
        <v>0</v>
      </c>
      <c r="E256" s="214">
        <f t="shared" si="13"/>
        <v>0</v>
      </c>
    </row>
    <row r="257" spans="1:5" ht="17.25" customHeight="1" x14ac:dyDescent="0.25">
      <c r="A257" s="281"/>
      <c r="B257" s="359"/>
      <c r="C257" s="360"/>
      <c r="D257" s="69">
        <v>0</v>
      </c>
      <c r="E257" s="214">
        <f t="shared" si="13"/>
        <v>0</v>
      </c>
    </row>
    <row r="258" spans="1:5" ht="17.25" customHeight="1" x14ac:dyDescent="0.25">
      <c r="A258" s="281"/>
      <c r="B258" s="359"/>
      <c r="C258" s="360"/>
      <c r="D258" s="69">
        <v>0</v>
      </c>
      <c r="E258" s="214">
        <f t="shared" si="13"/>
        <v>0</v>
      </c>
    </row>
    <row r="259" spans="1:5" ht="17.25" customHeight="1" x14ac:dyDescent="0.25">
      <c r="A259" s="281"/>
      <c r="B259" s="359"/>
      <c r="C259" s="360"/>
      <c r="D259" s="69">
        <v>0</v>
      </c>
      <c r="E259" s="214">
        <f t="shared" si="13"/>
        <v>0</v>
      </c>
    </row>
    <row r="260" spans="1:5" ht="17.25" customHeight="1" x14ac:dyDescent="0.25">
      <c r="A260" s="281"/>
      <c r="B260" s="359"/>
      <c r="C260" s="360"/>
      <c r="D260" s="69">
        <v>0</v>
      </c>
      <c r="E260" s="214">
        <f t="shared" si="13"/>
        <v>0</v>
      </c>
    </row>
    <row r="261" spans="1:5" ht="17.25" customHeight="1" x14ac:dyDescent="0.25">
      <c r="A261" s="281"/>
      <c r="B261" s="359"/>
      <c r="C261" s="360"/>
      <c r="D261" s="69">
        <v>0</v>
      </c>
      <c r="E261" s="214">
        <f t="shared" si="13"/>
        <v>0</v>
      </c>
    </row>
    <row r="262" spans="1:5" ht="17.25" customHeight="1" x14ac:dyDescent="0.25">
      <c r="A262" s="281"/>
      <c r="B262" s="359"/>
      <c r="C262" s="360"/>
      <c r="D262" s="69">
        <v>0</v>
      </c>
      <c r="E262" s="214">
        <f t="shared" si="13"/>
        <v>0</v>
      </c>
    </row>
    <row r="263" spans="1:5" ht="17.25" customHeight="1" x14ac:dyDescent="0.25">
      <c r="A263" s="281"/>
      <c r="B263" s="359"/>
      <c r="C263" s="360"/>
      <c r="D263" s="69">
        <v>0</v>
      </c>
      <c r="E263" s="214">
        <f t="shared" si="13"/>
        <v>0</v>
      </c>
    </row>
    <row r="264" spans="1:5" ht="17.25" customHeight="1" x14ac:dyDescent="0.25">
      <c r="A264" s="335"/>
      <c r="B264" s="359"/>
      <c r="C264" s="360"/>
      <c r="D264" s="69">
        <v>0</v>
      </c>
      <c r="E264" s="214">
        <f t="shared" si="13"/>
        <v>0</v>
      </c>
    </row>
    <row r="265" spans="1:5" ht="47.45" customHeight="1" x14ac:dyDescent="0.25">
      <c r="A265" s="305" t="s">
        <v>288</v>
      </c>
      <c r="B265" s="318" t="s">
        <v>302</v>
      </c>
      <c r="C265" s="319"/>
      <c r="D265" s="99" t="s">
        <v>86</v>
      </c>
    </row>
    <row r="266" spans="1:5" ht="17.25" customHeight="1" x14ac:dyDescent="0.25">
      <c r="A266" s="281"/>
      <c r="B266" s="292"/>
      <c r="C266" s="293"/>
      <c r="D266" s="69">
        <v>0</v>
      </c>
      <c r="E266" s="214">
        <f t="shared" ref="E266:E275" si="14">((D266*100)/$D$384)</f>
        <v>0</v>
      </c>
    </row>
    <row r="267" spans="1:5" ht="17.25" customHeight="1" x14ac:dyDescent="0.25">
      <c r="A267" s="281"/>
      <c r="B267" s="292"/>
      <c r="C267" s="293"/>
      <c r="D267" s="69">
        <v>0</v>
      </c>
      <c r="E267" s="214">
        <f t="shared" si="14"/>
        <v>0</v>
      </c>
    </row>
    <row r="268" spans="1:5" ht="17.25" customHeight="1" x14ac:dyDescent="0.25">
      <c r="A268" s="281"/>
      <c r="B268" s="292"/>
      <c r="C268" s="293"/>
      <c r="D268" s="69">
        <v>0</v>
      </c>
      <c r="E268" s="214">
        <f t="shared" si="14"/>
        <v>0</v>
      </c>
    </row>
    <row r="269" spans="1:5" ht="17.25" customHeight="1" x14ac:dyDescent="0.25">
      <c r="A269" s="281"/>
      <c r="B269" s="292"/>
      <c r="C269" s="293"/>
      <c r="D269" s="69">
        <v>0</v>
      </c>
      <c r="E269" s="214">
        <f t="shared" si="14"/>
        <v>0</v>
      </c>
    </row>
    <row r="270" spans="1:5" ht="17.25" customHeight="1" x14ac:dyDescent="0.25">
      <c r="A270" s="281"/>
      <c r="B270" s="292"/>
      <c r="C270" s="293"/>
      <c r="D270" s="69">
        <v>0</v>
      </c>
      <c r="E270" s="214">
        <f t="shared" si="14"/>
        <v>0</v>
      </c>
    </row>
    <row r="271" spans="1:5" ht="17.25" customHeight="1" x14ac:dyDescent="0.25">
      <c r="A271" s="281"/>
      <c r="B271" s="292"/>
      <c r="C271" s="293"/>
      <c r="D271" s="69">
        <v>0</v>
      </c>
      <c r="E271" s="214">
        <f t="shared" si="14"/>
        <v>0</v>
      </c>
    </row>
    <row r="272" spans="1:5" ht="17.25" customHeight="1" x14ac:dyDescent="0.25">
      <c r="A272" s="281"/>
      <c r="B272" s="292"/>
      <c r="C272" s="293"/>
      <c r="D272" s="69">
        <v>0</v>
      </c>
      <c r="E272" s="214">
        <f t="shared" si="14"/>
        <v>0</v>
      </c>
    </row>
    <row r="273" spans="1:5" ht="17.25" customHeight="1" x14ac:dyDescent="0.25">
      <c r="A273" s="281"/>
      <c r="B273" s="292"/>
      <c r="C273" s="293"/>
      <c r="D273" s="69">
        <v>0</v>
      </c>
      <c r="E273" s="214">
        <f t="shared" si="14"/>
        <v>0</v>
      </c>
    </row>
    <row r="274" spans="1:5" ht="17.25" customHeight="1" x14ac:dyDescent="0.25">
      <c r="A274" s="281"/>
      <c r="B274" s="292"/>
      <c r="C274" s="293"/>
      <c r="D274" s="69">
        <v>0</v>
      </c>
      <c r="E274" s="214">
        <f t="shared" si="14"/>
        <v>0</v>
      </c>
    </row>
    <row r="275" spans="1:5" ht="17.25" customHeight="1" x14ac:dyDescent="0.25">
      <c r="A275" s="335"/>
      <c r="B275" s="292"/>
      <c r="C275" s="293"/>
      <c r="D275" s="69">
        <v>0</v>
      </c>
      <c r="E275" s="214">
        <f t="shared" si="14"/>
        <v>0</v>
      </c>
    </row>
    <row r="276" spans="1:5" ht="47.45" customHeight="1" x14ac:dyDescent="0.25">
      <c r="A276" s="305" t="s">
        <v>289</v>
      </c>
      <c r="B276" s="288" t="s">
        <v>167</v>
      </c>
      <c r="C276" s="289"/>
      <c r="D276" s="99" t="s">
        <v>86</v>
      </c>
    </row>
    <row r="277" spans="1:5" ht="17.25" customHeight="1" x14ac:dyDescent="0.25">
      <c r="A277" s="281"/>
      <c r="B277" s="292"/>
      <c r="C277" s="293"/>
      <c r="D277" s="69">
        <v>0</v>
      </c>
      <c r="E277" s="214">
        <f t="shared" ref="E277:E286" si="15">((D277*100)/$D$384)</f>
        <v>0</v>
      </c>
    </row>
    <row r="278" spans="1:5" ht="17.25" customHeight="1" x14ac:dyDescent="0.25">
      <c r="A278" s="281"/>
      <c r="B278" s="292"/>
      <c r="C278" s="293"/>
      <c r="D278" s="69">
        <v>0</v>
      </c>
      <c r="E278" s="214">
        <f t="shared" si="15"/>
        <v>0</v>
      </c>
    </row>
    <row r="279" spans="1:5" ht="17.25" customHeight="1" x14ac:dyDescent="0.25">
      <c r="A279" s="281"/>
      <c r="B279" s="292"/>
      <c r="C279" s="293"/>
      <c r="D279" s="69">
        <v>0</v>
      </c>
      <c r="E279" s="214">
        <f t="shared" si="15"/>
        <v>0</v>
      </c>
    </row>
    <row r="280" spans="1:5" ht="17.25" customHeight="1" x14ac:dyDescent="0.25">
      <c r="A280" s="281"/>
      <c r="B280" s="292"/>
      <c r="C280" s="293"/>
      <c r="D280" s="69">
        <v>0</v>
      </c>
      <c r="E280" s="214">
        <f t="shared" si="15"/>
        <v>0</v>
      </c>
    </row>
    <row r="281" spans="1:5" ht="17.25" customHeight="1" x14ac:dyDescent="0.25">
      <c r="A281" s="281"/>
      <c r="B281" s="292"/>
      <c r="C281" s="293"/>
      <c r="D281" s="69">
        <v>0</v>
      </c>
      <c r="E281" s="214">
        <f t="shared" si="15"/>
        <v>0</v>
      </c>
    </row>
    <row r="282" spans="1:5" ht="17.25" customHeight="1" x14ac:dyDescent="0.25">
      <c r="A282" s="281"/>
      <c r="B282" s="292"/>
      <c r="C282" s="293"/>
      <c r="D282" s="69">
        <v>0</v>
      </c>
      <c r="E282" s="214">
        <f t="shared" si="15"/>
        <v>0</v>
      </c>
    </row>
    <row r="283" spans="1:5" ht="17.25" customHeight="1" x14ac:dyDescent="0.25">
      <c r="A283" s="281"/>
      <c r="B283" s="292"/>
      <c r="C283" s="293"/>
      <c r="D283" s="69">
        <v>0</v>
      </c>
      <c r="E283" s="214">
        <f t="shared" si="15"/>
        <v>0</v>
      </c>
    </row>
    <row r="284" spans="1:5" ht="17.25" customHeight="1" x14ac:dyDescent="0.25">
      <c r="A284" s="281"/>
      <c r="B284" s="292"/>
      <c r="C284" s="293"/>
      <c r="D284" s="69">
        <v>0</v>
      </c>
      <c r="E284" s="214">
        <f t="shared" si="15"/>
        <v>0</v>
      </c>
    </row>
    <row r="285" spans="1:5" ht="17.25" customHeight="1" x14ac:dyDescent="0.25">
      <c r="A285" s="281"/>
      <c r="B285" s="292"/>
      <c r="C285" s="293"/>
      <c r="D285" s="69">
        <v>0</v>
      </c>
      <c r="E285" s="214">
        <f t="shared" si="15"/>
        <v>0</v>
      </c>
    </row>
    <row r="286" spans="1:5" ht="17.25" customHeight="1" x14ac:dyDescent="0.25">
      <c r="A286" s="335"/>
      <c r="B286" s="292"/>
      <c r="C286" s="293"/>
      <c r="D286" s="69">
        <v>0</v>
      </c>
      <c r="E286" s="214">
        <f t="shared" si="15"/>
        <v>0</v>
      </c>
    </row>
    <row r="287" spans="1:5" ht="45" customHeight="1" x14ac:dyDescent="0.25">
      <c r="A287" s="305" t="s">
        <v>290</v>
      </c>
      <c r="B287" s="288" t="s">
        <v>168</v>
      </c>
      <c r="C287" s="289"/>
      <c r="D287" s="99" t="s">
        <v>86</v>
      </c>
    </row>
    <row r="288" spans="1:5" ht="17.25" customHeight="1" x14ac:dyDescent="0.25">
      <c r="A288" s="281"/>
      <c r="B288" s="145"/>
      <c r="C288" s="29">
        <v>0</v>
      </c>
      <c r="D288" s="69">
        <v>0</v>
      </c>
      <c r="E288" s="214">
        <f t="shared" ref="E288:E297" si="16">((D288*100)/$D$384)</f>
        <v>0</v>
      </c>
    </row>
    <row r="289" spans="1:5" ht="17.25" customHeight="1" x14ac:dyDescent="0.25">
      <c r="A289" s="281"/>
      <c r="B289" s="145"/>
      <c r="C289" s="29">
        <v>0</v>
      </c>
      <c r="D289" s="69">
        <v>0</v>
      </c>
      <c r="E289" s="214">
        <f t="shared" si="16"/>
        <v>0</v>
      </c>
    </row>
    <row r="290" spans="1:5" ht="17.25" customHeight="1" x14ac:dyDescent="0.25">
      <c r="A290" s="281"/>
      <c r="B290" s="145"/>
      <c r="C290" s="29">
        <v>0</v>
      </c>
      <c r="D290" s="69">
        <v>0</v>
      </c>
      <c r="E290" s="214">
        <f t="shared" si="16"/>
        <v>0</v>
      </c>
    </row>
    <row r="291" spans="1:5" ht="17.25" customHeight="1" x14ac:dyDescent="0.25">
      <c r="A291" s="281"/>
      <c r="B291" s="145"/>
      <c r="C291" s="29">
        <v>0</v>
      </c>
      <c r="D291" s="69">
        <v>0</v>
      </c>
      <c r="E291" s="214">
        <f t="shared" si="16"/>
        <v>0</v>
      </c>
    </row>
    <row r="292" spans="1:5" ht="17.25" customHeight="1" x14ac:dyDescent="0.25">
      <c r="A292" s="281"/>
      <c r="B292" s="145"/>
      <c r="C292" s="29">
        <v>0</v>
      </c>
      <c r="D292" s="69">
        <v>0</v>
      </c>
      <c r="E292" s="214">
        <f t="shared" si="16"/>
        <v>0</v>
      </c>
    </row>
    <row r="293" spans="1:5" ht="17.25" customHeight="1" x14ac:dyDescent="0.25">
      <c r="A293" s="281"/>
      <c r="B293" s="145"/>
      <c r="C293" s="29">
        <v>0</v>
      </c>
      <c r="D293" s="69">
        <v>0</v>
      </c>
      <c r="E293" s="214">
        <f t="shared" si="16"/>
        <v>0</v>
      </c>
    </row>
    <row r="294" spans="1:5" ht="17.25" customHeight="1" x14ac:dyDescent="0.25">
      <c r="A294" s="281"/>
      <c r="B294" s="145"/>
      <c r="C294" s="29">
        <v>0</v>
      </c>
      <c r="D294" s="69">
        <v>0</v>
      </c>
      <c r="E294" s="214">
        <f t="shared" si="16"/>
        <v>0</v>
      </c>
    </row>
    <row r="295" spans="1:5" ht="17.25" customHeight="1" x14ac:dyDescent="0.25">
      <c r="A295" s="281"/>
      <c r="B295" s="145"/>
      <c r="C295" s="29">
        <v>0</v>
      </c>
      <c r="D295" s="69">
        <v>0</v>
      </c>
      <c r="E295" s="214">
        <f t="shared" si="16"/>
        <v>0</v>
      </c>
    </row>
    <row r="296" spans="1:5" ht="17.25" customHeight="1" x14ac:dyDescent="0.25">
      <c r="A296" s="281"/>
      <c r="B296" s="145"/>
      <c r="C296" s="29">
        <v>0</v>
      </c>
      <c r="D296" s="69">
        <v>0</v>
      </c>
      <c r="E296" s="214">
        <f t="shared" si="16"/>
        <v>0</v>
      </c>
    </row>
    <row r="297" spans="1:5" ht="17.25" customHeight="1" x14ac:dyDescent="0.25">
      <c r="A297" s="335"/>
      <c r="B297" s="145"/>
      <c r="C297" s="29">
        <v>0</v>
      </c>
      <c r="D297" s="69">
        <v>0</v>
      </c>
      <c r="E297" s="214">
        <f t="shared" si="16"/>
        <v>0</v>
      </c>
    </row>
    <row r="298" spans="1:5" ht="28.9" customHeight="1" x14ac:dyDescent="0.25">
      <c r="A298" s="305" t="s">
        <v>291</v>
      </c>
      <c r="B298" s="218" t="s">
        <v>164</v>
      </c>
      <c r="C298" s="105" t="s">
        <v>88</v>
      </c>
      <c r="D298" s="99" t="s">
        <v>86</v>
      </c>
    </row>
    <row r="299" spans="1:5" ht="27" customHeight="1" x14ac:dyDescent="0.25">
      <c r="A299" s="281"/>
      <c r="B299" s="77" t="s">
        <v>221</v>
      </c>
      <c r="C299" s="67">
        <v>2</v>
      </c>
      <c r="D299" s="69">
        <v>1</v>
      </c>
      <c r="E299" s="214">
        <f>((D299*100)/$D$384)</f>
        <v>4.6083161673556104E-2</v>
      </c>
    </row>
    <row r="300" spans="1:5" ht="26.45" customHeight="1" x14ac:dyDescent="0.25">
      <c r="A300" s="281"/>
      <c r="B300" s="77" t="s">
        <v>222</v>
      </c>
      <c r="C300" s="67">
        <v>2</v>
      </c>
      <c r="D300" s="69">
        <v>4</v>
      </c>
      <c r="E300" s="214">
        <f>((D300*100)/$D$384)</f>
        <v>0.18433264669422442</v>
      </c>
    </row>
    <row r="301" spans="1:5" ht="22.15" customHeight="1" x14ac:dyDescent="0.25">
      <c r="A301" s="310" t="s">
        <v>292</v>
      </c>
      <c r="B301" s="200" t="s">
        <v>150</v>
      </c>
      <c r="C301" s="199"/>
      <c r="D301" s="104" t="s">
        <v>86</v>
      </c>
    </row>
    <row r="302" spans="1:5" ht="27" customHeight="1" x14ac:dyDescent="0.25">
      <c r="A302" s="311"/>
      <c r="B302" s="308" t="s">
        <v>169</v>
      </c>
      <c r="C302" s="309"/>
      <c r="D302" s="161">
        <v>0</v>
      </c>
      <c r="E302" s="214">
        <f>((D302*100)/$D$384)</f>
        <v>0</v>
      </c>
    </row>
    <row r="303" spans="1:5" ht="17.25" customHeight="1" x14ac:dyDescent="0.25">
      <c r="A303" s="311"/>
      <c r="B303" s="308" t="s">
        <v>140</v>
      </c>
      <c r="C303" s="309"/>
      <c r="D303" s="161">
        <v>0</v>
      </c>
      <c r="E303" s="214">
        <f>((D303*100)/$D$384)</f>
        <v>0</v>
      </c>
    </row>
    <row r="304" spans="1:5" ht="17.25" customHeight="1" x14ac:dyDescent="0.25">
      <c r="A304" s="311"/>
      <c r="B304" s="308" t="s">
        <v>141</v>
      </c>
      <c r="C304" s="309"/>
      <c r="D304" s="161">
        <v>0</v>
      </c>
      <c r="E304" s="214">
        <f>((D304*100)/$D$384)</f>
        <v>0</v>
      </c>
    </row>
    <row r="305" spans="1:5" ht="29.25" customHeight="1" thickBot="1" x14ac:dyDescent="0.3">
      <c r="A305" s="312"/>
      <c r="B305" s="306" t="s">
        <v>151</v>
      </c>
      <c r="C305" s="307"/>
      <c r="D305" s="161">
        <v>0</v>
      </c>
      <c r="E305" s="214">
        <f>((D305*100)/$D$384)</f>
        <v>0</v>
      </c>
    </row>
    <row r="306" spans="1:5" s="15" customFormat="1" ht="21" customHeight="1" thickBot="1" x14ac:dyDescent="0.3">
      <c r="A306" s="296" t="s">
        <v>178</v>
      </c>
      <c r="B306" s="297"/>
      <c r="C306" s="298"/>
      <c r="D306" s="244">
        <f>SUM(D66:D74,D77:D85,D88:D95,D98:D102,D105:D107,D110:D114,D117,D120,D123:D162,D164:D177,D179:D186,D188:D199,D202:D209,D211:D215,D217:D226,D228:D231,D233:D238,D240:D251,D253:D264,D266:D275,D277:D286,D288:D297,D299:D300,D302:D305)</f>
        <v>872.99</v>
      </c>
      <c r="E306" s="214">
        <f>SUM(E66:E74,E77:E85,E88:E95,E98:E102,E105:E107,E110:E114,E117,E120,E123:E162,E164:E186,E188:E199,E202:E209,E211:E215,E217:E226,E228:E231,E233:E238,E240:E251,E253:E264,E266:E275,E277:E286,E288:E297,E299:E300,E302:E305)</f>
        <v>40.23013930939775</v>
      </c>
    </row>
    <row r="307" spans="1:5" s="15" customFormat="1" ht="46.15" customHeight="1" thickBot="1" x14ac:dyDescent="0.3">
      <c r="A307" s="285" t="s">
        <v>244</v>
      </c>
      <c r="B307" s="286"/>
      <c r="C307" s="286"/>
      <c r="D307" s="287"/>
      <c r="E307" s="214"/>
    </row>
    <row r="308" spans="1:5" ht="59.25" customHeight="1" x14ac:dyDescent="0.25">
      <c r="A308" s="280" t="s">
        <v>246</v>
      </c>
      <c r="B308" s="290" t="s">
        <v>278</v>
      </c>
      <c r="C308" s="291"/>
      <c r="D308" s="101" t="s">
        <v>86</v>
      </c>
    </row>
    <row r="309" spans="1:5" ht="17.25" customHeight="1" x14ac:dyDescent="0.25">
      <c r="A309" s="281"/>
      <c r="B309" s="278" t="s">
        <v>329</v>
      </c>
      <c r="C309" s="279"/>
      <c r="D309" s="69">
        <v>15</v>
      </c>
      <c r="E309" s="214">
        <f t="shared" ref="E309:E314" si="17">((D309*100)/$D$384)</f>
        <v>0.69124742510334158</v>
      </c>
    </row>
    <row r="310" spans="1:5" ht="17.25" customHeight="1" x14ac:dyDescent="0.25">
      <c r="A310" s="281"/>
      <c r="B310" s="278" t="s">
        <v>330</v>
      </c>
      <c r="C310" s="279"/>
      <c r="D310" s="69">
        <v>15</v>
      </c>
      <c r="E310" s="214">
        <f t="shared" si="17"/>
        <v>0.69124742510334158</v>
      </c>
    </row>
    <row r="311" spans="1:5" ht="17.25" customHeight="1" x14ac:dyDescent="0.25">
      <c r="A311" s="281"/>
      <c r="B311" s="278"/>
      <c r="C311" s="279"/>
      <c r="D311" s="69">
        <v>0</v>
      </c>
      <c r="E311" s="214">
        <f t="shared" si="17"/>
        <v>0</v>
      </c>
    </row>
    <row r="312" spans="1:5" ht="17.25" customHeight="1" x14ac:dyDescent="0.25">
      <c r="A312" s="281"/>
      <c r="B312" s="278"/>
      <c r="C312" s="279"/>
      <c r="D312" s="69">
        <v>0</v>
      </c>
      <c r="E312" s="214">
        <f t="shared" si="17"/>
        <v>0</v>
      </c>
    </row>
    <row r="313" spans="1:5" ht="17.25" customHeight="1" x14ac:dyDescent="0.25">
      <c r="A313" s="281"/>
      <c r="B313" s="278"/>
      <c r="C313" s="279"/>
      <c r="D313" s="69">
        <v>0</v>
      </c>
      <c r="E313" s="214">
        <f t="shared" si="17"/>
        <v>0</v>
      </c>
    </row>
    <row r="314" spans="1:5" ht="17.25" customHeight="1" thickBot="1" x14ac:dyDescent="0.3">
      <c r="A314" s="282"/>
      <c r="B314" s="316"/>
      <c r="C314" s="317"/>
      <c r="D314" s="69">
        <v>0</v>
      </c>
      <c r="E314" s="214">
        <f t="shared" si="17"/>
        <v>0</v>
      </c>
    </row>
    <row r="315" spans="1:5" s="15" customFormat="1" ht="21" customHeight="1" thickBot="1" x14ac:dyDescent="0.3">
      <c r="A315" s="296" t="s">
        <v>179</v>
      </c>
      <c r="B315" s="297"/>
      <c r="C315" s="298"/>
      <c r="D315" s="245">
        <f>SUM(D309:D314)</f>
        <v>30</v>
      </c>
      <c r="E315" s="214">
        <f>SUM(E309:E314)</f>
        <v>1.3824948502066832</v>
      </c>
    </row>
    <row r="316" spans="1:5" ht="40.9" customHeight="1" thickBot="1" x14ac:dyDescent="0.3">
      <c r="A316" s="285" t="s">
        <v>245</v>
      </c>
      <c r="B316" s="286"/>
      <c r="C316" s="286"/>
      <c r="D316" s="287"/>
    </row>
    <row r="317" spans="1:5" ht="41.45" customHeight="1" x14ac:dyDescent="0.25">
      <c r="A317" s="305" t="s">
        <v>247</v>
      </c>
      <c r="B317" s="288" t="s">
        <v>277</v>
      </c>
      <c r="C317" s="288"/>
      <c r="D317" s="387"/>
    </row>
    <row r="318" spans="1:5" ht="17.25" customHeight="1" x14ac:dyDescent="0.25">
      <c r="A318" s="281"/>
      <c r="B318" s="292" t="s">
        <v>327</v>
      </c>
      <c r="C318" s="293"/>
      <c r="D318" s="69">
        <v>10</v>
      </c>
      <c r="E318" s="214">
        <f t="shared" ref="E318:E328" si="18">((D318*100)/$D$384)</f>
        <v>0.46083161673556106</v>
      </c>
    </row>
    <row r="319" spans="1:5" ht="17.25" customHeight="1" x14ac:dyDescent="0.25">
      <c r="A319" s="281"/>
      <c r="B319" s="292" t="s">
        <v>328</v>
      </c>
      <c r="C319" s="293"/>
      <c r="D319" s="69">
        <v>10</v>
      </c>
      <c r="E319" s="214">
        <f t="shared" si="18"/>
        <v>0.46083161673556106</v>
      </c>
    </row>
    <row r="320" spans="1:5" ht="17.25" customHeight="1" x14ac:dyDescent="0.25">
      <c r="A320" s="281"/>
      <c r="B320" s="292"/>
      <c r="C320" s="361"/>
      <c r="D320" s="69">
        <v>0</v>
      </c>
      <c r="E320" s="214">
        <f t="shared" si="18"/>
        <v>0</v>
      </c>
    </row>
    <row r="321" spans="1:5" ht="17.25" customHeight="1" x14ac:dyDescent="0.25">
      <c r="A321" s="281"/>
      <c r="B321" s="292"/>
      <c r="C321" s="361"/>
      <c r="D321" s="69">
        <v>0</v>
      </c>
      <c r="E321" s="214">
        <f t="shared" si="18"/>
        <v>0</v>
      </c>
    </row>
    <row r="322" spans="1:5" ht="17.25" customHeight="1" x14ac:dyDescent="0.25">
      <c r="A322" s="281"/>
      <c r="B322" s="292"/>
      <c r="C322" s="361"/>
      <c r="D322" s="69">
        <v>0</v>
      </c>
      <c r="E322" s="214">
        <f t="shared" si="18"/>
        <v>0</v>
      </c>
    </row>
    <row r="323" spans="1:5" ht="17.25" customHeight="1" x14ac:dyDescent="0.25">
      <c r="A323" s="281"/>
      <c r="B323" s="292"/>
      <c r="C323" s="361"/>
      <c r="D323" s="69">
        <v>0</v>
      </c>
      <c r="E323" s="214">
        <f t="shared" si="18"/>
        <v>0</v>
      </c>
    </row>
    <row r="324" spans="1:5" ht="17.25" customHeight="1" x14ac:dyDescent="0.25">
      <c r="A324" s="281"/>
      <c r="B324" s="292"/>
      <c r="C324" s="361"/>
      <c r="D324" s="69">
        <v>0</v>
      </c>
      <c r="E324" s="214">
        <f t="shared" si="18"/>
        <v>0</v>
      </c>
    </row>
    <row r="325" spans="1:5" ht="17.25" customHeight="1" x14ac:dyDescent="0.25">
      <c r="A325" s="281"/>
      <c r="B325" s="292"/>
      <c r="C325" s="361"/>
      <c r="D325" s="69">
        <v>0</v>
      </c>
      <c r="E325" s="214">
        <f t="shared" si="18"/>
        <v>0</v>
      </c>
    </row>
    <row r="326" spans="1:5" ht="17.25" customHeight="1" x14ac:dyDescent="0.25">
      <c r="A326" s="281"/>
      <c r="B326" s="292"/>
      <c r="C326" s="293"/>
      <c r="D326" s="69">
        <v>0</v>
      </c>
      <c r="E326" s="214">
        <f t="shared" si="18"/>
        <v>0</v>
      </c>
    </row>
    <row r="327" spans="1:5" ht="17.25" customHeight="1" x14ac:dyDescent="0.25">
      <c r="A327" s="281"/>
      <c r="B327" s="292"/>
      <c r="C327" s="293"/>
      <c r="D327" s="69">
        <v>0</v>
      </c>
      <c r="E327" s="214">
        <f t="shared" si="18"/>
        <v>0</v>
      </c>
    </row>
    <row r="328" spans="1:5" ht="17.25" customHeight="1" x14ac:dyDescent="0.25">
      <c r="A328" s="281"/>
      <c r="B328" s="294"/>
      <c r="C328" s="295"/>
      <c r="D328" s="195">
        <v>0</v>
      </c>
      <c r="E328" s="214">
        <f t="shared" si="18"/>
        <v>0</v>
      </c>
    </row>
    <row r="329" spans="1:5" ht="30" customHeight="1" x14ac:dyDescent="0.25">
      <c r="A329" s="334" t="s">
        <v>282</v>
      </c>
      <c r="B329" s="288" t="s">
        <v>145</v>
      </c>
      <c r="C329" s="289"/>
      <c r="D329" s="93" t="s">
        <v>86</v>
      </c>
    </row>
    <row r="330" spans="1:5" ht="17.25" customHeight="1" x14ac:dyDescent="0.25">
      <c r="A330" s="334"/>
      <c r="B330" s="337" t="s">
        <v>90</v>
      </c>
      <c r="C330" s="338"/>
      <c r="D330" s="69">
        <v>12</v>
      </c>
      <c r="E330" s="214">
        <f t="shared" ref="E330:E350" si="19">((D330*100)/$D$384)</f>
        <v>0.55299794008267322</v>
      </c>
    </row>
    <row r="331" spans="1:5" ht="17.25" customHeight="1" x14ac:dyDescent="0.25">
      <c r="A331" s="334"/>
      <c r="B331" s="350" t="s">
        <v>223</v>
      </c>
      <c r="C331" s="351"/>
      <c r="D331" s="69">
        <v>0</v>
      </c>
      <c r="E331" s="214">
        <f t="shared" si="19"/>
        <v>0</v>
      </c>
    </row>
    <row r="332" spans="1:5" ht="17.25" customHeight="1" x14ac:dyDescent="0.25">
      <c r="A332" s="334"/>
      <c r="B332" s="350" t="s">
        <v>215</v>
      </c>
      <c r="C332" s="351"/>
      <c r="D332" s="69">
        <v>18</v>
      </c>
      <c r="E332" s="214">
        <f t="shared" si="19"/>
        <v>0.82949691012400983</v>
      </c>
    </row>
    <row r="333" spans="1:5" ht="17.25" customHeight="1" x14ac:dyDescent="0.25">
      <c r="A333" s="334"/>
      <c r="B333" s="345" t="s">
        <v>134</v>
      </c>
      <c r="C333" s="346"/>
      <c r="D333" s="69">
        <v>0</v>
      </c>
      <c r="E333" s="214">
        <f t="shared" si="19"/>
        <v>0</v>
      </c>
    </row>
    <row r="334" spans="1:5" ht="17.25" customHeight="1" x14ac:dyDescent="0.25">
      <c r="A334" s="334"/>
      <c r="B334" s="301" t="s">
        <v>138</v>
      </c>
      <c r="C334" s="302"/>
      <c r="D334" s="69">
        <v>55</v>
      </c>
      <c r="E334" s="214">
        <f t="shared" si="19"/>
        <v>2.5345738920455858</v>
      </c>
    </row>
    <row r="335" spans="1:5" ht="17.25" customHeight="1" x14ac:dyDescent="0.25">
      <c r="A335" s="334"/>
      <c r="B335" s="299" t="s">
        <v>158</v>
      </c>
      <c r="C335" s="300"/>
      <c r="D335" s="69">
        <v>30</v>
      </c>
      <c r="E335" s="214">
        <f t="shared" si="19"/>
        <v>1.3824948502066832</v>
      </c>
    </row>
    <row r="336" spans="1:5" ht="17.25" customHeight="1" x14ac:dyDescent="0.25">
      <c r="A336" s="334"/>
      <c r="B336" s="350" t="s">
        <v>216</v>
      </c>
      <c r="C336" s="351"/>
      <c r="D336" s="69">
        <v>0</v>
      </c>
      <c r="E336" s="214">
        <f t="shared" si="19"/>
        <v>0</v>
      </c>
    </row>
    <row r="337" spans="1:5" ht="17.25" customHeight="1" x14ac:dyDescent="0.25">
      <c r="A337" s="334"/>
      <c r="B337" s="345" t="s">
        <v>92</v>
      </c>
      <c r="C337" s="346"/>
      <c r="D337" s="69">
        <v>0</v>
      </c>
      <c r="E337" s="214">
        <f t="shared" si="19"/>
        <v>0</v>
      </c>
    </row>
    <row r="338" spans="1:5" ht="27" customHeight="1" x14ac:dyDescent="0.25">
      <c r="A338" s="334"/>
      <c r="B338" s="342" t="s">
        <v>163</v>
      </c>
      <c r="C338" s="304"/>
      <c r="D338" s="69">
        <v>20</v>
      </c>
      <c r="E338" s="214">
        <f t="shared" si="19"/>
        <v>0.92166323347112211</v>
      </c>
    </row>
    <row r="339" spans="1:5" ht="17.25" customHeight="1" x14ac:dyDescent="0.25">
      <c r="A339" s="334"/>
      <c r="B339" s="350" t="s">
        <v>159</v>
      </c>
      <c r="C339" s="396"/>
      <c r="D339" s="69">
        <v>10</v>
      </c>
      <c r="E339" s="214">
        <f t="shared" si="19"/>
        <v>0.46083161673556106</v>
      </c>
    </row>
    <row r="340" spans="1:5" ht="17.25" customHeight="1" x14ac:dyDescent="0.25">
      <c r="A340" s="334"/>
      <c r="B340" s="350" t="s">
        <v>94</v>
      </c>
      <c r="C340" s="396"/>
      <c r="D340" s="69">
        <v>8</v>
      </c>
      <c r="E340" s="214">
        <f t="shared" si="19"/>
        <v>0.36866529338844883</v>
      </c>
    </row>
    <row r="341" spans="1:5" ht="17.25" customHeight="1" x14ac:dyDescent="0.25">
      <c r="A341" s="334"/>
      <c r="B341" s="342" t="s">
        <v>160</v>
      </c>
      <c r="C341" s="304"/>
      <c r="D341" s="69">
        <v>24</v>
      </c>
      <c r="E341" s="214">
        <f t="shared" si="19"/>
        <v>1.1059958801653464</v>
      </c>
    </row>
    <row r="342" spans="1:5" ht="17.25" customHeight="1" x14ac:dyDescent="0.25">
      <c r="A342" s="334"/>
      <c r="B342" s="342" t="s">
        <v>91</v>
      </c>
      <c r="C342" s="304"/>
      <c r="D342" s="69">
        <v>0</v>
      </c>
      <c r="E342" s="214">
        <f t="shared" si="19"/>
        <v>0</v>
      </c>
    </row>
    <row r="343" spans="1:5" ht="17.25" customHeight="1" x14ac:dyDescent="0.25">
      <c r="A343" s="334"/>
      <c r="B343" s="342" t="s">
        <v>161</v>
      </c>
      <c r="C343" s="304"/>
      <c r="D343" s="69">
        <v>22</v>
      </c>
      <c r="E343" s="214">
        <f t="shared" si="19"/>
        <v>1.0138295568182343</v>
      </c>
    </row>
    <row r="344" spans="1:5" ht="17.25" customHeight="1" x14ac:dyDescent="0.25">
      <c r="A344" s="334"/>
      <c r="B344" s="337" t="s">
        <v>294</v>
      </c>
      <c r="C344" s="341"/>
      <c r="D344" s="69">
        <v>0</v>
      </c>
      <c r="E344" s="214">
        <f t="shared" si="19"/>
        <v>0</v>
      </c>
    </row>
    <row r="345" spans="1:5" ht="17.25" customHeight="1" x14ac:dyDescent="0.25">
      <c r="A345" s="334"/>
      <c r="B345" s="303" t="s">
        <v>93</v>
      </c>
      <c r="C345" s="304"/>
      <c r="D345" s="69">
        <v>10</v>
      </c>
      <c r="E345" s="214">
        <f t="shared" si="19"/>
        <v>0.46083161673556106</v>
      </c>
    </row>
    <row r="346" spans="1:5" ht="27" customHeight="1" x14ac:dyDescent="0.25">
      <c r="A346" s="334"/>
      <c r="B346" s="337" t="s">
        <v>295</v>
      </c>
      <c r="C346" s="341"/>
      <c r="D346" s="69">
        <v>60</v>
      </c>
      <c r="E346" s="214">
        <f t="shared" si="19"/>
        <v>2.7649897004133663</v>
      </c>
    </row>
    <row r="347" spans="1:5" ht="17.25" customHeight="1" x14ac:dyDescent="0.25">
      <c r="A347" s="334"/>
      <c r="B347" s="303" t="s">
        <v>293</v>
      </c>
      <c r="C347" s="304"/>
      <c r="D347" s="69">
        <v>0</v>
      </c>
      <c r="E347" s="214">
        <f t="shared" si="19"/>
        <v>0</v>
      </c>
    </row>
    <row r="348" spans="1:5" ht="17.25" customHeight="1" x14ac:dyDescent="0.25">
      <c r="A348" s="334"/>
      <c r="B348" s="342" t="s">
        <v>281</v>
      </c>
      <c r="C348" s="304"/>
      <c r="D348" s="69">
        <v>0</v>
      </c>
      <c r="E348" s="214">
        <f t="shared" si="19"/>
        <v>0</v>
      </c>
    </row>
    <row r="349" spans="1:5" ht="17.25" customHeight="1" x14ac:dyDescent="0.25">
      <c r="A349" s="334"/>
      <c r="B349" s="337" t="s">
        <v>162</v>
      </c>
      <c r="C349" s="341"/>
      <c r="D349" s="69">
        <v>6</v>
      </c>
      <c r="E349" s="214">
        <f t="shared" si="19"/>
        <v>0.27649897004133661</v>
      </c>
    </row>
    <row r="350" spans="1:5" ht="27" customHeight="1" x14ac:dyDescent="0.25">
      <c r="A350" s="334"/>
      <c r="B350" s="337" t="s">
        <v>296</v>
      </c>
      <c r="C350" s="341"/>
      <c r="D350" s="69">
        <v>10</v>
      </c>
      <c r="E350" s="214">
        <f t="shared" si="19"/>
        <v>0.46083161673556106</v>
      </c>
    </row>
    <row r="351" spans="1:5" ht="102" customHeight="1" x14ac:dyDescent="0.25">
      <c r="A351" s="334" t="s">
        <v>248</v>
      </c>
      <c r="B351" s="288" t="s">
        <v>297</v>
      </c>
      <c r="C351" s="289"/>
      <c r="D351" s="93" t="s">
        <v>86</v>
      </c>
    </row>
    <row r="352" spans="1:5" ht="17.25" customHeight="1" x14ac:dyDescent="0.25">
      <c r="A352" s="334"/>
      <c r="B352" s="292"/>
      <c r="C352" s="293"/>
      <c r="D352" s="69">
        <v>0</v>
      </c>
      <c r="E352" s="214">
        <f>((D352*100)/$D$384)</f>
        <v>0</v>
      </c>
    </row>
    <row r="353" spans="1:5" ht="17.25" customHeight="1" x14ac:dyDescent="0.25">
      <c r="A353" s="334"/>
      <c r="B353" s="292"/>
      <c r="C353" s="293"/>
      <c r="D353" s="69">
        <v>0</v>
      </c>
      <c r="E353" s="214">
        <f>((D353*100)/$D$384)</f>
        <v>0</v>
      </c>
    </row>
    <row r="354" spans="1:5" ht="17.25" customHeight="1" x14ac:dyDescent="0.25">
      <c r="A354" s="334"/>
      <c r="B354" s="292"/>
      <c r="C354" s="293"/>
      <c r="D354" s="69">
        <v>0</v>
      </c>
      <c r="E354" s="214">
        <f>((D354*100)/$D$384)</f>
        <v>0</v>
      </c>
    </row>
    <row r="355" spans="1:5" ht="86.25" customHeight="1" x14ac:dyDescent="0.25">
      <c r="A355" s="334" t="s">
        <v>249</v>
      </c>
      <c r="B355" s="288" t="s">
        <v>298</v>
      </c>
      <c r="C355" s="289"/>
      <c r="D355" s="93" t="s">
        <v>86</v>
      </c>
    </row>
    <row r="356" spans="1:5" ht="17.25" customHeight="1" x14ac:dyDescent="0.25">
      <c r="A356" s="334"/>
      <c r="B356" s="292"/>
      <c r="C356" s="293"/>
      <c r="D356" s="69">
        <v>0</v>
      </c>
      <c r="E356" s="214">
        <f>((D356*100)/$D$384)</f>
        <v>0</v>
      </c>
    </row>
    <row r="357" spans="1:5" ht="17.25" customHeight="1" x14ac:dyDescent="0.25">
      <c r="A357" s="334"/>
      <c r="B357" s="292"/>
      <c r="C357" s="293"/>
      <c r="D357" s="69">
        <v>0</v>
      </c>
      <c r="E357" s="214">
        <f>((D357*100)/$D$384)</f>
        <v>0</v>
      </c>
    </row>
    <row r="358" spans="1:5" ht="17.25" customHeight="1" x14ac:dyDescent="0.25">
      <c r="A358" s="334"/>
      <c r="B358" s="292"/>
      <c r="C358" s="293"/>
      <c r="D358" s="69">
        <v>0</v>
      </c>
      <c r="E358" s="214">
        <f>((D358*100)/$D$384)</f>
        <v>0</v>
      </c>
    </row>
    <row r="359" spans="1:5" s="66" customFormat="1" ht="33.6" customHeight="1" x14ac:dyDescent="0.25">
      <c r="A359" s="310" t="s">
        <v>250</v>
      </c>
      <c r="B359" s="343" t="s">
        <v>299</v>
      </c>
      <c r="C359" s="344"/>
      <c r="D359" s="93" t="s">
        <v>86</v>
      </c>
      <c r="E359" s="74"/>
    </row>
    <row r="360" spans="1:5" s="66" customFormat="1" ht="17.25" customHeight="1" x14ac:dyDescent="0.25">
      <c r="A360" s="329"/>
      <c r="B360" s="283" t="s">
        <v>326</v>
      </c>
      <c r="C360" s="284"/>
      <c r="D360" s="73">
        <v>100</v>
      </c>
      <c r="E360" s="214">
        <f>((D360*100)/$D$384)</f>
        <v>4.6083161673556106</v>
      </c>
    </row>
    <row r="361" spans="1:5" s="68" customFormat="1" ht="33.6" customHeight="1" x14ac:dyDescent="0.25">
      <c r="A361" s="310" t="s">
        <v>251</v>
      </c>
      <c r="B361" s="343" t="s">
        <v>300</v>
      </c>
      <c r="C361" s="344"/>
      <c r="D361" s="93" t="s">
        <v>86</v>
      </c>
      <c r="E361" s="74"/>
    </row>
    <row r="362" spans="1:5" s="68" customFormat="1" ht="17.25" customHeight="1" x14ac:dyDescent="0.25">
      <c r="A362" s="329"/>
      <c r="B362" s="283" t="s">
        <v>325</v>
      </c>
      <c r="C362" s="284"/>
      <c r="D362" s="159">
        <v>40</v>
      </c>
      <c r="E362" s="214">
        <f>((D362*100)/$D$384)</f>
        <v>1.8433264669422442</v>
      </c>
    </row>
    <row r="363" spans="1:5" ht="60.6" customHeight="1" x14ac:dyDescent="0.25">
      <c r="A363" s="335" t="s">
        <v>252</v>
      </c>
      <c r="B363" s="288" t="s">
        <v>232</v>
      </c>
      <c r="C363" s="289"/>
      <c r="D363" s="93" t="s">
        <v>86</v>
      </c>
    </row>
    <row r="364" spans="1:5" ht="17.25" customHeight="1" x14ac:dyDescent="0.25">
      <c r="A364" s="336"/>
      <c r="B364" s="292" t="s">
        <v>324</v>
      </c>
      <c r="C364" s="293"/>
      <c r="D364" s="69">
        <v>30</v>
      </c>
      <c r="E364" s="214">
        <f>((D364*100)/$D$384)</f>
        <v>1.3824948502066832</v>
      </c>
    </row>
    <row r="365" spans="1:5" ht="17.25" customHeight="1" x14ac:dyDescent="0.25">
      <c r="A365" s="336"/>
      <c r="B365" s="292"/>
      <c r="C365" s="293"/>
      <c r="D365" s="69">
        <v>0</v>
      </c>
      <c r="E365" s="214">
        <f>((D365*100)/$D$384)</f>
        <v>0</v>
      </c>
    </row>
    <row r="366" spans="1:5" ht="17.25" customHeight="1" x14ac:dyDescent="0.25">
      <c r="A366" s="336"/>
      <c r="B366" s="294"/>
      <c r="C366" s="295"/>
      <c r="D366" s="69">
        <v>0</v>
      </c>
      <c r="E366" s="214">
        <f>((D366*100)/$D$384)</f>
        <v>0</v>
      </c>
    </row>
    <row r="367" spans="1:5" ht="60" customHeight="1" x14ac:dyDescent="0.25">
      <c r="A367" s="305" t="s">
        <v>253</v>
      </c>
      <c r="B367" s="318" t="s">
        <v>98</v>
      </c>
      <c r="C367" s="319"/>
      <c r="D367" s="93" t="s">
        <v>86</v>
      </c>
    </row>
    <row r="368" spans="1:5" ht="17.25" customHeight="1" x14ac:dyDescent="0.25">
      <c r="A368" s="281"/>
      <c r="B368" s="278"/>
      <c r="C368" s="279"/>
      <c r="D368" s="69">
        <v>0</v>
      </c>
      <c r="E368" s="214">
        <f t="shared" ref="E368:E373" si="20">((D368*100)/$D$384)</f>
        <v>0</v>
      </c>
    </row>
    <row r="369" spans="1:5" ht="17.25" customHeight="1" x14ac:dyDescent="0.25">
      <c r="A369" s="281"/>
      <c r="B369" s="278"/>
      <c r="C369" s="279"/>
      <c r="D369" s="69">
        <v>0</v>
      </c>
      <c r="E369" s="214">
        <f t="shared" si="20"/>
        <v>0</v>
      </c>
    </row>
    <row r="370" spans="1:5" ht="17.25" customHeight="1" x14ac:dyDescent="0.25">
      <c r="A370" s="281"/>
      <c r="B370" s="278"/>
      <c r="C370" s="279"/>
      <c r="D370" s="69">
        <v>0</v>
      </c>
      <c r="E370" s="214">
        <f>((D370*100)/$D$384)</f>
        <v>0</v>
      </c>
    </row>
    <row r="371" spans="1:5" ht="17.25" customHeight="1" x14ac:dyDescent="0.25">
      <c r="A371" s="281"/>
      <c r="B371" s="278"/>
      <c r="C371" s="279"/>
      <c r="D371" s="69">
        <v>0</v>
      </c>
      <c r="E371" s="214">
        <f>((D371*100)/$D$384)</f>
        <v>0</v>
      </c>
    </row>
    <row r="372" spans="1:5" ht="17.25" customHeight="1" x14ac:dyDescent="0.25">
      <c r="A372" s="281"/>
      <c r="B372" s="278"/>
      <c r="C372" s="279"/>
      <c r="D372" s="69">
        <v>0</v>
      </c>
      <c r="E372" s="214">
        <f t="shared" si="20"/>
        <v>0</v>
      </c>
    </row>
    <row r="373" spans="1:5" ht="17.25" customHeight="1" thickBot="1" x14ac:dyDescent="0.3">
      <c r="A373" s="282"/>
      <c r="B373" s="316"/>
      <c r="C373" s="317"/>
      <c r="D373" s="70">
        <v>0</v>
      </c>
      <c r="E373" s="214">
        <f t="shared" si="20"/>
        <v>0</v>
      </c>
    </row>
    <row r="374" spans="1:5" s="15" customFormat="1" ht="21" customHeight="1" thickBot="1" x14ac:dyDescent="0.3">
      <c r="A374" s="296" t="s">
        <v>180</v>
      </c>
      <c r="B374" s="297"/>
      <c r="C374" s="298"/>
      <c r="D374" s="245">
        <f>SUM(D318:D328,D330:D350,D352:D354,D356:D358,D360,D362,D364:D366, D368:D373)</f>
        <v>475</v>
      </c>
      <c r="E374" s="214">
        <f>SUM(E318:E328,E330:E350,E352:E354,E356:E358,E360,E362,E364:E366,E368:E373)</f>
        <v>21.88950179493915</v>
      </c>
    </row>
    <row r="375" spans="1:5" s="15" customFormat="1" ht="39" customHeight="1" thickBot="1" x14ac:dyDescent="0.3">
      <c r="A375" s="285" t="s">
        <v>256</v>
      </c>
      <c r="B375" s="286"/>
      <c r="C375" s="286"/>
      <c r="D375" s="287"/>
      <c r="E375" s="214"/>
    </row>
    <row r="376" spans="1:5" s="15" customFormat="1" ht="24" customHeight="1" x14ac:dyDescent="0.25">
      <c r="A376" s="322" t="s">
        <v>254</v>
      </c>
      <c r="B376" s="324" t="s">
        <v>214</v>
      </c>
      <c r="C376" s="325"/>
      <c r="D376" s="203" t="s">
        <v>86</v>
      </c>
      <c r="E376" s="214"/>
    </row>
    <row r="377" spans="1:5" ht="17.25" customHeight="1" x14ac:dyDescent="0.25">
      <c r="A377" s="328"/>
      <c r="B377" s="326"/>
      <c r="C377" s="327"/>
      <c r="D377" s="204">
        <v>2</v>
      </c>
      <c r="E377" s="214">
        <f>((D377*100)/$D$384)</f>
        <v>9.2166323347112208E-2</v>
      </c>
    </row>
    <row r="378" spans="1:5" ht="17.25" customHeight="1" thickBot="1" x14ac:dyDescent="0.3">
      <c r="A378" s="323"/>
      <c r="B378" s="320" t="s">
        <v>211</v>
      </c>
      <c r="C378" s="321"/>
      <c r="D378" s="70">
        <v>0</v>
      </c>
      <c r="E378" s="214">
        <f>((D378*100)/$D$384)</f>
        <v>0</v>
      </c>
    </row>
    <row r="379" spans="1:5" s="15" customFormat="1" ht="21" customHeight="1" thickBot="1" x14ac:dyDescent="0.3">
      <c r="A379" s="296" t="s">
        <v>181</v>
      </c>
      <c r="B379" s="297"/>
      <c r="C379" s="298"/>
      <c r="D379" s="245">
        <f>SUM(D377:D378)</f>
        <v>2</v>
      </c>
      <c r="E379" s="214">
        <f>SUM(E377:E378)</f>
        <v>9.2166323347112208E-2</v>
      </c>
    </row>
    <row r="380" spans="1:5" s="15" customFormat="1" ht="40.15" customHeight="1" thickBot="1" x14ac:dyDescent="0.3">
      <c r="A380" s="285" t="s">
        <v>257</v>
      </c>
      <c r="B380" s="286"/>
      <c r="C380" s="286"/>
      <c r="D380" s="287"/>
      <c r="E380" s="214"/>
    </row>
    <row r="381" spans="1:5" s="15" customFormat="1" ht="21" customHeight="1" x14ac:dyDescent="0.25">
      <c r="A381" s="322" t="s">
        <v>255</v>
      </c>
      <c r="B381" s="330" t="s">
        <v>301</v>
      </c>
      <c r="C381" s="331"/>
      <c r="D381" s="202" t="s">
        <v>86</v>
      </c>
      <c r="E381" s="214"/>
    </row>
    <row r="382" spans="1:5" ht="17.25" customHeight="1" thickBot="1" x14ac:dyDescent="0.3">
      <c r="A382" s="323"/>
      <c r="B382" s="332"/>
      <c r="C382" s="333"/>
      <c r="D382" s="70">
        <v>420</v>
      </c>
      <c r="E382" s="214">
        <f>((D382*100)/$D$384)</f>
        <v>19.354927902893564</v>
      </c>
    </row>
    <row r="383" spans="1:5" s="15" customFormat="1" ht="21" customHeight="1" thickBot="1" x14ac:dyDescent="0.3">
      <c r="A383" s="296" t="s">
        <v>182</v>
      </c>
      <c r="B383" s="297"/>
      <c r="C383" s="298"/>
      <c r="D383" s="245">
        <f>(D382)</f>
        <v>420</v>
      </c>
      <c r="E383" s="214">
        <f>(E382)</f>
        <v>19.354927902893564</v>
      </c>
    </row>
    <row r="384" spans="1:5" ht="24" customHeight="1" thickBot="1" x14ac:dyDescent="0.3">
      <c r="A384" s="313" t="s">
        <v>170</v>
      </c>
      <c r="B384" s="314"/>
      <c r="C384" s="315"/>
      <c r="D384" s="244">
        <f>SUM(D383,D379,D315,D374,D306,D61)</f>
        <v>2169.9899999999998</v>
      </c>
      <c r="E384" s="214">
        <f>SUM(E383,E379,E374,E315,E306,E61)</f>
        <v>100.00000000000003</v>
      </c>
    </row>
    <row r="385" spans="1:4" ht="24" customHeight="1" thickBot="1" x14ac:dyDescent="0.3">
      <c r="A385" s="273" t="s">
        <v>171</v>
      </c>
      <c r="B385" s="274"/>
      <c r="C385" s="275"/>
      <c r="D385" s="153">
        <f>D384-1728</f>
        <v>441.98999999999978</v>
      </c>
    </row>
    <row r="386" spans="1:4" ht="24" customHeight="1" thickBot="1" x14ac:dyDescent="0.3">
      <c r="A386" s="276" t="s">
        <v>99</v>
      </c>
      <c r="B386" s="277"/>
      <c r="C386" s="277"/>
      <c r="D386" s="152">
        <v>1728</v>
      </c>
    </row>
    <row r="387" spans="1:4" ht="15.75" thickBot="1" x14ac:dyDescent="0.3"/>
    <row r="388" spans="1:4" ht="48.6" customHeight="1" thickBot="1" x14ac:dyDescent="0.3">
      <c r="A388" s="75" t="s">
        <v>137</v>
      </c>
      <c r="B388" s="374"/>
      <c r="C388" s="374"/>
      <c r="D388" s="375"/>
    </row>
    <row r="389" spans="1:4" x14ac:dyDescent="0.25"/>
    <row r="390" spans="1:4" x14ac:dyDescent="0.25">
      <c r="A390" s="1"/>
      <c r="B390" s="30"/>
      <c r="C390" s="2"/>
      <c r="D390" s="222"/>
    </row>
    <row r="391" spans="1:4" x14ac:dyDescent="0.25">
      <c r="A391" s="1"/>
      <c r="B391" s="30"/>
      <c r="C391" s="2"/>
      <c r="D391" s="222"/>
    </row>
    <row r="392" spans="1:4" x14ac:dyDescent="0.25">
      <c r="A392" s="1"/>
      <c r="B392" s="30"/>
      <c r="C392" s="2"/>
      <c r="D392" s="222"/>
    </row>
    <row r="393" spans="1:4" x14ac:dyDescent="0.25">
      <c r="A393" s="2"/>
      <c r="B393" s="30"/>
      <c r="C393" s="2"/>
      <c r="D393" s="222"/>
    </row>
    <row r="394" spans="1:4" x14ac:dyDescent="0.25">
      <c r="A394" s="2"/>
      <c r="B394" s="30"/>
      <c r="C394" s="2"/>
      <c r="D394" s="222"/>
    </row>
    <row r="395" spans="1:4" x14ac:dyDescent="0.25">
      <c r="A395" s="1"/>
      <c r="B395" s="30"/>
      <c r="C395" s="2"/>
      <c r="D395" s="222"/>
    </row>
    <row r="396" spans="1:4" x14ac:dyDescent="0.25">
      <c r="A396" s="1"/>
      <c r="B396" s="30"/>
      <c r="C396" s="2"/>
      <c r="D396" s="222"/>
    </row>
    <row r="397" spans="1:4" x14ac:dyDescent="0.25">
      <c r="A397" s="2" t="s">
        <v>347</v>
      </c>
      <c r="B397" s="30" t="s">
        <v>100</v>
      </c>
      <c r="C397" s="223" t="s">
        <v>101</v>
      </c>
      <c r="D397" s="222"/>
    </row>
    <row r="398" spans="1:4" x14ac:dyDescent="0.25">
      <c r="A398" s="1"/>
      <c r="B398" s="30"/>
      <c r="C398" s="2"/>
      <c r="D398" s="222"/>
    </row>
    <row r="399" spans="1:4" x14ac:dyDescent="0.25">
      <c r="A399" s="1"/>
      <c r="B399" s="30"/>
      <c r="C399" s="2"/>
      <c r="D399" s="222"/>
    </row>
    <row r="400" spans="1:4" x14ac:dyDescent="0.25">
      <c r="A400" s="1"/>
      <c r="B400" s="30"/>
      <c r="C400" s="2"/>
      <c r="D400" s="222"/>
    </row>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sheetData>
  <sheetProtection algorithmName="SHA-512" hashValue="ooP0jj8F4heaprTSLHOXPjM+x2YgitKYogrg4ZoJGsgPe/Fw3rw7KoCW/zDkTvQSBpWaMBVkWHaSB9sPAztFVg==" saltValue="PuVEEx/WsAhxu2Aku9hHUg==" spinCount="100000" sheet="1" objects="1" scenarios="1"/>
  <dataConsolidate/>
  <customSheetViews>
    <customSheetView guid="{095D3056-7C6D-4AD9-932B-67D448ED418A}" scale="110" showPageBreaks="1" printArea="1" hiddenRows="1" hiddenColumns="1" topLeftCell="A391">
      <selection activeCell="D405" sqref="D405"/>
      <rowBreaks count="6" manualBreakCount="6">
        <brk id="44" max="92" man="1"/>
        <brk id="90" max="92" man="1"/>
        <brk id="133" max="92" man="1"/>
        <brk id="200" max="92" man="1"/>
        <brk id="272" max="92" man="1"/>
        <brk id="328" max="92" man="1"/>
      </rowBreaks>
      <pageMargins left="0.7" right="0.7" top="0.75" bottom="0.75" header="0.3" footer="0.3"/>
      <printOptions headings="1" gridLines="1"/>
      <pageSetup paperSize="9" orientation="portrait" r:id="rId1"/>
    </customSheetView>
    <customSheetView guid="{ECBE1D04-9C4A-4890-93BD-FB1233391CC8}" scale="110" hiddenRows="1" hiddenColumns="1" topLeftCell="A346">
      <selection activeCell="E223" sqref="E223"/>
      <rowBreaks count="6" manualBreakCount="6">
        <brk id="44" max="92" man="1"/>
        <brk id="90" max="92" man="1"/>
        <brk id="133" max="92" man="1"/>
        <brk id="200" max="92" man="1"/>
        <brk id="272" max="92" man="1"/>
        <brk id="328" max="92" man="1"/>
      </rowBreaks>
      <pageMargins left="0.7" right="0.7" top="0.75" bottom="0.75" header="0.3" footer="0.3"/>
      <printOptions headings="1" gridLines="1"/>
      <pageSetup paperSize="9" scale="68" orientation="portrait" r:id="rId2"/>
    </customSheetView>
    <customSheetView guid="{54E88B6C-05E8-4ADB-9CA8-1A8428C4938E}" showPageBreaks="1" printArea="1" hiddenRows="1" hiddenColumns="1" topLeftCell="A377">
      <selection activeCell="D385" sqref="D385"/>
      <rowBreaks count="6" manualBreakCount="6">
        <brk id="44" max="92" man="1"/>
        <brk id="90" max="92" man="1"/>
        <brk id="133" max="92" man="1"/>
        <brk id="200" max="92" man="1"/>
        <brk id="254" max="92" man="1"/>
        <brk id="310" max="92" man="1"/>
      </rowBreaks>
      <pageMargins left="0.7" right="0.7" top="0.75" bottom="0.75" header="0.3" footer="0.3"/>
      <printOptions headings="1" gridLines="1"/>
      <pageSetup paperSize="9" scale="68" orientation="portrait" r:id="rId3"/>
    </customSheetView>
  </customSheetViews>
  <mergeCells count="224">
    <mergeCell ref="B350:C350"/>
    <mergeCell ref="B344:C344"/>
    <mergeCell ref="B336:C336"/>
    <mergeCell ref="A306:C306"/>
    <mergeCell ref="B339:C339"/>
    <mergeCell ref="B325:C325"/>
    <mergeCell ref="B322:C322"/>
    <mergeCell ref="B319:C319"/>
    <mergeCell ref="B318:C318"/>
    <mergeCell ref="B272:C272"/>
    <mergeCell ref="A287:A297"/>
    <mergeCell ref="B342:C342"/>
    <mergeCell ref="B341:C341"/>
    <mergeCell ref="B333:C333"/>
    <mergeCell ref="B332:C332"/>
    <mergeCell ref="B388:D388"/>
    <mergeCell ref="B265:C265"/>
    <mergeCell ref="B266:C266"/>
    <mergeCell ref="B278:C278"/>
    <mergeCell ref="E59:E60"/>
    <mergeCell ref="A1:D3"/>
    <mergeCell ref="B39:D39"/>
    <mergeCell ref="B317:D317"/>
    <mergeCell ref="B44:D44"/>
    <mergeCell ref="B52:D52"/>
    <mergeCell ref="B115:D115"/>
    <mergeCell ref="B122:D122"/>
    <mergeCell ref="D59:D60"/>
    <mergeCell ref="B63:D63"/>
    <mergeCell ref="B75:D75"/>
    <mergeCell ref="B86:D86"/>
    <mergeCell ref="B96:D96"/>
    <mergeCell ref="B103:D103"/>
    <mergeCell ref="B108:D108"/>
    <mergeCell ref="B14:D14"/>
    <mergeCell ref="B26:C26"/>
    <mergeCell ref="B48:C48"/>
    <mergeCell ref="B47:C47"/>
    <mergeCell ref="B53:C53"/>
    <mergeCell ref="B38:C38"/>
    <mergeCell ref="B42:C42"/>
    <mergeCell ref="B41:C41"/>
    <mergeCell ref="B40:C40"/>
    <mergeCell ref="B50:C50"/>
    <mergeCell ref="B49:C49"/>
    <mergeCell ref="B11:C11"/>
    <mergeCell ref="A12:D12"/>
    <mergeCell ref="B45:C45"/>
    <mergeCell ref="B43:C43"/>
    <mergeCell ref="A14:A24"/>
    <mergeCell ref="B28:C28"/>
    <mergeCell ref="B25:D25"/>
    <mergeCell ref="B36:C36"/>
    <mergeCell ref="B34:C34"/>
    <mergeCell ref="B30:C30"/>
    <mergeCell ref="B32:C32"/>
    <mergeCell ref="B46:C46"/>
    <mergeCell ref="A25:A38"/>
    <mergeCell ref="A39:A56"/>
    <mergeCell ref="B51:C51"/>
    <mergeCell ref="B227:C227"/>
    <mergeCell ref="B229:C229"/>
    <mergeCell ref="B163:C163"/>
    <mergeCell ref="B241:C241"/>
    <mergeCell ref="B242:C242"/>
    <mergeCell ref="B268:C268"/>
    <mergeCell ref="B239:C239"/>
    <mergeCell ref="B253:C253"/>
    <mergeCell ref="B264:C264"/>
    <mergeCell ref="B256:C256"/>
    <mergeCell ref="B118:D118"/>
    <mergeCell ref="B243:C243"/>
    <mergeCell ref="B245:C245"/>
    <mergeCell ref="B246:C246"/>
    <mergeCell ref="B251:C251"/>
    <mergeCell ref="B255:C255"/>
    <mergeCell ref="B257:C257"/>
    <mergeCell ref="B258:C258"/>
    <mergeCell ref="B259:C259"/>
    <mergeCell ref="B247:C247"/>
    <mergeCell ref="B254:C254"/>
    <mergeCell ref="A61:C61"/>
    <mergeCell ref="A121:A162"/>
    <mergeCell ref="B287:C287"/>
    <mergeCell ref="B244:C244"/>
    <mergeCell ref="B263:C263"/>
    <mergeCell ref="B231:C231"/>
    <mergeCell ref="B285:C285"/>
    <mergeCell ref="B320:C320"/>
    <mergeCell ref="B284:C284"/>
    <mergeCell ref="A227:A231"/>
    <mergeCell ref="B321:C321"/>
    <mergeCell ref="A232:A238"/>
    <mergeCell ref="B279:C279"/>
    <mergeCell ref="B302:C302"/>
    <mergeCell ref="B283:C283"/>
    <mergeCell ref="B280:C280"/>
    <mergeCell ref="B281:C281"/>
    <mergeCell ref="B282:C282"/>
    <mergeCell ref="A316:D316"/>
    <mergeCell ref="B262:C262"/>
    <mergeCell ref="B277:C277"/>
    <mergeCell ref="B267:C267"/>
    <mergeCell ref="B273:C273"/>
    <mergeCell ref="B274:C274"/>
    <mergeCell ref="B275:C275"/>
    <mergeCell ref="B260:C260"/>
    <mergeCell ref="B261:C261"/>
    <mergeCell ref="A118:A120"/>
    <mergeCell ref="A63:A114"/>
    <mergeCell ref="A115:A117"/>
    <mergeCell ref="A187:A199"/>
    <mergeCell ref="A210:A215"/>
    <mergeCell ref="A216:A226"/>
    <mergeCell ref="A239:A251"/>
    <mergeCell ref="B27:D27"/>
    <mergeCell ref="B31:D31"/>
    <mergeCell ref="B331:C331"/>
    <mergeCell ref="B353:C353"/>
    <mergeCell ref="B33:D33"/>
    <mergeCell ref="B35:D35"/>
    <mergeCell ref="A62:D62"/>
    <mergeCell ref="B187:C187"/>
    <mergeCell ref="B240:C240"/>
    <mergeCell ref="B178:C178"/>
    <mergeCell ref="A163:A177"/>
    <mergeCell ref="A178:A186"/>
    <mergeCell ref="A276:A286"/>
    <mergeCell ref="B286:C286"/>
    <mergeCell ref="B270:C270"/>
    <mergeCell ref="A252:A264"/>
    <mergeCell ref="A265:A275"/>
    <mergeCell ref="B269:C269"/>
    <mergeCell ref="B271:C271"/>
    <mergeCell ref="B250:C250"/>
    <mergeCell ref="B276:C276"/>
    <mergeCell ref="B252:C252"/>
    <mergeCell ref="B248:C248"/>
    <mergeCell ref="B249:C249"/>
    <mergeCell ref="A361:A362"/>
    <mergeCell ref="A359:A360"/>
    <mergeCell ref="B381:C382"/>
    <mergeCell ref="A351:A354"/>
    <mergeCell ref="B355:C355"/>
    <mergeCell ref="B356:C356"/>
    <mergeCell ref="B357:C357"/>
    <mergeCell ref="B358:C358"/>
    <mergeCell ref="A9:D9"/>
    <mergeCell ref="B313:C313"/>
    <mergeCell ref="A355:A358"/>
    <mergeCell ref="A363:A366"/>
    <mergeCell ref="B314:C314"/>
    <mergeCell ref="A315:C315"/>
    <mergeCell ref="A57:A60"/>
    <mergeCell ref="B57:C57"/>
    <mergeCell ref="B58:C58"/>
    <mergeCell ref="B347:C347"/>
    <mergeCell ref="B349:C349"/>
    <mergeCell ref="B343:C343"/>
    <mergeCell ref="B359:C359"/>
    <mergeCell ref="B361:C361"/>
    <mergeCell ref="B360:C360"/>
    <mergeCell ref="B337:C337"/>
    <mergeCell ref="A384:C384"/>
    <mergeCell ref="B369:C369"/>
    <mergeCell ref="B370:C370"/>
    <mergeCell ref="B371:C371"/>
    <mergeCell ref="B372:C372"/>
    <mergeCell ref="B373:C373"/>
    <mergeCell ref="B367:C367"/>
    <mergeCell ref="B368:C368"/>
    <mergeCell ref="A367:A373"/>
    <mergeCell ref="B378:C378"/>
    <mergeCell ref="A381:A382"/>
    <mergeCell ref="B376:C377"/>
    <mergeCell ref="A376:A378"/>
    <mergeCell ref="B335:C335"/>
    <mergeCell ref="B334:C334"/>
    <mergeCell ref="B345:C345"/>
    <mergeCell ref="B354:C354"/>
    <mergeCell ref="B352:C352"/>
    <mergeCell ref="A298:A300"/>
    <mergeCell ref="B305:C305"/>
    <mergeCell ref="B304:C304"/>
    <mergeCell ref="B303:C303"/>
    <mergeCell ref="B328:C328"/>
    <mergeCell ref="B327:C327"/>
    <mergeCell ref="B326:C326"/>
    <mergeCell ref="A301:A305"/>
    <mergeCell ref="B351:C351"/>
    <mergeCell ref="B338:C338"/>
    <mergeCell ref="B346:C346"/>
    <mergeCell ref="A317:A328"/>
    <mergeCell ref="B329:C329"/>
    <mergeCell ref="B330:C330"/>
    <mergeCell ref="A329:A350"/>
    <mergeCell ref="B348:C348"/>
    <mergeCell ref="B340:C340"/>
    <mergeCell ref="B323:C323"/>
    <mergeCell ref="B324:C324"/>
    <mergeCell ref="A10:D10"/>
    <mergeCell ref="B64:D64"/>
    <mergeCell ref="A13:D13"/>
    <mergeCell ref="B201:D201"/>
    <mergeCell ref="A200:A209"/>
    <mergeCell ref="A385:C385"/>
    <mergeCell ref="A386:C386"/>
    <mergeCell ref="B312:C312"/>
    <mergeCell ref="A308:A314"/>
    <mergeCell ref="B311:C311"/>
    <mergeCell ref="B362:C362"/>
    <mergeCell ref="A307:D307"/>
    <mergeCell ref="B363:C363"/>
    <mergeCell ref="B308:C308"/>
    <mergeCell ref="B309:C309"/>
    <mergeCell ref="B310:C310"/>
    <mergeCell ref="B365:C365"/>
    <mergeCell ref="B366:C366"/>
    <mergeCell ref="B364:C364"/>
    <mergeCell ref="A374:C374"/>
    <mergeCell ref="A375:D375"/>
    <mergeCell ref="A380:D380"/>
    <mergeCell ref="A379:C379"/>
    <mergeCell ref="A383:C383"/>
  </mergeCells>
  <printOptions headings="1" gridLines="1"/>
  <pageMargins left="0.7" right="0.7" top="0.75" bottom="0.75" header="0.3" footer="0.3"/>
  <pageSetup paperSize="9" scale="68" orientation="portrait" r:id="rId4"/>
  <rowBreaks count="7" manualBreakCount="7">
    <brk id="95" max="16383" man="1"/>
    <brk id="34" max="16383" man="1"/>
    <brk id="61" max="16383" man="1"/>
    <brk id="186" max="16383" man="1"/>
    <brk id="238" max="16383" man="1"/>
    <brk id="286" max="16383" man="1"/>
    <brk id="358" max="16383" man="1"/>
  </rowBreaks>
  <ignoredErrors>
    <ignoredError sqref="E297:E305 E378 E316 E329:E330 E62 E202:E227 E332:E366 E17:E56 E230:E287 E14:E15 E121:E199" evalError="1"/>
  </ignoredErrors>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535"/>
  <sheetViews>
    <sheetView topLeftCell="A34" workbookViewId="0"/>
  </sheetViews>
  <sheetFormatPr defaultColWidth="0" defaultRowHeight="15" zeroHeight="1" x14ac:dyDescent="0.25"/>
  <cols>
    <col min="1" max="1" width="44.42578125" customWidth="1"/>
    <col min="2" max="2" width="15.5703125" customWidth="1"/>
    <col min="3" max="3" width="10.42578125" customWidth="1"/>
    <col min="4" max="4" width="7.5703125" customWidth="1"/>
    <col min="5" max="6" width="6.5703125" customWidth="1"/>
    <col min="7" max="7" width="14.5703125" customWidth="1"/>
    <col min="8" max="19" width="9.42578125" style="20" customWidth="1"/>
    <col min="20" max="21" width="9.42578125" style="20" hidden="1" customWidth="1"/>
    <col min="22" max="16384" width="9.42578125" hidden="1"/>
  </cols>
  <sheetData>
    <row r="1" spans="1:13" ht="18.75" x14ac:dyDescent="0.3">
      <c r="A1" s="21" t="s">
        <v>102</v>
      </c>
      <c r="B1" s="20"/>
      <c r="C1" s="20"/>
      <c r="D1" s="20"/>
      <c r="E1" s="20"/>
      <c r="F1" s="20"/>
      <c r="G1" s="20"/>
    </row>
    <row r="2" spans="1:13" x14ac:dyDescent="0.25">
      <c r="A2" s="20"/>
      <c r="B2" s="20"/>
      <c r="C2" s="20"/>
      <c r="D2" s="20"/>
      <c r="E2" s="20"/>
      <c r="F2" s="20"/>
      <c r="G2" s="20"/>
    </row>
    <row r="3" spans="1:13" ht="19.5" thickBot="1" x14ac:dyDescent="0.35">
      <c r="A3" s="62" t="s">
        <v>310</v>
      </c>
      <c r="B3" s="21"/>
      <c r="C3" s="20"/>
      <c r="D3" s="20"/>
      <c r="E3" s="20"/>
      <c r="F3" s="20"/>
      <c r="G3" s="181"/>
      <c r="H3" s="21" t="s">
        <v>103</v>
      </c>
    </row>
    <row r="4" spans="1:13" ht="18.75" x14ac:dyDescent="0.3">
      <c r="A4" s="184" t="s">
        <v>11</v>
      </c>
      <c r="B4" s="405" t="s">
        <v>67</v>
      </c>
      <c r="C4" s="405" t="s">
        <v>68</v>
      </c>
      <c r="D4" s="405" t="s">
        <v>13</v>
      </c>
      <c r="E4" s="405"/>
      <c r="F4" s="407"/>
      <c r="G4" s="181"/>
      <c r="H4" s="62" t="s">
        <v>311</v>
      </c>
      <c r="I4" s="62"/>
      <c r="J4" s="62"/>
      <c r="K4" s="62"/>
      <c r="L4" s="62"/>
      <c r="M4" s="21"/>
    </row>
    <row r="5" spans="1:13" ht="18.75" customHeight="1" x14ac:dyDescent="0.25">
      <c r="A5" s="185" t="s">
        <v>12</v>
      </c>
      <c r="B5" s="406"/>
      <c r="C5" s="406"/>
      <c r="D5" s="408" t="s">
        <v>14</v>
      </c>
      <c r="E5" s="408"/>
      <c r="F5" s="409"/>
      <c r="G5" s="181"/>
      <c r="H5" s="180"/>
    </row>
    <row r="6" spans="1:13" ht="15" customHeight="1" x14ac:dyDescent="0.25">
      <c r="A6" s="186"/>
      <c r="B6" s="406"/>
      <c r="C6" s="406"/>
      <c r="D6" s="182" t="s">
        <v>15</v>
      </c>
      <c r="E6" s="182" t="s">
        <v>16</v>
      </c>
      <c r="F6" s="183" t="s">
        <v>17</v>
      </c>
      <c r="G6" s="181"/>
      <c r="H6" s="22"/>
      <c r="I6" s="22"/>
      <c r="J6" s="22"/>
    </row>
    <row r="7" spans="1:13" ht="18" customHeight="1" x14ac:dyDescent="0.25">
      <c r="A7" s="187" t="s">
        <v>18</v>
      </c>
      <c r="B7" s="411" t="s">
        <v>20</v>
      </c>
      <c r="C7" s="410">
        <v>180</v>
      </c>
      <c r="D7" s="410" t="s">
        <v>21</v>
      </c>
      <c r="E7" s="410" t="s">
        <v>21</v>
      </c>
      <c r="F7" s="412"/>
      <c r="G7" s="181"/>
    </row>
    <row r="8" spans="1:13" ht="18" customHeight="1" x14ac:dyDescent="0.25">
      <c r="A8" s="188" t="s">
        <v>19</v>
      </c>
      <c r="B8" s="411"/>
      <c r="C8" s="410"/>
      <c r="D8" s="410"/>
      <c r="E8" s="410"/>
      <c r="F8" s="412"/>
      <c r="G8" s="181"/>
    </row>
    <row r="9" spans="1:13" ht="26.45" customHeight="1" x14ac:dyDescent="0.25">
      <c r="A9" s="189" t="s">
        <v>69</v>
      </c>
      <c r="B9" s="411" t="s">
        <v>23</v>
      </c>
      <c r="C9" s="410">
        <v>180</v>
      </c>
      <c r="D9" s="410" t="s">
        <v>21</v>
      </c>
      <c r="E9" s="410"/>
      <c r="F9" s="412"/>
      <c r="G9" s="181"/>
    </row>
    <row r="10" spans="1:13" ht="28.35" customHeight="1" x14ac:dyDescent="0.25">
      <c r="A10" s="188" t="s">
        <v>22</v>
      </c>
      <c r="B10" s="411"/>
      <c r="C10" s="410"/>
      <c r="D10" s="410"/>
      <c r="E10" s="410"/>
      <c r="F10" s="412"/>
      <c r="G10" s="181"/>
    </row>
    <row r="11" spans="1:13" ht="18" customHeight="1" x14ac:dyDescent="0.25">
      <c r="A11" s="189" t="s">
        <v>24</v>
      </c>
      <c r="B11" s="411" t="s">
        <v>26</v>
      </c>
      <c r="C11" s="410">
        <v>180</v>
      </c>
      <c r="D11" s="410" t="s">
        <v>21</v>
      </c>
      <c r="E11" s="410" t="s">
        <v>21</v>
      </c>
      <c r="F11" s="412" t="s">
        <v>21</v>
      </c>
      <c r="G11" s="181"/>
    </row>
    <row r="12" spans="1:13" ht="18" customHeight="1" x14ac:dyDescent="0.25">
      <c r="A12" s="188" t="s">
        <v>25</v>
      </c>
      <c r="B12" s="411"/>
      <c r="C12" s="410"/>
      <c r="D12" s="410"/>
      <c r="E12" s="410"/>
      <c r="F12" s="412"/>
      <c r="G12" s="181"/>
    </row>
    <row r="13" spans="1:13" ht="18" customHeight="1" x14ac:dyDescent="0.25">
      <c r="A13" s="187" t="s">
        <v>27</v>
      </c>
      <c r="B13" s="411" t="s">
        <v>28</v>
      </c>
      <c r="C13" s="410">
        <v>180</v>
      </c>
      <c r="D13" s="410" t="s">
        <v>21</v>
      </c>
      <c r="E13" s="410" t="s">
        <v>21</v>
      </c>
      <c r="F13" s="412"/>
      <c r="G13" s="181"/>
    </row>
    <row r="14" spans="1:13" ht="18" customHeight="1" x14ac:dyDescent="0.25">
      <c r="A14" s="188" t="s">
        <v>5</v>
      </c>
      <c r="B14" s="411"/>
      <c r="C14" s="410"/>
      <c r="D14" s="410"/>
      <c r="E14" s="410"/>
      <c r="F14" s="412"/>
      <c r="G14" s="181"/>
    </row>
    <row r="15" spans="1:13" ht="18" customHeight="1" x14ac:dyDescent="0.25">
      <c r="A15" s="187" t="s">
        <v>29</v>
      </c>
      <c r="B15" s="411" t="s">
        <v>30</v>
      </c>
      <c r="C15" s="410">
        <v>180</v>
      </c>
      <c r="D15" s="410" t="s">
        <v>21</v>
      </c>
      <c r="E15" s="410"/>
      <c r="F15" s="412"/>
      <c r="G15" s="181"/>
    </row>
    <row r="16" spans="1:13" ht="18" customHeight="1" x14ac:dyDescent="0.25">
      <c r="A16" s="188" t="s">
        <v>6</v>
      </c>
      <c r="B16" s="411"/>
      <c r="C16" s="410"/>
      <c r="D16" s="410"/>
      <c r="E16" s="410"/>
      <c r="F16" s="412"/>
      <c r="G16" s="181"/>
    </row>
    <row r="17" spans="1:7" ht="18" customHeight="1" x14ac:dyDescent="0.25">
      <c r="A17" s="189" t="s">
        <v>31</v>
      </c>
      <c r="B17" s="411" t="s">
        <v>33</v>
      </c>
      <c r="C17" s="410">
        <v>180</v>
      </c>
      <c r="D17" s="410" t="s">
        <v>21</v>
      </c>
      <c r="E17" s="410"/>
      <c r="F17" s="412"/>
      <c r="G17" s="181"/>
    </row>
    <row r="18" spans="1:7" ht="18" customHeight="1" x14ac:dyDescent="0.25">
      <c r="A18" s="188" t="s">
        <v>32</v>
      </c>
      <c r="B18" s="411"/>
      <c r="C18" s="410"/>
      <c r="D18" s="410"/>
      <c r="E18" s="410"/>
      <c r="F18" s="412"/>
      <c r="G18" s="181"/>
    </row>
    <row r="19" spans="1:7" ht="18" customHeight="1" x14ac:dyDescent="0.25">
      <c r="A19" s="187" t="s">
        <v>34</v>
      </c>
      <c r="B19" s="411" t="s">
        <v>36</v>
      </c>
      <c r="C19" s="410">
        <v>180</v>
      </c>
      <c r="D19" s="410" t="s">
        <v>21</v>
      </c>
      <c r="E19" s="410"/>
      <c r="F19" s="412"/>
      <c r="G19" s="181"/>
    </row>
    <row r="20" spans="1:7" ht="18" customHeight="1" x14ac:dyDescent="0.25">
      <c r="A20" s="188" t="s">
        <v>35</v>
      </c>
      <c r="B20" s="411"/>
      <c r="C20" s="410"/>
      <c r="D20" s="410"/>
      <c r="E20" s="410"/>
      <c r="F20" s="412"/>
      <c r="G20" s="181"/>
    </row>
    <row r="21" spans="1:7" ht="18" customHeight="1" x14ac:dyDescent="0.25">
      <c r="A21" s="187" t="s">
        <v>37</v>
      </c>
      <c r="B21" s="411" t="s">
        <v>39</v>
      </c>
      <c r="C21" s="410">
        <v>180</v>
      </c>
      <c r="D21" s="410" t="s">
        <v>21</v>
      </c>
      <c r="E21" s="410" t="s">
        <v>21</v>
      </c>
      <c r="F21" s="412"/>
      <c r="G21" s="181"/>
    </row>
    <row r="22" spans="1:7" ht="18" customHeight="1" x14ac:dyDescent="0.25">
      <c r="A22" s="188" t="s">
        <v>38</v>
      </c>
      <c r="B22" s="411"/>
      <c r="C22" s="410"/>
      <c r="D22" s="410"/>
      <c r="E22" s="410"/>
      <c r="F22" s="412"/>
      <c r="G22" s="181"/>
    </row>
    <row r="23" spans="1:7" ht="18" customHeight="1" x14ac:dyDescent="0.25">
      <c r="A23" s="187" t="s">
        <v>40</v>
      </c>
      <c r="B23" s="411" t="s">
        <v>42</v>
      </c>
      <c r="C23" s="410">
        <v>180</v>
      </c>
      <c r="D23" s="410" t="s">
        <v>21</v>
      </c>
      <c r="E23" s="410"/>
      <c r="F23" s="412"/>
      <c r="G23" s="181"/>
    </row>
    <row r="24" spans="1:7" ht="18" customHeight="1" x14ac:dyDescent="0.25">
      <c r="A24" s="188" t="s">
        <v>41</v>
      </c>
      <c r="B24" s="411"/>
      <c r="C24" s="410"/>
      <c r="D24" s="410"/>
      <c r="E24" s="410"/>
      <c r="F24" s="412"/>
      <c r="G24" s="181"/>
    </row>
    <row r="25" spans="1:7" ht="18" customHeight="1" x14ac:dyDescent="0.25">
      <c r="A25" s="187" t="s">
        <v>43</v>
      </c>
      <c r="B25" s="411" t="s">
        <v>45</v>
      </c>
      <c r="C25" s="410">
        <v>180</v>
      </c>
      <c r="D25" s="410" t="s">
        <v>21</v>
      </c>
      <c r="E25" s="410"/>
      <c r="F25" s="412"/>
      <c r="G25" s="181"/>
    </row>
    <row r="26" spans="1:7" ht="18" customHeight="1" x14ac:dyDescent="0.25">
      <c r="A26" s="188" t="s">
        <v>44</v>
      </c>
      <c r="B26" s="411"/>
      <c r="C26" s="410"/>
      <c r="D26" s="410"/>
      <c r="E26" s="410"/>
      <c r="F26" s="412"/>
      <c r="G26" s="181"/>
    </row>
    <row r="27" spans="1:7" ht="18" customHeight="1" x14ac:dyDescent="0.25">
      <c r="A27" s="187" t="s">
        <v>46</v>
      </c>
      <c r="B27" s="411" t="s">
        <v>48</v>
      </c>
      <c r="C27" s="410">
        <v>240</v>
      </c>
      <c r="D27" s="410" t="s">
        <v>21</v>
      </c>
      <c r="E27" s="410"/>
      <c r="F27" s="412"/>
      <c r="G27" s="181"/>
    </row>
    <row r="28" spans="1:7" ht="18" customHeight="1" x14ac:dyDescent="0.25">
      <c r="A28" s="188" t="s">
        <v>47</v>
      </c>
      <c r="B28" s="411"/>
      <c r="C28" s="410"/>
      <c r="D28" s="410"/>
      <c r="E28" s="410"/>
      <c r="F28" s="412"/>
      <c r="G28" s="181"/>
    </row>
    <row r="29" spans="1:7" ht="18" customHeight="1" x14ac:dyDescent="0.25">
      <c r="A29" s="190" t="s">
        <v>49</v>
      </c>
      <c r="B29" s="413" t="s">
        <v>50</v>
      </c>
      <c r="C29" s="399">
        <v>180</v>
      </c>
      <c r="D29" s="414"/>
      <c r="E29" s="414"/>
      <c r="F29" s="415" t="s">
        <v>21</v>
      </c>
      <c r="G29" s="181"/>
    </row>
    <row r="30" spans="1:7" ht="18" customHeight="1" x14ac:dyDescent="0.25">
      <c r="A30" s="191" t="s">
        <v>70</v>
      </c>
      <c r="B30" s="413"/>
      <c r="C30" s="399"/>
      <c r="D30" s="414"/>
      <c r="E30" s="414"/>
      <c r="F30" s="415"/>
      <c r="G30" s="181"/>
    </row>
    <row r="31" spans="1:7" ht="17.45" customHeight="1" x14ac:dyDescent="0.25">
      <c r="A31" s="192" t="s">
        <v>207</v>
      </c>
      <c r="B31" s="397" t="s">
        <v>208</v>
      </c>
      <c r="C31" s="399">
        <v>180</v>
      </c>
      <c r="D31" s="401" t="s">
        <v>21</v>
      </c>
      <c r="E31" s="401" t="s">
        <v>21</v>
      </c>
      <c r="F31" s="403" t="s">
        <v>21</v>
      </c>
      <c r="G31" s="181"/>
    </row>
    <row r="32" spans="1:7" ht="18" customHeight="1" thickBot="1" x14ac:dyDescent="0.3">
      <c r="A32" s="193" t="s">
        <v>209</v>
      </c>
      <c r="B32" s="398"/>
      <c r="C32" s="400"/>
      <c r="D32" s="402"/>
      <c r="E32" s="402"/>
      <c r="F32" s="404"/>
      <c r="G32" s="181"/>
    </row>
    <row r="33" spans="1:7" ht="24.6" customHeight="1" thickBot="1" x14ac:dyDescent="0.3">
      <c r="G33" s="181"/>
    </row>
    <row r="34" spans="1:7" ht="15.75" x14ac:dyDescent="0.25">
      <c r="A34" s="184" t="s">
        <v>11</v>
      </c>
      <c r="B34" s="405" t="s">
        <v>67</v>
      </c>
      <c r="C34" s="405" t="s">
        <v>68</v>
      </c>
      <c r="D34" s="405" t="s">
        <v>13</v>
      </c>
      <c r="E34" s="405"/>
      <c r="F34" s="407"/>
      <c r="G34" s="181"/>
    </row>
    <row r="35" spans="1:7" ht="27.75" customHeight="1" x14ac:dyDescent="0.25">
      <c r="A35" s="185" t="s">
        <v>12</v>
      </c>
      <c r="B35" s="406"/>
      <c r="C35" s="406"/>
      <c r="D35" s="408" t="s">
        <v>14</v>
      </c>
      <c r="E35" s="408"/>
      <c r="F35" s="409"/>
      <c r="G35" s="181"/>
    </row>
    <row r="36" spans="1:7" ht="15.75" x14ac:dyDescent="0.25">
      <c r="A36" s="186"/>
      <c r="B36" s="406"/>
      <c r="C36" s="406"/>
      <c r="D36" s="182" t="s">
        <v>15</v>
      </c>
      <c r="E36" s="182" t="s">
        <v>16</v>
      </c>
      <c r="F36" s="183" t="s">
        <v>17</v>
      </c>
      <c r="G36" s="181"/>
    </row>
    <row r="37" spans="1:7" ht="18" customHeight="1" x14ac:dyDescent="0.25">
      <c r="A37" s="187" t="s">
        <v>51</v>
      </c>
      <c r="B37" s="411" t="s">
        <v>53</v>
      </c>
      <c r="C37" s="410">
        <v>360</v>
      </c>
      <c r="D37" s="410" t="s">
        <v>21</v>
      </c>
      <c r="E37" s="410"/>
      <c r="F37" s="412" t="s">
        <v>21</v>
      </c>
      <c r="G37" s="181"/>
    </row>
    <row r="38" spans="1:7" ht="18" customHeight="1" x14ac:dyDescent="0.25">
      <c r="A38" s="188" t="s">
        <v>52</v>
      </c>
      <c r="B38" s="411"/>
      <c r="C38" s="410"/>
      <c r="D38" s="410"/>
      <c r="E38" s="410"/>
      <c r="F38" s="412"/>
      <c r="G38" s="181"/>
    </row>
    <row r="39" spans="1:7" ht="18" customHeight="1" x14ac:dyDescent="0.25">
      <c r="A39" s="189" t="s">
        <v>54</v>
      </c>
      <c r="B39" s="411" t="s">
        <v>55</v>
      </c>
      <c r="C39" s="410">
        <v>360</v>
      </c>
      <c r="D39" s="410" t="s">
        <v>21</v>
      </c>
      <c r="E39" s="410" t="s">
        <v>21</v>
      </c>
      <c r="F39" s="412" t="s">
        <v>21</v>
      </c>
      <c r="G39" s="181"/>
    </row>
    <row r="40" spans="1:7" ht="18" customHeight="1" x14ac:dyDescent="0.25">
      <c r="A40" s="188" t="s">
        <v>4</v>
      </c>
      <c r="B40" s="411"/>
      <c r="C40" s="410"/>
      <c r="D40" s="410"/>
      <c r="E40" s="410"/>
      <c r="F40" s="412"/>
      <c r="G40" s="181"/>
    </row>
    <row r="41" spans="1:7" ht="18" customHeight="1" x14ac:dyDescent="0.25">
      <c r="A41" s="187" t="s">
        <v>27</v>
      </c>
      <c r="B41" s="411" t="s">
        <v>56</v>
      </c>
      <c r="C41" s="410">
        <v>360</v>
      </c>
      <c r="D41" s="410" t="s">
        <v>21</v>
      </c>
      <c r="E41" s="410" t="s">
        <v>21</v>
      </c>
      <c r="F41" s="412" t="s">
        <v>21</v>
      </c>
      <c r="G41" s="181"/>
    </row>
    <row r="42" spans="1:7" ht="18" customHeight="1" x14ac:dyDescent="0.25">
      <c r="A42" s="188" t="s">
        <v>5</v>
      </c>
      <c r="B42" s="411"/>
      <c r="C42" s="410"/>
      <c r="D42" s="410"/>
      <c r="E42" s="410"/>
      <c r="F42" s="412"/>
      <c r="G42" s="181"/>
    </row>
    <row r="43" spans="1:7" ht="18" customHeight="1" x14ac:dyDescent="0.25">
      <c r="A43" s="187" t="s">
        <v>29</v>
      </c>
      <c r="B43" s="411" t="s">
        <v>57</v>
      </c>
      <c r="C43" s="410">
        <v>360</v>
      </c>
      <c r="D43" s="410" t="s">
        <v>21</v>
      </c>
      <c r="E43" s="410"/>
      <c r="F43" s="412"/>
      <c r="G43" s="181"/>
    </row>
    <row r="44" spans="1:7" ht="18" customHeight="1" x14ac:dyDescent="0.25">
      <c r="A44" s="188" t="s">
        <v>6</v>
      </c>
      <c r="B44" s="411"/>
      <c r="C44" s="410"/>
      <c r="D44" s="410"/>
      <c r="E44" s="410"/>
      <c r="F44" s="412"/>
      <c r="G44" s="181"/>
    </row>
    <row r="45" spans="1:7" ht="18" customHeight="1" x14ac:dyDescent="0.25">
      <c r="A45" s="189" t="s">
        <v>58</v>
      </c>
      <c r="B45" s="411" t="s">
        <v>59</v>
      </c>
      <c r="C45" s="410">
        <v>360</v>
      </c>
      <c r="D45" s="410" t="s">
        <v>21</v>
      </c>
      <c r="E45" s="410"/>
      <c r="F45" s="412" t="s">
        <v>21</v>
      </c>
      <c r="G45" s="181"/>
    </row>
    <row r="46" spans="1:7" ht="18" customHeight="1" x14ac:dyDescent="0.25">
      <c r="A46" s="188" t="s">
        <v>7</v>
      </c>
      <c r="B46" s="411"/>
      <c r="C46" s="410"/>
      <c r="D46" s="410"/>
      <c r="E46" s="410"/>
      <c r="F46" s="412"/>
      <c r="G46" s="181"/>
    </row>
    <row r="47" spans="1:7" ht="18" customHeight="1" x14ac:dyDescent="0.25">
      <c r="A47" s="187" t="s">
        <v>34</v>
      </c>
      <c r="B47" s="411" t="s">
        <v>60</v>
      </c>
      <c r="C47" s="410">
        <v>360</v>
      </c>
      <c r="D47" s="410" t="s">
        <v>21</v>
      </c>
      <c r="E47" s="410"/>
      <c r="F47" s="412" t="s">
        <v>21</v>
      </c>
      <c r="G47" s="181"/>
    </row>
    <row r="48" spans="1:7" ht="18" customHeight="1" x14ac:dyDescent="0.25">
      <c r="A48" s="188" t="s">
        <v>35</v>
      </c>
      <c r="B48" s="411"/>
      <c r="C48" s="410"/>
      <c r="D48" s="410"/>
      <c r="E48" s="410"/>
      <c r="F48" s="412"/>
      <c r="G48" s="181"/>
    </row>
    <row r="49" spans="1:7" ht="18" customHeight="1" x14ac:dyDescent="0.25">
      <c r="A49" s="187" t="s">
        <v>37</v>
      </c>
      <c r="B49" s="411" t="s">
        <v>61</v>
      </c>
      <c r="C49" s="410">
        <v>360</v>
      </c>
      <c r="D49" s="410" t="s">
        <v>21</v>
      </c>
      <c r="E49" s="410" t="s">
        <v>21</v>
      </c>
      <c r="F49" s="412" t="s">
        <v>21</v>
      </c>
      <c r="G49" s="181"/>
    </row>
    <row r="50" spans="1:7" ht="18" customHeight="1" x14ac:dyDescent="0.25">
      <c r="A50" s="188" t="s">
        <v>38</v>
      </c>
      <c r="B50" s="411"/>
      <c r="C50" s="410"/>
      <c r="D50" s="410"/>
      <c r="E50" s="410"/>
      <c r="F50" s="412"/>
      <c r="G50" s="181"/>
    </row>
    <row r="51" spans="1:7" ht="18" customHeight="1" x14ac:dyDescent="0.25">
      <c r="A51" s="187" t="s">
        <v>40</v>
      </c>
      <c r="B51" s="411" t="s">
        <v>62</v>
      </c>
      <c r="C51" s="410">
        <v>360</v>
      </c>
      <c r="D51" s="410" t="s">
        <v>21</v>
      </c>
      <c r="E51" s="410"/>
      <c r="F51" s="412"/>
      <c r="G51" s="181"/>
    </row>
    <row r="52" spans="1:7" ht="18" customHeight="1" x14ac:dyDescent="0.25">
      <c r="A52" s="188" t="s">
        <v>41</v>
      </c>
      <c r="B52" s="411"/>
      <c r="C52" s="410"/>
      <c r="D52" s="410"/>
      <c r="E52" s="410"/>
      <c r="F52" s="412"/>
      <c r="G52" s="181"/>
    </row>
    <row r="53" spans="1:7" ht="18" customHeight="1" x14ac:dyDescent="0.25">
      <c r="A53" s="187" t="s">
        <v>43</v>
      </c>
      <c r="B53" s="411" t="s">
        <v>63</v>
      </c>
      <c r="C53" s="410">
        <v>360</v>
      </c>
      <c r="D53" s="410" t="s">
        <v>21</v>
      </c>
      <c r="E53" s="410"/>
      <c r="F53" s="412"/>
      <c r="G53" s="181"/>
    </row>
    <row r="54" spans="1:7" ht="18" customHeight="1" x14ac:dyDescent="0.25">
      <c r="A54" s="188" t="s">
        <v>44</v>
      </c>
      <c r="B54" s="411"/>
      <c r="C54" s="410"/>
      <c r="D54" s="410"/>
      <c r="E54" s="410"/>
      <c r="F54" s="412"/>
      <c r="G54" s="181"/>
    </row>
    <row r="55" spans="1:7" ht="18" customHeight="1" x14ac:dyDescent="0.25">
      <c r="A55" s="187" t="s">
        <v>64</v>
      </c>
      <c r="B55" s="411" t="s">
        <v>65</v>
      </c>
      <c r="C55" s="410">
        <v>360</v>
      </c>
      <c r="D55" s="410" t="s">
        <v>21</v>
      </c>
      <c r="E55" s="410"/>
      <c r="F55" s="412"/>
      <c r="G55" s="181"/>
    </row>
    <row r="56" spans="1:7" ht="18" customHeight="1" x14ac:dyDescent="0.25">
      <c r="A56" s="188" t="s">
        <v>8</v>
      </c>
      <c r="B56" s="411"/>
      <c r="C56" s="410"/>
      <c r="D56" s="410"/>
      <c r="E56" s="410"/>
      <c r="F56" s="412"/>
      <c r="G56" s="181"/>
    </row>
    <row r="57" spans="1:7" ht="18" customHeight="1" x14ac:dyDescent="0.25">
      <c r="A57" s="187" t="s">
        <v>18</v>
      </c>
      <c r="B57" s="411" t="s">
        <v>66</v>
      </c>
      <c r="C57" s="410">
        <v>360</v>
      </c>
      <c r="D57" s="410" t="s">
        <v>21</v>
      </c>
      <c r="E57" s="410" t="s">
        <v>21</v>
      </c>
      <c r="F57" s="412" t="s">
        <v>21</v>
      </c>
      <c r="G57" s="181"/>
    </row>
    <row r="58" spans="1:7" ht="18" customHeight="1" x14ac:dyDescent="0.25">
      <c r="A58" s="188" t="s">
        <v>19</v>
      </c>
      <c r="B58" s="411"/>
      <c r="C58" s="410"/>
      <c r="D58" s="410"/>
      <c r="E58" s="410"/>
      <c r="F58" s="412"/>
      <c r="G58" s="181"/>
    </row>
    <row r="59" spans="1:7" ht="17.45" customHeight="1" x14ac:dyDescent="0.25">
      <c r="A59" s="192" t="s">
        <v>207</v>
      </c>
      <c r="B59" s="397" t="s">
        <v>210</v>
      </c>
      <c r="C59" s="399">
        <v>360</v>
      </c>
      <c r="D59" s="401" t="s">
        <v>21</v>
      </c>
      <c r="E59" s="401" t="s">
        <v>21</v>
      </c>
      <c r="F59" s="403" t="s">
        <v>21</v>
      </c>
      <c r="G59" s="181"/>
    </row>
    <row r="60" spans="1:7" ht="18" customHeight="1" thickBot="1" x14ac:dyDescent="0.3">
      <c r="A60" s="193" t="s">
        <v>209</v>
      </c>
      <c r="B60" s="398"/>
      <c r="C60" s="400"/>
      <c r="D60" s="402"/>
      <c r="E60" s="402"/>
      <c r="F60" s="404"/>
      <c r="G60" s="181"/>
    </row>
    <row r="61" spans="1:7" x14ac:dyDescent="0.25">
      <c r="A61" s="20"/>
      <c r="B61" s="20"/>
      <c r="C61" s="20"/>
      <c r="D61" s="20"/>
      <c r="E61" s="20"/>
      <c r="F61" s="20"/>
      <c r="G61" s="181"/>
    </row>
    <row r="62" spans="1:7" x14ac:dyDescent="0.25">
      <c r="A62" s="20"/>
      <c r="B62" s="20"/>
      <c r="C62" s="20"/>
      <c r="D62" s="20"/>
      <c r="E62" s="20"/>
      <c r="F62" s="20"/>
      <c r="G62" s="181"/>
    </row>
    <row r="63" spans="1:7" x14ac:dyDescent="0.25">
      <c r="A63" s="20"/>
      <c r="B63" s="20"/>
      <c r="C63" s="20"/>
      <c r="D63" s="20"/>
      <c r="E63" s="20"/>
      <c r="F63" s="20"/>
      <c r="G63" s="181"/>
    </row>
    <row r="64" spans="1:7" x14ac:dyDescent="0.25">
      <c r="A64" s="20"/>
      <c r="B64" s="20"/>
      <c r="C64" s="20"/>
      <c r="D64" s="20"/>
      <c r="E64" s="20"/>
      <c r="F64" s="20"/>
      <c r="G64" s="181"/>
    </row>
    <row r="65" spans="1:7" x14ac:dyDescent="0.25">
      <c r="A65" s="20"/>
      <c r="B65" s="20"/>
      <c r="C65" s="20"/>
      <c r="D65" s="20"/>
      <c r="E65" s="20"/>
      <c r="F65" s="20"/>
      <c r="G65" s="181"/>
    </row>
    <row r="66" spans="1:7" x14ac:dyDescent="0.25">
      <c r="A66" s="20"/>
      <c r="B66" s="20"/>
      <c r="C66" s="20"/>
      <c r="D66" s="20"/>
      <c r="E66" s="20"/>
      <c r="F66" s="20"/>
      <c r="G66" s="181"/>
    </row>
    <row r="67" spans="1:7" x14ac:dyDescent="0.25">
      <c r="A67" s="20"/>
      <c r="B67" s="20"/>
      <c r="C67" s="20"/>
      <c r="D67" s="20"/>
      <c r="E67" s="20"/>
      <c r="F67" s="20"/>
      <c r="G67" s="181"/>
    </row>
    <row r="68" spans="1:7" x14ac:dyDescent="0.25">
      <c r="A68" s="20"/>
      <c r="B68" s="20"/>
      <c r="C68" s="20"/>
      <c r="D68" s="20"/>
      <c r="E68" s="20"/>
      <c r="F68" s="20"/>
      <c r="G68" s="181"/>
    </row>
    <row r="69" spans="1:7" x14ac:dyDescent="0.25">
      <c r="A69" s="20"/>
      <c r="B69" s="20"/>
      <c r="C69" s="20"/>
      <c r="D69" s="20"/>
      <c r="E69" s="20"/>
      <c r="F69" s="20"/>
      <c r="G69" s="181"/>
    </row>
    <row r="70" spans="1:7" x14ac:dyDescent="0.25">
      <c r="A70" s="20"/>
      <c r="B70" s="20"/>
      <c r="C70" s="20"/>
      <c r="D70" s="20"/>
      <c r="E70" s="20"/>
      <c r="F70" s="20"/>
      <c r="G70" s="181"/>
    </row>
    <row r="71" spans="1:7" x14ac:dyDescent="0.25">
      <c r="A71" s="20"/>
      <c r="B71" s="20"/>
      <c r="C71" s="20"/>
      <c r="D71" s="20"/>
      <c r="E71" s="20"/>
      <c r="F71" s="20"/>
      <c r="G71" s="181"/>
    </row>
    <row r="72" spans="1:7" x14ac:dyDescent="0.25">
      <c r="A72" s="20"/>
      <c r="B72" s="20"/>
      <c r="C72" s="20"/>
      <c r="D72" s="20"/>
      <c r="E72" s="20"/>
      <c r="F72" s="20"/>
      <c r="G72" s="181"/>
    </row>
    <row r="73" spans="1:7" x14ac:dyDescent="0.25">
      <c r="A73" s="20"/>
      <c r="B73" s="20"/>
      <c r="C73" s="20"/>
      <c r="D73" s="20"/>
      <c r="E73" s="20"/>
      <c r="F73" s="20"/>
      <c r="G73" s="181"/>
    </row>
    <row r="74" spans="1:7" x14ac:dyDescent="0.25">
      <c r="A74" s="20"/>
      <c r="B74" s="20"/>
      <c r="C74" s="20"/>
      <c r="D74" s="20"/>
      <c r="E74" s="20"/>
      <c r="F74" s="20"/>
      <c r="G74" s="181"/>
    </row>
    <row r="75" spans="1:7" x14ac:dyDescent="0.25">
      <c r="A75" s="20"/>
      <c r="B75" s="20"/>
      <c r="C75" s="20"/>
      <c r="D75" s="20"/>
      <c r="E75" s="20"/>
      <c r="F75" s="20"/>
      <c r="G75" s="181"/>
    </row>
    <row r="76" spans="1:7" x14ac:dyDescent="0.25">
      <c r="A76" s="20"/>
      <c r="B76" s="20"/>
      <c r="C76" s="20"/>
      <c r="D76" s="20"/>
      <c r="E76" s="20"/>
      <c r="F76" s="20"/>
      <c r="G76" s="181"/>
    </row>
    <row r="77" spans="1:7" x14ac:dyDescent="0.25">
      <c r="A77" s="20"/>
      <c r="B77" s="20"/>
      <c r="C77" s="20"/>
      <c r="D77" s="20"/>
      <c r="E77" s="20"/>
      <c r="F77" s="20"/>
      <c r="G77" s="181"/>
    </row>
    <row r="78" spans="1:7" x14ac:dyDescent="0.25">
      <c r="A78" s="20"/>
      <c r="B78" s="20"/>
      <c r="C78" s="20"/>
      <c r="D78" s="20"/>
      <c r="E78" s="20"/>
      <c r="F78" s="20"/>
      <c r="G78" s="181"/>
    </row>
    <row r="79" spans="1:7" x14ac:dyDescent="0.25">
      <c r="A79" s="20"/>
      <c r="B79" s="20"/>
      <c r="C79" s="20"/>
      <c r="D79" s="20"/>
      <c r="E79" s="20"/>
      <c r="F79" s="20"/>
      <c r="G79" s="181"/>
    </row>
    <row r="80" spans="1:7" x14ac:dyDescent="0.25">
      <c r="A80" s="20"/>
      <c r="B80" s="20"/>
      <c r="C80" s="20"/>
      <c r="D80" s="20"/>
      <c r="E80" s="20"/>
      <c r="F80" s="20"/>
      <c r="G80" s="181"/>
    </row>
    <row r="81" spans="1:7" x14ac:dyDescent="0.25">
      <c r="A81" s="20"/>
      <c r="B81" s="20"/>
      <c r="C81" s="20"/>
      <c r="D81" s="20"/>
      <c r="E81" s="20"/>
      <c r="F81" s="20"/>
      <c r="G81" s="181"/>
    </row>
    <row r="82" spans="1:7" x14ac:dyDescent="0.25">
      <c r="A82" s="20"/>
      <c r="B82" s="20"/>
      <c r="C82" s="20"/>
      <c r="D82" s="20"/>
      <c r="E82" s="20"/>
      <c r="F82" s="20"/>
      <c r="G82" s="181"/>
    </row>
    <row r="83" spans="1:7" x14ac:dyDescent="0.25">
      <c r="A83" s="20"/>
      <c r="B83" s="20"/>
      <c r="C83" s="20"/>
      <c r="D83" s="20"/>
      <c r="E83" s="20"/>
      <c r="F83" s="20"/>
      <c r="G83" s="181"/>
    </row>
    <row r="84" spans="1:7" x14ac:dyDescent="0.25">
      <c r="A84" s="20"/>
      <c r="B84" s="20"/>
      <c r="C84" s="20"/>
      <c r="D84" s="20"/>
      <c r="E84" s="20"/>
      <c r="F84" s="20"/>
      <c r="G84" s="181"/>
    </row>
    <row r="85" spans="1:7" x14ac:dyDescent="0.25">
      <c r="A85" s="20"/>
      <c r="B85" s="20"/>
      <c r="C85" s="20"/>
      <c r="D85" s="20"/>
      <c r="E85" s="20"/>
      <c r="F85" s="20"/>
      <c r="G85" s="181"/>
    </row>
    <row r="86" spans="1:7" x14ac:dyDescent="0.25">
      <c r="A86" s="20"/>
      <c r="B86" s="20"/>
      <c r="C86" s="20"/>
      <c r="D86" s="20"/>
      <c r="E86" s="20"/>
      <c r="F86" s="20"/>
      <c r="G86" s="181"/>
    </row>
    <row r="87" spans="1:7" x14ac:dyDescent="0.25">
      <c r="A87" s="20"/>
      <c r="B87" s="20"/>
      <c r="C87" s="20"/>
      <c r="D87" s="20"/>
      <c r="E87" s="20"/>
      <c r="F87" s="20"/>
      <c r="G87" s="181"/>
    </row>
    <row r="88" spans="1:7" x14ac:dyDescent="0.25">
      <c r="A88" s="20"/>
      <c r="B88" s="20"/>
      <c r="C88" s="20"/>
      <c r="D88" s="20"/>
      <c r="E88" s="20"/>
      <c r="F88" s="20"/>
      <c r="G88" s="181"/>
    </row>
    <row r="89" spans="1:7" x14ac:dyDescent="0.25">
      <c r="A89" s="20"/>
      <c r="B89" s="20"/>
      <c r="C89" s="20"/>
      <c r="D89" s="20"/>
      <c r="E89" s="20"/>
      <c r="F89" s="20"/>
      <c r="G89" s="181"/>
    </row>
    <row r="90" spans="1:7" x14ac:dyDescent="0.25">
      <c r="A90" s="20"/>
      <c r="B90" s="20"/>
      <c r="C90" s="20"/>
      <c r="D90" s="20"/>
      <c r="E90" s="20"/>
      <c r="F90" s="20"/>
      <c r="G90" s="181"/>
    </row>
    <row r="91" spans="1:7" x14ac:dyDescent="0.25">
      <c r="A91" s="20"/>
      <c r="B91" s="20"/>
      <c r="C91" s="20"/>
      <c r="D91" s="20"/>
      <c r="E91" s="20"/>
      <c r="F91" s="20"/>
      <c r="G91" s="181"/>
    </row>
    <row r="92" spans="1:7" x14ac:dyDescent="0.25">
      <c r="A92" s="20"/>
      <c r="B92" s="20"/>
      <c r="C92" s="20"/>
      <c r="D92" s="20"/>
      <c r="E92" s="20"/>
      <c r="F92" s="20"/>
      <c r="G92" s="181"/>
    </row>
    <row r="93" spans="1:7" x14ac:dyDescent="0.25">
      <c r="A93" s="20"/>
      <c r="B93" s="20"/>
      <c r="C93" s="20"/>
      <c r="D93" s="20"/>
      <c r="E93" s="20"/>
      <c r="F93" s="20"/>
      <c r="G93" s="181"/>
    </row>
    <row r="94" spans="1:7" x14ac:dyDescent="0.25">
      <c r="A94" s="20"/>
      <c r="B94" s="20"/>
      <c r="C94" s="20"/>
      <c r="D94" s="20"/>
      <c r="E94" s="20"/>
      <c r="F94" s="20"/>
      <c r="G94" s="181"/>
    </row>
    <row r="95" spans="1:7" x14ac:dyDescent="0.25">
      <c r="A95" s="20"/>
      <c r="B95" s="20"/>
      <c r="C95" s="20"/>
      <c r="D95" s="20"/>
      <c r="E95" s="20"/>
      <c r="F95" s="20"/>
      <c r="G95" s="181"/>
    </row>
    <row r="96" spans="1:7" x14ac:dyDescent="0.25">
      <c r="A96" s="20"/>
      <c r="B96" s="20"/>
      <c r="C96" s="20"/>
      <c r="D96" s="20"/>
      <c r="E96" s="20"/>
      <c r="F96" s="20"/>
      <c r="G96" s="181"/>
    </row>
    <row r="97" spans="1:7" x14ac:dyDescent="0.25">
      <c r="A97" s="20"/>
      <c r="B97" s="20"/>
      <c r="C97" s="20"/>
      <c r="D97" s="20"/>
      <c r="E97" s="20"/>
      <c r="F97" s="20"/>
      <c r="G97" s="181"/>
    </row>
    <row r="98" spans="1:7" x14ac:dyDescent="0.25">
      <c r="A98" s="20"/>
      <c r="B98" s="20"/>
      <c r="C98" s="20"/>
      <c r="D98" s="20"/>
      <c r="E98" s="20"/>
      <c r="F98" s="20"/>
      <c r="G98" s="181"/>
    </row>
    <row r="99" spans="1:7" x14ac:dyDescent="0.25">
      <c r="A99" s="20"/>
      <c r="B99" s="20"/>
      <c r="C99" s="20"/>
      <c r="D99" s="20"/>
      <c r="E99" s="20"/>
      <c r="F99" s="20"/>
      <c r="G99" s="181"/>
    </row>
    <row r="100" spans="1:7" x14ac:dyDescent="0.25">
      <c r="A100" s="20"/>
      <c r="B100" s="20"/>
      <c r="C100" s="20"/>
      <c r="D100" s="20"/>
      <c r="E100" s="20"/>
      <c r="F100" s="20"/>
      <c r="G100" s="181"/>
    </row>
    <row r="101" spans="1:7" x14ac:dyDescent="0.25">
      <c r="A101" s="20"/>
      <c r="B101" s="20"/>
      <c r="C101" s="20"/>
      <c r="D101" s="20"/>
      <c r="E101" s="20"/>
      <c r="F101" s="20"/>
      <c r="G101" s="181"/>
    </row>
    <row r="102" spans="1:7" x14ac:dyDescent="0.25">
      <c r="A102" s="20"/>
      <c r="B102" s="20"/>
      <c r="C102" s="20"/>
      <c r="D102" s="20"/>
      <c r="E102" s="20"/>
      <c r="F102" s="20"/>
      <c r="G102" s="181"/>
    </row>
    <row r="103" spans="1:7" x14ac:dyDescent="0.25">
      <c r="A103" s="20"/>
      <c r="B103" s="20"/>
      <c r="C103" s="20"/>
      <c r="D103" s="20"/>
      <c r="E103" s="20"/>
      <c r="F103" s="20"/>
      <c r="G103" s="181"/>
    </row>
    <row r="104" spans="1:7" x14ac:dyDescent="0.25">
      <c r="A104" s="20"/>
      <c r="B104" s="20"/>
      <c r="C104" s="20"/>
      <c r="D104" s="20"/>
      <c r="E104" s="20"/>
      <c r="F104" s="20"/>
      <c r="G104" s="181"/>
    </row>
    <row r="105" spans="1:7" x14ac:dyDescent="0.25">
      <c r="A105" s="20"/>
      <c r="B105" s="20"/>
      <c r="C105" s="20"/>
      <c r="D105" s="20"/>
      <c r="E105" s="20"/>
      <c r="F105" s="20"/>
      <c r="G105" s="181"/>
    </row>
    <row r="106" spans="1:7" x14ac:dyDescent="0.25">
      <c r="A106" s="20"/>
      <c r="B106" s="20"/>
      <c r="C106" s="20"/>
      <c r="D106" s="20"/>
      <c r="E106" s="20"/>
      <c r="F106" s="20"/>
      <c r="G106" s="181"/>
    </row>
    <row r="107" spans="1:7" x14ac:dyDescent="0.25">
      <c r="A107" s="20"/>
      <c r="B107" s="20"/>
      <c r="C107" s="20"/>
      <c r="D107" s="20"/>
      <c r="E107" s="20"/>
      <c r="F107" s="20"/>
      <c r="G107" s="181"/>
    </row>
    <row r="108" spans="1:7" x14ac:dyDescent="0.25">
      <c r="A108" s="20"/>
      <c r="B108" s="20"/>
      <c r="C108" s="20"/>
      <c r="D108" s="20"/>
      <c r="E108" s="20"/>
      <c r="F108" s="20"/>
      <c r="G108" s="181"/>
    </row>
    <row r="109" spans="1:7" x14ac:dyDescent="0.25">
      <c r="A109" s="20"/>
      <c r="B109" s="20"/>
      <c r="C109" s="20"/>
      <c r="D109" s="20"/>
      <c r="E109" s="20"/>
      <c r="F109" s="20"/>
      <c r="G109" s="181"/>
    </row>
    <row r="110" spans="1:7" x14ac:dyDescent="0.25">
      <c r="A110" s="20"/>
      <c r="B110" s="20"/>
      <c r="C110" s="20"/>
      <c r="D110" s="20"/>
      <c r="E110" s="20"/>
      <c r="F110" s="20"/>
      <c r="G110" s="181"/>
    </row>
    <row r="111" spans="1:7" x14ac:dyDescent="0.25">
      <c r="A111" s="20"/>
      <c r="B111" s="20"/>
      <c r="C111" s="20"/>
      <c r="D111" s="20"/>
      <c r="E111" s="20"/>
      <c r="F111" s="20"/>
      <c r="G111" s="181"/>
    </row>
    <row r="112" spans="1:7" x14ac:dyDescent="0.25">
      <c r="A112" s="20"/>
      <c r="B112" s="20"/>
      <c r="C112" s="20"/>
      <c r="D112" s="20"/>
      <c r="E112" s="20"/>
      <c r="F112" s="20"/>
      <c r="G112" s="181"/>
    </row>
    <row r="113" spans="1:7" x14ac:dyDescent="0.25">
      <c r="A113" s="20"/>
      <c r="B113" s="20"/>
      <c r="C113" s="20"/>
      <c r="D113" s="20"/>
      <c r="E113" s="20"/>
      <c r="F113" s="20"/>
      <c r="G113" s="181"/>
    </row>
    <row r="114" spans="1:7" x14ac:dyDescent="0.25">
      <c r="A114" s="20"/>
      <c r="B114" s="20"/>
      <c r="C114" s="20"/>
      <c r="D114" s="20"/>
      <c r="E114" s="20"/>
      <c r="F114" s="20"/>
      <c r="G114" s="181"/>
    </row>
    <row r="115" spans="1:7" x14ac:dyDescent="0.25">
      <c r="A115" s="20"/>
      <c r="B115" s="20"/>
      <c r="C115" s="20"/>
      <c r="D115" s="20"/>
      <c r="E115" s="20"/>
      <c r="F115" s="20"/>
      <c r="G115" s="181"/>
    </row>
    <row r="116" spans="1:7" x14ac:dyDescent="0.25">
      <c r="A116" s="20"/>
      <c r="B116" s="20"/>
      <c r="C116" s="20"/>
      <c r="D116" s="20"/>
      <c r="E116" s="20"/>
      <c r="F116" s="20"/>
      <c r="G116" s="181"/>
    </row>
    <row r="117" spans="1:7" x14ac:dyDescent="0.25">
      <c r="A117" s="20"/>
      <c r="B117" s="20"/>
      <c r="C117" s="20"/>
      <c r="D117" s="20"/>
      <c r="E117" s="20"/>
      <c r="F117" s="20"/>
      <c r="G117" s="181"/>
    </row>
    <row r="118" spans="1:7" x14ac:dyDescent="0.25">
      <c r="A118" s="20"/>
      <c r="B118" s="20"/>
      <c r="C118" s="20"/>
      <c r="D118" s="20"/>
      <c r="E118" s="20"/>
      <c r="F118" s="20"/>
      <c r="G118" s="181"/>
    </row>
    <row r="119" spans="1:7" x14ac:dyDescent="0.25">
      <c r="A119" s="20"/>
      <c r="B119" s="20"/>
      <c r="C119" s="20"/>
      <c r="D119" s="20"/>
      <c r="E119" s="20"/>
      <c r="F119" s="20"/>
      <c r="G119" s="181"/>
    </row>
    <row r="120" spans="1:7" x14ac:dyDescent="0.25">
      <c r="A120" s="20"/>
      <c r="B120" s="20"/>
      <c r="C120" s="20"/>
      <c r="D120" s="20"/>
      <c r="E120" s="20"/>
      <c r="F120" s="20"/>
      <c r="G120" s="181"/>
    </row>
    <row r="121" spans="1:7" x14ac:dyDescent="0.25">
      <c r="A121" s="20"/>
      <c r="B121" s="20"/>
      <c r="C121" s="20"/>
      <c r="D121" s="20"/>
      <c r="E121" s="20"/>
      <c r="F121" s="20"/>
      <c r="G121" s="181"/>
    </row>
    <row r="122" spans="1:7" x14ac:dyDescent="0.25">
      <c r="A122" s="20"/>
      <c r="B122" s="20"/>
      <c r="C122" s="20"/>
      <c r="D122" s="20"/>
      <c r="E122" s="20"/>
      <c r="F122" s="20"/>
      <c r="G122" s="181"/>
    </row>
    <row r="123" spans="1:7" x14ac:dyDescent="0.25">
      <c r="A123" s="20"/>
      <c r="B123" s="20"/>
      <c r="C123" s="20"/>
      <c r="D123" s="20"/>
      <c r="E123" s="20"/>
      <c r="F123" s="20"/>
      <c r="G123" s="181"/>
    </row>
    <row r="124" spans="1:7" x14ac:dyDescent="0.25">
      <c r="A124" s="20"/>
      <c r="B124" s="20"/>
      <c r="C124" s="20"/>
      <c r="D124" s="20"/>
      <c r="E124" s="20"/>
      <c r="F124" s="20"/>
      <c r="G124" s="181"/>
    </row>
    <row r="125" spans="1:7" x14ac:dyDescent="0.25">
      <c r="A125" s="20"/>
      <c r="B125" s="20"/>
      <c r="C125" s="20"/>
      <c r="D125" s="20"/>
      <c r="E125" s="20"/>
      <c r="F125" s="20"/>
      <c r="G125" s="181"/>
    </row>
    <row r="126" spans="1:7" x14ac:dyDescent="0.25">
      <c r="A126" s="20"/>
      <c r="B126" s="20"/>
      <c r="C126" s="20"/>
      <c r="D126" s="20"/>
      <c r="E126" s="20"/>
      <c r="F126" s="20"/>
      <c r="G126" s="181"/>
    </row>
    <row r="127" spans="1:7" x14ac:dyDescent="0.25">
      <c r="A127" s="20"/>
      <c r="B127" s="20"/>
      <c r="C127" s="20"/>
      <c r="D127" s="20"/>
      <c r="E127" s="20"/>
      <c r="F127" s="20"/>
      <c r="G127" s="181"/>
    </row>
    <row r="128" spans="1:7" x14ac:dyDescent="0.25">
      <c r="A128" s="20"/>
      <c r="B128" s="20"/>
      <c r="C128" s="20"/>
      <c r="D128" s="20"/>
      <c r="E128" s="20"/>
      <c r="F128" s="20"/>
      <c r="G128" s="181"/>
    </row>
    <row r="129" spans="1:7" x14ac:dyDescent="0.25">
      <c r="A129" s="20"/>
      <c r="B129" s="20"/>
      <c r="C129" s="20"/>
      <c r="D129" s="20"/>
      <c r="E129" s="20"/>
      <c r="F129" s="20"/>
      <c r="G129" s="181"/>
    </row>
    <row r="130" spans="1:7" x14ac:dyDescent="0.25">
      <c r="A130" s="20"/>
      <c r="B130" s="20"/>
      <c r="C130" s="20"/>
      <c r="D130" s="20"/>
      <c r="E130" s="20"/>
      <c r="F130" s="20"/>
      <c r="G130" s="181"/>
    </row>
    <row r="131" spans="1:7" x14ac:dyDescent="0.25">
      <c r="A131" s="20"/>
      <c r="B131" s="20"/>
      <c r="C131" s="20"/>
      <c r="D131" s="20"/>
      <c r="E131" s="20"/>
      <c r="F131" s="20"/>
      <c r="G131" s="181"/>
    </row>
    <row r="132" spans="1:7" x14ac:dyDescent="0.25">
      <c r="A132" s="20"/>
      <c r="B132" s="20"/>
      <c r="C132" s="20"/>
      <c r="D132" s="20"/>
      <c r="E132" s="20"/>
      <c r="F132" s="20"/>
      <c r="G132" s="181"/>
    </row>
    <row r="133" spans="1:7" x14ac:dyDescent="0.25">
      <c r="A133" s="20"/>
      <c r="B133" s="20"/>
      <c r="C133" s="20"/>
      <c r="D133" s="20"/>
      <c r="E133" s="20"/>
      <c r="F133" s="20"/>
      <c r="G133" s="181"/>
    </row>
    <row r="134" spans="1:7" x14ac:dyDescent="0.25">
      <c r="A134" s="20"/>
      <c r="B134" s="20"/>
      <c r="C134" s="20"/>
      <c r="D134" s="20"/>
      <c r="E134" s="20"/>
      <c r="F134" s="20"/>
      <c r="G134" s="181"/>
    </row>
    <row r="135" spans="1:7" x14ac:dyDescent="0.25">
      <c r="A135" s="20"/>
      <c r="B135" s="20"/>
      <c r="C135" s="20"/>
      <c r="D135" s="20"/>
      <c r="E135" s="20"/>
      <c r="F135" s="20"/>
      <c r="G135" s="181"/>
    </row>
    <row r="136" spans="1:7" x14ac:dyDescent="0.25">
      <c r="A136" s="20"/>
      <c r="B136" s="20"/>
      <c r="C136" s="20"/>
      <c r="D136" s="20"/>
      <c r="E136" s="20"/>
      <c r="F136" s="20"/>
      <c r="G136" s="181"/>
    </row>
    <row r="137" spans="1:7" x14ac:dyDescent="0.25">
      <c r="A137" s="20"/>
      <c r="B137" s="20"/>
      <c r="C137" s="20"/>
      <c r="D137" s="20"/>
      <c r="E137" s="20"/>
      <c r="F137" s="20"/>
      <c r="G137" s="181"/>
    </row>
    <row r="138" spans="1:7" x14ac:dyDescent="0.25">
      <c r="A138" s="20"/>
      <c r="B138" s="20"/>
      <c r="C138" s="20"/>
      <c r="D138" s="20"/>
      <c r="E138" s="20"/>
      <c r="F138" s="20"/>
      <c r="G138" s="181"/>
    </row>
    <row r="139" spans="1:7" x14ac:dyDescent="0.25">
      <c r="A139" s="20"/>
      <c r="B139" s="20"/>
      <c r="C139" s="20"/>
      <c r="D139" s="20"/>
      <c r="E139" s="20"/>
      <c r="F139" s="20"/>
      <c r="G139" s="181"/>
    </row>
    <row r="140" spans="1:7" x14ac:dyDescent="0.25">
      <c r="A140" s="20"/>
      <c r="B140" s="20"/>
      <c r="C140" s="20"/>
      <c r="D140" s="20"/>
      <c r="E140" s="20"/>
      <c r="F140" s="20"/>
      <c r="G140" s="181"/>
    </row>
    <row r="141" spans="1:7" x14ac:dyDescent="0.25">
      <c r="A141" s="20"/>
      <c r="B141" s="20"/>
      <c r="C141" s="20"/>
      <c r="D141" s="20"/>
      <c r="E141" s="20"/>
      <c r="F141" s="20"/>
      <c r="G141" s="181"/>
    </row>
    <row r="142" spans="1:7" x14ac:dyDescent="0.25">
      <c r="A142" s="20"/>
      <c r="B142" s="20"/>
      <c r="C142" s="20"/>
      <c r="D142" s="20"/>
      <c r="E142" s="20"/>
      <c r="F142" s="20"/>
      <c r="G142" s="181"/>
    </row>
    <row r="143" spans="1:7" x14ac:dyDescent="0.25">
      <c r="A143" s="20"/>
      <c r="B143" s="20"/>
      <c r="C143" s="20"/>
      <c r="D143" s="20"/>
      <c r="E143" s="20"/>
      <c r="F143" s="20"/>
      <c r="G143" s="181"/>
    </row>
    <row r="144" spans="1:7" x14ac:dyDescent="0.25">
      <c r="A144" s="20"/>
      <c r="B144" s="20"/>
      <c r="C144" s="20"/>
      <c r="D144" s="20"/>
      <c r="E144" s="20"/>
      <c r="F144" s="20"/>
      <c r="G144" s="181"/>
    </row>
    <row r="145" spans="1:7" x14ac:dyDescent="0.25">
      <c r="A145" s="20"/>
      <c r="B145" s="20"/>
      <c r="C145" s="20"/>
      <c r="D145" s="20"/>
      <c r="E145" s="20"/>
      <c r="F145" s="20"/>
      <c r="G145" s="181"/>
    </row>
    <row r="146" spans="1:7" x14ac:dyDescent="0.25">
      <c r="A146" s="20"/>
      <c r="B146" s="20"/>
      <c r="C146" s="20"/>
      <c r="D146" s="20"/>
      <c r="E146" s="20"/>
      <c r="F146" s="20"/>
      <c r="G146" s="181"/>
    </row>
    <row r="147" spans="1:7" x14ac:dyDescent="0.25">
      <c r="A147" s="20"/>
      <c r="B147" s="20"/>
      <c r="C147" s="20"/>
      <c r="D147" s="20"/>
      <c r="E147" s="20"/>
      <c r="F147" s="20"/>
      <c r="G147" s="181"/>
    </row>
    <row r="148" spans="1:7" x14ac:dyDescent="0.25">
      <c r="A148" s="20"/>
      <c r="B148" s="20"/>
      <c r="C148" s="20"/>
      <c r="D148" s="20"/>
      <c r="E148" s="20"/>
      <c r="F148" s="20"/>
      <c r="G148" s="181"/>
    </row>
    <row r="149" spans="1:7" x14ac:dyDescent="0.25">
      <c r="A149" s="20"/>
      <c r="B149" s="20"/>
      <c r="C149" s="20"/>
      <c r="D149" s="20"/>
      <c r="E149" s="20"/>
      <c r="F149" s="20"/>
      <c r="G149" s="181"/>
    </row>
    <row r="150" spans="1:7" x14ac:dyDescent="0.25">
      <c r="A150" s="20"/>
      <c r="B150" s="20"/>
      <c r="C150" s="20"/>
      <c r="D150" s="20"/>
      <c r="E150" s="20"/>
      <c r="F150" s="20"/>
      <c r="G150" s="181"/>
    </row>
    <row r="151" spans="1:7" x14ac:dyDescent="0.25">
      <c r="A151" s="20"/>
      <c r="B151" s="20"/>
      <c r="C151" s="20"/>
      <c r="D151" s="20"/>
      <c r="E151" s="20"/>
      <c r="F151" s="20"/>
      <c r="G151" s="181"/>
    </row>
    <row r="152" spans="1:7" x14ac:dyDescent="0.25">
      <c r="A152" s="20"/>
      <c r="B152" s="20"/>
      <c r="C152" s="20"/>
      <c r="D152" s="20"/>
      <c r="E152" s="20"/>
      <c r="F152" s="20"/>
      <c r="G152" s="181"/>
    </row>
    <row r="153" spans="1:7" x14ac:dyDescent="0.25">
      <c r="A153" s="20"/>
      <c r="B153" s="20"/>
      <c r="C153" s="20"/>
      <c r="D153" s="20"/>
      <c r="E153" s="20"/>
      <c r="F153" s="20"/>
      <c r="G153" s="181"/>
    </row>
    <row r="154" spans="1:7" x14ac:dyDescent="0.25">
      <c r="A154" s="20"/>
      <c r="B154" s="20"/>
      <c r="C154" s="20"/>
      <c r="D154" s="20"/>
      <c r="E154" s="20"/>
      <c r="F154" s="20"/>
      <c r="G154" s="181"/>
    </row>
    <row r="155" spans="1:7" x14ac:dyDescent="0.25">
      <c r="A155" s="20"/>
      <c r="B155" s="20"/>
      <c r="C155" s="20"/>
      <c r="D155" s="20"/>
      <c r="E155" s="20"/>
      <c r="F155" s="20"/>
      <c r="G155" s="181"/>
    </row>
    <row r="156" spans="1:7" x14ac:dyDescent="0.25">
      <c r="A156" s="20"/>
      <c r="B156" s="20"/>
      <c r="C156" s="20"/>
      <c r="D156" s="20"/>
      <c r="E156" s="20"/>
      <c r="F156" s="20"/>
      <c r="G156" s="181"/>
    </row>
    <row r="157" spans="1:7" x14ac:dyDescent="0.25">
      <c r="A157" s="20"/>
      <c r="B157" s="20"/>
      <c r="C157" s="20"/>
      <c r="D157" s="20"/>
      <c r="E157" s="20"/>
      <c r="F157" s="20"/>
      <c r="G157" s="181"/>
    </row>
    <row r="158" spans="1:7" x14ac:dyDescent="0.25">
      <c r="A158" s="20"/>
      <c r="B158" s="20"/>
      <c r="C158" s="20"/>
      <c r="D158" s="20"/>
      <c r="E158" s="20"/>
      <c r="F158" s="20"/>
      <c r="G158" s="181"/>
    </row>
    <row r="159" spans="1:7" x14ac:dyDescent="0.25">
      <c r="A159" s="20"/>
      <c r="B159" s="20"/>
      <c r="C159" s="20"/>
      <c r="D159" s="20"/>
      <c r="E159" s="20"/>
      <c r="F159" s="20"/>
      <c r="G159" s="181"/>
    </row>
    <row r="160" spans="1:7" x14ac:dyDescent="0.25">
      <c r="A160" s="20"/>
      <c r="B160" s="20"/>
      <c r="C160" s="20"/>
      <c r="D160" s="20"/>
      <c r="E160" s="20"/>
      <c r="F160" s="20"/>
      <c r="G160" s="181"/>
    </row>
    <row r="161" spans="1:7" x14ac:dyDescent="0.25">
      <c r="A161" s="20"/>
      <c r="B161" s="20"/>
      <c r="C161" s="20"/>
      <c r="D161" s="20"/>
      <c r="E161" s="20"/>
      <c r="F161" s="20"/>
      <c r="G161" s="181"/>
    </row>
    <row r="162" spans="1:7" x14ac:dyDescent="0.25">
      <c r="A162" s="20"/>
      <c r="B162" s="20"/>
      <c r="C162" s="20"/>
      <c r="D162" s="20"/>
      <c r="E162" s="20"/>
      <c r="F162" s="20"/>
      <c r="G162" s="181"/>
    </row>
    <row r="163" spans="1:7" x14ac:dyDescent="0.25">
      <c r="A163" s="20"/>
      <c r="B163" s="20"/>
      <c r="C163" s="20"/>
      <c r="D163" s="20"/>
      <c r="E163" s="20"/>
      <c r="F163" s="20"/>
      <c r="G163" s="181"/>
    </row>
    <row r="164" spans="1:7" x14ac:dyDescent="0.25">
      <c r="A164" s="20"/>
      <c r="B164" s="20"/>
      <c r="C164" s="20"/>
      <c r="D164" s="20"/>
      <c r="E164" s="20"/>
      <c r="F164" s="20"/>
      <c r="G164" s="181"/>
    </row>
    <row r="165" spans="1:7" x14ac:dyDescent="0.25">
      <c r="A165" s="20"/>
      <c r="B165" s="20"/>
      <c r="C165" s="20"/>
      <c r="D165" s="20"/>
      <c r="E165" s="20"/>
      <c r="F165" s="20"/>
      <c r="G165" s="181"/>
    </row>
    <row r="166" spans="1:7" x14ac:dyDescent="0.25">
      <c r="A166" s="20"/>
      <c r="B166" s="20"/>
      <c r="C166" s="20"/>
      <c r="D166" s="20"/>
      <c r="E166" s="20"/>
      <c r="F166" s="20"/>
      <c r="G166" s="181"/>
    </row>
    <row r="167" spans="1:7" x14ac:dyDescent="0.25">
      <c r="A167" s="20"/>
      <c r="B167" s="20"/>
      <c r="C167" s="20"/>
      <c r="D167" s="20"/>
      <c r="E167" s="20"/>
      <c r="F167" s="20"/>
      <c r="G167" s="181"/>
    </row>
    <row r="168" spans="1:7" x14ac:dyDescent="0.25">
      <c r="A168" s="20"/>
      <c r="B168" s="20"/>
      <c r="C168" s="20"/>
      <c r="D168" s="20"/>
      <c r="E168" s="20"/>
      <c r="F168" s="20"/>
      <c r="G168" s="181"/>
    </row>
    <row r="169" spans="1:7" x14ac:dyDescent="0.25">
      <c r="A169" s="20"/>
      <c r="B169" s="20"/>
      <c r="C169" s="20"/>
      <c r="D169" s="20"/>
      <c r="E169" s="20"/>
      <c r="F169" s="20"/>
      <c r="G169" s="181"/>
    </row>
    <row r="170" spans="1:7" x14ac:dyDescent="0.25">
      <c r="A170" s="20"/>
      <c r="B170" s="20"/>
      <c r="C170" s="20"/>
      <c r="D170" s="20"/>
      <c r="E170" s="20"/>
      <c r="F170" s="20"/>
      <c r="G170" s="181"/>
    </row>
    <row r="171" spans="1:7" x14ac:dyDescent="0.25">
      <c r="A171" s="20"/>
      <c r="B171" s="20"/>
      <c r="C171" s="20"/>
      <c r="D171" s="20"/>
      <c r="E171" s="20"/>
      <c r="F171" s="20"/>
      <c r="G171" s="181"/>
    </row>
    <row r="172" spans="1:7" x14ac:dyDescent="0.25">
      <c r="A172" s="20"/>
      <c r="B172" s="20"/>
      <c r="C172" s="20"/>
      <c r="D172" s="20"/>
      <c r="E172" s="20"/>
      <c r="F172" s="20"/>
      <c r="G172" s="181"/>
    </row>
    <row r="173" spans="1:7" x14ac:dyDescent="0.25">
      <c r="A173" s="20"/>
      <c r="B173" s="20"/>
      <c r="C173" s="20"/>
      <c r="D173" s="20"/>
      <c r="E173" s="20"/>
      <c r="F173" s="20"/>
      <c r="G173" s="181"/>
    </row>
    <row r="174" spans="1:7" x14ac:dyDescent="0.25">
      <c r="A174" s="20"/>
      <c r="B174" s="20"/>
      <c r="C174" s="20"/>
      <c r="D174" s="20"/>
      <c r="E174" s="20"/>
      <c r="F174" s="20"/>
      <c r="G174" s="181"/>
    </row>
    <row r="175" spans="1:7" x14ac:dyDescent="0.25">
      <c r="A175" s="20"/>
      <c r="B175" s="20"/>
      <c r="C175" s="20"/>
      <c r="D175" s="20"/>
      <c r="E175" s="20"/>
      <c r="F175" s="20"/>
      <c r="G175" s="181"/>
    </row>
    <row r="176" spans="1:7" x14ac:dyDescent="0.25">
      <c r="A176" s="20"/>
      <c r="B176" s="20"/>
      <c r="C176" s="20"/>
      <c r="D176" s="20"/>
      <c r="E176" s="20"/>
      <c r="F176" s="20"/>
      <c r="G176" s="181"/>
    </row>
    <row r="177" spans="1:7" x14ac:dyDescent="0.25">
      <c r="A177" s="20"/>
      <c r="B177" s="20"/>
      <c r="C177" s="20"/>
      <c r="D177" s="20"/>
      <c r="E177" s="20"/>
      <c r="F177" s="20"/>
      <c r="G177" s="181"/>
    </row>
    <row r="178" spans="1:7" x14ac:dyDescent="0.25">
      <c r="A178" s="20"/>
      <c r="B178" s="20"/>
      <c r="C178" s="20"/>
      <c r="D178" s="20"/>
      <c r="E178" s="20"/>
      <c r="F178" s="20"/>
      <c r="G178" s="181"/>
    </row>
    <row r="179" spans="1:7" x14ac:dyDescent="0.25">
      <c r="A179" s="20"/>
      <c r="B179" s="20"/>
      <c r="C179" s="20"/>
      <c r="D179" s="20"/>
      <c r="E179" s="20"/>
      <c r="F179" s="20"/>
      <c r="G179" s="181"/>
    </row>
    <row r="180" spans="1:7" x14ac:dyDescent="0.25">
      <c r="A180" s="20"/>
      <c r="B180" s="20"/>
      <c r="C180" s="20"/>
      <c r="D180" s="20"/>
      <c r="E180" s="20"/>
      <c r="F180" s="20"/>
      <c r="G180" s="181"/>
    </row>
    <row r="181" spans="1:7" x14ac:dyDescent="0.25">
      <c r="A181" s="20"/>
      <c r="B181" s="20"/>
      <c r="C181" s="20"/>
      <c r="D181" s="20"/>
      <c r="E181" s="20"/>
      <c r="F181" s="20"/>
      <c r="G181" s="181"/>
    </row>
    <row r="182" spans="1:7" x14ac:dyDescent="0.25">
      <c r="A182" s="20"/>
      <c r="B182" s="20"/>
      <c r="C182" s="20"/>
      <c r="D182" s="20"/>
      <c r="E182" s="20"/>
      <c r="F182" s="20"/>
      <c r="G182" s="181"/>
    </row>
    <row r="183" spans="1:7" x14ac:dyDescent="0.25">
      <c r="A183" s="20"/>
      <c r="B183" s="20"/>
      <c r="C183" s="20"/>
      <c r="D183" s="20"/>
      <c r="E183" s="20"/>
      <c r="F183" s="20"/>
      <c r="G183" s="181"/>
    </row>
    <row r="184" spans="1:7" x14ac:dyDescent="0.25">
      <c r="A184" s="20"/>
      <c r="B184" s="20"/>
      <c r="C184" s="20"/>
      <c r="D184" s="20"/>
      <c r="E184" s="20"/>
      <c r="F184" s="20"/>
      <c r="G184" s="181"/>
    </row>
    <row r="185" spans="1:7" x14ac:dyDescent="0.25">
      <c r="A185" s="20"/>
      <c r="B185" s="20"/>
      <c r="C185" s="20"/>
      <c r="D185" s="20"/>
      <c r="E185" s="20"/>
      <c r="F185" s="20"/>
      <c r="G185" s="181"/>
    </row>
    <row r="186" spans="1:7" x14ac:dyDescent="0.25">
      <c r="A186" s="20"/>
      <c r="B186" s="20"/>
      <c r="C186" s="20"/>
      <c r="D186" s="20"/>
      <c r="E186" s="20"/>
      <c r="F186" s="20"/>
      <c r="G186" s="181"/>
    </row>
    <row r="187" spans="1:7" x14ac:dyDescent="0.25">
      <c r="A187" s="20"/>
      <c r="B187" s="20"/>
      <c r="C187" s="20"/>
      <c r="D187" s="20"/>
      <c r="E187" s="20"/>
      <c r="F187" s="20"/>
      <c r="G187" s="181"/>
    </row>
    <row r="188" spans="1:7" x14ac:dyDescent="0.25">
      <c r="A188" s="20"/>
      <c r="B188" s="20"/>
      <c r="C188" s="20"/>
      <c r="D188" s="20"/>
      <c r="E188" s="20"/>
      <c r="F188" s="20"/>
      <c r="G188" s="181"/>
    </row>
    <row r="189" spans="1:7" x14ac:dyDescent="0.25">
      <c r="A189" s="20"/>
      <c r="B189" s="20"/>
      <c r="C189" s="20"/>
      <c r="D189" s="20"/>
      <c r="E189" s="20"/>
      <c r="F189" s="20"/>
      <c r="G189" s="181"/>
    </row>
    <row r="190" spans="1:7" x14ac:dyDescent="0.25">
      <c r="A190" s="20"/>
      <c r="B190" s="20"/>
      <c r="C190" s="20"/>
      <c r="D190" s="20"/>
      <c r="E190" s="20"/>
      <c r="F190" s="20"/>
      <c r="G190" s="181"/>
    </row>
    <row r="191" spans="1:7" x14ac:dyDescent="0.25">
      <c r="A191" s="20"/>
      <c r="B191" s="20"/>
      <c r="C191" s="20"/>
      <c r="D191" s="20"/>
      <c r="E191" s="20"/>
      <c r="F191" s="20"/>
      <c r="G191" s="181"/>
    </row>
    <row r="192" spans="1:7" x14ac:dyDescent="0.25">
      <c r="A192" s="20"/>
      <c r="B192" s="20"/>
      <c r="C192" s="20"/>
      <c r="D192" s="20"/>
      <c r="E192" s="20"/>
      <c r="F192" s="20"/>
      <c r="G192" s="181"/>
    </row>
    <row r="193" spans="1:7" x14ac:dyDescent="0.25">
      <c r="A193" s="20"/>
      <c r="B193" s="20"/>
      <c r="C193" s="20"/>
      <c r="D193" s="20"/>
      <c r="E193" s="20"/>
      <c r="F193" s="20"/>
      <c r="G193" s="181"/>
    </row>
    <row r="194" spans="1:7" x14ac:dyDescent="0.25">
      <c r="A194" s="20"/>
      <c r="B194" s="20"/>
      <c r="C194" s="20"/>
      <c r="D194" s="20"/>
      <c r="E194" s="20"/>
      <c r="F194" s="20"/>
      <c r="G194" s="181"/>
    </row>
    <row r="195" spans="1:7" x14ac:dyDescent="0.25">
      <c r="A195" s="20"/>
      <c r="B195" s="20"/>
      <c r="C195" s="20"/>
      <c r="D195" s="20"/>
      <c r="E195" s="20"/>
      <c r="F195" s="20"/>
      <c r="G195" s="181"/>
    </row>
    <row r="196" spans="1:7" x14ac:dyDescent="0.25">
      <c r="A196" s="20"/>
      <c r="B196" s="20"/>
      <c r="C196" s="20"/>
      <c r="D196" s="20"/>
      <c r="E196" s="20"/>
      <c r="F196" s="20"/>
      <c r="G196" s="181"/>
    </row>
    <row r="197" spans="1:7" x14ac:dyDescent="0.25">
      <c r="A197" s="20"/>
      <c r="B197" s="20"/>
      <c r="C197" s="20"/>
      <c r="D197" s="20"/>
      <c r="E197" s="20"/>
      <c r="F197" s="20"/>
      <c r="G197" s="181"/>
    </row>
    <row r="198" spans="1:7" x14ac:dyDescent="0.25">
      <c r="A198" s="20"/>
      <c r="B198" s="20"/>
      <c r="C198" s="20"/>
      <c r="D198" s="20"/>
      <c r="E198" s="20"/>
      <c r="F198" s="20"/>
      <c r="G198" s="181"/>
    </row>
    <row r="199" spans="1:7" x14ac:dyDescent="0.25">
      <c r="A199" s="20"/>
      <c r="B199" s="20"/>
      <c r="C199" s="20"/>
      <c r="D199" s="20"/>
      <c r="E199" s="20"/>
      <c r="F199" s="20"/>
      <c r="G199" s="181"/>
    </row>
    <row r="200" spans="1:7" x14ac:dyDescent="0.25">
      <c r="A200" s="20"/>
      <c r="B200" s="20"/>
      <c r="C200" s="20"/>
      <c r="D200" s="20"/>
      <c r="E200" s="20"/>
      <c r="F200" s="20"/>
      <c r="G200" s="181"/>
    </row>
    <row r="201" spans="1:7" x14ac:dyDescent="0.25">
      <c r="A201" s="20"/>
      <c r="B201" s="20"/>
      <c r="C201" s="20"/>
      <c r="D201" s="20"/>
      <c r="E201" s="20"/>
      <c r="F201" s="20"/>
      <c r="G201" s="181"/>
    </row>
    <row r="202" spans="1:7" x14ac:dyDescent="0.25">
      <c r="A202" s="20"/>
      <c r="B202" s="20"/>
      <c r="C202" s="20"/>
      <c r="D202" s="20"/>
      <c r="E202" s="20"/>
      <c r="F202" s="20"/>
      <c r="G202" s="181"/>
    </row>
    <row r="203" spans="1:7" x14ac:dyDescent="0.25">
      <c r="A203" s="20"/>
      <c r="B203" s="20"/>
      <c r="C203" s="20"/>
      <c r="D203" s="20"/>
      <c r="E203" s="20"/>
      <c r="F203" s="20"/>
      <c r="G203" s="181"/>
    </row>
    <row r="204" spans="1:7" x14ac:dyDescent="0.25">
      <c r="A204" s="20"/>
      <c r="B204" s="20"/>
      <c r="C204" s="20"/>
      <c r="D204" s="20"/>
      <c r="E204" s="20"/>
      <c r="F204" s="20"/>
      <c r="G204" s="181"/>
    </row>
    <row r="205" spans="1:7" x14ac:dyDescent="0.25">
      <c r="A205" s="20"/>
      <c r="B205" s="20"/>
      <c r="C205" s="20"/>
      <c r="D205" s="20"/>
      <c r="E205" s="20"/>
      <c r="F205" s="20"/>
      <c r="G205" s="181"/>
    </row>
    <row r="206" spans="1:7" x14ac:dyDescent="0.25">
      <c r="A206" s="20"/>
      <c r="B206" s="20"/>
      <c r="C206" s="20"/>
      <c r="D206" s="20"/>
      <c r="E206" s="20"/>
      <c r="F206" s="20"/>
      <c r="G206" s="181"/>
    </row>
    <row r="207" spans="1:7" x14ac:dyDescent="0.25">
      <c r="A207" s="20"/>
      <c r="B207" s="20"/>
      <c r="C207" s="20"/>
      <c r="D207" s="20"/>
      <c r="E207" s="20"/>
      <c r="F207" s="20"/>
      <c r="G207" s="181"/>
    </row>
    <row r="208" spans="1:7" x14ac:dyDescent="0.25">
      <c r="A208" s="20"/>
      <c r="B208" s="20"/>
      <c r="C208" s="20"/>
      <c r="D208" s="20"/>
      <c r="E208" s="20"/>
      <c r="F208" s="20"/>
      <c r="G208" s="181"/>
    </row>
    <row r="209" spans="1:7" x14ac:dyDescent="0.25">
      <c r="A209" s="20"/>
      <c r="B209" s="20"/>
      <c r="C209" s="20"/>
      <c r="D209" s="20"/>
      <c r="E209" s="20"/>
      <c r="F209" s="20"/>
      <c r="G209" s="181"/>
    </row>
    <row r="210" spans="1:7" x14ac:dyDescent="0.25">
      <c r="A210" s="20"/>
      <c r="B210" s="20"/>
      <c r="C210" s="20"/>
      <c r="D210" s="20"/>
      <c r="E210" s="20"/>
      <c r="F210" s="20"/>
      <c r="G210" s="181"/>
    </row>
    <row r="211" spans="1:7" x14ac:dyDescent="0.25">
      <c r="A211" s="20"/>
      <c r="B211" s="20"/>
      <c r="C211" s="20"/>
      <c r="D211" s="20"/>
      <c r="E211" s="20"/>
      <c r="F211" s="20"/>
      <c r="G211" s="181"/>
    </row>
    <row r="212" spans="1:7" x14ac:dyDescent="0.25">
      <c r="A212" s="20"/>
      <c r="B212" s="20"/>
      <c r="C212" s="20"/>
      <c r="D212" s="20"/>
      <c r="E212" s="20"/>
      <c r="F212" s="20"/>
      <c r="G212" s="181"/>
    </row>
    <row r="213" spans="1:7" x14ac:dyDescent="0.25">
      <c r="A213" s="20"/>
      <c r="B213" s="20"/>
      <c r="C213" s="20"/>
      <c r="D213" s="20"/>
      <c r="E213" s="20"/>
      <c r="F213" s="20"/>
      <c r="G213" s="181"/>
    </row>
    <row r="214" spans="1:7" x14ac:dyDescent="0.25">
      <c r="A214" s="20"/>
      <c r="B214" s="20"/>
      <c r="C214" s="20"/>
      <c r="D214" s="20"/>
      <c r="E214" s="20"/>
      <c r="F214" s="20"/>
      <c r="G214" s="181"/>
    </row>
    <row r="215" spans="1:7" x14ac:dyDescent="0.25">
      <c r="A215" s="20"/>
      <c r="B215" s="20"/>
      <c r="C215" s="20"/>
      <c r="D215" s="20"/>
      <c r="E215" s="20"/>
      <c r="F215" s="20"/>
      <c r="G215" s="181"/>
    </row>
    <row r="216" spans="1:7" x14ac:dyDescent="0.25">
      <c r="A216" s="20"/>
      <c r="B216" s="20"/>
      <c r="C216" s="20"/>
      <c r="D216" s="20"/>
      <c r="E216" s="20"/>
      <c r="F216" s="20"/>
      <c r="G216" s="181"/>
    </row>
    <row r="217" spans="1:7" x14ac:dyDescent="0.25">
      <c r="A217" s="20"/>
      <c r="B217" s="20"/>
      <c r="C217" s="20"/>
      <c r="D217" s="20"/>
      <c r="E217" s="20"/>
      <c r="F217" s="20"/>
      <c r="G217" s="181"/>
    </row>
    <row r="218" spans="1:7" x14ac:dyDescent="0.25">
      <c r="A218" s="20"/>
      <c r="B218" s="20"/>
      <c r="C218" s="20"/>
      <c r="D218" s="20"/>
      <c r="E218" s="20"/>
      <c r="F218" s="20"/>
      <c r="G218" s="181"/>
    </row>
    <row r="219" spans="1:7" x14ac:dyDescent="0.25">
      <c r="A219" s="20"/>
      <c r="B219" s="20"/>
      <c r="C219" s="20"/>
      <c r="D219" s="20"/>
      <c r="E219" s="20"/>
      <c r="F219" s="20"/>
      <c r="G219" s="181"/>
    </row>
    <row r="220" spans="1:7" x14ac:dyDescent="0.25">
      <c r="A220" s="20"/>
      <c r="B220" s="20"/>
      <c r="C220" s="20"/>
      <c r="D220" s="20"/>
      <c r="E220" s="20"/>
      <c r="F220" s="20"/>
      <c r="G220" s="181"/>
    </row>
    <row r="221" spans="1:7" x14ac:dyDescent="0.25">
      <c r="A221" s="20"/>
      <c r="B221" s="20"/>
      <c r="C221" s="20"/>
      <c r="D221" s="20"/>
      <c r="E221" s="20"/>
      <c r="F221" s="20"/>
      <c r="G221" s="181"/>
    </row>
    <row r="222" spans="1:7" x14ac:dyDescent="0.25">
      <c r="A222" s="20"/>
      <c r="B222" s="20"/>
      <c r="C222" s="20"/>
      <c r="D222" s="20"/>
      <c r="E222" s="20"/>
      <c r="F222" s="20"/>
      <c r="G222" s="181"/>
    </row>
    <row r="223" spans="1:7" x14ac:dyDescent="0.25">
      <c r="A223" s="20"/>
      <c r="B223" s="20"/>
      <c r="C223" s="20"/>
      <c r="D223" s="20"/>
      <c r="E223" s="20"/>
      <c r="F223" s="20"/>
      <c r="G223" s="181"/>
    </row>
    <row r="224" spans="1:7" x14ac:dyDescent="0.25">
      <c r="A224" s="20"/>
      <c r="B224" s="20"/>
      <c r="C224" s="20"/>
      <c r="D224" s="20"/>
      <c r="E224" s="20"/>
      <c r="F224" s="20"/>
      <c r="G224" s="181"/>
    </row>
    <row r="225" spans="1:7" x14ac:dyDescent="0.25">
      <c r="A225" s="20"/>
      <c r="B225" s="20"/>
      <c r="C225" s="20"/>
      <c r="D225" s="20"/>
      <c r="E225" s="20"/>
      <c r="F225" s="20"/>
      <c r="G225" s="181"/>
    </row>
    <row r="226" spans="1:7" x14ac:dyDescent="0.25">
      <c r="A226" s="20"/>
      <c r="B226" s="20"/>
      <c r="C226" s="20"/>
      <c r="D226" s="20"/>
      <c r="E226" s="20"/>
      <c r="F226" s="20"/>
      <c r="G226" s="181"/>
    </row>
    <row r="227" spans="1:7" x14ac:dyDescent="0.25">
      <c r="A227" s="20"/>
      <c r="B227" s="20"/>
      <c r="C227" s="20"/>
      <c r="D227" s="20"/>
      <c r="E227" s="20"/>
      <c r="F227" s="20"/>
      <c r="G227" s="181"/>
    </row>
    <row r="228" spans="1:7" x14ac:dyDescent="0.25">
      <c r="A228" s="20"/>
      <c r="B228" s="20"/>
      <c r="C228" s="20"/>
      <c r="D228" s="20"/>
      <c r="E228" s="20"/>
      <c r="F228" s="20"/>
      <c r="G228" s="181"/>
    </row>
    <row r="229" spans="1:7" x14ac:dyDescent="0.25">
      <c r="A229" s="20"/>
      <c r="B229" s="20"/>
      <c r="C229" s="20"/>
      <c r="D229" s="20"/>
      <c r="E229" s="20"/>
      <c r="F229" s="20"/>
      <c r="G229" s="181"/>
    </row>
    <row r="230" spans="1:7" x14ac:dyDescent="0.25">
      <c r="A230" s="20"/>
      <c r="B230" s="20"/>
      <c r="C230" s="20"/>
      <c r="D230" s="20"/>
      <c r="E230" s="20"/>
      <c r="F230" s="20"/>
      <c r="G230" s="181"/>
    </row>
    <row r="231" spans="1:7" x14ac:dyDescent="0.25">
      <c r="A231" s="20"/>
      <c r="B231" s="20"/>
      <c r="C231" s="20"/>
      <c r="D231" s="20"/>
      <c r="E231" s="20"/>
      <c r="F231" s="20"/>
      <c r="G231" s="181"/>
    </row>
    <row r="232" spans="1:7" x14ac:dyDescent="0.25">
      <c r="A232" s="20"/>
      <c r="B232" s="20"/>
      <c r="C232" s="20"/>
      <c r="D232" s="20"/>
      <c r="E232" s="20"/>
      <c r="F232" s="20"/>
      <c r="G232" s="181"/>
    </row>
    <row r="233" spans="1:7" x14ac:dyDescent="0.25">
      <c r="A233" s="20"/>
      <c r="B233" s="20"/>
      <c r="C233" s="20"/>
      <c r="D233" s="20"/>
      <c r="E233" s="20"/>
      <c r="F233" s="20"/>
      <c r="G233" s="181"/>
    </row>
    <row r="234" spans="1:7" x14ac:dyDescent="0.25">
      <c r="A234" s="20"/>
      <c r="B234" s="20"/>
      <c r="C234" s="20"/>
      <c r="D234" s="20"/>
      <c r="E234" s="20"/>
      <c r="F234" s="20"/>
      <c r="G234" s="181"/>
    </row>
    <row r="235" spans="1:7" x14ac:dyDescent="0.25">
      <c r="A235" s="20"/>
      <c r="B235" s="20"/>
      <c r="C235" s="20"/>
      <c r="D235" s="20"/>
      <c r="E235" s="20"/>
      <c r="F235" s="20"/>
      <c r="G235" s="181"/>
    </row>
    <row r="236" spans="1:7" x14ac:dyDescent="0.25">
      <c r="A236" s="20"/>
      <c r="B236" s="20"/>
      <c r="C236" s="20"/>
      <c r="D236" s="20"/>
      <c r="E236" s="20"/>
      <c r="F236" s="20"/>
      <c r="G236" s="181"/>
    </row>
    <row r="237" spans="1:7" x14ac:dyDescent="0.25">
      <c r="A237" s="20"/>
      <c r="B237" s="20"/>
      <c r="C237" s="20"/>
      <c r="D237" s="20"/>
      <c r="E237" s="20"/>
      <c r="F237" s="20"/>
      <c r="G237" s="181"/>
    </row>
    <row r="238" spans="1:7" x14ac:dyDescent="0.25">
      <c r="A238" s="20"/>
      <c r="B238" s="20"/>
      <c r="C238" s="20"/>
      <c r="D238" s="20"/>
      <c r="E238" s="20"/>
      <c r="F238" s="20"/>
      <c r="G238" s="181"/>
    </row>
    <row r="239" spans="1:7" x14ac:dyDescent="0.25">
      <c r="A239" s="20"/>
      <c r="B239" s="20"/>
      <c r="C239" s="20"/>
      <c r="D239" s="20"/>
      <c r="E239" s="20"/>
      <c r="F239" s="20"/>
      <c r="G239" s="181"/>
    </row>
    <row r="240" spans="1:7" x14ac:dyDescent="0.25">
      <c r="A240" s="20"/>
      <c r="B240" s="20"/>
      <c r="C240" s="20"/>
      <c r="D240" s="20"/>
      <c r="E240" s="20"/>
      <c r="F240" s="20"/>
      <c r="G240" s="181"/>
    </row>
    <row r="241" spans="1:7" x14ac:dyDescent="0.25">
      <c r="A241" s="20"/>
      <c r="B241" s="20"/>
      <c r="C241" s="20"/>
      <c r="D241" s="20"/>
      <c r="E241" s="20"/>
      <c r="F241" s="20"/>
      <c r="G241" s="181"/>
    </row>
    <row r="242" spans="1:7" x14ac:dyDescent="0.25">
      <c r="A242" s="20"/>
      <c r="B242" s="20"/>
      <c r="C242" s="20"/>
      <c r="D242" s="20"/>
      <c r="E242" s="20"/>
      <c r="F242" s="20"/>
      <c r="G242" s="181"/>
    </row>
    <row r="243" spans="1:7" x14ac:dyDescent="0.25">
      <c r="A243" s="20"/>
      <c r="B243" s="20"/>
      <c r="C243" s="20"/>
      <c r="D243" s="20"/>
      <c r="E243" s="20"/>
      <c r="F243" s="20"/>
      <c r="G243" s="181"/>
    </row>
    <row r="244" spans="1:7" x14ac:dyDescent="0.25">
      <c r="A244" s="20"/>
      <c r="B244" s="20"/>
      <c r="C244" s="20"/>
      <c r="D244" s="20"/>
      <c r="E244" s="20"/>
      <c r="F244" s="20"/>
      <c r="G244" s="181"/>
    </row>
    <row r="245" spans="1:7" x14ac:dyDescent="0.25">
      <c r="A245" s="20"/>
      <c r="B245" s="20"/>
      <c r="C245" s="20"/>
      <c r="D245" s="20"/>
      <c r="E245" s="20"/>
      <c r="F245" s="20"/>
      <c r="G245" s="181"/>
    </row>
    <row r="246" spans="1:7" x14ac:dyDescent="0.25">
      <c r="A246" s="20"/>
      <c r="B246" s="20"/>
      <c r="C246" s="20"/>
      <c r="D246" s="20"/>
      <c r="E246" s="20"/>
      <c r="F246" s="20"/>
      <c r="G246" s="181"/>
    </row>
    <row r="247" spans="1:7" x14ac:dyDescent="0.25">
      <c r="A247" s="20"/>
      <c r="B247" s="20"/>
      <c r="C247" s="20"/>
      <c r="D247" s="20"/>
      <c r="E247" s="20"/>
      <c r="F247" s="20"/>
      <c r="G247" s="181"/>
    </row>
    <row r="248" spans="1:7" x14ac:dyDescent="0.25">
      <c r="A248" s="20"/>
      <c r="B248" s="20"/>
      <c r="C248" s="20"/>
      <c r="D248" s="20"/>
      <c r="E248" s="20"/>
      <c r="F248" s="20"/>
      <c r="G248" s="181"/>
    </row>
    <row r="249" spans="1:7" x14ac:dyDescent="0.25">
      <c r="A249" s="20"/>
      <c r="B249" s="20"/>
      <c r="C249" s="20"/>
      <c r="D249" s="20"/>
      <c r="E249" s="20"/>
      <c r="F249" s="20"/>
      <c r="G249" s="181"/>
    </row>
    <row r="250" spans="1:7" x14ac:dyDescent="0.25">
      <c r="A250" s="20"/>
      <c r="B250" s="20"/>
      <c r="C250" s="20"/>
      <c r="D250" s="20"/>
      <c r="E250" s="20"/>
      <c r="F250" s="20"/>
      <c r="G250" s="181"/>
    </row>
    <row r="251" spans="1:7" x14ac:dyDescent="0.25">
      <c r="A251" s="20"/>
      <c r="B251" s="20"/>
      <c r="C251" s="20"/>
      <c r="D251" s="20"/>
      <c r="E251" s="20"/>
      <c r="F251" s="20"/>
      <c r="G251" s="181"/>
    </row>
    <row r="252" spans="1:7" x14ac:dyDescent="0.25">
      <c r="A252" s="20"/>
      <c r="B252" s="20"/>
      <c r="C252" s="20"/>
      <c r="D252" s="20"/>
      <c r="E252" s="20"/>
      <c r="F252" s="20"/>
      <c r="G252" s="181"/>
    </row>
    <row r="253" spans="1:7" x14ac:dyDescent="0.25">
      <c r="A253" s="20"/>
      <c r="B253" s="20"/>
      <c r="C253" s="20"/>
      <c r="D253" s="20"/>
      <c r="E253" s="20"/>
      <c r="F253" s="20"/>
      <c r="G253" s="20"/>
    </row>
    <row r="254" spans="1:7" x14ac:dyDescent="0.25">
      <c r="A254" s="20"/>
      <c r="B254" s="20"/>
      <c r="C254" s="20"/>
      <c r="D254" s="20"/>
      <c r="E254" s="20"/>
      <c r="F254" s="20"/>
      <c r="G254" s="20"/>
    </row>
    <row r="255" spans="1:7" x14ac:dyDescent="0.25">
      <c r="A255" s="20"/>
      <c r="B255" s="20"/>
      <c r="C255" s="20"/>
      <c r="D255" s="20"/>
      <c r="E255" s="20"/>
      <c r="F255" s="20"/>
      <c r="G255" s="20"/>
    </row>
    <row r="256" spans="1:7" x14ac:dyDescent="0.25">
      <c r="A256" s="20"/>
      <c r="B256" s="20"/>
      <c r="C256" s="20"/>
      <c r="D256" s="20"/>
      <c r="E256" s="20"/>
      <c r="F256" s="20"/>
      <c r="G256" s="20"/>
    </row>
    <row r="257" spans="1:7" x14ac:dyDescent="0.25">
      <c r="A257" s="20"/>
      <c r="B257" s="20"/>
      <c r="C257" s="20"/>
      <c r="D257" s="20"/>
      <c r="E257" s="20"/>
      <c r="F257" s="20"/>
      <c r="G257" s="20"/>
    </row>
    <row r="258" spans="1:7" x14ac:dyDescent="0.25">
      <c r="A258" s="20"/>
      <c r="B258" s="20"/>
      <c r="C258" s="20"/>
      <c r="D258" s="20"/>
      <c r="E258" s="20"/>
      <c r="F258" s="20"/>
      <c r="G258" s="20"/>
    </row>
    <row r="259" spans="1:7" x14ac:dyDescent="0.25">
      <c r="A259" s="20"/>
      <c r="B259" s="20"/>
      <c r="C259" s="20"/>
      <c r="D259" s="20"/>
      <c r="E259" s="20"/>
      <c r="F259" s="20"/>
      <c r="G259" s="20"/>
    </row>
    <row r="260" spans="1:7" x14ac:dyDescent="0.25">
      <c r="A260" s="20"/>
      <c r="B260" s="20"/>
      <c r="C260" s="20"/>
      <c r="D260" s="20"/>
      <c r="E260" s="20"/>
      <c r="F260" s="20"/>
      <c r="G260" s="20"/>
    </row>
    <row r="261" spans="1:7" x14ac:dyDescent="0.25">
      <c r="A261" s="20"/>
      <c r="B261" s="20"/>
      <c r="C261" s="20"/>
      <c r="D261" s="20"/>
      <c r="E261" s="20"/>
      <c r="F261" s="20"/>
      <c r="G261" s="20"/>
    </row>
    <row r="262" spans="1:7" x14ac:dyDescent="0.25">
      <c r="A262" s="20"/>
      <c r="B262" s="20"/>
      <c r="C262" s="20"/>
      <c r="D262" s="20"/>
      <c r="E262" s="20"/>
      <c r="F262" s="20"/>
      <c r="G262" s="20"/>
    </row>
    <row r="263" spans="1:7" x14ac:dyDescent="0.25">
      <c r="A263" s="20"/>
      <c r="B263" s="20"/>
      <c r="C263" s="20"/>
      <c r="D263" s="20"/>
      <c r="E263" s="20"/>
      <c r="F263" s="20"/>
      <c r="G263" s="20"/>
    </row>
    <row r="264" spans="1:7" x14ac:dyDescent="0.25">
      <c r="A264" s="20"/>
      <c r="B264" s="20"/>
      <c r="C264" s="20"/>
      <c r="D264" s="20"/>
      <c r="E264" s="20"/>
      <c r="F264" s="20"/>
      <c r="G264" s="20"/>
    </row>
    <row r="265" spans="1:7" x14ac:dyDescent="0.25">
      <c r="A265" s="20"/>
      <c r="B265" s="20"/>
      <c r="C265" s="20"/>
      <c r="D265" s="20"/>
      <c r="E265" s="20"/>
      <c r="F265" s="20"/>
      <c r="G265" s="20"/>
    </row>
    <row r="266" spans="1:7" x14ac:dyDescent="0.25">
      <c r="A266" s="20"/>
      <c r="B266" s="20"/>
      <c r="C266" s="20"/>
      <c r="D266" s="20"/>
      <c r="E266" s="20"/>
      <c r="F266" s="20"/>
      <c r="G266" s="20"/>
    </row>
    <row r="267" spans="1:7" x14ac:dyDescent="0.25">
      <c r="A267" s="20"/>
      <c r="B267" s="20"/>
      <c r="C267" s="20"/>
      <c r="D267" s="20"/>
      <c r="E267" s="20"/>
      <c r="F267" s="20"/>
      <c r="G267" s="20"/>
    </row>
    <row r="268" spans="1:7" x14ac:dyDescent="0.25">
      <c r="A268" s="20"/>
      <c r="B268" s="20"/>
      <c r="C268" s="20"/>
      <c r="D268" s="20"/>
      <c r="E268" s="20"/>
      <c r="F268" s="20"/>
      <c r="G268" s="20"/>
    </row>
    <row r="269" spans="1:7" x14ac:dyDescent="0.25">
      <c r="A269" s="20"/>
      <c r="B269" s="20"/>
      <c r="C269" s="20"/>
      <c r="D269" s="20"/>
      <c r="E269" s="20"/>
      <c r="F269" s="20"/>
      <c r="G269" s="20"/>
    </row>
    <row r="270" spans="1:7" x14ac:dyDescent="0.25">
      <c r="A270" s="20"/>
      <c r="B270" s="20"/>
      <c r="C270" s="20"/>
      <c r="D270" s="20"/>
      <c r="E270" s="20"/>
      <c r="F270" s="20"/>
      <c r="G270" s="20"/>
    </row>
    <row r="271" spans="1:7" x14ac:dyDescent="0.25">
      <c r="A271" s="20"/>
      <c r="B271" s="20"/>
      <c r="C271" s="20"/>
      <c r="D271" s="20"/>
      <c r="E271" s="20"/>
      <c r="F271" s="20"/>
      <c r="G271" s="20"/>
    </row>
    <row r="272" spans="1:7" x14ac:dyDescent="0.25">
      <c r="A272" s="20"/>
      <c r="B272" s="20"/>
      <c r="C272" s="20"/>
      <c r="D272" s="20"/>
      <c r="E272" s="20"/>
      <c r="F272" s="20"/>
      <c r="G272" s="20"/>
    </row>
    <row r="273" spans="1:7" x14ac:dyDescent="0.25">
      <c r="A273" s="20"/>
      <c r="B273" s="20"/>
      <c r="C273" s="20"/>
      <c r="D273" s="20"/>
      <c r="E273" s="20"/>
      <c r="F273" s="20"/>
      <c r="G273" s="20"/>
    </row>
    <row r="274" spans="1:7" x14ac:dyDescent="0.25">
      <c r="A274" s="20"/>
      <c r="B274" s="20"/>
      <c r="C274" s="20"/>
      <c r="D274" s="20"/>
      <c r="E274" s="20"/>
      <c r="F274" s="20"/>
      <c r="G274" s="20"/>
    </row>
    <row r="275" spans="1:7" x14ac:dyDescent="0.25">
      <c r="A275" s="20"/>
      <c r="B275" s="20"/>
      <c r="C275" s="20"/>
      <c r="D275" s="20"/>
      <c r="E275" s="20"/>
      <c r="F275" s="20"/>
      <c r="G275" s="20"/>
    </row>
    <row r="276" spans="1:7" x14ac:dyDescent="0.25">
      <c r="A276" s="20"/>
      <c r="B276" s="20"/>
      <c r="C276" s="20"/>
      <c r="D276" s="20"/>
      <c r="E276" s="20"/>
      <c r="F276" s="20"/>
      <c r="G276" s="20"/>
    </row>
    <row r="277" spans="1:7" x14ac:dyDescent="0.25">
      <c r="A277" s="20"/>
      <c r="B277" s="20"/>
      <c r="C277" s="20"/>
      <c r="D277" s="20"/>
      <c r="E277" s="20"/>
      <c r="F277" s="20"/>
      <c r="G277" s="20"/>
    </row>
    <row r="278" spans="1:7" x14ac:dyDescent="0.25">
      <c r="A278" s="20"/>
      <c r="B278" s="20"/>
      <c r="C278" s="20"/>
      <c r="D278" s="20"/>
      <c r="E278" s="20"/>
      <c r="F278" s="20"/>
      <c r="G278" s="20"/>
    </row>
    <row r="279" spans="1:7" x14ac:dyDescent="0.25">
      <c r="A279" s="20"/>
      <c r="B279" s="20"/>
      <c r="C279" s="20"/>
      <c r="D279" s="20"/>
      <c r="E279" s="20"/>
      <c r="F279" s="20"/>
      <c r="G279" s="20"/>
    </row>
    <row r="280" spans="1:7" x14ac:dyDescent="0.25">
      <c r="A280" s="20"/>
      <c r="B280" s="20"/>
      <c r="C280" s="20"/>
      <c r="D280" s="20"/>
      <c r="E280" s="20"/>
      <c r="F280" s="20"/>
      <c r="G280" s="20"/>
    </row>
    <row r="281" spans="1:7" x14ac:dyDescent="0.25">
      <c r="A281" s="20"/>
      <c r="B281" s="20"/>
      <c r="C281" s="20"/>
      <c r="D281" s="20"/>
      <c r="E281" s="20"/>
      <c r="F281" s="20"/>
      <c r="G281" s="20"/>
    </row>
    <row r="282" spans="1:7" x14ac:dyDescent="0.25">
      <c r="A282" s="20"/>
      <c r="B282" s="20"/>
      <c r="C282" s="20"/>
      <c r="D282" s="20"/>
      <c r="E282" s="20"/>
      <c r="F282" s="20"/>
      <c r="G282" s="20"/>
    </row>
    <row r="283" spans="1:7" x14ac:dyDescent="0.25">
      <c r="A283" s="20"/>
      <c r="B283" s="20"/>
      <c r="C283" s="20"/>
      <c r="D283" s="20"/>
      <c r="E283" s="20"/>
      <c r="F283" s="20"/>
      <c r="G283" s="20"/>
    </row>
    <row r="284" spans="1:7" x14ac:dyDescent="0.25">
      <c r="A284" s="20"/>
      <c r="B284" s="20"/>
      <c r="C284" s="20"/>
      <c r="D284" s="20"/>
      <c r="E284" s="20"/>
      <c r="F284" s="20"/>
      <c r="G284" s="20"/>
    </row>
    <row r="285" spans="1:7" x14ac:dyDescent="0.25">
      <c r="A285" s="20"/>
      <c r="B285" s="20"/>
      <c r="C285" s="20"/>
      <c r="D285" s="20"/>
      <c r="E285" s="20"/>
      <c r="F285" s="20"/>
      <c r="G285" s="20"/>
    </row>
    <row r="286" spans="1:7" x14ac:dyDescent="0.25">
      <c r="A286" s="20"/>
      <c r="B286" s="20"/>
      <c r="C286" s="20"/>
      <c r="D286" s="20"/>
      <c r="E286" s="20"/>
      <c r="F286" s="20"/>
      <c r="G286" s="20"/>
    </row>
    <row r="287" spans="1:7" x14ac:dyDescent="0.25">
      <c r="A287" s="20"/>
      <c r="B287" s="20"/>
      <c r="C287" s="20"/>
      <c r="D287" s="20"/>
      <c r="E287" s="20"/>
      <c r="F287" s="20"/>
      <c r="G287" s="20"/>
    </row>
    <row r="288" spans="1:7" x14ac:dyDescent="0.25">
      <c r="A288" s="20"/>
      <c r="B288" s="20"/>
      <c r="C288" s="20"/>
      <c r="D288" s="20"/>
      <c r="E288" s="20"/>
      <c r="F288" s="20"/>
      <c r="G288" s="20"/>
    </row>
    <row r="289" spans="1:7" x14ac:dyDescent="0.25">
      <c r="A289" s="20"/>
      <c r="B289" s="20"/>
      <c r="C289" s="20"/>
      <c r="D289" s="20"/>
      <c r="E289" s="20"/>
      <c r="F289" s="20"/>
      <c r="G289" s="20"/>
    </row>
    <row r="290" spans="1:7" x14ac:dyDescent="0.25">
      <c r="A290" s="20"/>
      <c r="B290" s="20"/>
      <c r="C290" s="20"/>
      <c r="D290" s="20"/>
      <c r="E290" s="20"/>
      <c r="F290" s="20"/>
      <c r="G290" s="20"/>
    </row>
    <row r="291" spans="1:7" x14ac:dyDescent="0.25">
      <c r="A291" s="20"/>
      <c r="B291" s="20"/>
      <c r="C291" s="20"/>
      <c r="D291" s="20"/>
      <c r="E291" s="20"/>
      <c r="F291" s="20"/>
      <c r="G291" s="20"/>
    </row>
    <row r="292" spans="1:7" x14ac:dyDescent="0.25">
      <c r="A292" s="20"/>
      <c r="B292" s="20"/>
      <c r="C292" s="20"/>
      <c r="D292" s="20"/>
      <c r="E292" s="20"/>
      <c r="F292" s="20"/>
      <c r="G292" s="20"/>
    </row>
    <row r="293" spans="1:7" x14ac:dyDescent="0.25">
      <c r="A293" s="20"/>
      <c r="B293" s="20"/>
      <c r="C293" s="20"/>
      <c r="D293" s="20"/>
      <c r="E293" s="20"/>
      <c r="F293" s="20"/>
      <c r="G293" s="20"/>
    </row>
    <row r="294" spans="1:7" x14ac:dyDescent="0.25">
      <c r="A294" s="20"/>
      <c r="B294" s="20"/>
      <c r="C294" s="20"/>
      <c r="D294" s="20"/>
      <c r="E294" s="20"/>
      <c r="F294" s="20"/>
      <c r="G294" s="20"/>
    </row>
    <row r="295" spans="1:7" x14ac:dyDescent="0.25">
      <c r="A295" s="20"/>
      <c r="B295" s="20"/>
      <c r="C295" s="20"/>
      <c r="D295" s="20"/>
      <c r="E295" s="20"/>
      <c r="F295" s="20"/>
      <c r="G295" s="20"/>
    </row>
    <row r="296" spans="1:7" x14ac:dyDescent="0.25">
      <c r="A296" s="20"/>
      <c r="B296" s="20"/>
      <c r="C296" s="20"/>
      <c r="D296" s="20"/>
      <c r="E296" s="20"/>
      <c r="F296" s="20"/>
      <c r="G296" s="20"/>
    </row>
    <row r="297" spans="1:7" x14ac:dyDescent="0.25">
      <c r="A297" s="20"/>
      <c r="B297" s="20"/>
      <c r="C297" s="20"/>
      <c r="D297" s="20"/>
      <c r="E297" s="20"/>
      <c r="F297" s="20"/>
      <c r="G297" s="20"/>
    </row>
    <row r="298" spans="1:7" x14ac:dyDescent="0.25">
      <c r="A298" s="20"/>
      <c r="B298" s="20"/>
      <c r="C298" s="20"/>
      <c r="D298" s="20"/>
      <c r="E298" s="20"/>
      <c r="F298" s="20"/>
      <c r="G298" s="20"/>
    </row>
    <row r="299" spans="1:7" x14ac:dyDescent="0.25">
      <c r="A299" s="20"/>
      <c r="B299" s="20"/>
      <c r="C299" s="20"/>
      <c r="D299" s="20"/>
      <c r="E299" s="20"/>
      <c r="F299" s="20"/>
      <c r="G299" s="20"/>
    </row>
    <row r="300" spans="1:7" x14ac:dyDescent="0.25">
      <c r="A300" s="20"/>
      <c r="B300" s="20"/>
      <c r="C300" s="20"/>
      <c r="D300" s="20"/>
      <c r="E300" s="20"/>
      <c r="F300" s="20"/>
      <c r="G300" s="20"/>
    </row>
    <row r="301" spans="1:7" x14ac:dyDescent="0.25">
      <c r="A301" s="20"/>
      <c r="B301" s="20"/>
      <c r="C301" s="20"/>
      <c r="D301" s="20"/>
      <c r="E301" s="20"/>
      <c r="F301" s="20"/>
      <c r="G301" s="20"/>
    </row>
    <row r="302" spans="1:7" x14ac:dyDescent="0.25">
      <c r="A302" s="20"/>
      <c r="B302" s="20"/>
      <c r="C302" s="20"/>
      <c r="D302" s="20"/>
      <c r="E302" s="20"/>
      <c r="F302" s="20"/>
      <c r="G302" s="20"/>
    </row>
    <row r="303" spans="1:7" x14ac:dyDescent="0.25">
      <c r="A303" s="20"/>
      <c r="B303" s="20"/>
      <c r="C303" s="20"/>
      <c r="D303" s="20"/>
      <c r="E303" s="20"/>
      <c r="F303" s="20"/>
      <c r="G303" s="20"/>
    </row>
    <row r="304" spans="1:7" x14ac:dyDescent="0.25">
      <c r="A304" s="20"/>
      <c r="B304" s="20"/>
      <c r="C304" s="20"/>
      <c r="D304" s="20"/>
      <c r="E304" s="20"/>
      <c r="F304" s="20"/>
      <c r="G304" s="20"/>
    </row>
    <row r="305" spans="1:7" x14ac:dyDescent="0.25">
      <c r="A305" s="20"/>
      <c r="B305" s="20"/>
      <c r="C305" s="20"/>
      <c r="D305" s="20"/>
      <c r="E305" s="20"/>
      <c r="F305" s="20"/>
      <c r="G305" s="20"/>
    </row>
    <row r="306" spans="1:7" x14ac:dyDescent="0.25">
      <c r="A306" s="20"/>
      <c r="B306" s="20"/>
      <c r="C306" s="20"/>
      <c r="D306" s="20"/>
      <c r="E306" s="20"/>
      <c r="F306" s="20"/>
      <c r="G306" s="20"/>
    </row>
    <row r="307" spans="1:7" x14ac:dyDescent="0.25">
      <c r="A307" s="20"/>
      <c r="B307" s="20"/>
      <c r="C307" s="20"/>
      <c r="D307" s="20"/>
      <c r="E307" s="20"/>
      <c r="F307" s="20"/>
      <c r="G307" s="20"/>
    </row>
    <row r="308" spans="1:7" x14ac:dyDescent="0.25">
      <c r="A308" s="20"/>
      <c r="B308" s="20"/>
      <c r="C308" s="20"/>
      <c r="D308" s="20"/>
      <c r="E308" s="20"/>
      <c r="F308" s="20"/>
      <c r="G308" s="20"/>
    </row>
    <row r="309" spans="1:7" x14ac:dyDescent="0.25">
      <c r="A309" s="20"/>
      <c r="B309" s="20"/>
      <c r="C309" s="20"/>
      <c r="D309" s="20"/>
      <c r="E309" s="20"/>
      <c r="F309" s="20"/>
      <c r="G309" s="20"/>
    </row>
    <row r="310" spans="1:7" x14ac:dyDescent="0.25">
      <c r="A310" s="20"/>
      <c r="B310" s="20"/>
      <c r="C310" s="20"/>
      <c r="D310" s="20"/>
      <c r="E310" s="20"/>
      <c r="F310" s="20"/>
      <c r="G310" s="20"/>
    </row>
    <row r="311" spans="1:7" x14ac:dyDescent="0.25">
      <c r="A311" s="20"/>
      <c r="B311" s="20"/>
      <c r="C311" s="20"/>
      <c r="D311" s="20"/>
      <c r="E311" s="20"/>
      <c r="F311" s="20"/>
      <c r="G311" s="20"/>
    </row>
    <row r="312" spans="1:7" x14ac:dyDescent="0.25">
      <c r="A312" s="20"/>
      <c r="B312" s="20"/>
      <c r="C312" s="20"/>
      <c r="D312" s="20"/>
      <c r="E312" s="20"/>
      <c r="F312" s="20"/>
      <c r="G312" s="20"/>
    </row>
    <row r="313" spans="1:7" x14ac:dyDescent="0.25">
      <c r="A313" s="20"/>
      <c r="B313" s="20"/>
      <c r="C313" s="20"/>
      <c r="D313" s="20"/>
      <c r="E313" s="20"/>
      <c r="F313" s="20"/>
      <c r="G313" s="20"/>
    </row>
    <row r="314" spans="1:7" x14ac:dyDescent="0.25">
      <c r="A314" s="20"/>
      <c r="B314" s="20"/>
      <c r="C314" s="20"/>
      <c r="D314" s="20"/>
      <c r="E314" s="20"/>
      <c r="F314" s="20"/>
      <c r="G314" s="20"/>
    </row>
    <row r="315" spans="1:7" x14ac:dyDescent="0.25">
      <c r="A315" s="20"/>
      <c r="B315" s="20"/>
      <c r="C315" s="20"/>
      <c r="D315" s="20"/>
      <c r="E315" s="20"/>
      <c r="F315" s="20"/>
      <c r="G315" s="20"/>
    </row>
    <row r="316" spans="1:7" x14ac:dyDescent="0.25">
      <c r="A316" s="20"/>
      <c r="B316" s="20"/>
      <c r="C316" s="20"/>
      <c r="D316" s="20"/>
      <c r="E316" s="20"/>
      <c r="F316" s="20"/>
      <c r="G316" s="20"/>
    </row>
    <row r="317" spans="1:7" x14ac:dyDescent="0.25">
      <c r="A317" s="20"/>
      <c r="B317" s="20"/>
      <c r="C317" s="20"/>
      <c r="D317" s="20"/>
      <c r="E317" s="20"/>
      <c r="F317" s="20"/>
      <c r="G317" s="20"/>
    </row>
    <row r="318" spans="1:7" x14ac:dyDescent="0.25">
      <c r="A318" s="20"/>
      <c r="B318" s="20"/>
      <c r="C318" s="20"/>
      <c r="D318" s="20"/>
      <c r="E318" s="20"/>
      <c r="F318" s="20"/>
      <c r="G318" s="20"/>
    </row>
    <row r="319" spans="1:7" x14ac:dyDescent="0.25">
      <c r="A319" s="20"/>
      <c r="B319" s="20"/>
      <c r="C319" s="20"/>
      <c r="D319" s="20"/>
      <c r="E319" s="20"/>
      <c r="F319" s="20"/>
      <c r="G319" s="20"/>
    </row>
    <row r="320" spans="1:7" x14ac:dyDescent="0.25">
      <c r="A320" s="20"/>
      <c r="B320" s="20"/>
      <c r="C320" s="20"/>
      <c r="D320" s="20"/>
      <c r="E320" s="20"/>
      <c r="F320" s="20"/>
      <c r="G320" s="20"/>
    </row>
    <row r="321" spans="1:7" x14ac:dyDescent="0.25">
      <c r="A321" s="20"/>
      <c r="B321" s="20"/>
      <c r="C321" s="20"/>
      <c r="D321" s="20"/>
      <c r="E321" s="20"/>
      <c r="F321" s="20"/>
      <c r="G321" s="20"/>
    </row>
    <row r="322" spans="1:7" x14ac:dyDescent="0.25">
      <c r="A322" s="20"/>
      <c r="B322" s="20"/>
      <c r="C322" s="20"/>
      <c r="D322" s="20"/>
      <c r="E322" s="20"/>
      <c r="F322" s="20"/>
      <c r="G322" s="20"/>
    </row>
    <row r="323" spans="1:7" x14ac:dyDescent="0.25">
      <c r="A323" s="20"/>
      <c r="B323" s="20"/>
      <c r="C323" s="20"/>
      <c r="D323" s="20"/>
      <c r="E323" s="20"/>
      <c r="F323" s="20"/>
      <c r="G323" s="20"/>
    </row>
    <row r="324" spans="1:7" x14ac:dyDescent="0.25">
      <c r="A324" s="20"/>
      <c r="B324" s="20"/>
      <c r="C324" s="20"/>
      <c r="D324" s="20"/>
      <c r="E324" s="20"/>
      <c r="F324" s="20"/>
      <c r="G324" s="20"/>
    </row>
    <row r="325" spans="1:7" x14ac:dyDescent="0.25">
      <c r="A325" s="20"/>
      <c r="B325" s="20"/>
      <c r="C325" s="20"/>
      <c r="D325" s="20"/>
      <c r="E325" s="20"/>
      <c r="F325" s="20"/>
      <c r="G325" s="20"/>
    </row>
    <row r="326" spans="1:7" x14ac:dyDescent="0.25">
      <c r="A326" s="20"/>
      <c r="B326" s="20"/>
      <c r="C326" s="20"/>
      <c r="D326" s="20"/>
      <c r="E326" s="20"/>
      <c r="F326" s="20"/>
      <c r="G326" s="20"/>
    </row>
    <row r="327" spans="1:7" x14ac:dyDescent="0.25">
      <c r="A327" s="20"/>
      <c r="B327" s="20"/>
      <c r="C327" s="20"/>
      <c r="D327" s="20"/>
      <c r="E327" s="20"/>
      <c r="F327" s="20"/>
      <c r="G327" s="20"/>
    </row>
    <row r="328" spans="1:7" x14ac:dyDescent="0.25">
      <c r="A328" s="20"/>
      <c r="B328" s="20"/>
      <c r="C328" s="20"/>
      <c r="D328" s="20"/>
      <c r="E328" s="20"/>
      <c r="F328" s="20"/>
      <c r="G328" s="20"/>
    </row>
    <row r="329" spans="1:7" x14ac:dyDescent="0.25">
      <c r="A329" s="20"/>
      <c r="B329" s="20"/>
      <c r="C329" s="20"/>
      <c r="D329" s="20"/>
      <c r="E329" s="20"/>
      <c r="F329" s="20"/>
      <c r="G329" s="20"/>
    </row>
    <row r="330" spans="1:7" x14ac:dyDescent="0.25">
      <c r="A330" s="20"/>
      <c r="B330" s="20"/>
      <c r="C330" s="20"/>
      <c r="D330" s="20"/>
      <c r="E330" s="20"/>
      <c r="F330" s="20"/>
      <c r="G330" s="20"/>
    </row>
    <row r="331" spans="1:7" x14ac:dyDescent="0.25">
      <c r="A331" s="20"/>
      <c r="B331" s="20"/>
      <c r="C331" s="20"/>
      <c r="D331" s="20"/>
      <c r="E331" s="20"/>
      <c r="F331" s="20"/>
      <c r="G331" s="20"/>
    </row>
    <row r="332" spans="1:7" x14ac:dyDescent="0.25">
      <c r="A332" s="20"/>
      <c r="B332" s="20"/>
      <c r="C332" s="20"/>
      <c r="D332" s="20"/>
      <c r="E332" s="20"/>
      <c r="F332" s="20"/>
      <c r="G332" s="20"/>
    </row>
    <row r="333" spans="1:7" x14ac:dyDescent="0.25">
      <c r="A333" s="20"/>
      <c r="B333" s="20"/>
      <c r="C333" s="20"/>
      <c r="D333" s="20"/>
      <c r="E333" s="20"/>
      <c r="F333" s="20"/>
      <c r="G333" s="20"/>
    </row>
    <row r="334" spans="1:7" x14ac:dyDescent="0.25">
      <c r="A334" s="20"/>
      <c r="B334" s="20"/>
      <c r="C334" s="20"/>
      <c r="D334" s="20"/>
      <c r="E334" s="20"/>
      <c r="F334" s="20"/>
      <c r="G334" s="20"/>
    </row>
    <row r="335" spans="1:7" x14ac:dyDescent="0.25">
      <c r="A335" s="20"/>
      <c r="B335" s="20"/>
      <c r="C335" s="20"/>
      <c r="D335" s="20"/>
      <c r="E335" s="20"/>
      <c r="F335" s="20"/>
      <c r="G335" s="20"/>
    </row>
    <row r="336" spans="1:7" x14ac:dyDescent="0.25">
      <c r="A336" s="20"/>
      <c r="B336" s="20"/>
      <c r="C336" s="20"/>
      <c r="D336" s="20"/>
      <c r="E336" s="20"/>
      <c r="F336" s="20"/>
      <c r="G336" s="20"/>
    </row>
    <row r="337" spans="1:7" x14ac:dyDescent="0.25">
      <c r="A337" s="20"/>
      <c r="B337" s="20"/>
      <c r="C337" s="20"/>
      <c r="D337" s="20"/>
      <c r="E337" s="20"/>
      <c r="F337" s="20"/>
      <c r="G337" s="20"/>
    </row>
    <row r="338" spans="1:7" x14ac:dyDescent="0.25">
      <c r="A338" s="20"/>
      <c r="B338" s="20"/>
      <c r="C338" s="20"/>
      <c r="D338" s="20"/>
      <c r="E338" s="20"/>
      <c r="F338" s="20"/>
      <c r="G338" s="20"/>
    </row>
    <row r="339" spans="1:7" x14ac:dyDescent="0.25">
      <c r="A339" s="20"/>
      <c r="B339" s="20"/>
      <c r="C339" s="20"/>
      <c r="D339" s="20"/>
      <c r="E339" s="20"/>
      <c r="F339" s="20"/>
      <c r="G339" s="20"/>
    </row>
    <row r="340" spans="1:7" x14ac:dyDescent="0.25">
      <c r="A340" s="20"/>
      <c r="B340" s="20"/>
      <c r="C340" s="20"/>
      <c r="D340" s="20"/>
      <c r="E340" s="20"/>
      <c r="F340" s="20"/>
      <c r="G340" s="20"/>
    </row>
    <row r="341" spans="1:7" x14ac:dyDescent="0.25">
      <c r="A341" s="20"/>
      <c r="B341" s="20"/>
      <c r="C341" s="20"/>
      <c r="D341" s="20"/>
      <c r="E341" s="20"/>
      <c r="F341" s="20"/>
      <c r="G341" s="20"/>
    </row>
    <row r="342" spans="1:7" x14ac:dyDescent="0.25">
      <c r="A342" s="20"/>
      <c r="B342" s="20"/>
      <c r="C342" s="20"/>
      <c r="D342" s="20"/>
      <c r="E342" s="20"/>
      <c r="F342" s="20"/>
      <c r="G342" s="20"/>
    </row>
    <row r="343" spans="1:7" x14ac:dyDescent="0.25">
      <c r="A343" s="20"/>
      <c r="B343" s="20"/>
      <c r="C343" s="20"/>
      <c r="D343" s="20"/>
      <c r="E343" s="20"/>
      <c r="F343" s="20"/>
      <c r="G343" s="20"/>
    </row>
    <row r="344" spans="1:7" x14ac:dyDescent="0.25">
      <c r="A344" s="20"/>
      <c r="B344" s="20"/>
      <c r="C344" s="20"/>
      <c r="D344" s="20"/>
      <c r="E344" s="20"/>
      <c r="F344" s="20"/>
      <c r="G344" s="20"/>
    </row>
    <row r="345" spans="1:7" x14ac:dyDescent="0.25">
      <c r="A345" s="20"/>
      <c r="B345" s="20"/>
      <c r="C345" s="20"/>
      <c r="D345" s="20"/>
      <c r="E345" s="20"/>
      <c r="F345" s="20"/>
      <c r="G345" s="20"/>
    </row>
    <row r="346" spans="1:7" x14ac:dyDescent="0.25">
      <c r="A346" s="20"/>
      <c r="B346" s="20"/>
      <c r="C346" s="20"/>
      <c r="D346" s="20"/>
      <c r="E346" s="20"/>
      <c r="F346" s="20"/>
      <c r="G346" s="20"/>
    </row>
    <row r="347" spans="1:7" x14ac:dyDescent="0.25">
      <c r="A347" s="20"/>
      <c r="B347" s="20"/>
      <c r="C347" s="20"/>
      <c r="D347" s="20"/>
      <c r="E347" s="20"/>
      <c r="F347" s="20"/>
      <c r="G347" s="20"/>
    </row>
    <row r="348" spans="1:7" x14ac:dyDescent="0.25">
      <c r="A348" s="20"/>
      <c r="B348" s="20"/>
      <c r="C348" s="20"/>
      <c r="D348" s="20"/>
      <c r="E348" s="20"/>
      <c r="F348" s="20"/>
      <c r="G348" s="20"/>
    </row>
    <row r="349" spans="1:7" x14ac:dyDescent="0.25">
      <c r="A349" s="20"/>
      <c r="B349" s="20"/>
      <c r="C349" s="20"/>
      <c r="D349" s="20"/>
      <c r="E349" s="20"/>
      <c r="F349" s="20"/>
      <c r="G349" s="20"/>
    </row>
    <row r="350" spans="1:7" x14ac:dyDescent="0.25">
      <c r="A350" s="20"/>
      <c r="B350" s="20"/>
      <c r="C350" s="20"/>
      <c r="D350" s="20"/>
      <c r="E350" s="20"/>
      <c r="F350" s="20"/>
      <c r="G350" s="20"/>
    </row>
    <row r="351" spans="1:7" x14ac:dyDescent="0.25">
      <c r="A351" s="20"/>
      <c r="B351" s="20"/>
      <c r="C351" s="20"/>
      <c r="D351" s="20"/>
      <c r="E351" s="20"/>
      <c r="F351" s="20"/>
      <c r="G351" s="20"/>
    </row>
    <row r="352" spans="1:7" x14ac:dyDescent="0.25">
      <c r="A352" s="20"/>
      <c r="B352" s="20"/>
      <c r="C352" s="20"/>
      <c r="D352" s="20"/>
      <c r="E352" s="20"/>
      <c r="F352" s="20"/>
      <c r="G352" s="20"/>
    </row>
    <row r="353" spans="1:7" x14ac:dyDescent="0.25">
      <c r="A353" s="20"/>
      <c r="B353" s="20"/>
      <c r="C353" s="20"/>
      <c r="D353" s="20"/>
      <c r="E353" s="20"/>
      <c r="F353" s="20"/>
      <c r="G353" s="20"/>
    </row>
    <row r="354" spans="1:7" x14ac:dyDescent="0.25">
      <c r="A354" s="20"/>
      <c r="B354" s="20"/>
      <c r="C354" s="20"/>
      <c r="D354" s="20"/>
      <c r="E354" s="20"/>
      <c r="F354" s="20"/>
      <c r="G354" s="20"/>
    </row>
    <row r="355" spans="1:7" x14ac:dyDescent="0.25">
      <c r="A355" s="20"/>
      <c r="B355" s="20"/>
      <c r="C355" s="20"/>
      <c r="D355" s="20"/>
      <c r="E355" s="20"/>
      <c r="F355" s="20"/>
      <c r="G355" s="20"/>
    </row>
    <row r="356" spans="1:7" x14ac:dyDescent="0.25">
      <c r="A356" s="20"/>
      <c r="B356" s="20"/>
      <c r="C356" s="20"/>
      <c r="D356" s="20"/>
      <c r="E356" s="20"/>
      <c r="F356" s="20"/>
      <c r="G356" s="20"/>
    </row>
    <row r="357" spans="1:7" x14ac:dyDescent="0.25">
      <c r="A357" s="20"/>
      <c r="B357" s="20"/>
      <c r="C357" s="20"/>
      <c r="D357" s="20"/>
      <c r="E357" s="20"/>
      <c r="F357" s="20"/>
      <c r="G357" s="20"/>
    </row>
    <row r="358" spans="1:7" x14ac:dyDescent="0.25">
      <c r="A358" s="20"/>
      <c r="B358" s="20"/>
      <c r="C358" s="20"/>
      <c r="D358" s="20"/>
      <c r="E358" s="20"/>
      <c r="F358" s="20"/>
      <c r="G358" s="20"/>
    </row>
    <row r="359" spans="1:7" x14ac:dyDescent="0.25">
      <c r="A359" s="20"/>
      <c r="B359" s="20"/>
      <c r="C359" s="20"/>
      <c r="D359" s="20"/>
      <c r="E359" s="20"/>
      <c r="F359" s="20"/>
      <c r="G359" s="20"/>
    </row>
    <row r="360" spans="1:7" x14ac:dyDescent="0.25">
      <c r="A360" s="20"/>
      <c r="B360" s="20"/>
      <c r="C360" s="20"/>
      <c r="D360" s="20"/>
      <c r="E360" s="20"/>
      <c r="F360" s="20"/>
      <c r="G360" s="20"/>
    </row>
    <row r="361" spans="1:7" x14ac:dyDescent="0.25">
      <c r="A361" s="20"/>
      <c r="B361" s="20"/>
      <c r="C361" s="20"/>
      <c r="D361" s="20"/>
      <c r="E361" s="20"/>
      <c r="F361" s="20"/>
      <c r="G361" s="20"/>
    </row>
    <row r="362" spans="1:7" x14ac:dyDescent="0.25">
      <c r="A362" s="20"/>
      <c r="B362" s="20"/>
      <c r="C362" s="20"/>
      <c r="D362" s="20"/>
      <c r="E362" s="20"/>
      <c r="F362" s="20"/>
      <c r="G362" s="20"/>
    </row>
    <row r="363" spans="1:7" x14ac:dyDescent="0.25">
      <c r="A363" s="20"/>
      <c r="B363" s="20"/>
      <c r="C363" s="20"/>
      <c r="D363" s="20"/>
      <c r="E363" s="20"/>
      <c r="F363" s="20"/>
      <c r="G363" s="20"/>
    </row>
    <row r="364" spans="1:7" x14ac:dyDescent="0.25">
      <c r="A364" s="20"/>
      <c r="B364" s="20"/>
      <c r="C364" s="20"/>
      <c r="D364" s="20"/>
      <c r="E364" s="20"/>
      <c r="F364" s="20"/>
      <c r="G364" s="20"/>
    </row>
    <row r="365" spans="1:7" x14ac:dyDescent="0.25">
      <c r="A365" s="20"/>
      <c r="B365" s="20"/>
      <c r="C365" s="20"/>
      <c r="D365" s="20"/>
      <c r="E365" s="20"/>
      <c r="F365" s="20"/>
      <c r="G365" s="20"/>
    </row>
    <row r="366" spans="1:7" x14ac:dyDescent="0.25">
      <c r="A366" s="20"/>
      <c r="B366" s="20"/>
      <c r="C366" s="20"/>
      <c r="D366" s="20"/>
      <c r="E366" s="20"/>
      <c r="F366" s="20"/>
      <c r="G366" s="20"/>
    </row>
    <row r="367" spans="1:7" x14ac:dyDescent="0.25">
      <c r="A367" s="20"/>
      <c r="B367" s="20"/>
      <c r="C367" s="20"/>
      <c r="D367" s="20"/>
      <c r="E367" s="20"/>
      <c r="F367" s="20"/>
      <c r="G367" s="20"/>
    </row>
    <row r="368" spans="1:7" x14ac:dyDescent="0.25">
      <c r="A368" s="20"/>
      <c r="B368" s="20"/>
      <c r="C368" s="20"/>
      <c r="D368" s="20"/>
      <c r="E368" s="20"/>
      <c r="F368" s="20"/>
      <c r="G368" s="20"/>
    </row>
    <row r="369" spans="1:7" x14ac:dyDescent="0.25">
      <c r="A369" s="20"/>
      <c r="B369" s="20"/>
      <c r="C369" s="20"/>
      <c r="D369" s="20"/>
      <c r="E369" s="20"/>
      <c r="F369" s="20"/>
      <c r="G369" s="20"/>
    </row>
    <row r="370" spans="1:7" x14ac:dyDescent="0.25">
      <c r="A370" s="20"/>
      <c r="B370" s="20"/>
      <c r="C370" s="20"/>
      <c r="D370" s="20"/>
      <c r="E370" s="20"/>
      <c r="F370" s="20"/>
      <c r="G370" s="20"/>
    </row>
    <row r="371" spans="1:7" x14ac:dyDescent="0.25">
      <c r="A371" s="20"/>
      <c r="B371" s="20"/>
      <c r="C371" s="20"/>
      <c r="D371" s="20"/>
      <c r="E371" s="20"/>
      <c r="F371" s="20"/>
      <c r="G371" s="20"/>
    </row>
    <row r="372" spans="1:7" x14ac:dyDescent="0.25">
      <c r="A372" s="20"/>
      <c r="B372" s="20"/>
      <c r="C372" s="20"/>
      <c r="D372" s="20"/>
      <c r="E372" s="20"/>
      <c r="F372" s="20"/>
      <c r="G372" s="20"/>
    </row>
    <row r="373" spans="1:7" x14ac:dyDescent="0.25">
      <c r="A373" s="20"/>
      <c r="B373" s="20"/>
      <c r="C373" s="20"/>
      <c r="D373" s="20"/>
      <c r="E373" s="20"/>
      <c r="F373" s="20"/>
      <c r="G373" s="20"/>
    </row>
    <row r="374" spans="1:7" x14ac:dyDescent="0.25">
      <c r="A374" s="20"/>
      <c r="B374" s="20"/>
      <c r="C374" s="20"/>
      <c r="D374" s="20"/>
      <c r="E374" s="20"/>
      <c r="F374" s="20"/>
      <c r="G374" s="20"/>
    </row>
    <row r="375" spans="1:7" x14ac:dyDescent="0.25">
      <c r="A375" s="20"/>
      <c r="B375" s="20"/>
      <c r="C375" s="20"/>
      <c r="D375" s="20"/>
      <c r="E375" s="20"/>
      <c r="F375" s="20"/>
      <c r="G375" s="20"/>
    </row>
    <row r="376" spans="1:7" x14ac:dyDescent="0.25">
      <c r="A376" s="20"/>
      <c r="B376" s="20"/>
      <c r="C376" s="20"/>
      <c r="D376" s="20"/>
      <c r="E376" s="20"/>
      <c r="F376" s="20"/>
      <c r="G376" s="20"/>
    </row>
    <row r="377" spans="1:7" x14ac:dyDescent="0.25">
      <c r="A377" s="20"/>
      <c r="B377" s="20"/>
      <c r="C377" s="20"/>
      <c r="D377" s="20"/>
      <c r="E377" s="20"/>
      <c r="F377" s="20"/>
      <c r="G377" s="20"/>
    </row>
    <row r="378" spans="1:7" x14ac:dyDescent="0.25">
      <c r="A378" s="20"/>
      <c r="B378" s="20"/>
      <c r="C378" s="20"/>
      <c r="D378" s="20"/>
      <c r="E378" s="20"/>
      <c r="F378" s="20"/>
      <c r="G378" s="20"/>
    </row>
    <row r="379" spans="1:7" x14ac:dyDescent="0.25">
      <c r="A379" s="20"/>
      <c r="B379" s="20"/>
      <c r="C379" s="20"/>
      <c r="D379" s="20"/>
      <c r="E379" s="20"/>
      <c r="F379" s="20"/>
      <c r="G379" s="20"/>
    </row>
    <row r="380" spans="1:7" x14ac:dyDescent="0.25">
      <c r="A380" s="20"/>
      <c r="B380" s="20"/>
      <c r="C380" s="20"/>
      <c r="D380" s="20"/>
      <c r="E380" s="20"/>
      <c r="F380" s="20"/>
      <c r="G380" s="20"/>
    </row>
    <row r="381" spans="1:7" x14ac:dyDescent="0.25">
      <c r="A381" s="20"/>
      <c r="B381" s="20"/>
      <c r="C381" s="20"/>
      <c r="D381" s="20"/>
      <c r="E381" s="20"/>
      <c r="F381" s="20"/>
      <c r="G381" s="20"/>
    </row>
    <row r="382" spans="1:7" x14ac:dyDescent="0.25">
      <c r="A382" s="20"/>
      <c r="B382" s="20"/>
      <c r="C382" s="20"/>
      <c r="D382" s="20"/>
      <c r="E382" s="20"/>
      <c r="F382" s="20"/>
      <c r="G382" s="20"/>
    </row>
    <row r="383" spans="1:7" x14ac:dyDescent="0.25">
      <c r="A383" s="20"/>
      <c r="B383" s="20"/>
      <c r="C383" s="20"/>
      <c r="D383" s="20"/>
      <c r="E383" s="20"/>
      <c r="F383" s="20"/>
      <c r="G383" s="20"/>
    </row>
    <row r="384" spans="1:7" x14ac:dyDescent="0.25">
      <c r="A384" s="20"/>
      <c r="B384" s="20"/>
      <c r="C384" s="20"/>
      <c r="D384" s="20"/>
      <c r="E384" s="20"/>
      <c r="F384" s="20"/>
      <c r="G384" s="20"/>
    </row>
    <row r="385" spans="1:7" x14ac:dyDescent="0.25">
      <c r="A385" s="20"/>
      <c r="B385" s="20"/>
      <c r="C385" s="20"/>
      <c r="D385" s="20"/>
      <c r="E385" s="20"/>
      <c r="F385" s="20"/>
      <c r="G385" s="20"/>
    </row>
    <row r="386" spans="1:7" x14ac:dyDescent="0.25">
      <c r="A386" s="20"/>
      <c r="B386" s="20"/>
      <c r="C386" s="20"/>
      <c r="D386" s="20"/>
      <c r="E386" s="20"/>
      <c r="F386" s="20"/>
      <c r="G386" s="20"/>
    </row>
    <row r="387" spans="1:7" x14ac:dyDescent="0.25">
      <c r="A387" s="20"/>
      <c r="B387" s="20"/>
      <c r="C387" s="20"/>
      <c r="D387" s="20"/>
      <c r="E387" s="20"/>
      <c r="F387" s="20"/>
      <c r="G387" s="20"/>
    </row>
    <row r="388" spans="1:7" x14ac:dyDescent="0.25">
      <c r="A388" s="20"/>
      <c r="B388" s="20"/>
      <c r="C388" s="20"/>
      <c r="D388" s="20"/>
      <c r="E388" s="20"/>
      <c r="F388" s="20"/>
      <c r="G388" s="20"/>
    </row>
    <row r="389" spans="1:7" x14ac:dyDescent="0.25">
      <c r="A389" s="20"/>
      <c r="B389" s="20"/>
      <c r="C389" s="20"/>
      <c r="D389" s="20"/>
      <c r="E389" s="20"/>
      <c r="F389" s="20"/>
      <c r="G389" s="20"/>
    </row>
    <row r="390" spans="1:7" x14ac:dyDescent="0.25">
      <c r="A390" s="20"/>
      <c r="B390" s="20"/>
      <c r="C390" s="20"/>
      <c r="D390" s="20"/>
      <c r="E390" s="20"/>
      <c r="F390" s="20"/>
      <c r="G390" s="20"/>
    </row>
    <row r="391" spans="1:7" x14ac:dyDescent="0.25">
      <c r="A391" s="20"/>
      <c r="B391" s="20"/>
      <c r="C391" s="20"/>
      <c r="D391" s="20"/>
      <c r="E391" s="20"/>
      <c r="F391" s="20"/>
      <c r="G391" s="20"/>
    </row>
    <row r="392" spans="1:7" x14ac:dyDescent="0.25">
      <c r="A392" s="20"/>
      <c r="B392" s="20"/>
      <c r="C392" s="20"/>
      <c r="D392" s="20"/>
      <c r="E392" s="20"/>
      <c r="F392" s="20"/>
      <c r="G392" s="20"/>
    </row>
    <row r="393" spans="1:7" x14ac:dyDescent="0.25">
      <c r="A393" s="20"/>
      <c r="B393" s="20"/>
      <c r="C393" s="20"/>
      <c r="D393" s="20"/>
      <c r="E393" s="20"/>
      <c r="F393" s="20"/>
      <c r="G393" s="20"/>
    </row>
    <row r="394" spans="1:7" x14ac:dyDescent="0.25">
      <c r="A394" s="20"/>
      <c r="B394" s="20"/>
      <c r="C394" s="20"/>
      <c r="D394" s="20"/>
      <c r="E394" s="20"/>
      <c r="F394" s="20"/>
      <c r="G394" s="20"/>
    </row>
    <row r="395" spans="1:7" x14ac:dyDescent="0.25">
      <c r="A395" s="20"/>
      <c r="B395" s="20"/>
      <c r="C395" s="20"/>
      <c r="D395" s="20"/>
      <c r="E395" s="20"/>
      <c r="F395" s="20"/>
      <c r="G395" s="20"/>
    </row>
    <row r="396" spans="1:7" x14ac:dyDescent="0.25">
      <c r="A396" s="20"/>
      <c r="B396" s="20"/>
      <c r="C396" s="20"/>
      <c r="D396" s="20"/>
      <c r="E396" s="20"/>
      <c r="F396" s="20"/>
      <c r="G396" s="20"/>
    </row>
    <row r="397" spans="1:7" x14ac:dyDescent="0.25">
      <c r="A397" s="20"/>
      <c r="B397" s="20"/>
      <c r="C397" s="20"/>
      <c r="D397" s="20"/>
      <c r="E397" s="20"/>
      <c r="F397" s="20"/>
      <c r="G397" s="20"/>
    </row>
    <row r="398" spans="1:7" x14ac:dyDescent="0.25">
      <c r="A398" s="20"/>
      <c r="B398" s="20"/>
      <c r="C398" s="20"/>
      <c r="D398" s="20"/>
      <c r="E398" s="20"/>
      <c r="F398" s="20"/>
      <c r="G398" s="20"/>
    </row>
    <row r="399" spans="1:7" x14ac:dyDescent="0.25">
      <c r="A399" s="20"/>
      <c r="B399" s="20"/>
      <c r="C399" s="20"/>
      <c r="D399" s="20"/>
      <c r="E399" s="20"/>
      <c r="F399" s="20"/>
      <c r="G399" s="20"/>
    </row>
    <row r="400" spans="1:7" x14ac:dyDescent="0.25">
      <c r="A400" s="20"/>
      <c r="B400" s="20"/>
      <c r="C400" s="20"/>
      <c r="D400" s="20"/>
      <c r="E400" s="20"/>
      <c r="F400" s="20"/>
      <c r="G400" s="20"/>
    </row>
    <row r="401" spans="1:7" x14ac:dyDescent="0.25">
      <c r="A401" s="20"/>
      <c r="B401" s="20"/>
      <c r="C401" s="20"/>
      <c r="D401" s="20"/>
      <c r="E401" s="20"/>
      <c r="F401" s="20"/>
      <c r="G401" s="20"/>
    </row>
    <row r="402" spans="1:7" x14ac:dyDescent="0.25">
      <c r="A402" s="20"/>
      <c r="B402" s="20"/>
      <c r="C402" s="20"/>
      <c r="D402" s="20"/>
      <c r="E402" s="20"/>
      <c r="F402" s="20"/>
      <c r="G402" s="20"/>
    </row>
    <row r="403" spans="1:7" x14ac:dyDescent="0.25">
      <c r="A403" s="20"/>
      <c r="B403" s="20"/>
      <c r="C403" s="20"/>
      <c r="D403" s="20"/>
      <c r="E403" s="20"/>
      <c r="F403" s="20"/>
      <c r="G403" s="20"/>
    </row>
    <row r="404" spans="1:7" x14ac:dyDescent="0.25">
      <c r="A404" s="20"/>
      <c r="B404" s="20"/>
      <c r="C404" s="20"/>
      <c r="D404" s="20"/>
      <c r="E404" s="20"/>
      <c r="F404" s="20"/>
      <c r="G404" s="20"/>
    </row>
    <row r="405" spans="1:7" x14ac:dyDescent="0.25">
      <c r="A405" s="20"/>
      <c r="B405" s="20"/>
      <c r="C405" s="20"/>
      <c r="D405" s="20"/>
      <c r="E405" s="20"/>
      <c r="F405" s="20"/>
      <c r="G405" s="20"/>
    </row>
    <row r="406" spans="1:7" x14ac:dyDescent="0.25">
      <c r="A406" s="20"/>
      <c r="B406" s="20"/>
      <c r="C406" s="20"/>
      <c r="D406" s="20"/>
      <c r="E406" s="20"/>
      <c r="F406" s="20"/>
      <c r="G406" s="20"/>
    </row>
    <row r="407" spans="1:7" x14ac:dyDescent="0.25">
      <c r="A407" s="20"/>
      <c r="B407" s="20"/>
      <c r="C407" s="20"/>
      <c r="D407" s="20"/>
      <c r="E407" s="20"/>
      <c r="F407" s="20"/>
      <c r="G407" s="20"/>
    </row>
    <row r="408" spans="1:7" x14ac:dyDescent="0.25">
      <c r="A408" s="20"/>
      <c r="B408" s="20"/>
      <c r="C408" s="20"/>
      <c r="D408" s="20"/>
      <c r="E408" s="20"/>
      <c r="F408" s="20"/>
      <c r="G408" s="20"/>
    </row>
    <row r="409" spans="1:7" x14ac:dyDescent="0.25">
      <c r="A409" s="20"/>
      <c r="B409" s="20"/>
      <c r="C409" s="20"/>
      <c r="D409" s="20"/>
      <c r="E409" s="20"/>
      <c r="F409" s="20"/>
      <c r="G409" s="20"/>
    </row>
    <row r="410" spans="1:7" x14ac:dyDescent="0.25">
      <c r="A410" s="20"/>
      <c r="B410" s="20"/>
      <c r="C410" s="20"/>
      <c r="D410" s="20"/>
      <c r="E410" s="20"/>
      <c r="F410" s="20"/>
      <c r="G410" s="20"/>
    </row>
    <row r="411" spans="1:7" x14ac:dyDescent="0.25">
      <c r="A411" s="20"/>
      <c r="B411" s="20"/>
      <c r="C411" s="20"/>
      <c r="D411" s="20"/>
      <c r="E411" s="20"/>
      <c r="F411" s="20"/>
      <c r="G411" s="20"/>
    </row>
    <row r="412" spans="1:7" x14ac:dyDescent="0.25">
      <c r="A412" s="20"/>
      <c r="B412" s="20"/>
      <c r="C412" s="20"/>
      <c r="D412" s="20"/>
      <c r="E412" s="20"/>
      <c r="F412" s="20"/>
      <c r="G412" s="20"/>
    </row>
    <row r="413" spans="1:7" x14ac:dyDescent="0.25">
      <c r="A413" s="20"/>
      <c r="B413" s="20"/>
      <c r="C413" s="20"/>
      <c r="D413" s="20"/>
      <c r="E413" s="20"/>
      <c r="F413" s="20"/>
      <c r="G413" s="20"/>
    </row>
    <row r="414" spans="1:7" x14ac:dyDescent="0.25">
      <c r="A414" s="20"/>
      <c r="B414" s="20"/>
      <c r="C414" s="20"/>
      <c r="D414" s="20"/>
      <c r="E414" s="20"/>
      <c r="F414" s="20"/>
      <c r="G414" s="20"/>
    </row>
    <row r="415" spans="1:7" x14ac:dyDescent="0.25">
      <c r="A415" s="20"/>
      <c r="B415" s="20"/>
      <c r="C415" s="20"/>
      <c r="D415" s="20"/>
      <c r="E415" s="20"/>
      <c r="F415" s="20"/>
      <c r="G415" s="20"/>
    </row>
    <row r="416" spans="1:7" x14ac:dyDescent="0.25">
      <c r="A416" s="20"/>
      <c r="B416" s="20"/>
      <c r="C416" s="20"/>
      <c r="D416" s="20"/>
      <c r="E416" s="20"/>
      <c r="F416" s="20"/>
      <c r="G416" s="20"/>
    </row>
    <row r="417" spans="1:7" x14ac:dyDescent="0.25">
      <c r="A417" s="20"/>
      <c r="B417" s="20"/>
      <c r="C417" s="20"/>
      <c r="D417" s="20"/>
      <c r="E417" s="20"/>
      <c r="F417" s="20"/>
      <c r="G417" s="20"/>
    </row>
    <row r="418" spans="1:7" x14ac:dyDescent="0.25">
      <c r="A418" s="20"/>
      <c r="B418" s="20"/>
      <c r="C418" s="20"/>
      <c r="D418" s="20"/>
      <c r="E418" s="20"/>
      <c r="F418" s="20"/>
      <c r="G418" s="20"/>
    </row>
    <row r="419" spans="1:7" x14ac:dyDescent="0.25">
      <c r="A419" s="20"/>
      <c r="B419" s="20"/>
      <c r="C419" s="20"/>
      <c r="D419" s="20"/>
      <c r="E419" s="20"/>
      <c r="F419" s="20"/>
      <c r="G419" s="20"/>
    </row>
    <row r="420" spans="1:7" x14ac:dyDescent="0.25">
      <c r="A420" s="20"/>
      <c r="B420" s="20"/>
      <c r="C420" s="20"/>
      <c r="D420" s="20"/>
      <c r="E420" s="20"/>
      <c r="F420" s="20"/>
      <c r="G420" s="20"/>
    </row>
    <row r="421" spans="1:7" x14ac:dyDescent="0.25">
      <c r="A421" s="20"/>
      <c r="B421" s="20"/>
      <c r="C421" s="20"/>
      <c r="D421" s="20"/>
      <c r="E421" s="20"/>
      <c r="F421" s="20"/>
      <c r="G421" s="20"/>
    </row>
    <row r="422" spans="1:7" x14ac:dyDescent="0.25">
      <c r="A422" s="20"/>
      <c r="B422" s="20"/>
      <c r="C422" s="20"/>
      <c r="D422" s="20"/>
      <c r="E422" s="20"/>
      <c r="F422" s="20"/>
      <c r="G422" s="20"/>
    </row>
    <row r="423" spans="1:7" x14ac:dyDescent="0.25">
      <c r="A423" s="20"/>
      <c r="B423" s="20"/>
      <c r="C423" s="20"/>
      <c r="D423" s="20"/>
      <c r="E423" s="20"/>
      <c r="F423" s="20"/>
      <c r="G423" s="20"/>
    </row>
    <row r="424" spans="1:7" x14ac:dyDescent="0.25">
      <c r="A424" s="20"/>
      <c r="B424" s="20"/>
      <c r="C424" s="20"/>
      <c r="D424" s="20"/>
      <c r="E424" s="20"/>
      <c r="F424" s="20"/>
      <c r="G424" s="20"/>
    </row>
    <row r="425" spans="1:7" x14ac:dyDescent="0.25">
      <c r="A425" s="20"/>
      <c r="B425" s="20"/>
      <c r="C425" s="20"/>
      <c r="D425" s="20"/>
      <c r="E425" s="20"/>
      <c r="F425" s="20"/>
      <c r="G425" s="20"/>
    </row>
    <row r="426" spans="1:7" x14ac:dyDescent="0.25">
      <c r="A426" s="20"/>
      <c r="B426" s="20"/>
      <c r="C426" s="20"/>
      <c r="D426" s="20"/>
      <c r="E426" s="20"/>
      <c r="F426" s="20"/>
      <c r="G426" s="20"/>
    </row>
    <row r="427" spans="1:7" x14ac:dyDescent="0.25">
      <c r="A427" s="20"/>
      <c r="B427" s="20"/>
      <c r="C427" s="20"/>
      <c r="D427" s="20"/>
      <c r="E427" s="20"/>
      <c r="F427" s="20"/>
      <c r="G427" s="20"/>
    </row>
    <row r="428" spans="1:7" x14ac:dyDescent="0.25">
      <c r="A428" s="20"/>
      <c r="B428" s="20"/>
      <c r="C428" s="20"/>
      <c r="D428" s="20"/>
      <c r="E428" s="20"/>
      <c r="F428" s="20"/>
      <c r="G428" s="20"/>
    </row>
    <row r="429" spans="1:7" x14ac:dyDescent="0.25">
      <c r="A429" s="20"/>
      <c r="B429" s="20"/>
      <c r="C429" s="20"/>
      <c r="D429" s="20"/>
      <c r="E429" s="20"/>
      <c r="F429" s="20"/>
      <c r="G429" s="20"/>
    </row>
    <row r="430" spans="1:7" x14ac:dyDescent="0.25">
      <c r="A430" s="20"/>
      <c r="B430" s="20"/>
      <c r="C430" s="20"/>
      <c r="D430" s="20"/>
      <c r="E430" s="20"/>
      <c r="F430" s="20"/>
      <c r="G430" s="20"/>
    </row>
    <row r="431" spans="1:7" x14ac:dyDescent="0.25">
      <c r="A431" s="20"/>
      <c r="B431" s="20"/>
      <c r="C431" s="20"/>
      <c r="D431" s="20"/>
      <c r="E431" s="20"/>
      <c r="F431" s="20"/>
      <c r="G431" s="20"/>
    </row>
    <row r="432" spans="1:7" x14ac:dyDescent="0.25">
      <c r="A432" s="20"/>
      <c r="B432" s="20"/>
      <c r="C432" s="20"/>
      <c r="D432" s="20"/>
      <c r="E432" s="20"/>
      <c r="F432" s="20"/>
      <c r="G432" s="20"/>
    </row>
    <row r="433" spans="1:7" x14ac:dyDescent="0.25">
      <c r="A433" s="20"/>
      <c r="B433" s="20"/>
      <c r="C433" s="20"/>
      <c r="D433" s="20"/>
      <c r="E433" s="20"/>
      <c r="F433" s="20"/>
      <c r="G433" s="20"/>
    </row>
    <row r="434" spans="1:7" x14ac:dyDescent="0.25">
      <c r="A434" s="20"/>
      <c r="B434" s="20"/>
      <c r="C434" s="20"/>
      <c r="D434" s="20"/>
      <c r="E434" s="20"/>
      <c r="F434" s="20"/>
      <c r="G434" s="20"/>
    </row>
    <row r="435" spans="1:7" x14ac:dyDescent="0.25">
      <c r="A435" s="20"/>
      <c r="B435" s="20"/>
      <c r="C435" s="20"/>
      <c r="D435" s="20"/>
      <c r="E435" s="20"/>
      <c r="F435" s="20"/>
      <c r="G435" s="20"/>
    </row>
    <row r="436" spans="1:7" x14ac:dyDescent="0.25">
      <c r="A436" s="20"/>
      <c r="B436" s="20"/>
      <c r="C436" s="20"/>
      <c r="D436" s="20"/>
      <c r="E436" s="20"/>
      <c r="F436" s="20"/>
      <c r="G436" s="20"/>
    </row>
    <row r="437" spans="1:7" x14ac:dyDescent="0.25">
      <c r="A437" s="20"/>
      <c r="B437" s="20"/>
      <c r="C437" s="20"/>
      <c r="D437" s="20"/>
      <c r="E437" s="20"/>
      <c r="F437" s="20"/>
      <c r="G437" s="20"/>
    </row>
    <row r="438" spans="1:7" x14ac:dyDescent="0.25">
      <c r="A438" s="20"/>
      <c r="B438" s="20"/>
      <c r="C438" s="20"/>
      <c r="D438" s="20"/>
      <c r="E438" s="20"/>
      <c r="F438" s="20"/>
      <c r="G438" s="20"/>
    </row>
    <row r="439" spans="1:7" x14ac:dyDescent="0.25">
      <c r="A439" s="20"/>
      <c r="B439" s="20"/>
      <c r="C439" s="20"/>
      <c r="D439" s="20"/>
      <c r="E439" s="20"/>
      <c r="F439" s="20"/>
      <c r="G439" s="20"/>
    </row>
    <row r="440" spans="1:7" x14ac:dyDescent="0.25">
      <c r="A440" s="20"/>
      <c r="B440" s="20"/>
      <c r="C440" s="20"/>
      <c r="D440" s="20"/>
      <c r="E440" s="20"/>
      <c r="F440" s="20"/>
      <c r="G440" s="20"/>
    </row>
    <row r="441" spans="1:7" x14ac:dyDescent="0.25">
      <c r="A441" s="20"/>
      <c r="B441" s="20"/>
      <c r="C441" s="20"/>
      <c r="D441" s="20"/>
      <c r="E441" s="20"/>
      <c r="F441" s="20"/>
      <c r="G441" s="20"/>
    </row>
    <row r="442" spans="1:7" x14ac:dyDescent="0.25">
      <c r="A442" s="20"/>
      <c r="B442" s="20"/>
      <c r="C442" s="20"/>
      <c r="D442" s="20"/>
      <c r="E442" s="20"/>
      <c r="F442" s="20"/>
      <c r="G442" s="20"/>
    </row>
    <row r="443" spans="1:7" x14ac:dyDescent="0.25">
      <c r="A443" s="20"/>
      <c r="B443" s="20"/>
      <c r="C443" s="20"/>
      <c r="D443" s="20"/>
      <c r="E443" s="20"/>
      <c r="F443" s="20"/>
      <c r="G443" s="20"/>
    </row>
    <row r="444" spans="1:7" x14ac:dyDescent="0.25">
      <c r="A444" s="20"/>
      <c r="B444" s="20"/>
      <c r="C444" s="20"/>
      <c r="D444" s="20"/>
      <c r="E444" s="20"/>
      <c r="F444" s="20"/>
      <c r="G444" s="20"/>
    </row>
    <row r="445" spans="1:7" x14ac:dyDescent="0.25">
      <c r="A445" s="20"/>
      <c r="B445" s="20"/>
      <c r="C445" s="20"/>
      <c r="D445" s="20"/>
      <c r="E445" s="20"/>
      <c r="F445" s="20"/>
      <c r="G445" s="20"/>
    </row>
    <row r="446" spans="1:7" x14ac:dyDescent="0.25">
      <c r="A446" s="20"/>
      <c r="B446" s="20"/>
      <c r="C446" s="20"/>
      <c r="D446" s="20"/>
      <c r="E446" s="20"/>
      <c r="F446" s="20"/>
      <c r="G446" s="20"/>
    </row>
    <row r="447" spans="1:7" x14ac:dyDescent="0.25">
      <c r="A447" s="20"/>
      <c r="B447" s="20"/>
      <c r="C447" s="20"/>
      <c r="D447" s="20"/>
      <c r="E447" s="20"/>
      <c r="F447" s="20"/>
      <c r="G447" s="20"/>
    </row>
    <row r="448" spans="1:7" x14ac:dyDescent="0.25">
      <c r="A448" s="20"/>
      <c r="B448" s="20"/>
      <c r="C448" s="20"/>
      <c r="D448" s="20"/>
      <c r="E448" s="20"/>
      <c r="F448" s="20"/>
      <c r="G448" s="20"/>
    </row>
    <row r="449" spans="1:7" x14ac:dyDescent="0.25">
      <c r="A449" s="20"/>
      <c r="B449" s="20"/>
      <c r="C449" s="20"/>
      <c r="D449" s="20"/>
      <c r="E449" s="20"/>
      <c r="F449" s="20"/>
      <c r="G449" s="20"/>
    </row>
    <row r="450" spans="1:7" x14ac:dyDescent="0.25">
      <c r="A450" s="20"/>
      <c r="B450" s="20"/>
      <c r="C450" s="20"/>
      <c r="D450" s="20"/>
      <c r="E450" s="20"/>
      <c r="F450" s="20"/>
      <c r="G450" s="20"/>
    </row>
    <row r="451" spans="1:7" x14ac:dyDescent="0.25">
      <c r="A451" s="20"/>
      <c r="B451" s="20"/>
      <c r="C451" s="20"/>
      <c r="D451" s="20"/>
      <c r="E451" s="20"/>
      <c r="F451" s="20"/>
      <c r="G451" s="20"/>
    </row>
    <row r="452" spans="1:7" x14ac:dyDescent="0.25">
      <c r="A452" s="20"/>
      <c r="B452" s="20"/>
      <c r="C452" s="20"/>
      <c r="D452" s="20"/>
      <c r="E452" s="20"/>
      <c r="F452" s="20"/>
      <c r="G452" s="20"/>
    </row>
    <row r="453" spans="1:7" x14ac:dyDescent="0.25">
      <c r="A453" s="20"/>
      <c r="B453" s="20"/>
      <c r="C453" s="20"/>
      <c r="D453" s="20"/>
      <c r="E453" s="20"/>
      <c r="F453" s="20"/>
      <c r="G453" s="20"/>
    </row>
    <row r="454" spans="1:7" x14ac:dyDescent="0.25">
      <c r="A454" s="20"/>
      <c r="B454" s="20"/>
      <c r="C454" s="20"/>
      <c r="D454" s="20"/>
      <c r="E454" s="20"/>
      <c r="F454" s="20"/>
      <c r="G454" s="20"/>
    </row>
    <row r="455" spans="1:7" x14ac:dyDescent="0.25">
      <c r="A455" s="20"/>
      <c r="B455" s="20"/>
      <c r="C455" s="20"/>
      <c r="D455" s="20"/>
      <c r="E455" s="20"/>
      <c r="F455" s="20"/>
      <c r="G455" s="20"/>
    </row>
    <row r="456" spans="1:7" x14ac:dyDescent="0.25">
      <c r="A456" s="20"/>
      <c r="B456" s="20"/>
      <c r="C456" s="20"/>
      <c r="D456" s="20"/>
      <c r="E456" s="20"/>
      <c r="F456" s="20"/>
      <c r="G456" s="20"/>
    </row>
    <row r="457" spans="1:7" x14ac:dyDescent="0.25">
      <c r="A457" s="20"/>
      <c r="B457" s="20"/>
      <c r="C457" s="20"/>
      <c r="D457" s="20"/>
      <c r="E457" s="20"/>
      <c r="F457" s="20"/>
      <c r="G457" s="20"/>
    </row>
    <row r="458" spans="1:7" x14ac:dyDescent="0.25">
      <c r="A458" s="20"/>
      <c r="B458" s="20"/>
      <c r="C458" s="20"/>
      <c r="D458" s="20"/>
      <c r="E458" s="20"/>
      <c r="F458" s="20"/>
      <c r="G458" s="20"/>
    </row>
    <row r="459" spans="1:7" x14ac:dyDescent="0.25">
      <c r="A459" s="20"/>
      <c r="B459" s="20"/>
      <c r="C459" s="20"/>
      <c r="D459" s="20"/>
      <c r="E459" s="20"/>
      <c r="F459" s="20"/>
      <c r="G459" s="20"/>
    </row>
    <row r="460" spans="1:7" x14ac:dyDescent="0.25">
      <c r="A460" s="20"/>
      <c r="B460" s="20"/>
      <c r="C460" s="20"/>
      <c r="D460" s="20"/>
      <c r="E460" s="20"/>
      <c r="F460" s="20"/>
      <c r="G460" s="20"/>
    </row>
    <row r="461" spans="1:7" x14ac:dyDescent="0.25">
      <c r="A461" s="20"/>
      <c r="B461" s="20"/>
      <c r="C461" s="20"/>
      <c r="D461" s="20"/>
      <c r="E461" s="20"/>
      <c r="F461" s="20"/>
      <c r="G461" s="20"/>
    </row>
    <row r="462" spans="1:7" x14ac:dyDescent="0.25">
      <c r="A462" s="20"/>
      <c r="B462" s="20"/>
      <c r="C462" s="20"/>
      <c r="D462" s="20"/>
      <c r="E462" s="20"/>
      <c r="F462" s="20"/>
      <c r="G462" s="20"/>
    </row>
    <row r="463" spans="1:7" x14ac:dyDescent="0.25">
      <c r="A463" s="20"/>
      <c r="B463" s="20"/>
      <c r="C463" s="20"/>
      <c r="D463" s="20"/>
      <c r="E463" s="20"/>
      <c r="F463" s="20"/>
      <c r="G463" s="20"/>
    </row>
    <row r="464" spans="1:7" x14ac:dyDescent="0.25">
      <c r="A464" s="20"/>
      <c r="B464" s="20"/>
      <c r="C464" s="20"/>
      <c r="D464" s="20"/>
      <c r="E464" s="20"/>
      <c r="F464" s="20"/>
      <c r="G464" s="20"/>
    </row>
    <row r="465" spans="1:7" x14ac:dyDescent="0.25">
      <c r="A465" s="20"/>
      <c r="B465" s="20"/>
      <c r="C465" s="20"/>
      <c r="D465" s="20"/>
      <c r="E465" s="20"/>
      <c r="F465" s="20"/>
      <c r="G465" s="20"/>
    </row>
    <row r="466" spans="1:7" x14ac:dyDescent="0.25">
      <c r="A466" s="20"/>
      <c r="B466" s="20"/>
      <c r="C466" s="20"/>
      <c r="D466" s="20"/>
      <c r="E466" s="20"/>
      <c r="F466" s="20"/>
      <c r="G466" s="20"/>
    </row>
    <row r="467" spans="1:7" x14ac:dyDescent="0.25">
      <c r="A467" s="20"/>
      <c r="B467" s="20"/>
      <c r="C467" s="20"/>
      <c r="D467" s="20"/>
      <c r="E467" s="20"/>
      <c r="F467" s="20"/>
      <c r="G467" s="20"/>
    </row>
    <row r="468" spans="1:7" x14ac:dyDescent="0.25">
      <c r="A468" s="20"/>
      <c r="B468" s="20"/>
      <c r="C468" s="20"/>
      <c r="D468" s="20"/>
      <c r="E468" s="20"/>
      <c r="F468" s="20"/>
      <c r="G468" s="20"/>
    </row>
    <row r="469" spans="1:7" x14ac:dyDescent="0.25">
      <c r="A469" s="20"/>
      <c r="B469" s="20"/>
      <c r="C469" s="20"/>
      <c r="D469" s="20"/>
      <c r="E469" s="20"/>
      <c r="F469" s="20"/>
      <c r="G469" s="20"/>
    </row>
    <row r="470" spans="1:7" x14ac:dyDescent="0.25">
      <c r="A470" s="20"/>
      <c r="B470" s="20"/>
      <c r="C470" s="20"/>
      <c r="D470" s="20"/>
      <c r="E470" s="20"/>
      <c r="F470" s="20"/>
      <c r="G470" s="20"/>
    </row>
    <row r="471" spans="1:7" x14ac:dyDescent="0.25">
      <c r="A471" s="20"/>
      <c r="B471" s="20"/>
      <c r="C471" s="20"/>
      <c r="D471" s="20"/>
      <c r="E471" s="20"/>
      <c r="F471" s="20"/>
      <c r="G471" s="20"/>
    </row>
    <row r="472" spans="1:7" x14ac:dyDescent="0.25">
      <c r="A472" s="20"/>
      <c r="B472" s="20"/>
      <c r="C472" s="20"/>
      <c r="D472" s="20"/>
      <c r="E472" s="20"/>
      <c r="F472" s="20"/>
      <c r="G472" s="20"/>
    </row>
    <row r="473" spans="1:7" x14ac:dyDescent="0.25">
      <c r="A473" s="20"/>
      <c r="B473" s="20"/>
      <c r="C473" s="20"/>
      <c r="D473" s="20"/>
      <c r="E473" s="20"/>
      <c r="F473" s="20"/>
      <c r="G473" s="20"/>
    </row>
    <row r="474" spans="1:7" x14ac:dyDescent="0.25">
      <c r="A474" s="20"/>
      <c r="B474" s="20"/>
      <c r="C474" s="20"/>
      <c r="D474" s="20"/>
      <c r="E474" s="20"/>
      <c r="F474" s="20"/>
      <c r="G474" s="20"/>
    </row>
    <row r="475" spans="1:7" x14ac:dyDescent="0.25">
      <c r="A475" s="20"/>
      <c r="B475" s="20"/>
      <c r="C475" s="20"/>
      <c r="D475" s="20"/>
      <c r="E475" s="20"/>
      <c r="F475" s="20"/>
      <c r="G475" s="20"/>
    </row>
    <row r="476" spans="1:7" x14ac:dyDescent="0.25">
      <c r="A476" s="20"/>
      <c r="B476" s="20"/>
      <c r="C476" s="20"/>
      <c r="D476" s="20"/>
      <c r="E476" s="20"/>
      <c r="F476" s="20"/>
      <c r="G476" s="20"/>
    </row>
    <row r="477" spans="1:7" x14ac:dyDescent="0.25">
      <c r="A477" s="20"/>
      <c r="B477" s="20"/>
      <c r="C477" s="20"/>
      <c r="D477" s="20"/>
      <c r="E477" s="20"/>
      <c r="F477" s="20"/>
      <c r="G477" s="20"/>
    </row>
    <row r="478" spans="1:7" x14ac:dyDescent="0.25">
      <c r="A478" s="20"/>
      <c r="B478" s="20"/>
      <c r="C478" s="20"/>
      <c r="D478" s="20"/>
      <c r="E478" s="20"/>
      <c r="F478" s="20"/>
      <c r="G478" s="20"/>
    </row>
    <row r="479" spans="1:7" x14ac:dyDescent="0.25">
      <c r="A479" s="20"/>
      <c r="B479" s="20"/>
      <c r="C479" s="20"/>
      <c r="D479" s="20"/>
      <c r="E479" s="20"/>
      <c r="F479" s="20"/>
      <c r="G479" s="20"/>
    </row>
    <row r="480" spans="1:7" x14ac:dyDescent="0.25">
      <c r="A480" s="20"/>
      <c r="B480" s="20"/>
      <c r="C480" s="20"/>
      <c r="D480" s="20"/>
      <c r="E480" s="20"/>
      <c r="F480" s="20"/>
      <c r="G480" s="20"/>
    </row>
    <row r="481" spans="1:7" x14ac:dyDescent="0.25">
      <c r="A481" s="20"/>
      <c r="B481" s="20"/>
      <c r="C481" s="20"/>
      <c r="D481" s="20"/>
      <c r="E481" s="20"/>
      <c r="F481" s="20"/>
      <c r="G481" s="20"/>
    </row>
    <row r="482" spans="1:7" x14ac:dyDescent="0.25">
      <c r="A482" s="20"/>
      <c r="B482" s="20"/>
      <c r="C482" s="20"/>
      <c r="D482" s="20"/>
      <c r="E482" s="20"/>
      <c r="F482" s="20"/>
      <c r="G482" s="20"/>
    </row>
    <row r="483" spans="1:7" x14ac:dyDescent="0.25">
      <c r="A483" s="20"/>
      <c r="B483" s="20"/>
      <c r="C483" s="20"/>
      <c r="D483" s="20"/>
      <c r="E483" s="20"/>
      <c r="F483" s="20"/>
      <c r="G483" s="20"/>
    </row>
    <row r="484" spans="1:7" x14ac:dyDescent="0.25">
      <c r="A484" s="20"/>
      <c r="B484" s="20"/>
      <c r="C484" s="20"/>
      <c r="D484" s="20"/>
      <c r="E484" s="20"/>
      <c r="F484" s="20"/>
      <c r="G484" s="20"/>
    </row>
    <row r="485" spans="1:7" x14ac:dyDescent="0.25">
      <c r="A485" s="20"/>
      <c r="B485" s="20"/>
      <c r="C485" s="20"/>
      <c r="D485" s="20"/>
      <c r="E485" s="20"/>
      <c r="F485" s="20"/>
      <c r="G485" s="20"/>
    </row>
    <row r="486" spans="1:7" x14ac:dyDescent="0.25">
      <c r="A486" s="20"/>
      <c r="B486" s="20"/>
      <c r="C486" s="20"/>
      <c r="D486" s="20"/>
      <c r="E486" s="20"/>
      <c r="F486" s="20"/>
      <c r="G486" s="20"/>
    </row>
    <row r="487" spans="1:7" x14ac:dyDescent="0.25">
      <c r="A487" s="20"/>
      <c r="B487" s="20"/>
      <c r="C487" s="20"/>
      <c r="D487" s="20"/>
      <c r="E487" s="20"/>
      <c r="F487" s="20"/>
      <c r="G487" s="20"/>
    </row>
    <row r="488" spans="1:7" x14ac:dyDescent="0.25">
      <c r="A488" s="20"/>
      <c r="B488" s="20"/>
      <c r="C488" s="20"/>
      <c r="D488" s="20"/>
      <c r="E488" s="20"/>
      <c r="F488" s="20"/>
      <c r="G488" s="20"/>
    </row>
    <row r="489" spans="1:7" x14ac:dyDescent="0.25">
      <c r="A489" s="20"/>
      <c r="B489" s="20"/>
      <c r="C489" s="20"/>
      <c r="D489" s="20"/>
      <c r="E489" s="20"/>
      <c r="F489" s="20"/>
      <c r="G489" s="20"/>
    </row>
    <row r="490" spans="1:7" x14ac:dyDescent="0.25">
      <c r="A490" s="20"/>
      <c r="B490" s="20"/>
      <c r="C490" s="20"/>
      <c r="D490" s="20"/>
      <c r="E490" s="20"/>
      <c r="F490" s="20"/>
      <c r="G490" s="20"/>
    </row>
    <row r="491" spans="1:7" x14ac:dyDescent="0.25">
      <c r="A491" s="20"/>
      <c r="B491" s="20"/>
      <c r="C491" s="20"/>
      <c r="D491" s="20"/>
      <c r="E491" s="20"/>
      <c r="F491" s="20"/>
      <c r="G491" s="20"/>
    </row>
    <row r="492" spans="1:7" x14ac:dyDescent="0.25">
      <c r="A492" s="20"/>
      <c r="B492" s="20"/>
      <c r="C492" s="20"/>
      <c r="D492" s="20"/>
      <c r="E492" s="20"/>
      <c r="F492" s="20"/>
      <c r="G492" s="20"/>
    </row>
    <row r="493" spans="1:7" x14ac:dyDescent="0.25">
      <c r="A493" s="20"/>
      <c r="B493" s="20"/>
      <c r="C493" s="20"/>
      <c r="D493" s="20"/>
      <c r="E493" s="20"/>
      <c r="F493" s="20"/>
      <c r="G493" s="20"/>
    </row>
    <row r="494" spans="1:7" x14ac:dyDescent="0.25">
      <c r="A494" s="20"/>
      <c r="B494" s="20"/>
      <c r="C494" s="20"/>
      <c r="D494" s="20"/>
      <c r="E494" s="20"/>
      <c r="F494" s="20"/>
      <c r="G494" s="20"/>
    </row>
    <row r="495" spans="1:7" x14ac:dyDescent="0.25">
      <c r="A495" s="20"/>
      <c r="B495" s="20"/>
      <c r="C495" s="20"/>
      <c r="D495" s="20"/>
      <c r="E495" s="20"/>
      <c r="F495" s="20"/>
      <c r="G495" s="20"/>
    </row>
    <row r="496" spans="1:7" x14ac:dyDescent="0.25">
      <c r="A496" s="20"/>
      <c r="B496" s="20"/>
      <c r="C496" s="20"/>
      <c r="D496" s="20"/>
      <c r="E496" s="20"/>
      <c r="F496" s="20"/>
      <c r="G496" s="20"/>
    </row>
    <row r="497" spans="1:7" x14ac:dyDescent="0.25">
      <c r="A497" s="20"/>
      <c r="B497" s="20"/>
      <c r="C497" s="20"/>
      <c r="D497" s="20"/>
      <c r="E497" s="20"/>
      <c r="F497" s="20"/>
      <c r="G497" s="20"/>
    </row>
    <row r="498" spans="1:7" x14ac:dyDescent="0.25">
      <c r="A498" s="20"/>
      <c r="B498" s="20"/>
      <c r="C498" s="20"/>
      <c r="D498" s="20"/>
      <c r="E498" s="20"/>
      <c r="F498" s="20"/>
      <c r="G498" s="20"/>
    </row>
    <row r="499" spans="1:7" x14ac:dyDescent="0.25">
      <c r="A499" s="20"/>
      <c r="B499" s="20"/>
      <c r="C499" s="20"/>
      <c r="D499" s="20"/>
      <c r="E499" s="20"/>
      <c r="F499" s="20"/>
      <c r="G499" s="20"/>
    </row>
    <row r="500" spans="1:7" x14ac:dyDescent="0.25">
      <c r="A500" s="20"/>
      <c r="B500" s="20"/>
      <c r="C500" s="20"/>
      <c r="D500" s="20"/>
      <c r="E500" s="20"/>
      <c r="F500" s="20"/>
      <c r="G500" s="20"/>
    </row>
    <row r="501" spans="1:7" x14ac:dyDescent="0.25">
      <c r="A501" s="20"/>
      <c r="B501" s="20"/>
      <c r="C501" s="20"/>
      <c r="D501" s="20"/>
      <c r="E501" s="20"/>
      <c r="F501" s="20"/>
      <c r="G501" s="20"/>
    </row>
    <row r="502" spans="1:7" x14ac:dyDescent="0.25">
      <c r="A502" s="20"/>
      <c r="B502" s="20"/>
      <c r="C502" s="20"/>
      <c r="D502" s="20"/>
      <c r="E502" s="20"/>
      <c r="F502" s="20"/>
      <c r="G502" s="20"/>
    </row>
    <row r="503" spans="1:7" x14ac:dyDescent="0.25">
      <c r="A503" s="20"/>
      <c r="B503" s="20"/>
      <c r="C503" s="20"/>
      <c r="D503" s="20"/>
      <c r="E503" s="20"/>
      <c r="F503" s="20"/>
      <c r="G503" s="20"/>
    </row>
    <row r="504" spans="1:7" x14ac:dyDescent="0.25">
      <c r="A504" s="20"/>
      <c r="B504" s="20"/>
      <c r="C504" s="20"/>
      <c r="D504" s="20"/>
      <c r="E504" s="20"/>
      <c r="F504" s="20"/>
      <c r="G504" s="20"/>
    </row>
    <row r="505" spans="1:7" x14ac:dyDescent="0.25">
      <c r="A505" s="20"/>
      <c r="B505" s="20"/>
      <c r="C505" s="20"/>
      <c r="D505" s="20"/>
      <c r="E505" s="20"/>
      <c r="F505" s="20"/>
      <c r="G505" s="20"/>
    </row>
    <row r="506" spans="1:7" x14ac:dyDescent="0.25"/>
    <row r="507" spans="1:7" x14ac:dyDescent="0.25"/>
    <row r="508" spans="1:7" x14ac:dyDescent="0.25"/>
    <row r="509" spans="1:7" x14ac:dyDescent="0.25"/>
    <row r="510" spans="1:7" x14ac:dyDescent="0.25"/>
    <row r="511" spans="1:7" x14ac:dyDescent="0.25"/>
    <row r="512" spans="1:7"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sheetData>
  <sheetProtection algorithmName="SHA-512" hashValue="dTLcRLwfm7TNcsSI0jNc1A2M+dcGwm4i2SwzLsylJo5w3/rm+1GUh8XDD9KcUQDEVuxgsA1BAWFNaPtBMRJMSg==" saltValue="Yp7YrIaGHZnLWXx3NbCIlg==" spinCount="100000" sheet="1" objects="1" scenarios="1" selectLockedCells="1"/>
  <customSheetViews>
    <customSheetView guid="{095D3056-7C6D-4AD9-932B-67D448ED418A}" hiddenRows="1" hiddenColumns="1">
      <selection activeCell="H5" sqref="H5"/>
      <rowBreaks count="6" manualBreakCount="6">
        <brk id="40" max="16383" man="1"/>
        <brk id="84" max="16383" man="1"/>
        <brk id="129" max="16383" man="1"/>
        <brk id="168" max="16383" man="1"/>
        <brk id="213" max="15" man="1"/>
        <brk id="259" max="16383" man="1"/>
      </rowBreaks>
      <pageMargins left="0.7" right="0.7" top="0.75" bottom="0.75" header="0.3" footer="0.3"/>
      <pageSetup paperSize="9" scale="73" orientation="landscape" r:id="rId1"/>
    </customSheetView>
    <customSheetView guid="{ECBE1D04-9C4A-4890-93BD-FB1233391CC8}" hiddenRows="1" hiddenColumns="1">
      <selection activeCell="H5" sqref="H5"/>
      <rowBreaks count="6" manualBreakCount="6">
        <brk id="40" max="16383" man="1"/>
        <brk id="84" max="16383" man="1"/>
        <brk id="129" max="16383" man="1"/>
        <brk id="168" max="16383" man="1"/>
        <brk id="213" max="15" man="1"/>
        <brk id="259" max="16383" man="1"/>
      </rowBreaks>
      <pageMargins left="0.7" right="0.7" top="0.75" bottom="0.75" header="0.3" footer="0.3"/>
      <pageSetup paperSize="9" scale="73" orientation="landscape" r:id="rId2"/>
    </customSheetView>
    <customSheetView guid="{54E88B6C-05E8-4ADB-9CA8-1A8428C4938E}" hiddenRows="1" hiddenColumns="1">
      <selection activeCell="H5" sqref="H5"/>
      <rowBreaks count="6" manualBreakCount="6">
        <brk id="40" max="16383" man="1"/>
        <brk id="84" max="16383" man="1"/>
        <brk id="129" max="16383" man="1"/>
        <brk id="168" max="16383" man="1"/>
        <brk id="213" max="15" man="1"/>
        <brk id="259" max="16383" man="1"/>
      </rowBreaks>
      <pageMargins left="0.7" right="0.7" top="0.75" bottom="0.75" header="0.3" footer="0.3"/>
      <pageSetup paperSize="9" scale="73" orientation="landscape" r:id="rId3"/>
    </customSheetView>
  </customSheetViews>
  <mergeCells count="133">
    <mergeCell ref="D39:D40"/>
    <mergeCell ref="E39:E40"/>
    <mergeCell ref="F39:F40"/>
    <mergeCell ref="B37:B38"/>
    <mergeCell ref="D37:D38"/>
    <mergeCell ref="E37:E38"/>
    <mergeCell ref="F37:F38"/>
    <mergeCell ref="C37:C38"/>
    <mergeCell ref="B29:B30"/>
    <mergeCell ref="D29:D30"/>
    <mergeCell ref="E29:E30"/>
    <mergeCell ref="F29:F30"/>
    <mergeCell ref="B39:B40"/>
    <mergeCell ref="C39:C40"/>
    <mergeCell ref="F31:F32"/>
    <mergeCell ref="E31:E32"/>
    <mergeCell ref="D43:D44"/>
    <mergeCell ref="E43:E44"/>
    <mergeCell ref="F43:F44"/>
    <mergeCell ref="B41:B42"/>
    <mergeCell ref="D41:D42"/>
    <mergeCell ref="E41:E42"/>
    <mergeCell ref="F41:F42"/>
    <mergeCell ref="B43:B44"/>
    <mergeCell ref="B45:B46"/>
    <mergeCell ref="C41:C42"/>
    <mergeCell ref="C43:C44"/>
    <mergeCell ref="C45:C46"/>
    <mergeCell ref="D47:D48"/>
    <mergeCell ref="E47:E48"/>
    <mergeCell ref="F47:F48"/>
    <mergeCell ref="B47:B48"/>
    <mergeCell ref="B51:B52"/>
    <mergeCell ref="C51:C52"/>
    <mergeCell ref="C47:C48"/>
    <mergeCell ref="D45:D46"/>
    <mergeCell ref="E45:E46"/>
    <mergeCell ref="F45:F46"/>
    <mergeCell ref="D51:D52"/>
    <mergeCell ref="E51:E52"/>
    <mergeCell ref="F51:F52"/>
    <mergeCell ref="B49:B50"/>
    <mergeCell ref="D49:D50"/>
    <mergeCell ref="E49:E50"/>
    <mergeCell ref="F49:F50"/>
    <mergeCell ref="C49:C50"/>
    <mergeCell ref="D57:D58"/>
    <mergeCell ref="E57:E58"/>
    <mergeCell ref="F57:F58"/>
    <mergeCell ref="D55:D56"/>
    <mergeCell ref="E55:E56"/>
    <mergeCell ref="F55:F56"/>
    <mergeCell ref="B53:B54"/>
    <mergeCell ref="D53:D54"/>
    <mergeCell ref="E53:E54"/>
    <mergeCell ref="F53:F54"/>
    <mergeCell ref="B55:B56"/>
    <mergeCell ref="C53:C54"/>
    <mergeCell ref="C55:C56"/>
    <mergeCell ref="C57:C58"/>
    <mergeCell ref="B57:B58"/>
    <mergeCell ref="B15:B16"/>
    <mergeCell ref="B27:B28"/>
    <mergeCell ref="B23:B24"/>
    <mergeCell ref="C29:C30"/>
    <mergeCell ref="B34:B36"/>
    <mergeCell ref="C34:C36"/>
    <mergeCell ref="D34:F34"/>
    <mergeCell ref="D35:F35"/>
    <mergeCell ref="D27:D28"/>
    <mergeCell ref="E27:E28"/>
    <mergeCell ref="F27:F28"/>
    <mergeCell ref="B25:B26"/>
    <mergeCell ref="D25:D26"/>
    <mergeCell ref="E25:E26"/>
    <mergeCell ref="F25:F26"/>
    <mergeCell ref="D23:D24"/>
    <mergeCell ref="E23:E24"/>
    <mergeCell ref="F23:F24"/>
    <mergeCell ref="C23:C24"/>
    <mergeCell ref="C25:C26"/>
    <mergeCell ref="C27:C28"/>
    <mergeCell ref="B31:B32"/>
    <mergeCell ref="C31:C32"/>
    <mergeCell ref="D31:D32"/>
    <mergeCell ref="B11:B12"/>
    <mergeCell ref="B21:B22"/>
    <mergeCell ref="D21:D22"/>
    <mergeCell ref="E21:E22"/>
    <mergeCell ref="F21:F22"/>
    <mergeCell ref="C9:C10"/>
    <mergeCell ref="C11:C12"/>
    <mergeCell ref="C13:C14"/>
    <mergeCell ref="C15:C16"/>
    <mergeCell ref="C17:C18"/>
    <mergeCell ref="C19:C20"/>
    <mergeCell ref="C21:C22"/>
    <mergeCell ref="D9:D10"/>
    <mergeCell ref="D19:D20"/>
    <mergeCell ref="E19:E20"/>
    <mergeCell ref="F19:F20"/>
    <mergeCell ref="B17:B18"/>
    <mergeCell ref="D17:D18"/>
    <mergeCell ref="E17:E18"/>
    <mergeCell ref="F17:F18"/>
    <mergeCell ref="D15:D16"/>
    <mergeCell ref="E15:E16"/>
    <mergeCell ref="F15:F16"/>
    <mergeCell ref="B19:B20"/>
    <mergeCell ref="B59:B60"/>
    <mergeCell ref="C59:C60"/>
    <mergeCell ref="D59:D60"/>
    <mergeCell ref="E59:E60"/>
    <mergeCell ref="F59:F60"/>
    <mergeCell ref="B4:B6"/>
    <mergeCell ref="C4:C6"/>
    <mergeCell ref="D4:F4"/>
    <mergeCell ref="D5:F5"/>
    <mergeCell ref="C7:C8"/>
    <mergeCell ref="B13:B14"/>
    <mergeCell ref="D13:D14"/>
    <mergeCell ref="E13:E14"/>
    <mergeCell ref="F13:F14"/>
    <mergeCell ref="E9:E10"/>
    <mergeCell ref="F9:F10"/>
    <mergeCell ref="D11:D12"/>
    <mergeCell ref="E11:E12"/>
    <mergeCell ref="F11:F12"/>
    <mergeCell ref="B7:B8"/>
    <mergeCell ref="D7:D8"/>
    <mergeCell ref="E7:E8"/>
    <mergeCell ref="F7:F8"/>
    <mergeCell ref="B9:B10"/>
  </mergeCells>
  <pageMargins left="0.7" right="0.7" top="0.75" bottom="0.75" header="0.3" footer="0.3"/>
  <pageSetup paperSize="9" scale="60" fitToHeight="0" orientation="landscape" r:id="rId4"/>
  <rowBreaks count="1" manualBreakCount="1">
    <brk id="42" max="16383" man="1"/>
  </rowBreaks>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170"/>
  <sheetViews>
    <sheetView topLeftCell="C7" zoomScaleNormal="100" workbookViewId="0">
      <selection activeCell="G18" sqref="G18"/>
    </sheetView>
  </sheetViews>
  <sheetFormatPr defaultColWidth="8.5703125" defaultRowHeight="15" x14ac:dyDescent="0.25"/>
  <cols>
    <col min="1" max="1" width="56.7109375" customWidth="1"/>
    <col min="2" max="2" width="10.7109375" customWidth="1"/>
    <col min="3" max="3" width="56.7109375" customWidth="1"/>
    <col min="4" max="4" width="10.7109375" customWidth="1"/>
    <col min="5" max="5" width="56.7109375" customWidth="1"/>
    <col min="6" max="6" width="10.7109375" customWidth="1"/>
    <col min="7" max="7" width="56.7109375" customWidth="1"/>
    <col min="8" max="8" width="10.7109375" customWidth="1"/>
    <col min="9" max="9" width="56.7109375" customWidth="1"/>
    <col min="10" max="10" width="10.7109375" customWidth="1"/>
    <col min="11" max="11" width="56.7109375" customWidth="1"/>
    <col min="12" max="12" width="10.7109375" customWidth="1"/>
  </cols>
  <sheetData>
    <row r="1" spans="1:12" ht="21.75" thickBot="1" x14ac:dyDescent="0.3">
      <c r="A1" s="416" t="s">
        <v>309</v>
      </c>
      <c r="B1" s="416"/>
      <c r="C1" s="416"/>
      <c r="D1" s="416"/>
      <c r="E1" s="416"/>
      <c r="F1" s="416"/>
      <c r="G1" s="416"/>
      <c r="H1" s="416"/>
      <c r="I1" s="416"/>
      <c r="J1" s="416"/>
      <c r="K1" s="416"/>
      <c r="L1" s="416"/>
    </row>
    <row r="2" spans="1:12" s="207" customFormat="1" ht="74.45" customHeight="1" thickBot="1" x14ac:dyDescent="0.3">
      <c r="A2" s="417" t="s">
        <v>237</v>
      </c>
      <c r="B2" s="418"/>
      <c r="C2" s="417" t="s">
        <v>236</v>
      </c>
      <c r="D2" s="418"/>
      <c r="E2" s="417" t="s">
        <v>239</v>
      </c>
      <c r="F2" s="418"/>
      <c r="G2" s="417" t="s">
        <v>238</v>
      </c>
      <c r="H2" s="418"/>
      <c r="I2" s="417" t="s">
        <v>272</v>
      </c>
      <c r="J2" s="421"/>
      <c r="K2" s="417" t="s">
        <v>240</v>
      </c>
      <c r="L2" s="418"/>
    </row>
    <row r="3" spans="1:12" ht="29.25" customHeight="1" thickBot="1" x14ac:dyDescent="0.3">
      <c r="A3" s="63" t="s">
        <v>116</v>
      </c>
      <c r="B3" s="198"/>
      <c r="C3" s="63" t="s">
        <v>116</v>
      </c>
      <c r="D3" s="246"/>
      <c r="E3" s="63" t="s">
        <v>116</v>
      </c>
      <c r="F3" s="198" t="s">
        <v>346</v>
      </c>
      <c r="G3" s="63" t="s">
        <v>116</v>
      </c>
      <c r="H3" s="198" t="s">
        <v>345</v>
      </c>
      <c r="I3" s="63" t="s">
        <v>116</v>
      </c>
      <c r="J3" s="198"/>
      <c r="K3" s="63" t="s">
        <v>116</v>
      </c>
      <c r="L3" s="198"/>
    </row>
    <row r="4" spans="1:12" ht="17.25" customHeight="1" x14ac:dyDescent="0.25">
      <c r="A4" s="43" t="s">
        <v>104</v>
      </c>
      <c r="B4" s="36">
        <v>0</v>
      </c>
      <c r="C4" s="43" t="s">
        <v>104</v>
      </c>
      <c r="D4" s="36">
        <v>0</v>
      </c>
      <c r="E4" s="43" t="s">
        <v>104</v>
      </c>
      <c r="F4" s="36">
        <v>40</v>
      </c>
      <c r="G4" s="43" t="s">
        <v>104</v>
      </c>
      <c r="H4" s="36">
        <v>35</v>
      </c>
      <c r="I4" s="43" t="s">
        <v>104</v>
      </c>
      <c r="J4" s="36">
        <v>0</v>
      </c>
      <c r="K4" s="43" t="s">
        <v>104</v>
      </c>
      <c r="L4" s="36">
        <v>0</v>
      </c>
    </row>
    <row r="5" spans="1:12" ht="17.25" customHeight="1" x14ac:dyDescent="0.25">
      <c r="A5" s="248" t="s">
        <v>303</v>
      </c>
      <c r="B5" s="23">
        <v>0</v>
      </c>
      <c r="C5" s="248" t="s">
        <v>303</v>
      </c>
      <c r="D5" s="23">
        <v>0</v>
      </c>
      <c r="E5" s="248" t="s">
        <v>303</v>
      </c>
      <c r="F5" s="23">
        <v>2</v>
      </c>
      <c r="G5" s="248" t="s">
        <v>303</v>
      </c>
      <c r="H5" s="23">
        <v>2</v>
      </c>
      <c r="I5" s="248" t="s">
        <v>303</v>
      </c>
      <c r="J5" s="23">
        <v>0</v>
      </c>
      <c r="K5" s="248" t="s">
        <v>303</v>
      </c>
      <c r="L5" s="23">
        <v>0</v>
      </c>
    </row>
    <row r="6" spans="1:12" ht="17.25" customHeight="1" x14ac:dyDescent="0.25">
      <c r="A6" s="248" t="s">
        <v>304</v>
      </c>
      <c r="B6" s="23">
        <v>0</v>
      </c>
      <c r="C6" s="248" t="s">
        <v>304</v>
      </c>
      <c r="D6" s="23">
        <v>0</v>
      </c>
      <c r="E6" s="248" t="s">
        <v>304</v>
      </c>
      <c r="F6" s="23">
        <v>10</v>
      </c>
      <c r="G6" s="248" t="s">
        <v>304</v>
      </c>
      <c r="H6" s="23">
        <v>10</v>
      </c>
      <c r="I6" s="248" t="s">
        <v>304</v>
      </c>
      <c r="J6" s="23">
        <v>0</v>
      </c>
      <c r="K6" s="248" t="s">
        <v>304</v>
      </c>
      <c r="L6" s="23">
        <v>0</v>
      </c>
    </row>
    <row r="7" spans="1:12" ht="17.25" customHeight="1" x14ac:dyDescent="0.25">
      <c r="A7" s="37" t="s">
        <v>105</v>
      </c>
      <c r="B7" s="23">
        <v>0</v>
      </c>
      <c r="C7" s="37" t="s">
        <v>105</v>
      </c>
      <c r="D7" s="23">
        <v>0</v>
      </c>
      <c r="E7" s="37" t="s">
        <v>105</v>
      </c>
      <c r="F7" s="23">
        <v>0</v>
      </c>
      <c r="G7" s="37" t="s">
        <v>105</v>
      </c>
      <c r="H7" s="23">
        <v>0</v>
      </c>
      <c r="I7" s="37" t="s">
        <v>105</v>
      </c>
      <c r="J7" s="23">
        <v>0</v>
      </c>
      <c r="K7" s="37" t="s">
        <v>105</v>
      </c>
      <c r="L7" s="23">
        <v>0</v>
      </c>
    </row>
    <row r="8" spans="1:12" ht="17.25" customHeight="1" x14ac:dyDescent="0.25">
      <c r="A8" s="37" t="s">
        <v>106</v>
      </c>
      <c r="B8" s="23">
        <v>0</v>
      </c>
      <c r="C8" s="37" t="s">
        <v>106</v>
      </c>
      <c r="D8" s="23">
        <v>0</v>
      </c>
      <c r="E8" s="37" t="s">
        <v>106</v>
      </c>
      <c r="F8" s="23">
        <v>0</v>
      </c>
      <c r="G8" s="37" t="s">
        <v>106</v>
      </c>
      <c r="H8" s="23">
        <v>0</v>
      </c>
      <c r="I8" s="37" t="s">
        <v>106</v>
      </c>
      <c r="J8" s="23">
        <v>0</v>
      </c>
      <c r="K8" s="37" t="s">
        <v>106</v>
      </c>
      <c r="L8" s="23">
        <v>0</v>
      </c>
    </row>
    <row r="9" spans="1:12" s="258" customFormat="1" ht="45" x14ac:dyDescent="0.25">
      <c r="A9" s="247" t="s">
        <v>314</v>
      </c>
      <c r="B9" s="257">
        <v>1</v>
      </c>
      <c r="C9" s="247" t="s">
        <v>314</v>
      </c>
      <c r="D9" s="257">
        <v>1</v>
      </c>
      <c r="E9" s="247" t="s">
        <v>314</v>
      </c>
      <c r="F9" s="257">
        <v>1</v>
      </c>
      <c r="G9" s="247" t="s">
        <v>314</v>
      </c>
      <c r="H9" s="257">
        <v>1</v>
      </c>
      <c r="I9" s="247" t="s">
        <v>314</v>
      </c>
      <c r="J9" s="257">
        <v>1</v>
      </c>
      <c r="K9" s="247" t="s">
        <v>314</v>
      </c>
      <c r="L9" s="257">
        <v>1</v>
      </c>
    </row>
    <row r="10" spans="1:12" ht="17.25" customHeight="1" thickBot="1" x14ac:dyDescent="0.3">
      <c r="A10" s="238" t="s">
        <v>107</v>
      </c>
      <c r="B10" s="239" t="s">
        <v>132</v>
      </c>
      <c r="C10" s="238" t="s">
        <v>107</v>
      </c>
      <c r="D10" s="239" t="s">
        <v>132</v>
      </c>
      <c r="E10" s="238" t="s">
        <v>107</v>
      </c>
      <c r="F10" s="239" t="s">
        <v>132</v>
      </c>
      <c r="G10" s="238" t="s">
        <v>107</v>
      </c>
      <c r="H10" s="239" t="s">
        <v>132</v>
      </c>
      <c r="I10" s="238" t="s">
        <v>107</v>
      </c>
      <c r="J10" s="239" t="s">
        <v>132</v>
      </c>
      <c r="K10" s="238" t="s">
        <v>107</v>
      </c>
      <c r="L10" s="239" t="s">
        <v>132</v>
      </c>
    </row>
    <row r="11" spans="1:12" ht="17.25" customHeight="1" x14ac:dyDescent="0.25">
      <c r="A11" s="240" t="s">
        <v>108</v>
      </c>
      <c r="B11" s="241">
        <f>(B5*B6)+B8</f>
        <v>0</v>
      </c>
      <c r="C11" s="240" t="s">
        <v>108</v>
      </c>
      <c r="D11" s="241">
        <f>(D5*D6)+D8</f>
        <v>0</v>
      </c>
      <c r="E11" s="240" t="s">
        <v>108</v>
      </c>
      <c r="F11" s="241">
        <f>(F5*F6)+F8</f>
        <v>20</v>
      </c>
      <c r="G11" s="240" t="s">
        <v>108</v>
      </c>
      <c r="H11" s="241">
        <f>(H5*H6)+H8</f>
        <v>20</v>
      </c>
      <c r="I11" s="240" t="s">
        <v>108</v>
      </c>
      <c r="J11" s="241">
        <f>(J5*J6)+J8</f>
        <v>0</v>
      </c>
      <c r="K11" s="240" t="s">
        <v>108</v>
      </c>
      <c r="L11" s="241">
        <f>(L5*L6)+L8</f>
        <v>0</v>
      </c>
    </row>
    <row r="12" spans="1:12" ht="17.25" customHeight="1" x14ac:dyDescent="0.25">
      <c r="A12" s="242" t="s">
        <v>109</v>
      </c>
      <c r="B12" s="243">
        <f>(B5*B6)+B8</f>
        <v>0</v>
      </c>
      <c r="C12" s="242" t="s">
        <v>109</v>
      </c>
      <c r="D12" s="243">
        <f>(D5*D6)+D8</f>
        <v>0</v>
      </c>
      <c r="E12" s="242" t="s">
        <v>109</v>
      </c>
      <c r="F12" s="243">
        <f>(F5*F6)+F8</f>
        <v>20</v>
      </c>
      <c r="G12" s="242" t="s">
        <v>109</v>
      </c>
      <c r="H12" s="243">
        <f>(H5*H6)+H8</f>
        <v>20</v>
      </c>
      <c r="I12" s="242" t="s">
        <v>147</v>
      </c>
      <c r="J12" s="243">
        <f>((J5*J6)+J8)*1.5</f>
        <v>0</v>
      </c>
      <c r="K12" s="242" t="s">
        <v>109</v>
      </c>
      <c r="L12" s="243">
        <f>((L5*L6)+L8)*2</f>
        <v>0</v>
      </c>
    </row>
    <row r="13" spans="1:12" ht="17.25" customHeight="1" x14ac:dyDescent="0.25">
      <c r="A13" s="44" t="s">
        <v>110</v>
      </c>
      <c r="B13" s="46">
        <f>(((B4*0.08)*(B6/10))+(B7*0.16))/B9</f>
        <v>0</v>
      </c>
      <c r="C13" s="44" t="s">
        <v>110</v>
      </c>
      <c r="D13" s="46">
        <f>(((D4*0.08)*(D6/10))+(D7*0.16))/D9</f>
        <v>0</v>
      </c>
      <c r="E13" s="44" t="s">
        <v>110</v>
      </c>
      <c r="F13" s="46">
        <f>(((F4*0.08)*(F6/10))+(F7*0.16))/F9</f>
        <v>3.2</v>
      </c>
      <c r="G13" s="44" t="s">
        <v>110</v>
      </c>
      <c r="H13" s="46">
        <f>((H4*0.08)+(H7*0.16))/H9</f>
        <v>2.8000000000000003</v>
      </c>
      <c r="I13" s="44" t="s">
        <v>110</v>
      </c>
      <c r="J13" s="46">
        <f>(((J4*0.08)*(J6/10))+(J7*0.16))/J9</f>
        <v>0</v>
      </c>
      <c r="K13" s="44" t="s">
        <v>110</v>
      </c>
      <c r="L13" s="46">
        <f>(((L4*0.08)*(L6/10))+(L7*0.16))/L9</f>
        <v>0</v>
      </c>
    </row>
    <row r="14" spans="1:12" ht="60" x14ac:dyDescent="0.25">
      <c r="A14" s="54" t="s">
        <v>315</v>
      </c>
      <c r="B14" s="49">
        <v>0</v>
      </c>
      <c r="C14" s="54" t="s">
        <v>315</v>
      </c>
      <c r="D14" s="49">
        <v>0</v>
      </c>
      <c r="E14" s="54" t="s">
        <v>315</v>
      </c>
      <c r="F14" s="49">
        <v>12</v>
      </c>
      <c r="G14" s="54" t="s">
        <v>315</v>
      </c>
      <c r="H14" s="49">
        <v>12</v>
      </c>
      <c r="I14" s="54" t="s">
        <v>315</v>
      </c>
      <c r="J14" s="49">
        <v>0</v>
      </c>
      <c r="K14" s="54" t="s">
        <v>315</v>
      </c>
      <c r="L14" s="49">
        <v>0</v>
      </c>
    </row>
    <row r="15" spans="1:12" ht="60" x14ac:dyDescent="0.25">
      <c r="A15" s="54" t="s">
        <v>305</v>
      </c>
      <c r="B15" s="49">
        <v>0</v>
      </c>
      <c r="C15" s="54" t="s">
        <v>305</v>
      </c>
      <c r="D15" s="49">
        <v>0</v>
      </c>
      <c r="E15" s="54" t="s">
        <v>305</v>
      </c>
      <c r="F15" s="49">
        <v>2</v>
      </c>
      <c r="G15" s="54" t="s">
        <v>305</v>
      </c>
      <c r="H15" s="49">
        <v>2</v>
      </c>
      <c r="I15" s="54" t="s">
        <v>305</v>
      </c>
      <c r="J15" s="49">
        <v>0</v>
      </c>
      <c r="K15" s="54" t="s">
        <v>305</v>
      </c>
      <c r="L15" s="49">
        <v>0</v>
      </c>
    </row>
    <row r="16" spans="1:12" ht="17.25" customHeight="1" x14ac:dyDescent="0.25">
      <c r="A16" s="44" t="s">
        <v>111</v>
      </c>
      <c r="B16" s="45">
        <f>(B4*(B6/10))/B9</f>
        <v>0</v>
      </c>
      <c r="C16" s="44" t="s">
        <v>111</v>
      </c>
      <c r="D16" s="45">
        <f>(D4*(D6/10))/D9</f>
        <v>0</v>
      </c>
      <c r="E16" s="44" t="s">
        <v>111</v>
      </c>
      <c r="F16" s="45">
        <f>(F4*(F6/10))/F9</f>
        <v>40</v>
      </c>
      <c r="G16" s="44" t="s">
        <v>111</v>
      </c>
      <c r="H16" s="45">
        <f>(H4*(H6/10))/H9</f>
        <v>35</v>
      </c>
      <c r="I16" s="44" t="s">
        <v>111</v>
      </c>
      <c r="J16" s="45">
        <f>(J4*(J6/10))/J9</f>
        <v>0</v>
      </c>
      <c r="K16" s="44" t="s">
        <v>111</v>
      </c>
      <c r="L16" s="45">
        <f>(L4*(L6/10))/L9</f>
        <v>0</v>
      </c>
    </row>
    <row r="17" spans="1:12" ht="30" x14ac:dyDescent="0.25">
      <c r="A17" s="55" t="s">
        <v>307</v>
      </c>
      <c r="B17" s="56">
        <v>0</v>
      </c>
      <c r="C17" s="55" t="s">
        <v>307</v>
      </c>
      <c r="D17" s="56">
        <v>0</v>
      </c>
      <c r="E17" s="55" t="s">
        <v>307</v>
      </c>
      <c r="F17" s="56">
        <v>0</v>
      </c>
      <c r="G17" s="55" t="s">
        <v>307</v>
      </c>
      <c r="H17" s="56">
        <v>0</v>
      </c>
      <c r="I17" s="55" t="s">
        <v>307</v>
      </c>
      <c r="J17" s="56">
        <v>0</v>
      </c>
      <c r="K17" s="55" t="s">
        <v>307</v>
      </c>
      <c r="L17" s="56">
        <v>0</v>
      </c>
    </row>
    <row r="18" spans="1:12" ht="63.75" customHeight="1" x14ac:dyDescent="0.25">
      <c r="A18" s="64" t="s">
        <v>306</v>
      </c>
      <c r="B18" s="56">
        <v>0</v>
      </c>
      <c r="C18" s="64" t="s">
        <v>306</v>
      </c>
      <c r="D18" s="56">
        <v>0</v>
      </c>
      <c r="E18" s="64" t="s">
        <v>306</v>
      </c>
      <c r="F18" s="56">
        <v>0</v>
      </c>
      <c r="G18" s="64" t="s">
        <v>306</v>
      </c>
      <c r="H18" s="56">
        <v>0</v>
      </c>
      <c r="I18" s="64" t="s">
        <v>306</v>
      </c>
      <c r="J18" s="56">
        <v>0</v>
      </c>
      <c r="K18" s="64" t="s">
        <v>306</v>
      </c>
      <c r="L18" s="56">
        <v>0</v>
      </c>
    </row>
    <row r="19" spans="1:12" ht="17.25" customHeight="1" thickBot="1" x14ac:dyDescent="0.3">
      <c r="A19" s="47" t="s">
        <v>112</v>
      </c>
      <c r="B19" s="48">
        <f>(B6+B8)/B9</f>
        <v>0</v>
      </c>
      <c r="C19" s="47" t="s">
        <v>112</v>
      </c>
      <c r="D19" s="48">
        <f>(D6+D8)/D9</f>
        <v>0</v>
      </c>
      <c r="E19" s="47" t="s">
        <v>112</v>
      </c>
      <c r="F19" s="48">
        <f>(F6+F8)/F9</f>
        <v>10</v>
      </c>
      <c r="G19" s="47" t="s">
        <v>112</v>
      </c>
      <c r="H19" s="48">
        <f>(H6+H8)/H9</f>
        <v>10</v>
      </c>
      <c r="I19" s="47" t="s">
        <v>112</v>
      </c>
      <c r="J19" s="48">
        <f>(J6+J8)/J9</f>
        <v>0</v>
      </c>
      <c r="K19" s="47" t="s">
        <v>112</v>
      </c>
      <c r="L19" s="48">
        <f>(L6+L8)/L9</f>
        <v>0</v>
      </c>
    </row>
    <row r="20" spans="1:12" ht="17.25" customHeight="1" thickBot="1" x14ac:dyDescent="0.3">
      <c r="A20" s="65" t="s">
        <v>113</v>
      </c>
      <c r="B20" s="57">
        <f>SUM(B11:B19)</f>
        <v>0</v>
      </c>
      <c r="C20" s="65" t="s">
        <v>113</v>
      </c>
      <c r="D20" s="57">
        <f>SUM(D11:D19)</f>
        <v>0</v>
      </c>
      <c r="E20" s="65" t="s">
        <v>113</v>
      </c>
      <c r="F20" s="57">
        <f>SUM(F11:F19)</f>
        <v>107.2</v>
      </c>
      <c r="G20" s="65" t="s">
        <v>113</v>
      </c>
      <c r="H20" s="57">
        <f>SUM(H11:H19)</f>
        <v>101.8</v>
      </c>
      <c r="I20" s="65" t="s">
        <v>113</v>
      </c>
      <c r="J20" s="57">
        <f>SUM(J11:J19)</f>
        <v>0</v>
      </c>
      <c r="K20" s="65" t="s">
        <v>113</v>
      </c>
      <c r="L20" s="57">
        <f>SUM(L11:L19)</f>
        <v>0</v>
      </c>
    </row>
    <row r="21" spans="1:12" s="251" customFormat="1" ht="17.25" customHeight="1" thickBot="1" x14ac:dyDescent="0.25">
      <c r="A21" s="419" t="s">
        <v>114</v>
      </c>
      <c r="B21" s="420"/>
      <c r="C21" s="419" t="s">
        <v>114</v>
      </c>
      <c r="D21" s="420"/>
      <c r="E21" s="419" t="s">
        <v>114</v>
      </c>
      <c r="F21" s="420"/>
      <c r="G21" s="419" t="s">
        <v>114</v>
      </c>
      <c r="H21" s="420"/>
      <c r="I21" s="419" t="s">
        <v>114</v>
      </c>
      <c r="J21" s="420"/>
      <c r="K21" s="249" t="s">
        <v>114</v>
      </c>
      <c r="L21" s="250"/>
    </row>
    <row r="22" spans="1:12" ht="17.25" customHeight="1" thickBot="1" x14ac:dyDescent="0.3">
      <c r="A22" s="51" t="s">
        <v>115</v>
      </c>
      <c r="B22" s="52">
        <f>B20</f>
        <v>0</v>
      </c>
      <c r="C22" s="51" t="s">
        <v>117</v>
      </c>
      <c r="D22" s="53">
        <f>D20*1.05</f>
        <v>0</v>
      </c>
      <c r="E22" s="51" t="s">
        <v>117</v>
      </c>
      <c r="F22" s="52">
        <f>F20*1.1</f>
        <v>117.92000000000002</v>
      </c>
      <c r="G22" s="51" t="s">
        <v>117</v>
      </c>
      <c r="H22" s="53">
        <f>H20*1.15</f>
        <v>117.07</v>
      </c>
      <c r="I22" s="51" t="s">
        <v>117</v>
      </c>
      <c r="J22" s="52">
        <f>J20*1.2</f>
        <v>0</v>
      </c>
      <c r="K22" s="51" t="s">
        <v>117</v>
      </c>
      <c r="L22" s="52">
        <f>L20*1.25</f>
        <v>0</v>
      </c>
    </row>
    <row r="23" spans="1:12" ht="29.25" customHeight="1" thickBot="1" x14ac:dyDescent="0.3"/>
    <row r="24" spans="1:12" ht="29.25" customHeight="1" thickBot="1" x14ac:dyDescent="0.3">
      <c r="A24" s="63" t="s">
        <v>116</v>
      </c>
      <c r="B24" s="198"/>
      <c r="C24" s="63" t="s">
        <v>116</v>
      </c>
      <c r="D24" s="246"/>
      <c r="E24" s="63" t="s">
        <v>116</v>
      </c>
      <c r="F24" s="198"/>
      <c r="G24" s="63" t="s">
        <v>116</v>
      </c>
      <c r="H24" s="198"/>
      <c r="I24" s="63" t="s">
        <v>116</v>
      </c>
      <c r="J24" s="198"/>
      <c r="K24" s="63" t="s">
        <v>116</v>
      </c>
      <c r="L24" s="198"/>
    </row>
    <row r="25" spans="1:12" ht="17.25" customHeight="1" x14ac:dyDescent="0.25">
      <c r="A25" s="43" t="s">
        <v>104</v>
      </c>
      <c r="B25" s="36">
        <v>0</v>
      </c>
      <c r="C25" s="43" t="s">
        <v>104</v>
      </c>
      <c r="D25" s="36">
        <v>0</v>
      </c>
      <c r="E25" s="43" t="s">
        <v>104</v>
      </c>
      <c r="F25" s="36">
        <v>0</v>
      </c>
      <c r="G25" s="43" t="s">
        <v>104</v>
      </c>
      <c r="H25" s="36">
        <v>0</v>
      </c>
      <c r="I25" s="43" t="s">
        <v>104</v>
      </c>
      <c r="J25" s="36">
        <v>0</v>
      </c>
      <c r="K25" s="43" t="s">
        <v>104</v>
      </c>
      <c r="L25" s="36">
        <v>0</v>
      </c>
    </row>
    <row r="26" spans="1:12" ht="17.25" customHeight="1" x14ac:dyDescent="0.25">
      <c r="A26" s="248" t="s">
        <v>303</v>
      </c>
      <c r="B26" s="23">
        <v>0</v>
      </c>
      <c r="C26" s="248" t="s">
        <v>303</v>
      </c>
      <c r="D26" s="23">
        <v>0</v>
      </c>
      <c r="E26" s="248" t="s">
        <v>303</v>
      </c>
      <c r="F26" s="23">
        <v>0</v>
      </c>
      <c r="G26" s="248" t="s">
        <v>303</v>
      </c>
      <c r="H26" s="23">
        <v>0</v>
      </c>
      <c r="I26" s="248" t="s">
        <v>303</v>
      </c>
      <c r="J26" s="23">
        <v>0</v>
      </c>
      <c r="K26" s="248" t="s">
        <v>303</v>
      </c>
      <c r="L26" s="23">
        <v>0</v>
      </c>
    </row>
    <row r="27" spans="1:12" ht="17.25" customHeight="1" x14ac:dyDescent="0.25">
      <c r="A27" s="248" t="s">
        <v>304</v>
      </c>
      <c r="B27" s="23">
        <v>0</v>
      </c>
      <c r="C27" s="248" t="s">
        <v>304</v>
      </c>
      <c r="D27" s="23">
        <v>0</v>
      </c>
      <c r="E27" s="248" t="s">
        <v>304</v>
      </c>
      <c r="F27" s="23">
        <v>0</v>
      </c>
      <c r="G27" s="248" t="s">
        <v>304</v>
      </c>
      <c r="H27" s="23">
        <v>0</v>
      </c>
      <c r="I27" s="248" t="s">
        <v>304</v>
      </c>
      <c r="J27" s="23">
        <v>0</v>
      </c>
      <c r="K27" s="248" t="s">
        <v>304</v>
      </c>
      <c r="L27" s="23">
        <v>0</v>
      </c>
    </row>
    <row r="28" spans="1:12" ht="17.25" customHeight="1" x14ac:dyDescent="0.25">
      <c r="A28" s="37" t="s">
        <v>105</v>
      </c>
      <c r="B28" s="23">
        <v>0</v>
      </c>
      <c r="C28" s="37" t="s">
        <v>105</v>
      </c>
      <c r="D28" s="23">
        <v>0</v>
      </c>
      <c r="E28" s="37" t="s">
        <v>105</v>
      </c>
      <c r="F28" s="23">
        <v>0</v>
      </c>
      <c r="G28" s="37" t="s">
        <v>105</v>
      </c>
      <c r="H28" s="23">
        <v>0</v>
      </c>
      <c r="I28" s="37" t="s">
        <v>105</v>
      </c>
      <c r="J28" s="23">
        <v>0</v>
      </c>
      <c r="K28" s="37" t="s">
        <v>105</v>
      </c>
      <c r="L28" s="23">
        <v>0</v>
      </c>
    </row>
    <row r="29" spans="1:12" ht="17.25" customHeight="1" x14ac:dyDescent="0.25">
      <c r="A29" s="37" t="s">
        <v>106</v>
      </c>
      <c r="B29" s="23">
        <v>0</v>
      </c>
      <c r="C29" s="37" t="s">
        <v>106</v>
      </c>
      <c r="D29" s="23">
        <v>0</v>
      </c>
      <c r="E29" s="37" t="s">
        <v>106</v>
      </c>
      <c r="F29" s="23">
        <v>0</v>
      </c>
      <c r="G29" s="37" t="s">
        <v>106</v>
      </c>
      <c r="H29" s="23">
        <v>0</v>
      </c>
      <c r="I29" s="37" t="s">
        <v>106</v>
      </c>
      <c r="J29" s="23">
        <v>0</v>
      </c>
      <c r="K29" s="37" t="s">
        <v>106</v>
      </c>
      <c r="L29" s="23">
        <v>0</v>
      </c>
    </row>
    <row r="30" spans="1:12" s="258" customFormat="1" ht="45" x14ac:dyDescent="0.25">
      <c r="A30" s="247" t="s">
        <v>314</v>
      </c>
      <c r="B30" s="257">
        <v>1</v>
      </c>
      <c r="C30" s="247" t="s">
        <v>314</v>
      </c>
      <c r="D30" s="257">
        <v>1</v>
      </c>
      <c r="E30" s="247" t="s">
        <v>314</v>
      </c>
      <c r="F30" s="257">
        <v>1</v>
      </c>
      <c r="G30" s="247" t="s">
        <v>314</v>
      </c>
      <c r="H30" s="257">
        <v>1</v>
      </c>
      <c r="I30" s="247" t="s">
        <v>314</v>
      </c>
      <c r="J30" s="257">
        <v>1</v>
      </c>
      <c r="K30" s="247" t="s">
        <v>314</v>
      </c>
      <c r="L30" s="257">
        <v>1</v>
      </c>
    </row>
    <row r="31" spans="1:12" ht="17.25" customHeight="1" thickBot="1" x14ac:dyDescent="0.3">
      <c r="A31" s="238" t="s">
        <v>107</v>
      </c>
      <c r="B31" s="239" t="s">
        <v>132</v>
      </c>
      <c r="C31" s="238" t="s">
        <v>107</v>
      </c>
      <c r="D31" s="239" t="s">
        <v>132</v>
      </c>
      <c r="E31" s="238" t="s">
        <v>107</v>
      </c>
      <c r="F31" s="239" t="s">
        <v>132</v>
      </c>
      <c r="G31" s="238" t="s">
        <v>107</v>
      </c>
      <c r="H31" s="239" t="s">
        <v>132</v>
      </c>
      <c r="I31" s="238" t="s">
        <v>107</v>
      </c>
      <c r="J31" s="239" t="s">
        <v>132</v>
      </c>
      <c r="K31" s="238" t="s">
        <v>107</v>
      </c>
      <c r="L31" s="239" t="s">
        <v>132</v>
      </c>
    </row>
    <row r="32" spans="1:12" ht="17.25" customHeight="1" x14ac:dyDescent="0.25">
      <c r="A32" s="240" t="s">
        <v>108</v>
      </c>
      <c r="B32" s="241">
        <f>(B26*B27)+B29</f>
        <v>0</v>
      </c>
      <c r="C32" s="240" t="s">
        <v>108</v>
      </c>
      <c r="D32" s="241">
        <f>(D26*D27)+D29</f>
        <v>0</v>
      </c>
      <c r="E32" s="240" t="s">
        <v>108</v>
      </c>
      <c r="F32" s="241">
        <f>(F26*F27)+F29</f>
        <v>0</v>
      </c>
      <c r="G32" s="240" t="s">
        <v>108</v>
      </c>
      <c r="H32" s="241">
        <f>(H26*H27)+H29</f>
        <v>0</v>
      </c>
      <c r="I32" s="240" t="s">
        <v>108</v>
      </c>
      <c r="J32" s="241">
        <f>(J26*J27)+J29</f>
        <v>0</v>
      </c>
      <c r="K32" s="240" t="s">
        <v>108</v>
      </c>
      <c r="L32" s="241">
        <f>(L26*L27)+L29</f>
        <v>0</v>
      </c>
    </row>
    <row r="33" spans="1:12" ht="17.25" customHeight="1" x14ac:dyDescent="0.25">
      <c r="A33" s="242" t="s">
        <v>109</v>
      </c>
      <c r="B33" s="243">
        <f>(B26*B27)+B29</f>
        <v>0</v>
      </c>
      <c r="C33" s="242" t="s">
        <v>109</v>
      </c>
      <c r="D33" s="243">
        <f>(D26*D27)+D29</f>
        <v>0</v>
      </c>
      <c r="E33" s="242" t="s">
        <v>109</v>
      </c>
      <c r="F33" s="243">
        <f>(F26*F27)+F29</f>
        <v>0</v>
      </c>
      <c r="G33" s="242" t="s">
        <v>109</v>
      </c>
      <c r="H33" s="243">
        <f>(H26*H27)+H29</f>
        <v>0</v>
      </c>
      <c r="I33" s="242" t="s">
        <v>147</v>
      </c>
      <c r="J33" s="243">
        <f>((J26*J27)+J29)*1.5</f>
        <v>0</v>
      </c>
      <c r="K33" s="242" t="s">
        <v>109</v>
      </c>
      <c r="L33" s="243">
        <f>((L26*L27)+L29)*2</f>
        <v>0</v>
      </c>
    </row>
    <row r="34" spans="1:12" ht="17.25" customHeight="1" x14ac:dyDescent="0.25">
      <c r="A34" s="44" t="s">
        <v>110</v>
      </c>
      <c r="B34" s="46">
        <f>(((B25*0.08)*(B27/10))+(B28*0.16))/B30</f>
        <v>0</v>
      </c>
      <c r="C34" s="44" t="s">
        <v>110</v>
      </c>
      <c r="D34" s="46">
        <f>(((D25*0.08)*(D27/10))+(D28*0.16))/D30</f>
        <v>0</v>
      </c>
      <c r="E34" s="44" t="s">
        <v>110</v>
      </c>
      <c r="F34" s="46">
        <f>(((F25*0.08)*(F27/10))+(F28*0.16))/F30</f>
        <v>0</v>
      </c>
      <c r="G34" s="44" t="s">
        <v>110</v>
      </c>
      <c r="H34" s="46">
        <f>((H25*0.08)+(H28*0.16))/H30</f>
        <v>0</v>
      </c>
      <c r="I34" s="44" t="s">
        <v>110</v>
      </c>
      <c r="J34" s="46">
        <f>(((J25*0.08)*(J27/10))+(J28*0.16))/J30</f>
        <v>0</v>
      </c>
      <c r="K34" s="44" t="s">
        <v>110</v>
      </c>
      <c r="L34" s="46">
        <f>(((L25*0.08)*(L27/10))+(L28*0.16))/L30</f>
        <v>0</v>
      </c>
    </row>
    <row r="35" spans="1:12" ht="60" x14ac:dyDescent="0.25">
      <c r="A35" s="54" t="s">
        <v>315</v>
      </c>
      <c r="B35" s="49">
        <v>0</v>
      </c>
      <c r="C35" s="54" t="s">
        <v>315</v>
      </c>
      <c r="D35" s="49">
        <v>0</v>
      </c>
      <c r="E35" s="54" t="s">
        <v>315</v>
      </c>
      <c r="F35" s="49">
        <v>0</v>
      </c>
      <c r="G35" s="54" t="s">
        <v>315</v>
      </c>
      <c r="H35" s="49">
        <v>0</v>
      </c>
      <c r="I35" s="54" t="s">
        <v>315</v>
      </c>
      <c r="J35" s="49">
        <v>0</v>
      </c>
      <c r="K35" s="54" t="s">
        <v>315</v>
      </c>
      <c r="L35" s="49">
        <v>0</v>
      </c>
    </row>
    <row r="36" spans="1:12" ht="60" x14ac:dyDescent="0.25">
      <c r="A36" s="54" t="s">
        <v>305</v>
      </c>
      <c r="B36" s="49">
        <v>0</v>
      </c>
      <c r="C36" s="54" t="s">
        <v>305</v>
      </c>
      <c r="D36" s="49">
        <v>0</v>
      </c>
      <c r="E36" s="54" t="s">
        <v>305</v>
      </c>
      <c r="F36" s="49">
        <v>0</v>
      </c>
      <c r="G36" s="54" t="s">
        <v>305</v>
      </c>
      <c r="H36" s="49">
        <v>0</v>
      </c>
      <c r="I36" s="54" t="s">
        <v>305</v>
      </c>
      <c r="J36" s="49">
        <v>0</v>
      </c>
      <c r="K36" s="54" t="s">
        <v>305</v>
      </c>
      <c r="L36" s="49">
        <v>0</v>
      </c>
    </row>
    <row r="37" spans="1:12" ht="17.25" customHeight="1" x14ac:dyDescent="0.25">
      <c r="A37" s="44" t="s">
        <v>111</v>
      </c>
      <c r="B37" s="45">
        <f>(B25*(B27/10))/B30</f>
        <v>0</v>
      </c>
      <c r="C37" s="44" t="s">
        <v>111</v>
      </c>
      <c r="D37" s="45">
        <f>(D25*(D27/10))/D30</f>
        <v>0</v>
      </c>
      <c r="E37" s="44" t="s">
        <v>111</v>
      </c>
      <c r="F37" s="45">
        <f>(F25*(F27/10))/F30</f>
        <v>0</v>
      </c>
      <c r="G37" s="44" t="s">
        <v>111</v>
      </c>
      <c r="H37" s="45">
        <f>(H25*(H27/10))/H30</f>
        <v>0</v>
      </c>
      <c r="I37" s="44" t="s">
        <v>111</v>
      </c>
      <c r="J37" s="45">
        <f>(J25*(J27/10))/J30</f>
        <v>0</v>
      </c>
      <c r="K37" s="44" t="s">
        <v>111</v>
      </c>
      <c r="L37" s="45">
        <f>(L25*(L27/10))/L30</f>
        <v>0</v>
      </c>
    </row>
    <row r="38" spans="1:12" ht="30" x14ac:dyDescent="0.25">
      <c r="A38" s="55" t="s">
        <v>307</v>
      </c>
      <c r="B38" s="56">
        <v>0</v>
      </c>
      <c r="C38" s="55" t="s">
        <v>307</v>
      </c>
      <c r="D38" s="56">
        <v>0</v>
      </c>
      <c r="E38" s="55" t="s">
        <v>307</v>
      </c>
      <c r="F38" s="56">
        <v>0</v>
      </c>
      <c r="G38" s="55" t="s">
        <v>307</v>
      </c>
      <c r="H38" s="56">
        <v>0</v>
      </c>
      <c r="I38" s="55" t="s">
        <v>307</v>
      </c>
      <c r="J38" s="56">
        <v>0</v>
      </c>
      <c r="K38" s="55" t="s">
        <v>307</v>
      </c>
      <c r="L38" s="56">
        <v>0</v>
      </c>
    </row>
    <row r="39" spans="1:12" ht="63.75" customHeight="1" x14ac:dyDescent="0.25">
      <c r="A39" s="64" t="s">
        <v>306</v>
      </c>
      <c r="B39" s="56">
        <v>0</v>
      </c>
      <c r="C39" s="64" t="s">
        <v>306</v>
      </c>
      <c r="D39" s="56">
        <v>0</v>
      </c>
      <c r="E39" s="64" t="s">
        <v>306</v>
      </c>
      <c r="F39" s="56">
        <v>0</v>
      </c>
      <c r="G39" s="64" t="s">
        <v>306</v>
      </c>
      <c r="H39" s="56">
        <v>0</v>
      </c>
      <c r="I39" s="64" t="s">
        <v>306</v>
      </c>
      <c r="J39" s="56">
        <v>0</v>
      </c>
      <c r="K39" s="64" t="s">
        <v>306</v>
      </c>
      <c r="L39" s="56">
        <v>0</v>
      </c>
    </row>
    <row r="40" spans="1:12" ht="17.25" customHeight="1" thickBot="1" x14ac:dyDescent="0.3">
      <c r="A40" s="47" t="s">
        <v>112</v>
      </c>
      <c r="B40" s="48">
        <f>(B27+B29)/B30</f>
        <v>0</v>
      </c>
      <c r="C40" s="47" t="s">
        <v>112</v>
      </c>
      <c r="D40" s="48">
        <f>(D27+D29)/D30</f>
        <v>0</v>
      </c>
      <c r="E40" s="47" t="s">
        <v>112</v>
      </c>
      <c r="F40" s="48">
        <f>(F27+F29)/F30</f>
        <v>0</v>
      </c>
      <c r="G40" s="47" t="s">
        <v>112</v>
      </c>
      <c r="H40" s="48">
        <f>(H27+H29)/H30</f>
        <v>0</v>
      </c>
      <c r="I40" s="47" t="s">
        <v>112</v>
      </c>
      <c r="J40" s="48">
        <f>(J27+J29)/J30</f>
        <v>0</v>
      </c>
      <c r="K40" s="47" t="s">
        <v>112</v>
      </c>
      <c r="L40" s="48">
        <f>(L27+L29)/L30</f>
        <v>0</v>
      </c>
    </row>
    <row r="41" spans="1:12" ht="17.25" customHeight="1" thickBot="1" x14ac:dyDescent="0.3">
      <c r="A41" s="65" t="s">
        <v>113</v>
      </c>
      <c r="B41" s="57">
        <f>SUM(B32:B40)</f>
        <v>0</v>
      </c>
      <c r="C41" s="65" t="s">
        <v>113</v>
      </c>
      <c r="D41" s="57">
        <f>SUM(D32:D40)</f>
        <v>0</v>
      </c>
      <c r="E41" s="65" t="s">
        <v>113</v>
      </c>
      <c r="F41" s="57">
        <f>SUM(F32:F40)</f>
        <v>0</v>
      </c>
      <c r="G41" s="65" t="s">
        <v>113</v>
      </c>
      <c r="H41" s="57">
        <f>SUM(H32:H40)</f>
        <v>0</v>
      </c>
      <c r="I41" s="65" t="s">
        <v>113</v>
      </c>
      <c r="J41" s="57">
        <f>SUM(J32:J40)</f>
        <v>0</v>
      </c>
      <c r="K41" s="65" t="s">
        <v>113</v>
      </c>
      <c r="L41" s="57">
        <f>SUM(L32:L40)</f>
        <v>0</v>
      </c>
    </row>
    <row r="42" spans="1:12" s="251" customFormat="1" ht="17.25" customHeight="1" thickBot="1" x14ac:dyDescent="0.25">
      <c r="A42" s="419" t="s">
        <v>114</v>
      </c>
      <c r="B42" s="420"/>
      <c r="C42" s="419" t="s">
        <v>114</v>
      </c>
      <c r="D42" s="420"/>
      <c r="E42" s="419" t="s">
        <v>114</v>
      </c>
      <c r="F42" s="420"/>
      <c r="G42" s="419" t="s">
        <v>114</v>
      </c>
      <c r="H42" s="420"/>
      <c r="I42" s="419" t="s">
        <v>114</v>
      </c>
      <c r="J42" s="420"/>
      <c r="K42" s="249" t="s">
        <v>114</v>
      </c>
      <c r="L42" s="250"/>
    </row>
    <row r="43" spans="1:12" ht="17.25" customHeight="1" thickBot="1" x14ac:dyDescent="0.3">
      <c r="A43" s="51" t="s">
        <v>115</v>
      </c>
      <c r="B43" s="52">
        <f>B41</f>
        <v>0</v>
      </c>
      <c r="C43" s="51" t="s">
        <v>117</v>
      </c>
      <c r="D43" s="53">
        <f>D41*1.05</f>
        <v>0</v>
      </c>
      <c r="E43" s="51" t="s">
        <v>117</v>
      </c>
      <c r="F43" s="52">
        <f>F41*1.1</f>
        <v>0</v>
      </c>
      <c r="G43" s="51" t="s">
        <v>117</v>
      </c>
      <c r="H43" s="53">
        <f>H41*1.15</f>
        <v>0</v>
      </c>
      <c r="I43" s="51" t="s">
        <v>117</v>
      </c>
      <c r="J43" s="52">
        <f>J41*1.2</f>
        <v>0</v>
      </c>
      <c r="K43" s="51" t="s">
        <v>117</v>
      </c>
      <c r="L43" s="52">
        <f>L41*1.25</f>
        <v>0</v>
      </c>
    </row>
    <row r="44" spans="1:12" ht="29.25" customHeight="1" thickBot="1" x14ac:dyDescent="0.3"/>
    <row r="45" spans="1:12" ht="29.25" customHeight="1" thickBot="1" x14ac:dyDescent="0.3">
      <c r="A45" s="63" t="s">
        <v>116</v>
      </c>
      <c r="B45" s="198"/>
      <c r="C45" s="63" t="s">
        <v>116</v>
      </c>
      <c r="D45" s="246"/>
      <c r="E45" s="63" t="s">
        <v>116</v>
      </c>
      <c r="F45" s="198"/>
      <c r="G45" s="63" t="s">
        <v>116</v>
      </c>
      <c r="H45" s="198"/>
      <c r="I45" s="63" t="s">
        <v>116</v>
      </c>
      <c r="J45" s="198"/>
      <c r="K45" s="63" t="s">
        <v>116</v>
      </c>
      <c r="L45" s="198"/>
    </row>
    <row r="46" spans="1:12" ht="17.25" customHeight="1" x14ac:dyDescent="0.25">
      <c r="A46" s="43" t="s">
        <v>104</v>
      </c>
      <c r="B46" s="36">
        <v>0</v>
      </c>
      <c r="C46" s="43" t="s">
        <v>104</v>
      </c>
      <c r="D46" s="36">
        <v>0</v>
      </c>
      <c r="E46" s="43" t="s">
        <v>104</v>
      </c>
      <c r="F46" s="36">
        <v>0</v>
      </c>
      <c r="G46" s="43" t="s">
        <v>104</v>
      </c>
      <c r="H46" s="36">
        <v>0</v>
      </c>
      <c r="I46" s="43" t="s">
        <v>104</v>
      </c>
      <c r="J46" s="36">
        <v>0</v>
      </c>
      <c r="K46" s="43" t="s">
        <v>104</v>
      </c>
      <c r="L46" s="36">
        <v>0</v>
      </c>
    </row>
    <row r="47" spans="1:12" ht="17.25" customHeight="1" x14ac:dyDescent="0.25">
      <c r="A47" s="248" t="s">
        <v>303</v>
      </c>
      <c r="B47" s="23">
        <v>0</v>
      </c>
      <c r="C47" s="248" t="s">
        <v>303</v>
      </c>
      <c r="D47" s="23">
        <v>0</v>
      </c>
      <c r="E47" s="248" t="s">
        <v>303</v>
      </c>
      <c r="F47" s="23">
        <v>0</v>
      </c>
      <c r="G47" s="248" t="s">
        <v>303</v>
      </c>
      <c r="H47" s="23">
        <v>0</v>
      </c>
      <c r="I47" s="248" t="s">
        <v>303</v>
      </c>
      <c r="J47" s="23">
        <v>0</v>
      </c>
      <c r="K47" s="248" t="s">
        <v>303</v>
      </c>
      <c r="L47" s="23">
        <v>0</v>
      </c>
    </row>
    <row r="48" spans="1:12" ht="17.25" customHeight="1" x14ac:dyDescent="0.25">
      <c r="A48" s="248" t="s">
        <v>304</v>
      </c>
      <c r="B48" s="23">
        <v>0</v>
      </c>
      <c r="C48" s="248" t="s">
        <v>304</v>
      </c>
      <c r="D48" s="23">
        <v>0</v>
      </c>
      <c r="E48" s="248" t="s">
        <v>304</v>
      </c>
      <c r="F48" s="23">
        <v>0</v>
      </c>
      <c r="G48" s="248" t="s">
        <v>304</v>
      </c>
      <c r="H48" s="23">
        <v>0</v>
      </c>
      <c r="I48" s="248" t="s">
        <v>304</v>
      </c>
      <c r="J48" s="23">
        <v>0</v>
      </c>
      <c r="K48" s="248" t="s">
        <v>304</v>
      </c>
      <c r="L48" s="23">
        <v>0</v>
      </c>
    </row>
    <row r="49" spans="1:12" ht="17.25" customHeight="1" x14ac:dyDescent="0.25">
      <c r="A49" s="37" t="s">
        <v>105</v>
      </c>
      <c r="B49" s="23">
        <v>0</v>
      </c>
      <c r="C49" s="37" t="s">
        <v>105</v>
      </c>
      <c r="D49" s="23">
        <v>0</v>
      </c>
      <c r="E49" s="37" t="s">
        <v>105</v>
      </c>
      <c r="F49" s="23">
        <v>0</v>
      </c>
      <c r="G49" s="37" t="s">
        <v>105</v>
      </c>
      <c r="H49" s="23">
        <v>0</v>
      </c>
      <c r="I49" s="37" t="s">
        <v>105</v>
      </c>
      <c r="J49" s="23">
        <v>0</v>
      </c>
      <c r="K49" s="37" t="s">
        <v>105</v>
      </c>
      <c r="L49" s="23">
        <v>0</v>
      </c>
    </row>
    <row r="50" spans="1:12" ht="17.25" customHeight="1" x14ac:dyDescent="0.25">
      <c r="A50" s="37" t="s">
        <v>106</v>
      </c>
      <c r="B50" s="23">
        <v>0</v>
      </c>
      <c r="C50" s="37" t="s">
        <v>106</v>
      </c>
      <c r="D50" s="23">
        <v>0</v>
      </c>
      <c r="E50" s="37" t="s">
        <v>106</v>
      </c>
      <c r="F50" s="23">
        <v>0</v>
      </c>
      <c r="G50" s="37" t="s">
        <v>106</v>
      </c>
      <c r="H50" s="23">
        <v>0</v>
      </c>
      <c r="I50" s="37" t="s">
        <v>106</v>
      </c>
      <c r="J50" s="23">
        <v>0</v>
      </c>
      <c r="K50" s="37" t="s">
        <v>106</v>
      </c>
      <c r="L50" s="23">
        <v>0</v>
      </c>
    </row>
    <row r="51" spans="1:12" s="258" customFormat="1" ht="45" x14ac:dyDescent="0.25">
      <c r="A51" s="247" t="s">
        <v>314</v>
      </c>
      <c r="B51" s="257">
        <v>1</v>
      </c>
      <c r="C51" s="247" t="s">
        <v>314</v>
      </c>
      <c r="D51" s="257">
        <v>1</v>
      </c>
      <c r="E51" s="247" t="s">
        <v>314</v>
      </c>
      <c r="F51" s="257">
        <v>1</v>
      </c>
      <c r="G51" s="247" t="s">
        <v>314</v>
      </c>
      <c r="H51" s="257">
        <v>1</v>
      </c>
      <c r="I51" s="247" t="s">
        <v>314</v>
      </c>
      <c r="J51" s="257">
        <v>1</v>
      </c>
      <c r="K51" s="247" t="s">
        <v>314</v>
      </c>
      <c r="L51" s="257">
        <v>1</v>
      </c>
    </row>
    <row r="52" spans="1:12" ht="17.25" customHeight="1" thickBot="1" x14ac:dyDescent="0.3">
      <c r="A52" s="238" t="s">
        <v>107</v>
      </c>
      <c r="B52" s="239" t="s">
        <v>132</v>
      </c>
      <c r="C52" s="238" t="s">
        <v>107</v>
      </c>
      <c r="D52" s="239" t="s">
        <v>132</v>
      </c>
      <c r="E52" s="238" t="s">
        <v>107</v>
      </c>
      <c r="F52" s="239" t="s">
        <v>132</v>
      </c>
      <c r="G52" s="238" t="s">
        <v>107</v>
      </c>
      <c r="H52" s="239" t="s">
        <v>132</v>
      </c>
      <c r="I52" s="238" t="s">
        <v>107</v>
      </c>
      <c r="J52" s="239" t="s">
        <v>132</v>
      </c>
      <c r="K52" s="238" t="s">
        <v>107</v>
      </c>
      <c r="L52" s="239" t="s">
        <v>132</v>
      </c>
    </row>
    <row r="53" spans="1:12" ht="17.25" customHeight="1" x14ac:dyDescent="0.25">
      <c r="A53" s="240" t="s">
        <v>108</v>
      </c>
      <c r="B53" s="241">
        <f>(B47*B48)+B50</f>
        <v>0</v>
      </c>
      <c r="C53" s="240" t="s">
        <v>108</v>
      </c>
      <c r="D53" s="241">
        <f>(D47*D48)+D50</f>
        <v>0</v>
      </c>
      <c r="E53" s="240" t="s">
        <v>108</v>
      </c>
      <c r="F53" s="241">
        <f>(F47*F48)+F50</f>
        <v>0</v>
      </c>
      <c r="G53" s="240" t="s">
        <v>108</v>
      </c>
      <c r="H53" s="241">
        <f>(H47*H48)+H50</f>
        <v>0</v>
      </c>
      <c r="I53" s="240" t="s">
        <v>108</v>
      </c>
      <c r="J53" s="241">
        <f>(J47*J48)+J50</f>
        <v>0</v>
      </c>
      <c r="K53" s="240" t="s">
        <v>108</v>
      </c>
      <c r="L53" s="241">
        <f>(L47*L48)+L50</f>
        <v>0</v>
      </c>
    </row>
    <row r="54" spans="1:12" ht="17.25" customHeight="1" x14ac:dyDescent="0.25">
      <c r="A54" s="242" t="s">
        <v>109</v>
      </c>
      <c r="B54" s="243">
        <f>(B47*B48)+B50</f>
        <v>0</v>
      </c>
      <c r="C54" s="242" t="s">
        <v>109</v>
      </c>
      <c r="D54" s="243">
        <f>(D47*D48)+D50</f>
        <v>0</v>
      </c>
      <c r="E54" s="242" t="s">
        <v>109</v>
      </c>
      <c r="F54" s="243">
        <f>(F47*F48)+F50</f>
        <v>0</v>
      </c>
      <c r="G54" s="242" t="s">
        <v>109</v>
      </c>
      <c r="H54" s="243">
        <f>(H47*H48)+H50</f>
        <v>0</v>
      </c>
      <c r="I54" s="242" t="s">
        <v>147</v>
      </c>
      <c r="J54" s="243">
        <f>((J47*J48)+J50)*1.5</f>
        <v>0</v>
      </c>
      <c r="K54" s="242" t="s">
        <v>109</v>
      </c>
      <c r="L54" s="243">
        <f>((L47*L48)+L50)*2</f>
        <v>0</v>
      </c>
    </row>
    <row r="55" spans="1:12" ht="17.25" customHeight="1" x14ac:dyDescent="0.25">
      <c r="A55" s="44" t="s">
        <v>110</v>
      </c>
      <c r="B55" s="46">
        <f>(((B46*0.08)*(B48/10))+(B49*0.16))/B51</f>
        <v>0</v>
      </c>
      <c r="C55" s="44" t="s">
        <v>110</v>
      </c>
      <c r="D55" s="46">
        <f>(((D46*0.08)*(D48/10))+(D49*0.16))/D51</f>
        <v>0</v>
      </c>
      <c r="E55" s="44" t="s">
        <v>110</v>
      </c>
      <c r="F55" s="46">
        <f>(((F46*0.08)*(F48/10))+(F49*0.16))/F51</f>
        <v>0</v>
      </c>
      <c r="G55" s="44" t="s">
        <v>110</v>
      </c>
      <c r="H55" s="46">
        <f>((H46*0.08)+(H49*0.16))/H51</f>
        <v>0</v>
      </c>
      <c r="I55" s="44" t="s">
        <v>110</v>
      </c>
      <c r="J55" s="46">
        <f>(((J46*0.08)*(J48/10))+(J49*0.16))/J51</f>
        <v>0</v>
      </c>
      <c r="K55" s="44" t="s">
        <v>110</v>
      </c>
      <c r="L55" s="46">
        <f>(((L46*0.08)*(L48/10))+(L49*0.16))/L51</f>
        <v>0</v>
      </c>
    </row>
    <row r="56" spans="1:12" ht="60" x14ac:dyDescent="0.25">
      <c r="A56" s="54" t="s">
        <v>315</v>
      </c>
      <c r="B56" s="49">
        <v>0</v>
      </c>
      <c r="C56" s="54" t="s">
        <v>315</v>
      </c>
      <c r="D56" s="49">
        <v>0</v>
      </c>
      <c r="E56" s="54" t="s">
        <v>315</v>
      </c>
      <c r="F56" s="49">
        <v>0</v>
      </c>
      <c r="G56" s="54" t="s">
        <v>315</v>
      </c>
      <c r="H56" s="49">
        <v>0</v>
      </c>
      <c r="I56" s="54" t="s">
        <v>315</v>
      </c>
      <c r="J56" s="49">
        <v>0</v>
      </c>
      <c r="K56" s="54" t="s">
        <v>315</v>
      </c>
      <c r="L56" s="49">
        <v>0</v>
      </c>
    </row>
    <row r="57" spans="1:12" ht="60" x14ac:dyDescent="0.25">
      <c r="A57" s="54" t="s">
        <v>305</v>
      </c>
      <c r="B57" s="49">
        <v>0</v>
      </c>
      <c r="C57" s="54" t="s">
        <v>305</v>
      </c>
      <c r="D57" s="49">
        <v>0</v>
      </c>
      <c r="E57" s="54" t="s">
        <v>305</v>
      </c>
      <c r="F57" s="49">
        <v>0</v>
      </c>
      <c r="G57" s="54" t="s">
        <v>305</v>
      </c>
      <c r="H57" s="49">
        <v>0</v>
      </c>
      <c r="I57" s="54" t="s">
        <v>305</v>
      </c>
      <c r="J57" s="49">
        <v>0</v>
      </c>
      <c r="K57" s="54" t="s">
        <v>305</v>
      </c>
      <c r="L57" s="49">
        <v>0</v>
      </c>
    </row>
    <row r="58" spans="1:12" ht="17.25" customHeight="1" x14ac:dyDescent="0.25">
      <c r="A58" s="44" t="s">
        <v>111</v>
      </c>
      <c r="B58" s="45">
        <f>(B46*(B48/10))/B51</f>
        <v>0</v>
      </c>
      <c r="C58" s="44" t="s">
        <v>111</v>
      </c>
      <c r="D58" s="45">
        <f>(D46*(D48/10))/D51</f>
        <v>0</v>
      </c>
      <c r="E58" s="44" t="s">
        <v>111</v>
      </c>
      <c r="F58" s="45">
        <f>(F46*(F48/10))/F51</f>
        <v>0</v>
      </c>
      <c r="G58" s="44" t="s">
        <v>111</v>
      </c>
      <c r="H58" s="45">
        <f>(H46*(H48/10))/H51</f>
        <v>0</v>
      </c>
      <c r="I58" s="44" t="s">
        <v>111</v>
      </c>
      <c r="J58" s="45">
        <f>(J46*(J48/10))/J51</f>
        <v>0</v>
      </c>
      <c r="K58" s="44" t="s">
        <v>111</v>
      </c>
      <c r="L58" s="45">
        <f>(L46*(L48/10))/L51</f>
        <v>0</v>
      </c>
    </row>
    <row r="59" spans="1:12" ht="30" x14ac:dyDescent="0.25">
      <c r="A59" s="55" t="s">
        <v>307</v>
      </c>
      <c r="B59" s="56">
        <v>0</v>
      </c>
      <c r="C59" s="55" t="s">
        <v>307</v>
      </c>
      <c r="D59" s="56">
        <v>0</v>
      </c>
      <c r="E59" s="55" t="s">
        <v>307</v>
      </c>
      <c r="F59" s="56">
        <v>0</v>
      </c>
      <c r="G59" s="55" t="s">
        <v>307</v>
      </c>
      <c r="H59" s="56">
        <v>0</v>
      </c>
      <c r="I59" s="55" t="s">
        <v>307</v>
      </c>
      <c r="J59" s="56">
        <v>0</v>
      </c>
      <c r="K59" s="55" t="s">
        <v>307</v>
      </c>
      <c r="L59" s="56">
        <v>0</v>
      </c>
    </row>
    <row r="60" spans="1:12" ht="63.75" customHeight="1" x14ac:dyDescent="0.25">
      <c r="A60" s="64" t="s">
        <v>306</v>
      </c>
      <c r="B60" s="56">
        <v>0</v>
      </c>
      <c r="C60" s="64" t="s">
        <v>306</v>
      </c>
      <c r="D60" s="56">
        <v>0</v>
      </c>
      <c r="E60" s="64" t="s">
        <v>306</v>
      </c>
      <c r="F60" s="56">
        <v>0</v>
      </c>
      <c r="G60" s="64" t="s">
        <v>306</v>
      </c>
      <c r="H60" s="56">
        <v>0</v>
      </c>
      <c r="I60" s="64" t="s">
        <v>306</v>
      </c>
      <c r="J60" s="56">
        <v>0</v>
      </c>
      <c r="K60" s="64" t="s">
        <v>306</v>
      </c>
      <c r="L60" s="56">
        <v>0</v>
      </c>
    </row>
    <row r="61" spans="1:12" ht="17.25" customHeight="1" thickBot="1" x14ac:dyDescent="0.3">
      <c r="A61" s="47" t="s">
        <v>112</v>
      </c>
      <c r="B61" s="48">
        <f>(B48+B50)/B51</f>
        <v>0</v>
      </c>
      <c r="C61" s="47" t="s">
        <v>112</v>
      </c>
      <c r="D61" s="48">
        <f>(D48+D50)/D51</f>
        <v>0</v>
      </c>
      <c r="E61" s="47" t="s">
        <v>112</v>
      </c>
      <c r="F61" s="48">
        <f>(F48+F50)/F51</f>
        <v>0</v>
      </c>
      <c r="G61" s="47" t="s">
        <v>112</v>
      </c>
      <c r="H61" s="48">
        <f>(H48+H50)/H51</f>
        <v>0</v>
      </c>
      <c r="I61" s="47" t="s">
        <v>112</v>
      </c>
      <c r="J61" s="48">
        <f>(J48+J50)/J51</f>
        <v>0</v>
      </c>
      <c r="K61" s="47" t="s">
        <v>112</v>
      </c>
      <c r="L61" s="48">
        <f>(L48+L50)/L51</f>
        <v>0</v>
      </c>
    </row>
    <row r="62" spans="1:12" ht="17.25" customHeight="1" thickBot="1" x14ac:dyDescent="0.3">
      <c r="A62" s="65" t="s">
        <v>113</v>
      </c>
      <c r="B62" s="57">
        <f>SUM(B53:B61)</f>
        <v>0</v>
      </c>
      <c r="C62" s="65" t="s">
        <v>113</v>
      </c>
      <c r="D62" s="57">
        <f>SUM(D53:D61)</f>
        <v>0</v>
      </c>
      <c r="E62" s="65" t="s">
        <v>113</v>
      </c>
      <c r="F62" s="57">
        <f>SUM(F53:F61)</f>
        <v>0</v>
      </c>
      <c r="G62" s="65" t="s">
        <v>113</v>
      </c>
      <c r="H62" s="57">
        <f>SUM(H53:H61)</f>
        <v>0</v>
      </c>
      <c r="I62" s="65" t="s">
        <v>113</v>
      </c>
      <c r="J62" s="57">
        <f>SUM(J53:J61)</f>
        <v>0</v>
      </c>
      <c r="K62" s="65" t="s">
        <v>113</v>
      </c>
      <c r="L62" s="57">
        <f>SUM(L53:L61)</f>
        <v>0</v>
      </c>
    </row>
    <row r="63" spans="1:12" s="251" customFormat="1" ht="17.25" customHeight="1" thickBot="1" x14ac:dyDescent="0.25">
      <c r="A63" s="419" t="s">
        <v>114</v>
      </c>
      <c r="B63" s="420"/>
      <c r="C63" s="419" t="s">
        <v>114</v>
      </c>
      <c r="D63" s="420"/>
      <c r="E63" s="419" t="s">
        <v>114</v>
      </c>
      <c r="F63" s="420"/>
      <c r="G63" s="419" t="s">
        <v>114</v>
      </c>
      <c r="H63" s="420"/>
      <c r="I63" s="419" t="s">
        <v>114</v>
      </c>
      <c r="J63" s="420"/>
      <c r="K63" s="249" t="s">
        <v>114</v>
      </c>
      <c r="L63" s="250"/>
    </row>
    <row r="64" spans="1:12" ht="17.25" customHeight="1" thickBot="1" x14ac:dyDescent="0.3">
      <c r="A64" s="51" t="s">
        <v>115</v>
      </c>
      <c r="B64" s="52">
        <f>B62</f>
        <v>0</v>
      </c>
      <c r="C64" s="51" t="s">
        <v>117</v>
      </c>
      <c r="D64" s="53">
        <f>D62*1.05</f>
        <v>0</v>
      </c>
      <c r="E64" s="51" t="s">
        <v>117</v>
      </c>
      <c r="F64" s="52">
        <f>F62*1.1</f>
        <v>0</v>
      </c>
      <c r="G64" s="51" t="s">
        <v>117</v>
      </c>
      <c r="H64" s="53">
        <f>H62*1.15</f>
        <v>0</v>
      </c>
      <c r="I64" s="51" t="s">
        <v>117</v>
      </c>
      <c r="J64" s="52">
        <f>J62*1.2</f>
        <v>0</v>
      </c>
      <c r="K64" s="51" t="s">
        <v>117</v>
      </c>
      <c r="L64" s="52">
        <f>L62*1.25</f>
        <v>0</v>
      </c>
    </row>
    <row r="65" spans="1:12" ht="29.25" customHeight="1" thickBot="1" x14ac:dyDescent="0.3"/>
    <row r="66" spans="1:12" ht="29.25" customHeight="1" thickBot="1" x14ac:dyDescent="0.3">
      <c r="A66" s="63" t="s">
        <v>116</v>
      </c>
      <c r="B66" s="198"/>
      <c r="C66" s="63" t="s">
        <v>116</v>
      </c>
      <c r="D66" s="246"/>
      <c r="E66" s="63" t="s">
        <v>116</v>
      </c>
      <c r="F66" s="198"/>
      <c r="G66" s="63" t="s">
        <v>116</v>
      </c>
      <c r="H66" s="198"/>
      <c r="I66" s="63" t="s">
        <v>116</v>
      </c>
      <c r="J66" s="198"/>
      <c r="K66" s="63" t="s">
        <v>116</v>
      </c>
      <c r="L66" s="198"/>
    </row>
    <row r="67" spans="1:12" ht="17.25" customHeight="1" x14ac:dyDescent="0.25">
      <c r="A67" s="43" t="s">
        <v>104</v>
      </c>
      <c r="B67" s="36">
        <v>0</v>
      </c>
      <c r="C67" s="43" t="s">
        <v>104</v>
      </c>
      <c r="D67" s="36">
        <v>0</v>
      </c>
      <c r="E67" s="43" t="s">
        <v>104</v>
      </c>
      <c r="F67" s="36">
        <v>0</v>
      </c>
      <c r="G67" s="43" t="s">
        <v>104</v>
      </c>
      <c r="H67" s="36">
        <v>0</v>
      </c>
      <c r="I67" s="43" t="s">
        <v>104</v>
      </c>
      <c r="J67" s="36">
        <v>0</v>
      </c>
      <c r="K67" s="43" t="s">
        <v>104</v>
      </c>
      <c r="L67" s="36">
        <v>0</v>
      </c>
    </row>
    <row r="68" spans="1:12" ht="17.25" customHeight="1" x14ac:dyDescent="0.25">
      <c r="A68" s="248" t="s">
        <v>303</v>
      </c>
      <c r="B68" s="23">
        <v>0</v>
      </c>
      <c r="C68" s="248" t="s">
        <v>303</v>
      </c>
      <c r="D68" s="23">
        <v>0</v>
      </c>
      <c r="E68" s="248" t="s">
        <v>303</v>
      </c>
      <c r="F68" s="23">
        <v>0</v>
      </c>
      <c r="G68" s="248" t="s">
        <v>303</v>
      </c>
      <c r="H68" s="23">
        <v>0</v>
      </c>
      <c r="I68" s="248" t="s">
        <v>303</v>
      </c>
      <c r="J68" s="23">
        <v>0</v>
      </c>
      <c r="K68" s="248" t="s">
        <v>303</v>
      </c>
      <c r="L68" s="23">
        <v>0</v>
      </c>
    </row>
    <row r="69" spans="1:12" ht="17.25" customHeight="1" x14ac:dyDescent="0.25">
      <c r="A69" s="248" t="s">
        <v>304</v>
      </c>
      <c r="B69" s="23">
        <v>0</v>
      </c>
      <c r="C69" s="248" t="s">
        <v>304</v>
      </c>
      <c r="D69" s="23">
        <v>0</v>
      </c>
      <c r="E69" s="248" t="s">
        <v>304</v>
      </c>
      <c r="F69" s="23">
        <v>0</v>
      </c>
      <c r="G69" s="248" t="s">
        <v>304</v>
      </c>
      <c r="H69" s="23">
        <v>0</v>
      </c>
      <c r="I69" s="248" t="s">
        <v>304</v>
      </c>
      <c r="J69" s="23">
        <v>0</v>
      </c>
      <c r="K69" s="248" t="s">
        <v>304</v>
      </c>
      <c r="L69" s="23">
        <v>0</v>
      </c>
    </row>
    <row r="70" spans="1:12" ht="17.25" customHeight="1" x14ac:dyDescent="0.25">
      <c r="A70" s="37" t="s">
        <v>105</v>
      </c>
      <c r="B70" s="23">
        <v>0</v>
      </c>
      <c r="C70" s="37" t="s">
        <v>105</v>
      </c>
      <c r="D70" s="23">
        <v>0</v>
      </c>
      <c r="E70" s="37" t="s">
        <v>105</v>
      </c>
      <c r="F70" s="23">
        <v>0</v>
      </c>
      <c r="G70" s="37" t="s">
        <v>105</v>
      </c>
      <c r="H70" s="23">
        <v>0</v>
      </c>
      <c r="I70" s="37" t="s">
        <v>105</v>
      </c>
      <c r="J70" s="23">
        <v>0</v>
      </c>
      <c r="K70" s="37" t="s">
        <v>105</v>
      </c>
      <c r="L70" s="23">
        <v>0</v>
      </c>
    </row>
    <row r="71" spans="1:12" ht="17.25" customHeight="1" x14ac:dyDescent="0.25">
      <c r="A71" s="37" t="s">
        <v>106</v>
      </c>
      <c r="B71" s="23">
        <v>0</v>
      </c>
      <c r="C71" s="37" t="s">
        <v>106</v>
      </c>
      <c r="D71" s="23">
        <v>0</v>
      </c>
      <c r="E71" s="37" t="s">
        <v>106</v>
      </c>
      <c r="F71" s="23">
        <v>0</v>
      </c>
      <c r="G71" s="37" t="s">
        <v>106</v>
      </c>
      <c r="H71" s="23">
        <v>0</v>
      </c>
      <c r="I71" s="37" t="s">
        <v>106</v>
      </c>
      <c r="J71" s="23">
        <v>0</v>
      </c>
      <c r="K71" s="37" t="s">
        <v>106</v>
      </c>
      <c r="L71" s="23">
        <v>0</v>
      </c>
    </row>
    <row r="72" spans="1:12" s="258" customFormat="1" ht="45" x14ac:dyDescent="0.25">
      <c r="A72" s="247" t="s">
        <v>314</v>
      </c>
      <c r="B72" s="257">
        <v>1</v>
      </c>
      <c r="C72" s="247" t="s">
        <v>314</v>
      </c>
      <c r="D72" s="257">
        <v>1</v>
      </c>
      <c r="E72" s="247" t="s">
        <v>314</v>
      </c>
      <c r="F72" s="257">
        <v>1</v>
      </c>
      <c r="G72" s="247" t="s">
        <v>314</v>
      </c>
      <c r="H72" s="257">
        <v>1</v>
      </c>
      <c r="I72" s="247" t="s">
        <v>314</v>
      </c>
      <c r="J72" s="257">
        <v>1</v>
      </c>
      <c r="K72" s="247" t="s">
        <v>314</v>
      </c>
      <c r="L72" s="257">
        <v>1</v>
      </c>
    </row>
    <row r="73" spans="1:12" ht="17.25" customHeight="1" thickBot="1" x14ac:dyDescent="0.3">
      <c r="A73" s="238" t="s">
        <v>107</v>
      </c>
      <c r="B73" s="239" t="s">
        <v>132</v>
      </c>
      <c r="C73" s="238" t="s">
        <v>107</v>
      </c>
      <c r="D73" s="239" t="s">
        <v>132</v>
      </c>
      <c r="E73" s="238" t="s">
        <v>107</v>
      </c>
      <c r="F73" s="239" t="s">
        <v>132</v>
      </c>
      <c r="G73" s="238" t="s">
        <v>107</v>
      </c>
      <c r="H73" s="239" t="s">
        <v>132</v>
      </c>
      <c r="I73" s="238" t="s">
        <v>107</v>
      </c>
      <c r="J73" s="239" t="s">
        <v>132</v>
      </c>
      <c r="K73" s="238" t="s">
        <v>107</v>
      </c>
      <c r="L73" s="239" t="s">
        <v>132</v>
      </c>
    </row>
    <row r="74" spans="1:12" ht="17.25" customHeight="1" x14ac:dyDescent="0.25">
      <c r="A74" s="240" t="s">
        <v>108</v>
      </c>
      <c r="B74" s="241">
        <f>(B68*B69)+B71</f>
        <v>0</v>
      </c>
      <c r="C74" s="240" t="s">
        <v>108</v>
      </c>
      <c r="D74" s="241">
        <f>(D68*D69)+D71</f>
        <v>0</v>
      </c>
      <c r="E74" s="240" t="s">
        <v>108</v>
      </c>
      <c r="F74" s="241">
        <f>(F68*F69)+F71</f>
        <v>0</v>
      </c>
      <c r="G74" s="240" t="s">
        <v>108</v>
      </c>
      <c r="H74" s="241">
        <f>(H68*H69)+H71</f>
        <v>0</v>
      </c>
      <c r="I74" s="240" t="s">
        <v>108</v>
      </c>
      <c r="J74" s="241">
        <f>(J68*J69)+J71</f>
        <v>0</v>
      </c>
      <c r="K74" s="240" t="s">
        <v>108</v>
      </c>
      <c r="L74" s="241">
        <f>(L68*L69)+L71</f>
        <v>0</v>
      </c>
    </row>
    <row r="75" spans="1:12" ht="17.25" customHeight="1" x14ac:dyDescent="0.25">
      <c r="A75" s="242" t="s">
        <v>109</v>
      </c>
      <c r="B75" s="243">
        <f>(B68*B69)+B71</f>
        <v>0</v>
      </c>
      <c r="C75" s="242" t="s">
        <v>109</v>
      </c>
      <c r="D75" s="243">
        <f>(D68*D69)+D71</f>
        <v>0</v>
      </c>
      <c r="E75" s="242" t="s">
        <v>109</v>
      </c>
      <c r="F75" s="243">
        <f>(F68*F69)+F71</f>
        <v>0</v>
      </c>
      <c r="G75" s="242" t="s">
        <v>109</v>
      </c>
      <c r="H75" s="243">
        <f>(H68*H69)+H71</f>
        <v>0</v>
      </c>
      <c r="I75" s="242" t="s">
        <v>147</v>
      </c>
      <c r="J75" s="243">
        <f>((J68*J69)+J71)*1.5</f>
        <v>0</v>
      </c>
      <c r="K75" s="242" t="s">
        <v>109</v>
      </c>
      <c r="L75" s="243">
        <f>((L68*L69)+L71)*2</f>
        <v>0</v>
      </c>
    </row>
    <row r="76" spans="1:12" ht="17.25" customHeight="1" x14ac:dyDescent="0.25">
      <c r="A76" s="44" t="s">
        <v>110</v>
      </c>
      <c r="B76" s="46">
        <f>(((B67*0.08)*(B69/10))+(B70*0.16))/B72</f>
        <v>0</v>
      </c>
      <c r="C76" s="44" t="s">
        <v>110</v>
      </c>
      <c r="D76" s="46">
        <f>(((D67*0.08)*(D69/10))+(D70*0.16))/D72</f>
        <v>0</v>
      </c>
      <c r="E76" s="44" t="s">
        <v>110</v>
      </c>
      <c r="F76" s="46">
        <f>(((F67*0.08)*(F69/10))+(F70*0.16))/F72</f>
        <v>0</v>
      </c>
      <c r="G76" s="44" t="s">
        <v>110</v>
      </c>
      <c r="H76" s="46">
        <f>((H67*0.08)+(H70*0.16))/H72</f>
        <v>0</v>
      </c>
      <c r="I76" s="44" t="s">
        <v>110</v>
      </c>
      <c r="J76" s="46">
        <f>(((J67*0.08)*(J69/10))+(J70*0.16))/J72</f>
        <v>0</v>
      </c>
      <c r="K76" s="44" t="s">
        <v>110</v>
      </c>
      <c r="L76" s="46">
        <f>(((L67*0.08)*(L69/10))+(L70*0.16))/L72</f>
        <v>0</v>
      </c>
    </row>
    <row r="77" spans="1:12" ht="60" x14ac:dyDescent="0.25">
      <c r="A77" s="54" t="s">
        <v>315</v>
      </c>
      <c r="B77" s="49">
        <v>0</v>
      </c>
      <c r="C77" s="54" t="s">
        <v>315</v>
      </c>
      <c r="D77" s="49">
        <v>0</v>
      </c>
      <c r="E77" s="54" t="s">
        <v>315</v>
      </c>
      <c r="F77" s="49">
        <v>0</v>
      </c>
      <c r="G77" s="54" t="s">
        <v>315</v>
      </c>
      <c r="H77" s="49">
        <v>0</v>
      </c>
      <c r="I77" s="54" t="s">
        <v>315</v>
      </c>
      <c r="J77" s="49">
        <v>0</v>
      </c>
      <c r="K77" s="54" t="s">
        <v>315</v>
      </c>
      <c r="L77" s="49">
        <v>0</v>
      </c>
    </row>
    <row r="78" spans="1:12" ht="60" x14ac:dyDescent="0.25">
      <c r="A78" s="54" t="s">
        <v>305</v>
      </c>
      <c r="B78" s="49">
        <v>0</v>
      </c>
      <c r="C78" s="54" t="s">
        <v>305</v>
      </c>
      <c r="D78" s="49">
        <v>0</v>
      </c>
      <c r="E78" s="54" t="s">
        <v>305</v>
      </c>
      <c r="F78" s="49">
        <v>0</v>
      </c>
      <c r="G78" s="54" t="s">
        <v>305</v>
      </c>
      <c r="H78" s="49">
        <v>0</v>
      </c>
      <c r="I78" s="54" t="s">
        <v>305</v>
      </c>
      <c r="J78" s="49">
        <v>0</v>
      </c>
      <c r="K78" s="54" t="s">
        <v>305</v>
      </c>
      <c r="L78" s="49">
        <v>0</v>
      </c>
    </row>
    <row r="79" spans="1:12" ht="17.25" customHeight="1" x14ac:dyDescent="0.25">
      <c r="A79" s="44" t="s">
        <v>111</v>
      </c>
      <c r="B79" s="45">
        <f>(B67*(B69/10))/B72</f>
        <v>0</v>
      </c>
      <c r="C79" s="44" t="s">
        <v>111</v>
      </c>
      <c r="D79" s="45">
        <f>(D67*(D69/10))/D72</f>
        <v>0</v>
      </c>
      <c r="E79" s="44" t="s">
        <v>111</v>
      </c>
      <c r="F79" s="45">
        <f>(F67*(F69/10))/F72</f>
        <v>0</v>
      </c>
      <c r="G79" s="44" t="s">
        <v>111</v>
      </c>
      <c r="H79" s="45">
        <f>(H67*(H69/10))/H72</f>
        <v>0</v>
      </c>
      <c r="I79" s="44" t="s">
        <v>111</v>
      </c>
      <c r="J79" s="45">
        <f>(J67*(J69/10))/J72</f>
        <v>0</v>
      </c>
      <c r="K79" s="44" t="s">
        <v>111</v>
      </c>
      <c r="L79" s="45">
        <f>(L67*(L69/10))/L72</f>
        <v>0</v>
      </c>
    </row>
    <row r="80" spans="1:12" ht="30" x14ac:dyDescent="0.25">
      <c r="A80" s="55" t="s">
        <v>307</v>
      </c>
      <c r="B80" s="56">
        <v>0</v>
      </c>
      <c r="C80" s="55" t="s">
        <v>307</v>
      </c>
      <c r="D80" s="56">
        <v>0</v>
      </c>
      <c r="E80" s="55" t="s">
        <v>307</v>
      </c>
      <c r="F80" s="56">
        <v>0</v>
      </c>
      <c r="G80" s="55" t="s">
        <v>307</v>
      </c>
      <c r="H80" s="56">
        <v>0</v>
      </c>
      <c r="I80" s="55" t="s">
        <v>307</v>
      </c>
      <c r="J80" s="56">
        <v>0</v>
      </c>
      <c r="K80" s="55" t="s">
        <v>307</v>
      </c>
      <c r="L80" s="56">
        <v>0</v>
      </c>
    </row>
    <row r="81" spans="1:12" ht="63.75" customHeight="1" x14ac:dyDescent="0.25">
      <c r="A81" s="64" t="s">
        <v>306</v>
      </c>
      <c r="B81" s="56">
        <v>0</v>
      </c>
      <c r="C81" s="64" t="s">
        <v>306</v>
      </c>
      <c r="D81" s="56">
        <v>0</v>
      </c>
      <c r="E81" s="64" t="s">
        <v>306</v>
      </c>
      <c r="F81" s="56">
        <v>0</v>
      </c>
      <c r="G81" s="64" t="s">
        <v>306</v>
      </c>
      <c r="H81" s="56">
        <v>0</v>
      </c>
      <c r="I81" s="64" t="s">
        <v>306</v>
      </c>
      <c r="J81" s="56">
        <v>0</v>
      </c>
      <c r="K81" s="64" t="s">
        <v>306</v>
      </c>
      <c r="L81" s="56">
        <v>0</v>
      </c>
    </row>
    <row r="82" spans="1:12" ht="17.25" customHeight="1" thickBot="1" x14ac:dyDescent="0.3">
      <c r="A82" s="47" t="s">
        <v>112</v>
      </c>
      <c r="B82" s="48">
        <f>(B69+B71)/B72</f>
        <v>0</v>
      </c>
      <c r="C82" s="47" t="s">
        <v>112</v>
      </c>
      <c r="D82" s="48">
        <f>(D69+D71)/D72</f>
        <v>0</v>
      </c>
      <c r="E82" s="47" t="s">
        <v>112</v>
      </c>
      <c r="F82" s="48">
        <f>(F69+F71)/F72</f>
        <v>0</v>
      </c>
      <c r="G82" s="47" t="s">
        <v>112</v>
      </c>
      <c r="H82" s="48">
        <f>(H69+H71)/H72</f>
        <v>0</v>
      </c>
      <c r="I82" s="47" t="s">
        <v>112</v>
      </c>
      <c r="J82" s="48">
        <f>(J69+J71)/J72</f>
        <v>0</v>
      </c>
      <c r="K82" s="47" t="s">
        <v>112</v>
      </c>
      <c r="L82" s="48">
        <f>(L69+L71)/L72</f>
        <v>0</v>
      </c>
    </row>
    <row r="83" spans="1:12" ht="17.25" customHeight="1" thickBot="1" x14ac:dyDescent="0.3">
      <c r="A83" s="65" t="s">
        <v>113</v>
      </c>
      <c r="B83" s="57">
        <f>SUM(B74:B82)</f>
        <v>0</v>
      </c>
      <c r="C83" s="65" t="s">
        <v>113</v>
      </c>
      <c r="D83" s="57">
        <f>SUM(D74:D82)</f>
        <v>0</v>
      </c>
      <c r="E83" s="65" t="s">
        <v>113</v>
      </c>
      <c r="F83" s="57">
        <f>SUM(F74:F82)</f>
        <v>0</v>
      </c>
      <c r="G83" s="65" t="s">
        <v>113</v>
      </c>
      <c r="H83" s="57">
        <f>SUM(H74:H82)</f>
        <v>0</v>
      </c>
      <c r="I83" s="65" t="s">
        <v>113</v>
      </c>
      <c r="J83" s="57">
        <f>SUM(J74:J82)</f>
        <v>0</v>
      </c>
      <c r="K83" s="65" t="s">
        <v>113</v>
      </c>
      <c r="L83" s="57">
        <f>SUM(L74:L82)</f>
        <v>0</v>
      </c>
    </row>
    <row r="84" spans="1:12" s="251" customFormat="1" ht="17.25" customHeight="1" thickBot="1" x14ac:dyDescent="0.25">
      <c r="A84" s="419" t="s">
        <v>114</v>
      </c>
      <c r="B84" s="420"/>
      <c r="C84" s="419" t="s">
        <v>114</v>
      </c>
      <c r="D84" s="420"/>
      <c r="E84" s="419" t="s">
        <v>114</v>
      </c>
      <c r="F84" s="420"/>
      <c r="G84" s="419" t="s">
        <v>114</v>
      </c>
      <c r="H84" s="420"/>
      <c r="I84" s="419" t="s">
        <v>114</v>
      </c>
      <c r="J84" s="420"/>
      <c r="K84" s="249" t="s">
        <v>114</v>
      </c>
      <c r="L84" s="250"/>
    </row>
    <row r="85" spans="1:12" ht="17.25" customHeight="1" thickBot="1" x14ac:dyDescent="0.3">
      <c r="A85" s="51" t="s">
        <v>115</v>
      </c>
      <c r="B85" s="52">
        <f>B83</f>
        <v>0</v>
      </c>
      <c r="C85" s="51" t="s">
        <v>117</v>
      </c>
      <c r="D85" s="53">
        <f>D83*1.05</f>
        <v>0</v>
      </c>
      <c r="E85" s="51" t="s">
        <v>117</v>
      </c>
      <c r="F85" s="52">
        <f>F83*1.1</f>
        <v>0</v>
      </c>
      <c r="G85" s="51" t="s">
        <v>117</v>
      </c>
      <c r="H85" s="53">
        <f>H83*1.15</f>
        <v>0</v>
      </c>
      <c r="I85" s="51" t="s">
        <v>117</v>
      </c>
      <c r="J85" s="52">
        <f>J83*1.2</f>
        <v>0</v>
      </c>
      <c r="K85" s="51" t="s">
        <v>117</v>
      </c>
      <c r="L85" s="52">
        <f>L83*1.25</f>
        <v>0</v>
      </c>
    </row>
    <row r="86" spans="1:12" ht="29.25" customHeight="1" thickBot="1" x14ac:dyDescent="0.3"/>
    <row r="87" spans="1:12" ht="29.25" customHeight="1" thickBot="1" x14ac:dyDescent="0.3">
      <c r="A87" s="63" t="s">
        <v>116</v>
      </c>
      <c r="B87" s="198"/>
      <c r="C87" s="63" t="s">
        <v>116</v>
      </c>
      <c r="D87" s="246"/>
      <c r="E87" s="63" t="s">
        <v>116</v>
      </c>
      <c r="F87" s="198"/>
      <c r="G87" s="63" t="s">
        <v>116</v>
      </c>
      <c r="H87" s="198"/>
      <c r="I87" s="63" t="s">
        <v>116</v>
      </c>
      <c r="J87" s="198"/>
      <c r="K87" s="63" t="s">
        <v>116</v>
      </c>
      <c r="L87" s="198"/>
    </row>
    <row r="88" spans="1:12" ht="17.25" customHeight="1" x14ac:dyDescent="0.25">
      <c r="A88" s="43" t="s">
        <v>104</v>
      </c>
      <c r="B88" s="36">
        <v>0</v>
      </c>
      <c r="C88" s="43" t="s">
        <v>104</v>
      </c>
      <c r="D88" s="36">
        <v>0</v>
      </c>
      <c r="E88" s="43" t="s">
        <v>104</v>
      </c>
      <c r="F88" s="36">
        <v>0</v>
      </c>
      <c r="G88" s="43" t="s">
        <v>104</v>
      </c>
      <c r="H88" s="36">
        <v>0</v>
      </c>
      <c r="I88" s="43" t="s">
        <v>104</v>
      </c>
      <c r="J88" s="36">
        <v>0</v>
      </c>
      <c r="K88" s="43" t="s">
        <v>104</v>
      </c>
      <c r="L88" s="36">
        <v>0</v>
      </c>
    </row>
    <row r="89" spans="1:12" ht="17.25" customHeight="1" x14ac:dyDescent="0.25">
      <c r="A89" s="248" t="s">
        <v>303</v>
      </c>
      <c r="B89" s="23">
        <v>0</v>
      </c>
      <c r="C89" s="248" t="s">
        <v>303</v>
      </c>
      <c r="D89" s="23">
        <v>0</v>
      </c>
      <c r="E89" s="248" t="s">
        <v>303</v>
      </c>
      <c r="F89" s="23">
        <v>0</v>
      </c>
      <c r="G89" s="248" t="s">
        <v>303</v>
      </c>
      <c r="H89" s="23">
        <v>0</v>
      </c>
      <c r="I89" s="248" t="s">
        <v>303</v>
      </c>
      <c r="J89" s="23">
        <v>0</v>
      </c>
      <c r="K89" s="248" t="s">
        <v>303</v>
      </c>
      <c r="L89" s="23">
        <v>0</v>
      </c>
    </row>
    <row r="90" spans="1:12" ht="17.25" customHeight="1" x14ac:dyDescent="0.25">
      <c r="A90" s="248" t="s">
        <v>304</v>
      </c>
      <c r="B90" s="23">
        <v>0</v>
      </c>
      <c r="C90" s="248" t="s">
        <v>304</v>
      </c>
      <c r="D90" s="23">
        <v>0</v>
      </c>
      <c r="E90" s="248" t="s">
        <v>304</v>
      </c>
      <c r="F90" s="23">
        <v>0</v>
      </c>
      <c r="G90" s="248" t="s">
        <v>304</v>
      </c>
      <c r="H90" s="23">
        <v>0</v>
      </c>
      <c r="I90" s="248" t="s">
        <v>304</v>
      </c>
      <c r="J90" s="23">
        <v>0</v>
      </c>
      <c r="K90" s="248" t="s">
        <v>304</v>
      </c>
      <c r="L90" s="23">
        <v>0</v>
      </c>
    </row>
    <row r="91" spans="1:12" ht="17.25" customHeight="1" x14ac:dyDescent="0.25">
      <c r="A91" s="37" t="s">
        <v>105</v>
      </c>
      <c r="B91" s="23">
        <v>0</v>
      </c>
      <c r="C91" s="37" t="s">
        <v>105</v>
      </c>
      <c r="D91" s="23">
        <v>0</v>
      </c>
      <c r="E91" s="37" t="s">
        <v>105</v>
      </c>
      <c r="F91" s="23">
        <v>0</v>
      </c>
      <c r="G91" s="37" t="s">
        <v>105</v>
      </c>
      <c r="H91" s="23">
        <v>0</v>
      </c>
      <c r="I91" s="37" t="s">
        <v>105</v>
      </c>
      <c r="J91" s="23">
        <v>0</v>
      </c>
      <c r="K91" s="37" t="s">
        <v>105</v>
      </c>
      <c r="L91" s="23">
        <v>0</v>
      </c>
    </row>
    <row r="92" spans="1:12" ht="17.25" customHeight="1" x14ac:dyDescent="0.25">
      <c r="A92" s="37" t="s">
        <v>106</v>
      </c>
      <c r="B92" s="23">
        <v>0</v>
      </c>
      <c r="C92" s="37" t="s">
        <v>106</v>
      </c>
      <c r="D92" s="23">
        <v>0</v>
      </c>
      <c r="E92" s="37" t="s">
        <v>106</v>
      </c>
      <c r="F92" s="23">
        <v>0</v>
      </c>
      <c r="G92" s="37" t="s">
        <v>106</v>
      </c>
      <c r="H92" s="23">
        <v>0</v>
      </c>
      <c r="I92" s="37" t="s">
        <v>106</v>
      </c>
      <c r="J92" s="23">
        <v>0</v>
      </c>
      <c r="K92" s="37" t="s">
        <v>106</v>
      </c>
      <c r="L92" s="23">
        <v>0</v>
      </c>
    </row>
    <row r="93" spans="1:12" s="258" customFormat="1" ht="45" x14ac:dyDescent="0.25">
      <c r="A93" s="247" t="s">
        <v>314</v>
      </c>
      <c r="B93" s="257">
        <v>1</v>
      </c>
      <c r="C93" s="247" t="s">
        <v>314</v>
      </c>
      <c r="D93" s="257">
        <v>1</v>
      </c>
      <c r="E93" s="247" t="s">
        <v>314</v>
      </c>
      <c r="F93" s="257">
        <v>1</v>
      </c>
      <c r="G93" s="247" t="s">
        <v>314</v>
      </c>
      <c r="H93" s="257">
        <v>1</v>
      </c>
      <c r="I93" s="247" t="s">
        <v>314</v>
      </c>
      <c r="J93" s="257">
        <v>1</v>
      </c>
      <c r="K93" s="247" t="s">
        <v>314</v>
      </c>
      <c r="L93" s="257">
        <v>1</v>
      </c>
    </row>
    <row r="94" spans="1:12" ht="17.25" customHeight="1" thickBot="1" x14ac:dyDescent="0.3">
      <c r="A94" s="238" t="s">
        <v>107</v>
      </c>
      <c r="B94" s="239" t="s">
        <v>132</v>
      </c>
      <c r="C94" s="238" t="s">
        <v>107</v>
      </c>
      <c r="D94" s="239" t="s">
        <v>132</v>
      </c>
      <c r="E94" s="238" t="s">
        <v>107</v>
      </c>
      <c r="F94" s="239" t="s">
        <v>132</v>
      </c>
      <c r="G94" s="238" t="s">
        <v>107</v>
      </c>
      <c r="H94" s="239" t="s">
        <v>132</v>
      </c>
      <c r="I94" s="238" t="s">
        <v>107</v>
      </c>
      <c r="J94" s="239" t="s">
        <v>132</v>
      </c>
      <c r="K94" s="238" t="s">
        <v>107</v>
      </c>
      <c r="L94" s="239" t="s">
        <v>132</v>
      </c>
    </row>
    <row r="95" spans="1:12" ht="17.25" customHeight="1" x14ac:dyDescent="0.25">
      <c r="A95" s="240" t="s">
        <v>108</v>
      </c>
      <c r="B95" s="241">
        <f>(B89*B90)+B92</f>
        <v>0</v>
      </c>
      <c r="C95" s="240" t="s">
        <v>108</v>
      </c>
      <c r="D95" s="241">
        <f>(D89*D90)+D92</f>
        <v>0</v>
      </c>
      <c r="E95" s="240" t="s">
        <v>108</v>
      </c>
      <c r="F95" s="241">
        <f>(F89*F90)+F92</f>
        <v>0</v>
      </c>
      <c r="G95" s="240" t="s">
        <v>108</v>
      </c>
      <c r="H95" s="241">
        <f>(H89*H90)+H92</f>
        <v>0</v>
      </c>
      <c r="I95" s="240" t="s">
        <v>108</v>
      </c>
      <c r="J95" s="241">
        <f>(J89*J90)+J92</f>
        <v>0</v>
      </c>
      <c r="K95" s="240" t="s">
        <v>108</v>
      </c>
      <c r="L95" s="241">
        <f>(L89*L90)+L92</f>
        <v>0</v>
      </c>
    </row>
    <row r="96" spans="1:12" ht="17.25" customHeight="1" x14ac:dyDescent="0.25">
      <c r="A96" s="242" t="s">
        <v>109</v>
      </c>
      <c r="B96" s="243">
        <f>(B89*B90)+B92</f>
        <v>0</v>
      </c>
      <c r="C96" s="242" t="s">
        <v>109</v>
      </c>
      <c r="D96" s="243">
        <f>(D89*D90)+D92</f>
        <v>0</v>
      </c>
      <c r="E96" s="242" t="s">
        <v>109</v>
      </c>
      <c r="F96" s="243">
        <f>(F89*F90)+F92</f>
        <v>0</v>
      </c>
      <c r="G96" s="242" t="s">
        <v>109</v>
      </c>
      <c r="H96" s="243">
        <f>(H89*H90)+H92</f>
        <v>0</v>
      </c>
      <c r="I96" s="242" t="s">
        <v>147</v>
      </c>
      <c r="J96" s="243">
        <f>((J89*J90)+J92)*1.5</f>
        <v>0</v>
      </c>
      <c r="K96" s="242" t="s">
        <v>109</v>
      </c>
      <c r="L96" s="243">
        <f>((L89*L90)+L92)*2</f>
        <v>0</v>
      </c>
    </row>
    <row r="97" spans="1:12" ht="17.25" customHeight="1" x14ac:dyDescent="0.25">
      <c r="A97" s="44" t="s">
        <v>110</v>
      </c>
      <c r="B97" s="46">
        <f>(((B88*0.08)*(B90/10))+(B91*0.16))/B93</f>
        <v>0</v>
      </c>
      <c r="C97" s="44" t="s">
        <v>110</v>
      </c>
      <c r="D97" s="46">
        <f>(((D88*0.08)*(D90/10))+(D91*0.16))/D93</f>
        <v>0</v>
      </c>
      <c r="E97" s="44" t="s">
        <v>110</v>
      </c>
      <c r="F97" s="46">
        <f>(((F88*0.08)*(F90/10))+(F91*0.16))/F93</f>
        <v>0</v>
      </c>
      <c r="G97" s="44" t="s">
        <v>110</v>
      </c>
      <c r="H97" s="46">
        <f>((H88*0.08)+(H91*0.16))/H93</f>
        <v>0</v>
      </c>
      <c r="I97" s="44" t="s">
        <v>110</v>
      </c>
      <c r="J97" s="46">
        <f>(((J88*0.08)*(J90/10))+(J91*0.16))/J93</f>
        <v>0</v>
      </c>
      <c r="K97" s="44" t="s">
        <v>110</v>
      </c>
      <c r="L97" s="46">
        <f>(((L88*0.08)*(L90/10))+(L91*0.16))/L93</f>
        <v>0</v>
      </c>
    </row>
    <row r="98" spans="1:12" ht="60" x14ac:dyDescent="0.25">
      <c r="A98" s="54" t="s">
        <v>315</v>
      </c>
      <c r="B98" s="49">
        <v>0</v>
      </c>
      <c r="C98" s="54" t="s">
        <v>315</v>
      </c>
      <c r="D98" s="49">
        <v>0</v>
      </c>
      <c r="E98" s="54" t="s">
        <v>315</v>
      </c>
      <c r="F98" s="49">
        <v>0</v>
      </c>
      <c r="G98" s="54" t="s">
        <v>315</v>
      </c>
      <c r="H98" s="49">
        <v>0</v>
      </c>
      <c r="I98" s="54" t="s">
        <v>315</v>
      </c>
      <c r="J98" s="49">
        <v>0</v>
      </c>
      <c r="K98" s="54" t="s">
        <v>315</v>
      </c>
      <c r="L98" s="49">
        <v>0</v>
      </c>
    </row>
    <row r="99" spans="1:12" ht="60" x14ac:dyDescent="0.25">
      <c r="A99" s="54" t="s">
        <v>305</v>
      </c>
      <c r="B99" s="49">
        <v>0</v>
      </c>
      <c r="C99" s="54" t="s">
        <v>305</v>
      </c>
      <c r="D99" s="49">
        <v>0</v>
      </c>
      <c r="E99" s="54" t="s">
        <v>305</v>
      </c>
      <c r="F99" s="49">
        <v>0</v>
      </c>
      <c r="G99" s="54" t="s">
        <v>305</v>
      </c>
      <c r="H99" s="49">
        <v>0</v>
      </c>
      <c r="I99" s="54" t="s">
        <v>305</v>
      </c>
      <c r="J99" s="49">
        <v>0</v>
      </c>
      <c r="K99" s="54" t="s">
        <v>305</v>
      </c>
      <c r="L99" s="49">
        <v>0</v>
      </c>
    </row>
    <row r="100" spans="1:12" ht="17.25" customHeight="1" x14ac:dyDescent="0.25">
      <c r="A100" s="44" t="s">
        <v>111</v>
      </c>
      <c r="B100" s="45">
        <f>(B88*(B90/10))/B93</f>
        <v>0</v>
      </c>
      <c r="C100" s="44" t="s">
        <v>111</v>
      </c>
      <c r="D100" s="45">
        <f>(D88*(D90/10))/D93</f>
        <v>0</v>
      </c>
      <c r="E100" s="44" t="s">
        <v>111</v>
      </c>
      <c r="F100" s="45">
        <f>(F88*(F90/10))/F93</f>
        <v>0</v>
      </c>
      <c r="G100" s="44" t="s">
        <v>111</v>
      </c>
      <c r="H100" s="45">
        <f>(H88*(H90/10))/H93</f>
        <v>0</v>
      </c>
      <c r="I100" s="44" t="s">
        <v>111</v>
      </c>
      <c r="J100" s="45">
        <f>(J88*(J90/10))/J93</f>
        <v>0</v>
      </c>
      <c r="K100" s="44" t="s">
        <v>111</v>
      </c>
      <c r="L100" s="45">
        <f>(L88*(L90/10))/L93</f>
        <v>0</v>
      </c>
    </row>
    <row r="101" spans="1:12" ht="30" x14ac:dyDescent="0.25">
      <c r="A101" s="55" t="s">
        <v>307</v>
      </c>
      <c r="B101" s="56">
        <v>0</v>
      </c>
      <c r="C101" s="55" t="s">
        <v>307</v>
      </c>
      <c r="D101" s="56">
        <v>0</v>
      </c>
      <c r="E101" s="55" t="s">
        <v>307</v>
      </c>
      <c r="F101" s="56">
        <v>0</v>
      </c>
      <c r="G101" s="55" t="s">
        <v>307</v>
      </c>
      <c r="H101" s="56">
        <v>0</v>
      </c>
      <c r="I101" s="55" t="s">
        <v>307</v>
      </c>
      <c r="J101" s="56">
        <v>0</v>
      </c>
      <c r="K101" s="55" t="s">
        <v>307</v>
      </c>
      <c r="L101" s="56">
        <v>0</v>
      </c>
    </row>
    <row r="102" spans="1:12" ht="63.75" customHeight="1" x14ac:dyDescent="0.25">
      <c r="A102" s="64" t="s">
        <v>306</v>
      </c>
      <c r="B102" s="56">
        <v>0</v>
      </c>
      <c r="C102" s="64" t="s">
        <v>306</v>
      </c>
      <c r="D102" s="56">
        <v>0</v>
      </c>
      <c r="E102" s="64" t="s">
        <v>306</v>
      </c>
      <c r="F102" s="56">
        <v>0</v>
      </c>
      <c r="G102" s="64" t="s">
        <v>306</v>
      </c>
      <c r="H102" s="56">
        <v>0</v>
      </c>
      <c r="I102" s="64" t="s">
        <v>306</v>
      </c>
      <c r="J102" s="56">
        <v>0</v>
      </c>
      <c r="K102" s="64" t="s">
        <v>306</v>
      </c>
      <c r="L102" s="56">
        <v>0</v>
      </c>
    </row>
    <row r="103" spans="1:12" ht="17.25" customHeight="1" thickBot="1" x14ac:dyDescent="0.3">
      <c r="A103" s="47" t="s">
        <v>112</v>
      </c>
      <c r="B103" s="48">
        <f>(B90+B92)/B93</f>
        <v>0</v>
      </c>
      <c r="C103" s="47" t="s">
        <v>112</v>
      </c>
      <c r="D103" s="48">
        <f>(D90+D92)/D93</f>
        <v>0</v>
      </c>
      <c r="E103" s="47" t="s">
        <v>112</v>
      </c>
      <c r="F103" s="48">
        <f>(F90+F92)/F93</f>
        <v>0</v>
      </c>
      <c r="G103" s="47" t="s">
        <v>112</v>
      </c>
      <c r="H103" s="48">
        <f>(H90+H92)/H93</f>
        <v>0</v>
      </c>
      <c r="I103" s="47" t="s">
        <v>112</v>
      </c>
      <c r="J103" s="48">
        <f>(J90+J92)/J93</f>
        <v>0</v>
      </c>
      <c r="K103" s="47" t="s">
        <v>112</v>
      </c>
      <c r="L103" s="48">
        <f>(L90+L92)/L93</f>
        <v>0</v>
      </c>
    </row>
    <row r="104" spans="1:12" ht="17.25" customHeight="1" thickBot="1" x14ac:dyDescent="0.3">
      <c r="A104" s="65" t="s">
        <v>113</v>
      </c>
      <c r="B104" s="57">
        <f>SUM(B95:B103)</f>
        <v>0</v>
      </c>
      <c r="C104" s="65" t="s">
        <v>113</v>
      </c>
      <c r="D104" s="57">
        <f>SUM(D95:D103)</f>
        <v>0</v>
      </c>
      <c r="E104" s="65" t="s">
        <v>113</v>
      </c>
      <c r="F104" s="57">
        <f>SUM(F95:F103)</f>
        <v>0</v>
      </c>
      <c r="G104" s="65" t="s">
        <v>113</v>
      </c>
      <c r="H104" s="57">
        <f>SUM(H95:H103)</f>
        <v>0</v>
      </c>
      <c r="I104" s="65" t="s">
        <v>113</v>
      </c>
      <c r="J104" s="57">
        <f>SUM(J95:J103)</f>
        <v>0</v>
      </c>
      <c r="K104" s="65" t="s">
        <v>113</v>
      </c>
      <c r="L104" s="57">
        <f>SUM(L95:L103)</f>
        <v>0</v>
      </c>
    </row>
    <row r="105" spans="1:12" s="251" customFormat="1" ht="17.25" customHeight="1" thickBot="1" x14ac:dyDescent="0.25">
      <c r="A105" s="419" t="s">
        <v>114</v>
      </c>
      <c r="B105" s="420"/>
      <c r="C105" s="419" t="s">
        <v>114</v>
      </c>
      <c r="D105" s="420"/>
      <c r="E105" s="419" t="s">
        <v>114</v>
      </c>
      <c r="F105" s="420"/>
      <c r="G105" s="419" t="s">
        <v>114</v>
      </c>
      <c r="H105" s="420"/>
      <c r="I105" s="419" t="s">
        <v>114</v>
      </c>
      <c r="J105" s="420"/>
      <c r="K105" s="249" t="s">
        <v>114</v>
      </c>
      <c r="L105" s="250"/>
    </row>
    <row r="106" spans="1:12" ht="17.25" customHeight="1" thickBot="1" x14ac:dyDescent="0.3">
      <c r="A106" s="51" t="s">
        <v>115</v>
      </c>
      <c r="B106" s="52">
        <f>B104</f>
        <v>0</v>
      </c>
      <c r="C106" s="51" t="s">
        <v>117</v>
      </c>
      <c r="D106" s="53">
        <f>D104*1.05</f>
        <v>0</v>
      </c>
      <c r="E106" s="51" t="s">
        <v>117</v>
      </c>
      <c r="F106" s="52">
        <f>F104*1.1</f>
        <v>0</v>
      </c>
      <c r="G106" s="51" t="s">
        <v>117</v>
      </c>
      <c r="H106" s="53">
        <f>H104*1.15</f>
        <v>0</v>
      </c>
      <c r="I106" s="51" t="s">
        <v>117</v>
      </c>
      <c r="J106" s="52">
        <f>J104*1.2</f>
        <v>0</v>
      </c>
      <c r="K106" s="51" t="s">
        <v>117</v>
      </c>
      <c r="L106" s="52">
        <f>L104*1.25</f>
        <v>0</v>
      </c>
    </row>
    <row r="107" spans="1:12" ht="29.25" customHeight="1" thickBot="1" x14ac:dyDescent="0.3"/>
    <row r="108" spans="1:12" ht="29.25" customHeight="1" thickBot="1" x14ac:dyDescent="0.3">
      <c r="A108" s="63" t="s">
        <v>116</v>
      </c>
      <c r="B108" s="198"/>
      <c r="C108" s="63" t="s">
        <v>116</v>
      </c>
      <c r="D108" s="246"/>
      <c r="E108" s="63" t="s">
        <v>116</v>
      </c>
      <c r="F108" s="198"/>
      <c r="G108" s="63" t="s">
        <v>116</v>
      </c>
      <c r="H108" s="198"/>
      <c r="I108" s="63" t="s">
        <v>116</v>
      </c>
      <c r="J108" s="198"/>
      <c r="K108" s="63" t="s">
        <v>116</v>
      </c>
      <c r="L108" s="198"/>
    </row>
    <row r="109" spans="1:12" ht="17.25" customHeight="1" x14ac:dyDescent="0.25">
      <c r="A109" s="43" t="s">
        <v>104</v>
      </c>
      <c r="B109" s="36">
        <v>0</v>
      </c>
      <c r="C109" s="43" t="s">
        <v>104</v>
      </c>
      <c r="D109" s="36">
        <v>0</v>
      </c>
      <c r="E109" s="43" t="s">
        <v>104</v>
      </c>
      <c r="F109" s="36">
        <v>0</v>
      </c>
      <c r="G109" s="43" t="s">
        <v>104</v>
      </c>
      <c r="H109" s="36">
        <v>0</v>
      </c>
      <c r="I109" s="43" t="s">
        <v>104</v>
      </c>
      <c r="J109" s="36">
        <v>0</v>
      </c>
      <c r="K109" s="43" t="s">
        <v>104</v>
      </c>
      <c r="L109" s="36">
        <v>0</v>
      </c>
    </row>
    <row r="110" spans="1:12" ht="17.25" customHeight="1" x14ac:dyDescent="0.25">
      <c r="A110" s="248" t="s">
        <v>303</v>
      </c>
      <c r="B110" s="23">
        <v>0</v>
      </c>
      <c r="C110" s="248" t="s">
        <v>303</v>
      </c>
      <c r="D110" s="23">
        <v>0</v>
      </c>
      <c r="E110" s="248" t="s">
        <v>303</v>
      </c>
      <c r="F110" s="23">
        <v>0</v>
      </c>
      <c r="G110" s="248" t="s">
        <v>303</v>
      </c>
      <c r="H110" s="23">
        <v>0</v>
      </c>
      <c r="I110" s="248" t="s">
        <v>303</v>
      </c>
      <c r="J110" s="23">
        <v>0</v>
      </c>
      <c r="K110" s="248" t="s">
        <v>303</v>
      </c>
      <c r="L110" s="23">
        <v>0</v>
      </c>
    </row>
    <row r="111" spans="1:12" ht="17.25" customHeight="1" x14ac:dyDescent="0.25">
      <c r="A111" s="248" t="s">
        <v>304</v>
      </c>
      <c r="B111" s="23">
        <v>0</v>
      </c>
      <c r="C111" s="248" t="s">
        <v>304</v>
      </c>
      <c r="D111" s="23">
        <v>0</v>
      </c>
      <c r="E111" s="248" t="s">
        <v>304</v>
      </c>
      <c r="F111" s="23">
        <v>0</v>
      </c>
      <c r="G111" s="248" t="s">
        <v>304</v>
      </c>
      <c r="H111" s="23">
        <v>0</v>
      </c>
      <c r="I111" s="248" t="s">
        <v>304</v>
      </c>
      <c r="J111" s="23">
        <v>0</v>
      </c>
      <c r="K111" s="248" t="s">
        <v>304</v>
      </c>
      <c r="L111" s="23">
        <v>0</v>
      </c>
    </row>
    <row r="112" spans="1:12" ht="17.25" customHeight="1" x14ac:dyDescent="0.25">
      <c r="A112" s="37" t="s">
        <v>105</v>
      </c>
      <c r="B112" s="23">
        <v>0</v>
      </c>
      <c r="C112" s="37" t="s">
        <v>105</v>
      </c>
      <c r="D112" s="23">
        <v>0</v>
      </c>
      <c r="E112" s="37" t="s">
        <v>105</v>
      </c>
      <c r="F112" s="23">
        <v>0</v>
      </c>
      <c r="G112" s="37" t="s">
        <v>105</v>
      </c>
      <c r="H112" s="23">
        <v>0</v>
      </c>
      <c r="I112" s="37" t="s">
        <v>105</v>
      </c>
      <c r="J112" s="23">
        <v>0</v>
      </c>
      <c r="K112" s="37" t="s">
        <v>105</v>
      </c>
      <c r="L112" s="23">
        <v>0</v>
      </c>
    </row>
    <row r="113" spans="1:12" ht="17.25" customHeight="1" x14ac:dyDescent="0.25">
      <c r="A113" s="37" t="s">
        <v>106</v>
      </c>
      <c r="B113" s="23">
        <v>0</v>
      </c>
      <c r="C113" s="37" t="s">
        <v>106</v>
      </c>
      <c r="D113" s="23">
        <v>0</v>
      </c>
      <c r="E113" s="37" t="s">
        <v>106</v>
      </c>
      <c r="F113" s="23">
        <v>0</v>
      </c>
      <c r="G113" s="37" t="s">
        <v>106</v>
      </c>
      <c r="H113" s="23">
        <v>0</v>
      </c>
      <c r="I113" s="37" t="s">
        <v>106</v>
      </c>
      <c r="J113" s="23">
        <v>0</v>
      </c>
      <c r="K113" s="37" t="s">
        <v>106</v>
      </c>
      <c r="L113" s="23">
        <v>0</v>
      </c>
    </row>
    <row r="114" spans="1:12" s="258" customFormat="1" ht="45" x14ac:dyDescent="0.25">
      <c r="A114" s="247" t="s">
        <v>314</v>
      </c>
      <c r="B114" s="257">
        <v>1</v>
      </c>
      <c r="C114" s="247" t="s">
        <v>314</v>
      </c>
      <c r="D114" s="257">
        <v>1</v>
      </c>
      <c r="E114" s="247" t="s">
        <v>314</v>
      </c>
      <c r="F114" s="257">
        <v>1</v>
      </c>
      <c r="G114" s="247" t="s">
        <v>314</v>
      </c>
      <c r="H114" s="257">
        <v>1</v>
      </c>
      <c r="I114" s="247" t="s">
        <v>314</v>
      </c>
      <c r="J114" s="257">
        <v>1</v>
      </c>
      <c r="K114" s="247" t="s">
        <v>314</v>
      </c>
      <c r="L114" s="257">
        <v>1</v>
      </c>
    </row>
    <row r="115" spans="1:12" ht="17.25" customHeight="1" thickBot="1" x14ac:dyDescent="0.3">
      <c r="A115" s="238" t="s">
        <v>107</v>
      </c>
      <c r="B115" s="239" t="s">
        <v>132</v>
      </c>
      <c r="C115" s="238" t="s">
        <v>107</v>
      </c>
      <c r="D115" s="239" t="s">
        <v>132</v>
      </c>
      <c r="E115" s="238" t="s">
        <v>107</v>
      </c>
      <c r="F115" s="239" t="s">
        <v>132</v>
      </c>
      <c r="G115" s="238" t="s">
        <v>107</v>
      </c>
      <c r="H115" s="239" t="s">
        <v>132</v>
      </c>
      <c r="I115" s="238" t="s">
        <v>107</v>
      </c>
      <c r="J115" s="239" t="s">
        <v>132</v>
      </c>
      <c r="K115" s="238" t="s">
        <v>107</v>
      </c>
      <c r="L115" s="239" t="s">
        <v>132</v>
      </c>
    </row>
    <row r="116" spans="1:12" ht="17.25" customHeight="1" x14ac:dyDescent="0.25">
      <c r="A116" s="240" t="s">
        <v>108</v>
      </c>
      <c r="B116" s="241">
        <f>(B110*B111)+B113</f>
        <v>0</v>
      </c>
      <c r="C116" s="240" t="s">
        <v>108</v>
      </c>
      <c r="D116" s="241">
        <f>(D110*D111)+D113</f>
        <v>0</v>
      </c>
      <c r="E116" s="240" t="s">
        <v>108</v>
      </c>
      <c r="F116" s="241">
        <f>(F110*F111)+F113</f>
        <v>0</v>
      </c>
      <c r="G116" s="240" t="s">
        <v>108</v>
      </c>
      <c r="H116" s="241">
        <f>(H110*H111)+H113</f>
        <v>0</v>
      </c>
      <c r="I116" s="240" t="s">
        <v>108</v>
      </c>
      <c r="J116" s="241">
        <f>(J110*J111)+J113</f>
        <v>0</v>
      </c>
      <c r="K116" s="240" t="s">
        <v>108</v>
      </c>
      <c r="L116" s="241">
        <f>(L110*L111)+L113</f>
        <v>0</v>
      </c>
    </row>
    <row r="117" spans="1:12" ht="17.25" customHeight="1" x14ac:dyDescent="0.25">
      <c r="A117" s="242" t="s">
        <v>109</v>
      </c>
      <c r="B117" s="243">
        <f>(B110*B111)+B113</f>
        <v>0</v>
      </c>
      <c r="C117" s="242" t="s">
        <v>109</v>
      </c>
      <c r="D117" s="243">
        <f>(D110*D111)+D113</f>
        <v>0</v>
      </c>
      <c r="E117" s="242" t="s">
        <v>109</v>
      </c>
      <c r="F117" s="243">
        <f>(F110*F111)+F113</f>
        <v>0</v>
      </c>
      <c r="G117" s="242" t="s">
        <v>109</v>
      </c>
      <c r="H117" s="243">
        <f>(H110*H111)+H113</f>
        <v>0</v>
      </c>
      <c r="I117" s="242" t="s">
        <v>147</v>
      </c>
      <c r="J117" s="243">
        <f>((J110*J111)+J113)*1.5</f>
        <v>0</v>
      </c>
      <c r="K117" s="242" t="s">
        <v>109</v>
      </c>
      <c r="L117" s="243">
        <f>((L110*L111)+L113)*2</f>
        <v>0</v>
      </c>
    </row>
    <row r="118" spans="1:12" ht="17.25" customHeight="1" x14ac:dyDescent="0.25">
      <c r="A118" s="44" t="s">
        <v>110</v>
      </c>
      <c r="B118" s="46">
        <f>(((B109*0.08)*(B111/10))+(B112*0.16))/B114</f>
        <v>0</v>
      </c>
      <c r="C118" s="44" t="s">
        <v>110</v>
      </c>
      <c r="D118" s="46">
        <f>(((D109*0.08)*(D111/10))+(D112*0.16))/D114</f>
        <v>0</v>
      </c>
      <c r="E118" s="44" t="s">
        <v>110</v>
      </c>
      <c r="F118" s="46">
        <f>(((F109*0.08)*(F111/10))+(F112*0.16))/F114</f>
        <v>0</v>
      </c>
      <c r="G118" s="44" t="s">
        <v>110</v>
      </c>
      <c r="H118" s="46">
        <f>((H109*0.08)+(H112*0.16))/H114</f>
        <v>0</v>
      </c>
      <c r="I118" s="44" t="s">
        <v>110</v>
      </c>
      <c r="J118" s="46">
        <f>(((J109*0.08)*(J111/10))+(J112*0.16))/J114</f>
        <v>0</v>
      </c>
      <c r="K118" s="44" t="s">
        <v>110</v>
      </c>
      <c r="L118" s="46">
        <f>(((L109*0.08)*(L111/10))+(L112*0.16))/L114</f>
        <v>0</v>
      </c>
    </row>
    <row r="119" spans="1:12" ht="60" x14ac:dyDescent="0.25">
      <c r="A119" s="54" t="s">
        <v>315</v>
      </c>
      <c r="B119" s="49">
        <v>0</v>
      </c>
      <c r="C119" s="54" t="s">
        <v>315</v>
      </c>
      <c r="D119" s="49">
        <v>0</v>
      </c>
      <c r="E119" s="54" t="s">
        <v>315</v>
      </c>
      <c r="F119" s="49">
        <v>0</v>
      </c>
      <c r="G119" s="54" t="s">
        <v>315</v>
      </c>
      <c r="H119" s="49">
        <v>0</v>
      </c>
      <c r="I119" s="54" t="s">
        <v>315</v>
      </c>
      <c r="J119" s="49">
        <v>0</v>
      </c>
      <c r="K119" s="54" t="s">
        <v>315</v>
      </c>
      <c r="L119" s="49">
        <v>0</v>
      </c>
    </row>
    <row r="120" spans="1:12" ht="60" x14ac:dyDescent="0.25">
      <c r="A120" s="54" t="s">
        <v>305</v>
      </c>
      <c r="B120" s="49">
        <v>0</v>
      </c>
      <c r="C120" s="54" t="s">
        <v>305</v>
      </c>
      <c r="D120" s="49">
        <v>0</v>
      </c>
      <c r="E120" s="54" t="s">
        <v>305</v>
      </c>
      <c r="F120" s="49">
        <v>0</v>
      </c>
      <c r="G120" s="54" t="s">
        <v>305</v>
      </c>
      <c r="H120" s="49">
        <v>0</v>
      </c>
      <c r="I120" s="54" t="s">
        <v>305</v>
      </c>
      <c r="J120" s="49">
        <v>0</v>
      </c>
      <c r="K120" s="54" t="s">
        <v>305</v>
      </c>
      <c r="L120" s="49">
        <v>0</v>
      </c>
    </row>
    <row r="121" spans="1:12" ht="17.25" customHeight="1" x14ac:dyDescent="0.25">
      <c r="A121" s="44" t="s">
        <v>111</v>
      </c>
      <c r="B121" s="45">
        <f>(B109*(B111/10))/B114</f>
        <v>0</v>
      </c>
      <c r="C121" s="44" t="s">
        <v>111</v>
      </c>
      <c r="D121" s="45">
        <f>(D109*(D111/10))/D114</f>
        <v>0</v>
      </c>
      <c r="E121" s="44" t="s">
        <v>111</v>
      </c>
      <c r="F121" s="45">
        <f>(F109*(F111/10))/F114</f>
        <v>0</v>
      </c>
      <c r="G121" s="44" t="s">
        <v>111</v>
      </c>
      <c r="H121" s="45">
        <f>(H109*(H111/10))/H114</f>
        <v>0</v>
      </c>
      <c r="I121" s="44" t="s">
        <v>111</v>
      </c>
      <c r="J121" s="45">
        <f>(J109*(J111/10))/J114</f>
        <v>0</v>
      </c>
      <c r="K121" s="44" t="s">
        <v>111</v>
      </c>
      <c r="L121" s="45">
        <f>(L109*(L111/10))/L114</f>
        <v>0</v>
      </c>
    </row>
    <row r="122" spans="1:12" ht="30" x14ac:dyDescent="0.25">
      <c r="A122" s="55" t="s">
        <v>307</v>
      </c>
      <c r="B122" s="56">
        <v>0</v>
      </c>
      <c r="C122" s="55" t="s">
        <v>307</v>
      </c>
      <c r="D122" s="56">
        <v>0</v>
      </c>
      <c r="E122" s="55" t="s">
        <v>307</v>
      </c>
      <c r="F122" s="56">
        <v>0</v>
      </c>
      <c r="G122" s="55" t="s">
        <v>307</v>
      </c>
      <c r="H122" s="56">
        <v>0</v>
      </c>
      <c r="I122" s="55" t="s">
        <v>307</v>
      </c>
      <c r="J122" s="56">
        <v>0</v>
      </c>
      <c r="K122" s="55" t="s">
        <v>307</v>
      </c>
      <c r="L122" s="56">
        <v>0</v>
      </c>
    </row>
    <row r="123" spans="1:12" ht="63.75" customHeight="1" x14ac:dyDescent="0.25">
      <c r="A123" s="64" t="s">
        <v>306</v>
      </c>
      <c r="B123" s="56">
        <v>0</v>
      </c>
      <c r="C123" s="64" t="s">
        <v>306</v>
      </c>
      <c r="D123" s="56">
        <v>0</v>
      </c>
      <c r="E123" s="64" t="s">
        <v>306</v>
      </c>
      <c r="F123" s="56">
        <v>0</v>
      </c>
      <c r="G123" s="64" t="s">
        <v>306</v>
      </c>
      <c r="H123" s="56">
        <v>0</v>
      </c>
      <c r="I123" s="64" t="s">
        <v>306</v>
      </c>
      <c r="J123" s="56">
        <v>0</v>
      </c>
      <c r="K123" s="64" t="s">
        <v>306</v>
      </c>
      <c r="L123" s="56">
        <v>0</v>
      </c>
    </row>
    <row r="124" spans="1:12" ht="17.25" customHeight="1" thickBot="1" x14ac:dyDescent="0.3">
      <c r="A124" s="47" t="s">
        <v>112</v>
      </c>
      <c r="B124" s="48">
        <f>(B111+B113)/B114</f>
        <v>0</v>
      </c>
      <c r="C124" s="47" t="s">
        <v>112</v>
      </c>
      <c r="D124" s="48">
        <f>(D111+D113)/D114</f>
        <v>0</v>
      </c>
      <c r="E124" s="47" t="s">
        <v>112</v>
      </c>
      <c r="F124" s="48">
        <f>(F111+F113)/F114</f>
        <v>0</v>
      </c>
      <c r="G124" s="47" t="s">
        <v>112</v>
      </c>
      <c r="H124" s="48">
        <f>(H111+H113)/H114</f>
        <v>0</v>
      </c>
      <c r="I124" s="47" t="s">
        <v>112</v>
      </c>
      <c r="J124" s="48">
        <f>(J111+J113)/J114</f>
        <v>0</v>
      </c>
      <c r="K124" s="47" t="s">
        <v>112</v>
      </c>
      <c r="L124" s="48">
        <f>(L111+L113)/L114</f>
        <v>0</v>
      </c>
    </row>
    <row r="125" spans="1:12" ht="17.25" customHeight="1" thickBot="1" x14ac:dyDescent="0.3">
      <c r="A125" s="65" t="s">
        <v>113</v>
      </c>
      <c r="B125" s="57">
        <f>SUM(B116:B124)</f>
        <v>0</v>
      </c>
      <c r="C125" s="65" t="s">
        <v>113</v>
      </c>
      <c r="D125" s="57">
        <f>SUM(D116:D124)</f>
        <v>0</v>
      </c>
      <c r="E125" s="65" t="s">
        <v>113</v>
      </c>
      <c r="F125" s="57">
        <f>SUM(F116:F124)</f>
        <v>0</v>
      </c>
      <c r="G125" s="65" t="s">
        <v>113</v>
      </c>
      <c r="H125" s="57">
        <f>SUM(H116:H124)</f>
        <v>0</v>
      </c>
      <c r="I125" s="65" t="s">
        <v>113</v>
      </c>
      <c r="J125" s="57">
        <f>SUM(J116:J124)</f>
        <v>0</v>
      </c>
      <c r="K125" s="65" t="s">
        <v>113</v>
      </c>
      <c r="L125" s="57">
        <f>SUM(L116:L124)</f>
        <v>0</v>
      </c>
    </row>
    <row r="126" spans="1:12" s="251" customFormat="1" ht="17.25" customHeight="1" thickBot="1" x14ac:dyDescent="0.25">
      <c r="A126" s="419" t="s">
        <v>114</v>
      </c>
      <c r="B126" s="420"/>
      <c r="C126" s="419" t="s">
        <v>114</v>
      </c>
      <c r="D126" s="420"/>
      <c r="E126" s="419" t="s">
        <v>114</v>
      </c>
      <c r="F126" s="420"/>
      <c r="G126" s="419" t="s">
        <v>114</v>
      </c>
      <c r="H126" s="420"/>
      <c r="I126" s="419" t="s">
        <v>114</v>
      </c>
      <c r="J126" s="420"/>
      <c r="K126" s="249" t="s">
        <v>114</v>
      </c>
      <c r="L126" s="250"/>
    </row>
    <row r="127" spans="1:12" ht="17.25" customHeight="1" thickBot="1" x14ac:dyDescent="0.3">
      <c r="A127" s="51" t="s">
        <v>115</v>
      </c>
      <c r="B127" s="52">
        <f>B125</f>
        <v>0</v>
      </c>
      <c r="C127" s="51" t="s">
        <v>117</v>
      </c>
      <c r="D127" s="53">
        <f>D125*1.05</f>
        <v>0</v>
      </c>
      <c r="E127" s="51" t="s">
        <v>117</v>
      </c>
      <c r="F127" s="52">
        <f>F125*1.1</f>
        <v>0</v>
      </c>
      <c r="G127" s="51" t="s">
        <v>117</v>
      </c>
      <c r="H127" s="53">
        <f>H125*1.15</f>
        <v>0</v>
      </c>
      <c r="I127" s="51" t="s">
        <v>117</v>
      </c>
      <c r="J127" s="52">
        <f>J125*1.2</f>
        <v>0</v>
      </c>
      <c r="K127" s="51" t="s">
        <v>117</v>
      </c>
      <c r="L127" s="52">
        <f>L125*1.25</f>
        <v>0</v>
      </c>
    </row>
    <row r="128" spans="1:12" ht="29.25" customHeight="1" thickBot="1" x14ac:dyDescent="0.3"/>
    <row r="129" spans="1:12" ht="29.25" customHeight="1" thickBot="1" x14ac:dyDescent="0.3">
      <c r="A129" s="63" t="s">
        <v>116</v>
      </c>
      <c r="B129" s="198"/>
      <c r="C129" s="63" t="s">
        <v>116</v>
      </c>
      <c r="D129" s="246"/>
      <c r="E129" s="63" t="s">
        <v>116</v>
      </c>
      <c r="F129" s="198"/>
      <c r="G129" s="63" t="s">
        <v>116</v>
      </c>
      <c r="H129" s="198"/>
      <c r="I129" s="63" t="s">
        <v>116</v>
      </c>
      <c r="J129" s="198"/>
      <c r="K129" s="63" t="s">
        <v>116</v>
      </c>
      <c r="L129" s="198"/>
    </row>
    <row r="130" spans="1:12" ht="17.25" customHeight="1" x14ac:dyDescent="0.25">
      <c r="A130" s="43" t="s">
        <v>104</v>
      </c>
      <c r="B130" s="36">
        <v>0</v>
      </c>
      <c r="C130" s="43" t="s">
        <v>104</v>
      </c>
      <c r="D130" s="36">
        <v>0</v>
      </c>
      <c r="E130" s="43" t="s">
        <v>104</v>
      </c>
      <c r="F130" s="36">
        <v>0</v>
      </c>
      <c r="G130" s="43" t="s">
        <v>104</v>
      </c>
      <c r="H130" s="36">
        <v>0</v>
      </c>
      <c r="I130" s="43" t="s">
        <v>104</v>
      </c>
      <c r="J130" s="36">
        <v>0</v>
      </c>
      <c r="K130" s="43" t="s">
        <v>104</v>
      </c>
      <c r="L130" s="36">
        <v>0</v>
      </c>
    </row>
    <row r="131" spans="1:12" ht="17.25" customHeight="1" x14ac:dyDescent="0.25">
      <c r="A131" s="248" t="s">
        <v>303</v>
      </c>
      <c r="B131" s="23">
        <v>0</v>
      </c>
      <c r="C131" s="248" t="s">
        <v>303</v>
      </c>
      <c r="D131" s="23">
        <v>0</v>
      </c>
      <c r="E131" s="248" t="s">
        <v>303</v>
      </c>
      <c r="F131" s="23">
        <v>0</v>
      </c>
      <c r="G131" s="248" t="s">
        <v>303</v>
      </c>
      <c r="H131" s="23">
        <v>0</v>
      </c>
      <c r="I131" s="248" t="s">
        <v>303</v>
      </c>
      <c r="J131" s="23">
        <v>0</v>
      </c>
      <c r="K131" s="248" t="s">
        <v>303</v>
      </c>
      <c r="L131" s="23">
        <v>0</v>
      </c>
    </row>
    <row r="132" spans="1:12" ht="17.25" customHeight="1" x14ac:dyDescent="0.25">
      <c r="A132" s="248" t="s">
        <v>304</v>
      </c>
      <c r="B132" s="23">
        <v>0</v>
      </c>
      <c r="C132" s="248" t="s">
        <v>304</v>
      </c>
      <c r="D132" s="23">
        <v>0</v>
      </c>
      <c r="E132" s="248" t="s">
        <v>304</v>
      </c>
      <c r="F132" s="23">
        <v>0</v>
      </c>
      <c r="G132" s="248" t="s">
        <v>304</v>
      </c>
      <c r="H132" s="23">
        <v>0</v>
      </c>
      <c r="I132" s="248" t="s">
        <v>304</v>
      </c>
      <c r="J132" s="23">
        <v>0</v>
      </c>
      <c r="K132" s="248" t="s">
        <v>304</v>
      </c>
      <c r="L132" s="23">
        <v>0</v>
      </c>
    </row>
    <row r="133" spans="1:12" ht="17.25" customHeight="1" x14ac:dyDescent="0.25">
      <c r="A133" s="37" t="s">
        <v>105</v>
      </c>
      <c r="B133" s="23">
        <v>0</v>
      </c>
      <c r="C133" s="37" t="s">
        <v>105</v>
      </c>
      <c r="D133" s="23">
        <v>0</v>
      </c>
      <c r="E133" s="37" t="s">
        <v>105</v>
      </c>
      <c r="F133" s="23">
        <v>0</v>
      </c>
      <c r="G133" s="37" t="s">
        <v>105</v>
      </c>
      <c r="H133" s="23">
        <v>0</v>
      </c>
      <c r="I133" s="37" t="s">
        <v>105</v>
      </c>
      <c r="J133" s="23">
        <v>0</v>
      </c>
      <c r="K133" s="37" t="s">
        <v>105</v>
      </c>
      <c r="L133" s="23">
        <v>0</v>
      </c>
    </row>
    <row r="134" spans="1:12" ht="17.25" customHeight="1" x14ac:dyDescent="0.25">
      <c r="A134" s="37" t="s">
        <v>106</v>
      </c>
      <c r="B134" s="23">
        <v>0</v>
      </c>
      <c r="C134" s="37" t="s">
        <v>106</v>
      </c>
      <c r="D134" s="23">
        <v>0</v>
      </c>
      <c r="E134" s="37" t="s">
        <v>106</v>
      </c>
      <c r="F134" s="23">
        <v>0</v>
      </c>
      <c r="G134" s="37" t="s">
        <v>106</v>
      </c>
      <c r="H134" s="23">
        <v>0</v>
      </c>
      <c r="I134" s="37" t="s">
        <v>106</v>
      </c>
      <c r="J134" s="23">
        <v>0</v>
      </c>
      <c r="K134" s="37" t="s">
        <v>106</v>
      </c>
      <c r="L134" s="23">
        <v>0</v>
      </c>
    </row>
    <row r="135" spans="1:12" s="258" customFormat="1" ht="45" x14ac:dyDescent="0.25">
      <c r="A135" s="247" t="s">
        <v>314</v>
      </c>
      <c r="B135" s="257">
        <v>1</v>
      </c>
      <c r="C135" s="247" t="s">
        <v>314</v>
      </c>
      <c r="D135" s="257">
        <v>1</v>
      </c>
      <c r="E135" s="247" t="s">
        <v>314</v>
      </c>
      <c r="F135" s="257">
        <v>1</v>
      </c>
      <c r="G135" s="247" t="s">
        <v>314</v>
      </c>
      <c r="H135" s="257">
        <v>1</v>
      </c>
      <c r="I135" s="247" t="s">
        <v>314</v>
      </c>
      <c r="J135" s="257">
        <v>1</v>
      </c>
      <c r="K135" s="247" t="s">
        <v>314</v>
      </c>
      <c r="L135" s="257">
        <v>1</v>
      </c>
    </row>
    <row r="136" spans="1:12" ht="17.25" customHeight="1" thickBot="1" x14ac:dyDescent="0.3">
      <c r="A136" s="238" t="s">
        <v>107</v>
      </c>
      <c r="B136" s="239" t="s">
        <v>132</v>
      </c>
      <c r="C136" s="238" t="s">
        <v>107</v>
      </c>
      <c r="D136" s="239" t="s">
        <v>132</v>
      </c>
      <c r="E136" s="238" t="s">
        <v>107</v>
      </c>
      <c r="F136" s="239" t="s">
        <v>132</v>
      </c>
      <c r="G136" s="238" t="s">
        <v>107</v>
      </c>
      <c r="H136" s="239" t="s">
        <v>132</v>
      </c>
      <c r="I136" s="238" t="s">
        <v>107</v>
      </c>
      <c r="J136" s="239" t="s">
        <v>132</v>
      </c>
      <c r="K136" s="238" t="s">
        <v>107</v>
      </c>
      <c r="L136" s="239" t="s">
        <v>132</v>
      </c>
    </row>
    <row r="137" spans="1:12" ht="17.25" customHeight="1" x14ac:dyDescent="0.25">
      <c r="A137" s="240" t="s">
        <v>108</v>
      </c>
      <c r="B137" s="241">
        <f>(B131*B132)+B134</f>
        <v>0</v>
      </c>
      <c r="C137" s="240" t="s">
        <v>108</v>
      </c>
      <c r="D137" s="241">
        <f>(D131*D132)+D134</f>
        <v>0</v>
      </c>
      <c r="E137" s="240" t="s">
        <v>108</v>
      </c>
      <c r="F137" s="241">
        <f>(F131*F132)+F134</f>
        <v>0</v>
      </c>
      <c r="G137" s="240" t="s">
        <v>108</v>
      </c>
      <c r="H137" s="241">
        <f>(H131*H132)+H134</f>
        <v>0</v>
      </c>
      <c r="I137" s="240" t="s">
        <v>108</v>
      </c>
      <c r="J137" s="241">
        <f>(J131*J132)+J134</f>
        <v>0</v>
      </c>
      <c r="K137" s="240" t="s">
        <v>108</v>
      </c>
      <c r="L137" s="241">
        <f>(L131*L132)+L134</f>
        <v>0</v>
      </c>
    </row>
    <row r="138" spans="1:12" ht="17.25" customHeight="1" x14ac:dyDescent="0.25">
      <c r="A138" s="242" t="s">
        <v>109</v>
      </c>
      <c r="B138" s="243">
        <f>(B131*B132)+B134</f>
        <v>0</v>
      </c>
      <c r="C138" s="242" t="s">
        <v>109</v>
      </c>
      <c r="D138" s="243">
        <f>(D131*D132)+D134</f>
        <v>0</v>
      </c>
      <c r="E138" s="242" t="s">
        <v>109</v>
      </c>
      <c r="F138" s="243">
        <f>(F131*F132)+F134</f>
        <v>0</v>
      </c>
      <c r="G138" s="242" t="s">
        <v>109</v>
      </c>
      <c r="H138" s="243">
        <f>(H131*H132)+H134</f>
        <v>0</v>
      </c>
      <c r="I138" s="242" t="s">
        <v>147</v>
      </c>
      <c r="J138" s="243">
        <f>((J131*J132)+J134)*1.5</f>
        <v>0</v>
      </c>
      <c r="K138" s="242" t="s">
        <v>109</v>
      </c>
      <c r="L138" s="243">
        <f>((L131*L132)+L134)*2</f>
        <v>0</v>
      </c>
    </row>
    <row r="139" spans="1:12" ht="17.25" customHeight="1" x14ac:dyDescent="0.25">
      <c r="A139" s="44" t="s">
        <v>110</v>
      </c>
      <c r="B139" s="46">
        <f>(((B130*0.08)*(B132/10))+(B133*0.16))/B135</f>
        <v>0</v>
      </c>
      <c r="C139" s="44" t="s">
        <v>110</v>
      </c>
      <c r="D139" s="46">
        <f>(((D130*0.08)*(D132/10))+(D133*0.16))/D135</f>
        <v>0</v>
      </c>
      <c r="E139" s="44" t="s">
        <v>110</v>
      </c>
      <c r="F139" s="46">
        <f>(((F130*0.08)*(F132/10))+(F133*0.16))/F135</f>
        <v>0</v>
      </c>
      <c r="G139" s="44" t="s">
        <v>110</v>
      </c>
      <c r="H139" s="46">
        <f>((H130*0.08)+(H133*0.16))/H135</f>
        <v>0</v>
      </c>
      <c r="I139" s="44" t="s">
        <v>110</v>
      </c>
      <c r="J139" s="46">
        <f>(((J130*0.08)*(J132/10))+(J133*0.16))/J135</f>
        <v>0</v>
      </c>
      <c r="K139" s="44" t="s">
        <v>110</v>
      </c>
      <c r="L139" s="46">
        <f>(((L130*0.08)*(L132/10))+(L133*0.16))/L135</f>
        <v>0</v>
      </c>
    </row>
    <row r="140" spans="1:12" ht="60" x14ac:dyDescent="0.25">
      <c r="A140" s="54" t="s">
        <v>315</v>
      </c>
      <c r="B140" s="49">
        <v>0</v>
      </c>
      <c r="C140" s="54" t="s">
        <v>315</v>
      </c>
      <c r="D140" s="49">
        <v>0</v>
      </c>
      <c r="E140" s="54" t="s">
        <v>315</v>
      </c>
      <c r="F140" s="49">
        <v>0</v>
      </c>
      <c r="G140" s="54" t="s">
        <v>315</v>
      </c>
      <c r="H140" s="49">
        <v>0</v>
      </c>
      <c r="I140" s="54" t="s">
        <v>315</v>
      </c>
      <c r="J140" s="49">
        <v>0</v>
      </c>
      <c r="K140" s="54" t="s">
        <v>315</v>
      </c>
      <c r="L140" s="49">
        <v>0</v>
      </c>
    </row>
    <row r="141" spans="1:12" ht="60" x14ac:dyDescent="0.25">
      <c r="A141" s="54" t="s">
        <v>305</v>
      </c>
      <c r="B141" s="49">
        <v>0</v>
      </c>
      <c r="C141" s="54" t="s">
        <v>305</v>
      </c>
      <c r="D141" s="49">
        <v>0</v>
      </c>
      <c r="E141" s="54" t="s">
        <v>305</v>
      </c>
      <c r="F141" s="49">
        <v>0</v>
      </c>
      <c r="G141" s="54" t="s">
        <v>305</v>
      </c>
      <c r="H141" s="49">
        <v>0</v>
      </c>
      <c r="I141" s="54" t="s">
        <v>305</v>
      </c>
      <c r="J141" s="49">
        <v>0</v>
      </c>
      <c r="K141" s="54" t="s">
        <v>305</v>
      </c>
      <c r="L141" s="49">
        <v>0</v>
      </c>
    </row>
    <row r="142" spans="1:12" ht="17.25" customHeight="1" x14ac:dyDescent="0.25">
      <c r="A142" s="44" t="s">
        <v>111</v>
      </c>
      <c r="B142" s="45">
        <f>(B130*(B132/10))/B135</f>
        <v>0</v>
      </c>
      <c r="C142" s="44" t="s">
        <v>111</v>
      </c>
      <c r="D142" s="45">
        <f>(D130*(D132/10))/D135</f>
        <v>0</v>
      </c>
      <c r="E142" s="44" t="s">
        <v>111</v>
      </c>
      <c r="F142" s="45">
        <f>(F130*(F132/10))/F135</f>
        <v>0</v>
      </c>
      <c r="G142" s="44" t="s">
        <v>111</v>
      </c>
      <c r="H142" s="45">
        <f>(H130*(H132/10))/H135</f>
        <v>0</v>
      </c>
      <c r="I142" s="44" t="s">
        <v>111</v>
      </c>
      <c r="J142" s="45">
        <f>(J130*(J132/10))/J135</f>
        <v>0</v>
      </c>
      <c r="K142" s="44" t="s">
        <v>111</v>
      </c>
      <c r="L142" s="45">
        <f>(L130*(L132/10))/L135</f>
        <v>0</v>
      </c>
    </row>
    <row r="143" spans="1:12" ht="30" x14ac:dyDescent="0.25">
      <c r="A143" s="55" t="s">
        <v>307</v>
      </c>
      <c r="B143" s="56">
        <v>0</v>
      </c>
      <c r="C143" s="55" t="s">
        <v>307</v>
      </c>
      <c r="D143" s="56">
        <v>0</v>
      </c>
      <c r="E143" s="55" t="s">
        <v>307</v>
      </c>
      <c r="F143" s="56">
        <v>0</v>
      </c>
      <c r="G143" s="55" t="s">
        <v>307</v>
      </c>
      <c r="H143" s="56">
        <v>0</v>
      </c>
      <c r="I143" s="55" t="s">
        <v>307</v>
      </c>
      <c r="J143" s="56">
        <v>0</v>
      </c>
      <c r="K143" s="55" t="s">
        <v>307</v>
      </c>
      <c r="L143" s="56">
        <v>0</v>
      </c>
    </row>
    <row r="144" spans="1:12" ht="63.75" customHeight="1" x14ac:dyDescent="0.25">
      <c r="A144" s="64" t="s">
        <v>306</v>
      </c>
      <c r="B144" s="56">
        <v>0</v>
      </c>
      <c r="C144" s="64" t="s">
        <v>306</v>
      </c>
      <c r="D144" s="56">
        <v>0</v>
      </c>
      <c r="E144" s="64" t="s">
        <v>306</v>
      </c>
      <c r="F144" s="56">
        <v>0</v>
      </c>
      <c r="G144" s="64" t="s">
        <v>306</v>
      </c>
      <c r="H144" s="56">
        <v>0</v>
      </c>
      <c r="I144" s="64" t="s">
        <v>306</v>
      </c>
      <c r="J144" s="56">
        <v>0</v>
      </c>
      <c r="K144" s="64" t="s">
        <v>306</v>
      </c>
      <c r="L144" s="56">
        <v>0</v>
      </c>
    </row>
    <row r="145" spans="1:12" ht="17.25" customHeight="1" thickBot="1" x14ac:dyDescent="0.3">
      <c r="A145" s="47" t="s">
        <v>112</v>
      </c>
      <c r="B145" s="48">
        <f>(B132+B134)/B135</f>
        <v>0</v>
      </c>
      <c r="C145" s="47" t="s">
        <v>112</v>
      </c>
      <c r="D145" s="48">
        <f>(D132+D134)/D135</f>
        <v>0</v>
      </c>
      <c r="E145" s="47" t="s">
        <v>112</v>
      </c>
      <c r="F145" s="48">
        <f>(F132+F134)/F135</f>
        <v>0</v>
      </c>
      <c r="G145" s="47" t="s">
        <v>112</v>
      </c>
      <c r="H145" s="48">
        <f>(H132+H134)/H135</f>
        <v>0</v>
      </c>
      <c r="I145" s="47" t="s">
        <v>112</v>
      </c>
      <c r="J145" s="48">
        <f>(J132+J134)/J135</f>
        <v>0</v>
      </c>
      <c r="K145" s="47" t="s">
        <v>112</v>
      </c>
      <c r="L145" s="48">
        <f>(L132+L134)/L135</f>
        <v>0</v>
      </c>
    </row>
    <row r="146" spans="1:12" ht="17.25" customHeight="1" thickBot="1" x14ac:dyDescent="0.3">
      <c r="A146" s="65" t="s">
        <v>113</v>
      </c>
      <c r="B146" s="57">
        <f>SUM(B137:B145)</f>
        <v>0</v>
      </c>
      <c r="C146" s="65" t="s">
        <v>113</v>
      </c>
      <c r="D146" s="57">
        <f>SUM(D137:D145)</f>
        <v>0</v>
      </c>
      <c r="E146" s="65" t="s">
        <v>113</v>
      </c>
      <c r="F146" s="57">
        <f>SUM(F137:F145)</f>
        <v>0</v>
      </c>
      <c r="G146" s="65" t="s">
        <v>113</v>
      </c>
      <c r="H146" s="57">
        <f>SUM(H137:H145)</f>
        <v>0</v>
      </c>
      <c r="I146" s="65" t="s">
        <v>113</v>
      </c>
      <c r="J146" s="57">
        <f>SUM(J137:J145)</f>
        <v>0</v>
      </c>
      <c r="K146" s="65" t="s">
        <v>113</v>
      </c>
      <c r="L146" s="57">
        <f>SUM(L137:L145)</f>
        <v>0</v>
      </c>
    </row>
    <row r="147" spans="1:12" s="251" customFormat="1" ht="17.25" customHeight="1" thickBot="1" x14ac:dyDescent="0.25">
      <c r="A147" s="419" t="s">
        <v>114</v>
      </c>
      <c r="B147" s="420"/>
      <c r="C147" s="419" t="s">
        <v>114</v>
      </c>
      <c r="D147" s="420"/>
      <c r="E147" s="419" t="s">
        <v>114</v>
      </c>
      <c r="F147" s="420"/>
      <c r="G147" s="419" t="s">
        <v>114</v>
      </c>
      <c r="H147" s="420"/>
      <c r="I147" s="419" t="s">
        <v>114</v>
      </c>
      <c r="J147" s="420"/>
      <c r="K147" s="249" t="s">
        <v>114</v>
      </c>
      <c r="L147" s="250"/>
    </row>
    <row r="148" spans="1:12" ht="17.25" customHeight="1" thickBot="1" x14ac:dyDescent="0.3">
      <c r="A148" s="51" t="s">
        <v>115</v>
      </c>
      <c r="B148" s="52">
        <f>B146</f>
        <v>0</v>
      </c>
      <c r="C148" s="51" t="s">
        <v>117</v>
      </c>
      <c r="D148" s="53">
        <f>D146*1.05</f>
        <v>0</v>
      </c>
      <c r="E148" s="51" t="s">
        <v>117</v>
      </c>
      <c r="F148" s="52">
        <f>F146*1.1</f>
        <v>0</v>
      </c>
      <c r="G148" s="51" t="s">
        <v>117</v>
      </c>
      <c r="H148" s="53">
        <f>H146*1.15</f>
        <v>0</v>
      </c>
      <c r="I148" s="51" t="s">
        <v>117</v>
      </c>
      <c r="J148" s="52">
        <f>J146*1.2</f>
        <v>0</v>
      </c>
      <c r="K148" s="51" t="s">
        <v>117</v>
      </c>
      <c r="L148" s="52">
        <f>L146*1.25</f>
        <v>0</v>
      </c>
    </row>
    <row r="149" spans="1:12" ht="29.25" customHeight="1" thickBot="1" x14ac:dyDescent="0.3"/>
    <row r="150" spans="1:12" ht="29.25" customHeight="1" thickBot="1" x14ac:dyDescent="0.3">
      <c r="A150" s="63" t="s">
        <v>116</v>
      </c>
      <c r="B150" s="198"/>
      <c r="C150" s="63" t="s">
        <v>116</v>
      </c>
      <c r="D150" s="246"/>
      <c r="E150" s="63" t="s">
        <v>116</v>
      </c>
      <c r="F150" s="198"/>
      <c r="G150" s="63" t="s">
        <v>116</v>
      </c>
      <c r="H150" s="198"/>
      <c r="I150" s="63" t="s">
        <v>116</v>
      </c>
      <c r="J150" s="198"/>
      <c r="K150" s="63" t="s">
        <v>116</v>
      </c>
      <c r="L150" s="198"/>
    </row>
    <row r="151" spans="1:12" ht="17.25" customHeight="1" x14ac:dyDescent="0.25">
      <c r="A151" s="43" t="s">
        <v>104</v>
      </c>
      <c r="B151" s="36">
        <v>0</v>
      </c>
      <c r="C151" s="43" t="s">
        <v>104</v>
      </c>
      <c r="D151" s="36">
        <v>0</v>
      </c>
      <c r="E151" s="43" t="s">
        <v>104</v>
      </c>
      <c r="F151" s="36">
        <v>0</v>
      </c>
      <c r="G151" s="43" t="s">
        <v>104</v>
      </c>
      <c r="H151" s="36">
        <v>0</v>
      </c>
      <c r="I151" s="43" t="s">
        <v>104</v>
      </c>
      <c r="J151" s="36">
        <v>0</v>
      </c>
      <c r="K151" s="43" t="s">
        <v>104</v>
      </c>
      <c r="L151" s="36">
        <v>0</v>
      </c>
    </row>
    <row r="152" spans="1:12" ht="17.25" customHeight="1" x14ac:dyDescent="0.25">
      <c r="A152" s="248" t="s">
        <v>303</v>
      </c>
      <c r="B152" s="23">
        <v>0</v>
      </c>
      <c r="C152" s="248" t="s">
        <v>303</v>
      </c>
      <c r="D152" s="23">
        <v>0</v>
      </c>
      <c r="E152" s="248" t="s">
        <v>303</v>
      </c>
      <c r="F152" s="23">
        <v>0</v>
      </c>
      <c r="G152" s="248" t="s">
        <v>303</v>
      </c>
      <c r="H152" s="23">
        <v>0</v>
      </c>
      <c r="I152" s="248" t="s">
        <v>303</v>
      </c>
      <c r="J152" s="23">
        <v>0</v>
      </c>
      <c r="K152" s="248" t="s">
        <v>303</v>
      </c>
      <c r="L152" s="23">
        <v>0</v>
      </c>
    </row>
    <row r="153" spans="1:12" ht="17.25" customHeight="1" x14ac:dyDescent="0.25">
      <c r="A153" s="248" t="s">
        <v>304</v>
      </c>
      <c r="B153" s="23">
        <v>0</v>
      </c>
      <c r="C153" s="248" t="s">
        <v>304</v>
      </c>
      <c r="D153" s="23">
        <v>0</v>
      </c>
      <c r="E153" s="248" t="s">
        <v>304</v>
      </c>
      <c r="F153" s="23">
        <v>0</v>
      </c>
      <c r="G153" s="248" t="s">
        <v>304</v>
      </c>
      <c r="H153" s="23">
        <v>0</v>
      </c>
      <c r="I153" s="248" t="s">
        <v>304</v>
      </c>
      <c r="J153" s="23">
        <v>0</v>
      </c>
      <c r="K153" s="248" t="s">
        <v>304</v>
      </c>
      <c r="L153" s="23">
        <v>0</v>
      </c>
    </row>
    <row r="154" spans="1:12" ht="17.25" customHeight="1" x14ac:dyDescent="0.25">
      <c r="A154" s="37" t="s">
        <v>105</v>
      </c>
      <c r="B154" s="23">
        <v>0</v>
      </c>
      <c r="C154" s="37" t="s">
        <v>105</v>
      </c>
      <c r="D154" s="23">
        <v>0</v>
      </c>
      <c r="E154" s="37" t="s">
        <v>105</v>
      </c>
      <c r="F154" s="23">
        <v>0</v>
      </c>
      <c r="G154" s="37" t="s">
        <v>105</v>
      </c>
      <c r="H154" s="23">
        <v>0</v>
      </c>
      <c r="I154" s="37" t="s">
        <v>105</v>
      </c>
      <c r="J154" s="23">
        <v>0</v>
      </c>
      <c r="K154" s="37" t="s">
        <v>105</v>
      </c>
      <c r="L154" s="23">
        <v>0</v>
      </c>
    </row>
    <row r="155" spans="1:12" ht="17.25" customHeight="1" x14ac:dyDescent="0.25">
      <c r="A155" s="37" t="s">
        <v>106</v>
      </c>
      <c r="B155" s="23">
        <v>0</v>
      </c>
      <c r="C155" s="37" t="s">
        <v>106</v>
      </c>
      <c r="D155" s="23">
        <v>0</v>
      </c>
      <c r="E155" s="37" t="s">
        <v>106</v>
      </c>
      <c r="F155" s="23">
        <v>0</v>
      </c>
      <c r="G155" s="37" t="s">
        <v>106</v>
      </c>
      <c r="H155" s="23">
        <v>0</v>
      </c>
      <c r="I155" s="37" t="s">
        <v>106</v>
      </c>
      <c r="J155" s="23">
        <v>0</v>
      </c>
      <c r="K155" s="37" t="s">
        <v>106</v>
      </c>
      <c r="L155" s="23">
        <v>0</v>
      </c>
    </row>
    <row r="156" spans="1:12" s="258" customFormat="1" ht="45" x14ac:dyDescent="0.25">
      <c r="A156" s="247" t="s">
        <v>314</v>
      </c>
      <c r="B156" s="257">
        <v>1</v>
      </c>
      <c r="C156" s="247" t="s">
        <v>314</v>
      </c>
      <c r="D156" s="257">
        <v>1</v>
      </c>
      <c r="E156" s="247" t="s">
        <v>314</v>
      </c>
      <c r="F156" s="257">
        <v>1</v>
      </c>
      <c r="G156" s="247" t="s">
        <v>314</v>
      </c>
      <c r="H156" s="257">
        <v>1</v>
      </c>
      <c r="I156" s="247" t="s">
        <v>314</v>
      </c>
      <c r="J156" s="257">
        <v>1</v>
      </c>
      <c r="K156" s="247" t="s">
        <v>314</v>
      </c>
      <c r="L156" s="257">
        <v>1</v>
      </c>
    </row>
    <row r="157" spans="1:12" ht="17.25" customHeight="1" thickBot="1" x14ac:dyDescent="0.3">
      <c r="A157" s="238" t="s">
        <v>107</v>
      </c>
      <c r="B157" s="239" t="s">
        <v>132</v>
      </c>
      <c r="C157" s="238" t="s">
        <v>107</v>
      </c>
      <c r="D157" s="239" t="s">
        <v>132</v>
      </c>
      <c r="E157" s="238" t="s">
        <v>107</v>
      </c>
      <c r="F157" s="239" t="s">
        <v>132</v>
      </c>
      <c r="G157" s="238" t="s">
        <v>107</v>
      </c>
      <c r="H157" s="239" t="s">
        <v>132</v>
      </c>
      <c r="I157" s="238" t="s">
        <v>107</v>
      </c>
      <c r="J157" s="239" t="s">
        <v>132</v>
      </c>
      <c r="K157" s="238" t="s">
        <v>107</v>
      </c>
      <c r="L157" s="239" t="s">
        <v>132</v>
      </c>
    </row>
    <row r="158" spans="1:12" ht="17.25" customHeight="1" x14ac:dyDescent="0.25">
      <c r="A158" s="240" t="s">
        <v>108</v>
      </c>
      <c r="B158" s="241">
        <f>(B152*B153)+B155</f>
        <v>0</v>
      </c>
      <c r="C158" s="240" t="s">
        <v>108</v>
      </c>
      <c r="D158" s="241">
        <f>(D152*D153)+D155</f>
        <v>0</v>
      </c>
      <c r="E158" s="240" t="s">
        <v>108</v>
      </c>
      <c r="F158" s="241">
        <f>(F152*F153)+F155</f>
        <v>0</v>
      </c>
      <c r="G158" s="240" t="s">
        <v>108</v>
      </c>
      <c r="H158" s="241">
        <f>(H152*H153)+H155</f>
        <v>0</v>
      </c>
      <c r="I158" s="240" t="s">
        <v>108</v>
      </c>
      <c r="J158" s="241">
        <f>(J152*J153)+J155</f>
        <v>0</v>
      </c>
      <c r="K158" s="240" t="s">
        <v>108</v>
      </c>
      <c r="L158" s="241">
        <f>(L152*L153)+L155</f>
        <v>0</v>
      </c>
    </row>
    <row r="159" spans="1:12" ht="17.25" customHeight="1" x14ac:dyDescent="0.25">
      <c r="A159" s="242" t="s">
        <v>109</v>
      </c>
      <c r="B159" s="243">
        <f>(B152*B153)+B155</f>
        <v>0</v>
      </c>
      <c r="C159" s="242" t="s">
        <v>109</v>
      </c>
      <c r="D159" s="243">
        <f>(D152*D153)+D155</f>
        <v>0</v>
      </c>
      <c r="E159" s="242" t="s">
        <v>109</v>
      </c>
      <c r="F159" s="243">
        <f>(F152*F153)+F155</f>
        <v>0</v>
      </c>
      <c r="G159" s="242" t="s">
        <v>109</v>
      </c>
      <c r="H159" s="243">
        <f>(H152*H153)+H155</f>
        <v>0</v>
      </c>
      <c r="I159" s="242" t="s">
        <v>147</v>
      </c>
      <c r="J159" s="243">
        <f>((J152*J153)+J155)*1.5</f>
        <v>0</v>
      </c>
      <c r="K159" s="242" t="s">
        <v>109</v>
      </c>
      <c r="L159" s="243">
        <f>((L152*L153)+L155)*2</f>
        <v>0</v>
      </c>
    </row>
    <row r="160" spans="1:12" ht="17.25" customHeight="1" x14ac:dyDescent="0.25">
      <c r="A160" s="44" t="s">
        <v>110</v>
      </c>
      <c r="B160" s="46">
        <f>(((B151*0.08)*(B153/10))+(B154*0.16))/B156</f>
        <v>0</v>
      </c>
      <c r="C160" s="44" t="s">
        <v>110</v>
      </c>
      <c r="D160" s="46">
        <f>(((D151*0.08)*(D153/10))+(D154*0.16))/D156</f>
        <v>0</v>
      </c>
      <c r="E160" s="44" t="s">
        <v>110</v>
      </c>
      <c r="F160" s="46">
        <f>(((F151*0.08)*(F153/10))+(F154*0.16))/F156</f>
        <v>0</v>
      </c>
      <c r="G160" s="44" t="s">
        <v>110</v>
      </c>
      <c r="H160" s="46">
        <f>((H151*0.08)+(H154*0.16))/H156</f>
        <v>0</v>
      </c>
      <c r="I160" s="44" t="s">
        <v>110</v>
      </c>
      <c r="J160" s="46">
        <f>(((J151*0.08)*(J153/10))+(J154*0.16))/J156</f>
        <v>0</v>
      </c>
      <c r="K160" s="44" t="s">
        <v>110</v>
      </c>
      <c r="L160" s="46">
        <f>(((L151*0.08)*(L153/10))+(L154*0.16))/L156</f>
        <v>0</v>
      </c>
    </row>
    <row r="161" spans="1:12" ht="60" x14ac:dyDescent="0.25">
      <c r="A161" s="54" t="s">
        <v>315</v>
      </c>
      <c r="B161" s="49">
        <v>0</v>
      </c>
      <c r="C161" s="54" t="s">
        <v>315</v>
      </c>
      <c r="D161" s="49">
        <v>0</v>
      </c>
      <c r="E161" s="54" t="s">
        <v>315</v>
      </c>
      <c r="F161" s="49">
        <v>0</v>
      </c>
      <c r="G161" s="54" t="s">
        <v>315</v>
      </c>
      <c r="H161" s="49">
        <v>0</v>
      </c>
      <c r="I161" s="54" t="s">
        <v>315</v>
      </c>
      <c r="J161" s="49">
        <v>0</v>
      </c>
      <c r="K161" s="54" t="s">
        <v>315</v>
      </c>
      <c r="L161" s="49">
        <v>0</v>
      </c>
    </row>
    <row r="162" spans="1:12" ht="60" x14ac:dyDescent="0.25">
      <c r="A162" s="54" t="s">
        <v>305</v>
      </c>
      <c r="B162" s="49">
        <v>0</v>
      </c>
      <c r="C162" s="54" t="s">
        <v>305</v>
      </c>
      <c r="D162" s="49">
        <v>0</v>
      </c>
      <c r="E162" s="54" t="s">
        <v>305</v>
      </c>
      <c r="F162" s="49">
        <v>0</v>
      </c>
      <c r="G162" s="54" t="s">
        <v>305</v>
      </c>
      <c r="H162" s="49">
        <v>0</v>
      </c>
      <c r="I162" s="54" t="s">
        <v>305</v>
      </c>
      <c r="J162" s="49">
        <v>0</v>
      </c>
      <c r="K162" s="54" t="s">
        <v>305</v>
      </c>
      <c r="L162" s="49">
        <v>0</v>
      </c>
    </row>
    <row r="163" spans="1:12" ht="17.25" customHeight="1" x14ac:dyDescent="0.25">
      <c r="A163" s="44" t="s">
        <v>111</v>
      </c>
      <c r="B163" s="45">
        <f>(B151*(B153/10))/B156</f>
        <v>0</v>
      </c>
      <c r="C163" s="44" t="s">
        <v>111</v>
      </c>
      <c r="D163" s="45">
        <f>(D151*(D153/10))/D156</f>
        <v>0</v>
      </c>
      <c r="E163" s="44" t="s">
        <v>111</v>
      </c>
      <c r="F163" s="45">
        <f>(F151*(F153/10))/F156</f>
        <v>0</v>
      </c>
      <c r="G163" s="44" t="s">
        <v>111</v>
      </c>
      <c r="H163" s="45">
        <f>(H151*(H153/10))/H156</f>
        <v>0</v>
      </c>
      <c r="I163" s="44" t="s">
        <v>111</v>
      </c>
      <c r="J163" s="45">
        <f>(J151*(J153/10))/J156</f>
        <v>0</v>
      </c>
      <c r="K163" s="44" t="s">
        <v>111</v>
      </c>
      <c r="L163" s="45">
        <f>(L151*(L153/10))/L156</f>
        <v>0</v>
      </c>
    </row>
    <row r="164" spans="1:12" ht="30" x14ac:dyDescent="0.25">
      <c r="A164" s="55" t="s">
        <v>307</v>
      </c>
      <c r="B164" s="56">
        <v>0</v>
      </c>
      <c r="C164" s="55" t="s">
        <v>307</v>
      </c>
      <c r="D164" s="56">
        <v>0</v>
      </c>
      <c r="E164" s="55" t="s">
        <v>307</v>
      </c>
      <c r="F164" s="56">
        <v>0</v>
      </c>
      <c r="G164" s="55" t="s">
        <v>307</v>
      </c>
      <c r="H164" s="56">
        <v>0</v>
      </c>
      <c r="I164" s="55" t="s">
        <v>307</v>
      </c>
      <c r="J164" s="56">
        <v>0</v>
      </c>
      <c r="K164" s="55" t="s">
        <v>307</v>
      </c>
      <c r="L164" s="56">
        <v>0</v>
      </c>
    </row>
    <row r="165" spans="1:12" ht="63.75" customHeight="1" x14ac:dyDescent="0.25">
      <c r="A165" s="64" t="s">
        <v>306</v>
      </c>
      <c r="B165" s="56">
        <v>0</v>
      </c>
      <c r="C165" s="64" t="s">
        <v>306</v>
      </c>
      <c r="D165" s="56">
        <v>0</v>
      </c>
      <c r="E165" s="64" t="s">
        <v>306</v>
      </c>
      <c r="F165" s="56">
        <v>0</v>
      </c>
      <c r="G165" s="64" t="s">
        <v>306</v>
      </c>
      <c r="H165" s="56">
        <v>0</v>
      </c>
      <c r="I165" s="64" t="s">
        <v>306</v>
      </c>
      <c r="J165" s="56">
        <v>0</v>
      </c>
      <c r="K165" s="64" t="s">
        <v>306</v>
      </c>
      <c r="L165" s="56">
        <v>0</v>
      </c>
    </row>
    <row r="166" spans="1:12" ht="17.25" customHeight="1" thickBot="1" x14ac:dyDescent="0.3">
      <c r="A166" s="47" t="s">
        <v>112</v>
      </c>
      <c r="B166" s="48">
        <f>(B153+B155)/B156</f>
        <v>0</v>
      </c>
      <c r="C166" s="47" t="s">
        <v>112</v>
      </c>
      <c r="D166" s="48">
        <f>(D153+D155)/D156</f>
        <v>0</v>
      </c>
      <c r="E166" s="47" t="s">
        <v>112</v>
      </c>
      <c r="F166" s="48">
        <f>(F153+F155)/F156</f>
        <v>0</v>
      </c>
      <c r="G166" s="47" t="s">
        <v>112</v>
      </c>
      <c r="H166" s="48">
        <f>(H153+H155)/H156</f>
        <v>0</v>
      </c>
      <c r="I166" s="47" t="s">
        <v>112</v>
      </c>
      <c r="J166" s="48">
        <f>(J153+J155)/J156</f>
        <v>0</v>
      </c>
      <c r="K166" s="47" t="s">
        <v>112</v>
      </c>
      <c r="L166" s="48">
        <f>(L153+L155)/L156</f>
        <v>0</v>
      </c>
    </row>
    <row r="167" spans="1:12" ht="17.25" customHeight="1" thickBot="1" x14ac:dyDescent="0.3">
      <c r="A167" s="65" t="s">
        <v>113</v>
      </c>
      <c r="B167" s="57">
        <f>SUM(B158:B166)</f>
        <v>0</v>
      </c>
      <c r="C167" s="65" t="s">
        <v>113</v>
      </c>
      <c r="D167" s="57">
        <f>SUM(D158:D166)</f>
        <v>0</v>
      </c>
      <c r="E167" s="65" t="s">
        <v>113</v>
      </c>
      <c r="F167" s="57">
        <f>SUM(F158:F166)</f>
        <v>0</v>
      </c>
      <c r="G167" s="65" t="s">
        <v>113</v>
      </c>
      <c r="H167" s="57">
        <f>SUM(H158:H166)</f>
        <v>0</v>
      </c>
      <c r="I167" s="65" t="s">
        <v>113</v>
      </c>
      <c r="J167" s="57">
        <f>SUM(J158:J166)</f>
        <v>0</v>
      </c>
      <c r="K167" s="65" t="s">
        <v>113</v>
      </c>
      <c r="L167" s="57">
        <f>SUM(L158:L166)</f>
        <v>0</v>
      </c>
    </row>
    <row r="168" spans="1:12" s="251" customFormat="1" ht="17.25" customHeight="1" thickBot="1" x14ac:dyDescent="0.25">
      <c r="A168" s="419" t="s">
        <v>114</v>
      </c>
      <c r="B168" s="420"/>
      <c r="C168" s="419" t="s">
        <v>114</v>
      </c>
      <c r="D168" s="420"/>
      <c r="E168" s="419" t="s">
        <v>114</v>
      </c>
      <c r="F168" s="420"/>
      <c r="G168" s="419" t="s">
        <v>114</v>
      </c>
      <c r="H168" s="420"/>
      <c r="I168" s="419" t="s">
        <v>114</v>
      </c>
      <c r="J168" s="420"/>
      <c r="K168" s="249" t="s">
        <v>114</v>
      </c>
      <c r="L168" s="250"/>
    </row>
    <row r="169" spans="1:12" ht="17.25" customHeight="1" thickBot="1" x14ac:dyDescent="0.3">
      <c r="A169" s="51" t="s">
        <v>115</v>
      </c>
      <c r="B169" s="52">
        <f>B167</f>
        <v>0</v>
      </c>
      <c r="C169" s="51" t="s">
        <v>117</v>
      </c>
      <c r="D169" s="53">
        <f>D167*1.05</f>
        <v>0</v>
      </c>
      <c r="E169" s="51" t="s">
        <v>117</v>
      </c>
      <c r="F169" s="52">
        <f>F167*1.1</f>
        <v>0</v>
      </c>
      <c r="G169" s="51" t="s">
        <v>117</v>
      </c>
      <c r="H169" s="53">
        <f>H167*1.15</f>
        <v>0</v>
      </c>
      <c r="I169" s="51" t="s">
        <v>117</v>
      </c>
      <c r="J169" s="52">
        <f>J167*1.2</f>
        <v>0</v>
      </c>
      <c r="K169" s="51" t="s">
        <v>117</v>
      </c>
      <c r="L169" s="52">
        <f>L167*1.25</f>
        <v>0</v>
      </c>
    </row>
    <row r="170" spans="1:12" ht="29.25" customHeight="1" x14ac:dyDescent="0.25"/>
  </sheetData>
  <sheetProtection algorithmName="SHA-512" hashValue="pOskxV0EhE+KiFy1oHrJ1BXYLV6TdB3nz1iAWZwjiMDtWsv6lxZaOwyKx9Fa0ufM6Ehr1rgMChlRySw9tBjLAA==" saltValue="ega3HqUguYqJolGi92DOuA==" spinCount="100000" sheet="1" objects="1" scenarios="1"/>
  <customSheetViews>
    <customSheetView guid="{095D3056-7C6D-4AD9-932B-67D448ED418A}" scale="90" showPageBreaks="1" fitToPage="1" topLeftCell="B1">
      <selection activeCell="L15" sqref="L15"/>
      <rowBreaks count="3" manualBreakCount="3">
        <brk id="41" max="16383" man="1"/>
        <brk id="82" max="16383" man="1"/>
        <brk id="122" max="16383" man="1"/>
      </rowBreaks>
      <pageMargins left="0.7" right="0.7" top="0.75" bottom="0.75" header="0.3" footer="0.3"/>
      <pageSetup paperSize="9" scale="38" fitToHeight="0" orientation="landscape" r:id="rId1"/>
    </customSheetView>
    <customSheetView guid="{ECBE1D04-9C4A-4890-93BD-FB1233391CC8}" scale="70" fitToPage="1" topLeftCell="A6">
      <selection activeCell="A17" sqref="A17"/>
      <rowBreaks count="3" manualBreakCount="3">
        <brk id="42" max="16383" man="1"/>
        <brk id="85" max="16383" man="1"/>
        <brk id="127" max="16383" man="1"/>
      </rowBreaks>
      <pageMargins left="0.7" right="0.7" top="0.75" bottom="0.75" header="0.3" footer="0.3"/>
      <pageSetup paperSize="9" scale="38" fitToHeight="0" orientation="landscape" r:id="rId2"/>
    </customSheetView>
    <customSheetView guid="{54E88B6C-05E8-4ADB-9CA8-1A8428C4938E}" topLeftCell="F106">
      <selection activeCell="L119" sqref="L119"/>
      <rowBreaks count="3" manualBreakCount="3">
        <brk id="38" max="16383" man="1"/>
        <brk id="78" max="16383" man="1"/>
        <brk id="117" max="16383" man="1"/>
      </rowBreaks>
      <pageMargins left="0.7" right="0.7" top="0.75" bottom="0.75" header="0.3" footer="0.3"/>
      <pageSetup paperSize="9" scale="51" orientation="landscape" r:id="rId3"/>
    </customSheetView>
  </customSheetViews>
  <mergeCells count="47">
    <mergeCell ref="A168:B168"/>
    <mergeCell ref="C168:D168"/>
    <mergeCell ref="E168:F168"/>
    <mergeCell ref="G168:H168"/>
    <mergeCell ref="I168:J168"/>
    <mergeCell ref="A147:B147"/>
    <mergeCell ref="C147:D147"/>
    <mergeCell ref="E147:F147"/>
    <mergeCell ref="G147:H147"/>
    <mergeCell ref="I147:J147"/>
    <mergeCell ref="A126:B126"/>
    <mergeCell ref="C126:D126"/>
    <mergeCell ref="E126:F126"/>
    <mergeCell ref="G126:H126"/>
    <mergeCell ref="I126:J126"/>
    <mergeCell ref="A105:B105"/>
    <mergeCell ref="C105:D105"/>
    <mergeCell ref="E105:F105"/>
    <mergeCell ref="G105:H105"/>
    <mergeCell ref="I105:J105"/>
    <mergeCell ref="A84:B84"/>
    <mergeCell ref="C84:D84"/>
    <mergeCell ref="E84:F84"/>
    <mergeCell ref="G84:H84"/>
    <mergeCell ref="I84:J84"/>
    <mergeCell ref="A63:B63"/>
    <mergeCell ref="C63:D63"/>
    <mergeCell ref="E63:F63"/>
    <mergeCell ref="G63:H63"/>
    <mergeCell ref="I63:J63"/>
    <mergeCell ref="A42:B42"/>
    <mergeCell ref="C42:D42"/>
    <mergeCell ref="E42:F42"/>
    <mergeCell ref="G42:H42"/>
    <mergeCell ref="I42:J42"/>
    <mergeCell ref="A1:L1"/>
    <mergeCell ref="K2:L2"/>
    <mergeCell ref="G2:H2"/>
    <mergeCell ref="G21:H21"/>
    <mergeCell ref="I2:J2"/>
    <mergeCell ref="I21:J21"/>
    <mergeCell ref="A21:B21"/>
    <mergeCell ref="A2:B2"/>
    <mergeCell ref="C2:D2"/>
    <mergeCell ref="C21:D21"/>
    <mergeCell ref="E2:F2"/>
    <mergeCell ref="E21:F21"/>
  </mergeCells>
  <pageMargins left="0.7" right="0.7" top="0.75" bottom="0.75" header="0.3" footer="0.3"/>
  <pageSetup paperSize="9" scale="37" fitToHeight="0" orientation="landscape" r:id="rId4"/>
  <rowBreaks count="3" manualBreakCount="3">
    <brk id="44" max="16383" man="1"/>
    <brk id="86" max="16383" man="1"/>
    <brk id="12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V277"/>
  <sheetViews>
    <sheetView workbookViewId="0">
      <selection activeCell="K3" sqref="K3"/>
    </sheetView>
  </sheetViews>
  <sheetFormatPr defaultColWidth="8.85546875" defaultRowHeight="15" zeroHeight="1" x14ac:dyDescent="0.25"/>
  <cols>
    <col min="1" max="1" width="9" style="16" customWidth="1"/>
    <col min="2" max="2" width="31" customWidth="1"/>
    <col min="3" max="3" width="9.42578125" hidden="1" customWidth="1"/>
    <col min="4" max="4" width="19.5703125" hidden="1" customWidth="1"/>
    <col min="5" max="5" width="21.28515625" customWidth="1"/>
    <col min="6" max="6" width="20.28515625" style="16" customWidth="1"/>
    <col min="7" max="7" width="9.85546875" customWidth="1"/>
    <col min="8" max="8" width="15.7109375" customWidth="1"/>
    <col min="9" max="16382" width="9.42578125" customWidth="1"/>
    <col min="16383" max="16383" width="7.5703125" customWidth="1"/>
    <col min="16384" max="16384" width="1.42578125" customWidth="1"/>
  </cols>
  <sheetData>
    <row r="1" spans="1:11" ht="22.15" customHeight="1" thickBot="1" x14ac:dyDescent="0.35">
      <c r="A1" s="106" t="s">
        <v>1</v>
      </c>
      <c r="B1" s="470" t="str">
        <f>'Task Agreement Form'!$B$4</f>
        <v>Byron Bunt</v>
      </c>
      <c r="C1" s="471"/>
      <c r="D1" s="472"/>
      <c r="E1" s="107">
        <f>'Task Agreement Form'!D4</f>
        <v>20172672</v>
      </c>
      <c r="F1" s="108"/>
      <c r="G1" s="479">
        <v>2025</v>
      </c>
      <c r="H1" s="480"/>
    </row>
    <row r="2" spans="1:11" s="6" customFormat="1" ht="16.5" thickBot="1" x14ac:dyDescent="0.3">
      <c r="A2" s="473" t="s">
        <v>172</v>
      </c>
      <c r="B2" s="478"/>
      <c r="C2" s="478"/>
      <c r="D2" s="474"/>
      <c r="E2" s="473" t="str">
        <f>'Task Agreement Form'!$D$7</f>
        <v>SCSSE</v>
      </c>
      <c r="F2" s="474"/>
      <c r="G2" s="481"/>
      <c r="H2" s="482"/>
    </row>
    <row r="3" spans="1:11" s="6" customFormat="1" ht="16.5" thickBot="1" x14ac:dyDescent="0.3">
      <c r="A3" s="473" t="s">
        <v>118</v>
      </c>
      <c r="B3" s="478"/>
      <c r="C3" s="474"/>
      <c r="D3" s="473" t="str">
        <f>'Task Agreement Form'!$B$5</f>
        <v>Associate Professor</v>
      </c>
      <c r="E3" s="478"/>
      <c r="F3" s="474"/>
      <c r="G3" s="481"/>
      <c r="H3" s="482"/>
    </row>
    <row r="4" spans="1:11" ht="15.75" thickBot="1" x14ac:dyDescent="0.3">
      <c r="A4" s="475" t="s">
        <v>73</v>
      </c>
      <c r="B4" s="477"/>
      <c r="C4" s="475" t="str">
        <f>'Task Agreement Form'!$B$6</f>
        <v>PhD</v>
      </c>
      <c r="D4" s="476"/>
      <c r="E4" s="476"/>
      <c r="F4" s="477"/>
      <c r="G4" s="481"/>
      <c r="H4" s="482"/>
      <c r="I4" s="7"/>
      <c r="J4" s="7"/>
      <c r="K4" s="7"/>
    </row>
    <row r="5" spans="1:11" ht="15.75" thickBot="1" x14ac:dyDescent="0.3">
      <c r="A5" s="109" t="s">
        <v>119</v>
      </c>
      <c r="B5" s="475" t="str">
        <f>'Task Agreement Form'!$D$5</f>
        <v>White</v>
      </c>
      <c r="C5" s="477"/>
      <c r="D5" s="109" t="s">
        <v>2</v>
      </c>
      <c r="E5" s="475" t="str">
        <f>'Task Agreement Form'!$D$6</f>
        <v>Male</v>
      </c>
      <c r="F5" s="477"/>
      <c r="G5" s="483"/>
      <c r="H5" s="484"/>
      <c r="I5" s="7"/>
      <c r="J5" s="7"/>
      <c r="K5" s="7"/>
    </row>
    <row r="6" spans="1:11" ht="18" customHeight="1" thickBot="1" x14ac:dyDescent="0.3">
      <c r="A6" s="27"/>
      <c r="B6" s="27"/>
      <c r="C6" s="27"/>
      <c r="D6" s="27"/>
      <c r="E6" s="27"/>
      <c r="F6" s="27"/>
      <c r="G6" s="179"/>
      <c r="H6" s="179"/>
      <c r="I6" s="7"/>
      <c r="J6" s="7"/>
      <c r="K6" s="7"/>
    </row>
    <row r="7" spans="1:11" ht="16.5" thickBot="1" x14ac:dyDescent="0.3">
      <c r="A7" s="464" t="s">
        <v>185</v>
      </c>
      <c r="B7" s="465"/>
      <c r="C7" s="465"/>
      <c r="D7" s="465"/>
      <c r="E7" s="465"/>
      <c r="F7" s="466"/>
      <c r="G7" s="485" t="s">
        <v>121</v>
      </c>
      <c r="H7" s="486"/>
      <c r="I7" s="8"/>
      <c r="J7" s="8"/>
      <c r="K7" s="8"/>
    </row>
    <row r="8" spans="1:11" ht="15.75" thickBot="1" x14ac:dyDescent="0.3">
      <c r="A8" s="19"/>
      <c r="B8" s="31" t="s">
        <v>85</v>
      </c>
      <c r="C8" s="17"/>
      <c r="D8" s="17"/>
      <c r="E8" s="31" t="s">
        <v>88</v>
      </c>
      <c r="F8" s="32" t="s">
        <v>120</v>
      </c>
      <c r="G8" s="163"/>
      <c r="H8" s="7" t="s">
        <v>122</v>
      </c>
      <c r="I8" s="7"/>
      <c r="J8" s="7"/>
      <c r="K8" s="7"/>
    </row>
    <row r="9" spans="1:11" x14ac:dyDescent="0.25">
      <c r="A9" s="9"/>
      <c r="B9" s="35">
        <f>'Task Agreement Form'!$B123</f>
        <v>0</v>
      </c>
      <c r="C9" s="3"/>
      <c r="D9" s="3"/>
      <c r="E9" s="4">
        <f>'Task Agreement Form'!C123</f>
        <v>0</v>
      </c>
      <c r="F9" s="41">
        <f>'Task Agreement Form'!$E123</f>
        <v>0</v>
      </c>
      <c r="G9" s="58"/>
      <c r="H9" s="61">
        <f t="shared" ref="H9:H40" si="0">IF(F9&gt;0,F9+($F$148/$G$8),F9)</f>
        <v>0</v>
      </c>
      <c r="I9" s="7"/>
      <c r="J9" s="7"/>
      <c r="K9" s="7"/>
    </row>
    <row r="10" spans="1:11" x14ac:dyDescent="0.25">
      <c r="A10" s="9"/>
      <c r="B10" s="35">
        <f>'Task Agreement Form'!$B124</f>
        <v>0</v>
      </c>
      <c r="C10" s="3"/>
      <c r="D10" s="3"/>
      <c r="E10" s="4">
        <f>'Task Agreement Form'!C124</f>
        <v>0</v>
      </c>
      <c r="F10" s="41">
        <f>'Task Agreement Form'!$E124</f>
        <v>0</v>
      </c>
      <c r="G10" s="38"/>
      <c r="H10" s="61">
        <f t="shared" si="0"/>
        <v>0</v>
      </c>
      <c r="I10" s="7"/>
      <c r="J10" s="7"/>
      <c r="K10" s="7"/>
    </row>
    <row r="11" spans="1:11" x14ac:dyDescent="0.25">
      <c r="A11" s="9"/>
      <c r="B11" s="35">
        <f>'Task Agreement Form'!$B125</f>
        <v>0</v>
      </c>
      <c r="C11" s="35"/>
      <c r="D11" s="35"/>
      <c r="E11" s="4">
        <f>'Task Agreement Form'!C125</f>
        <v>0</v>
      </c>
      <c r="F11" s="41">
        <f>'Task Agreement Form'!$E125</f>
        <v>0</v>
      </c>
      <c r="G11" s="38"/>
      <c r="H11" s="61">
        <f t="shared" si="0"/>
        <v>0</v>
      </c>
      <c r="I11" s="8"/>
      <c r="J11" s="8"/>
      <c r="K11" s="8"/>
    </row>
    <row r="12" spans="1:11" x14ac:dyDescent="0.25">
      <c r="A12" s="9"/>
      <c r="B12" s="35">
        <f>'Task Agreement Form'!$B126</f>
        <v>0</v>
      </c>
      <c r="C12" s="35"/>
      <c r="D12" s="35"/>
      <c r="E12" s="4">
        <f>'Task Agreement Form'!C126</f>
        <v>0</v>
      </c>
      <c r="F12" s="41">
        <f>'Task Agreement Form'!$E126</f>
        <v>0</v>
      </c>
      <c r="G12" s="140"/>
      <c r="H12" s="61">
        <f t="shared" si="0"/>
        <v>0</v>
      </c>
      <c r="I12" s="8"/>
      <c r="J12" s="8"/>
      <c r="K12" s="8"/>
    </row>
    <row r="13" spans="1:11" x14ac:dyDescent="0.25">
      <c r="A13" s="9"/>
      <c r="B13" s="35">
        <f>'Task Agreement Form'!$B127</f>
        <v>0</v>
      </c>
      <c r="C13" s="35"/>
      <c r="D13" s="35"/>
      <c r="E13" s="4">
        <f>'Task Agreement Form'!C127</f>
        <v>0</v>
      </c>
      <c r="F13" s="41">
        <f>'Task Agreement Form'!$E127</f>
        <v>0</v>
      </c>
      <c r="G13" s="38"/>
      <c r="H13" s="61">
        <f t="shared" si="0"/>
        <v>0</v>
      </c>
      <c r="I13" s="8"/>
      <c r="J13" s="8"/>
      <c r="K13" s="8"/>
    </row>
    <row r="14" spans="1:11" x14ac:dyDescent="0.25">
      <c r="A14" s="9"/>
      <c r="B14" s="35">
        <f>'Task Agreement Form'!$B128</f>
        <v>0</v>
      </c>
      <c r="C14" s="35"/>
      <c r="D14" s="35"/>
      <c r="E14" s="4">
        <f>'Task Agreement Form'!C128</f>
        <v>0</v>
      </c>
      <c r="F14" s="41">
        <f>'Task Agreement Form'!$E128</f>
        <v>0</v>
      </c>
      <c r="G14" s="38"/>
      <c r="H14" s="61">
        <f t="shared" si="0"/>
        <v>0</v>
      </c>
      <c r="I14" s="8"/>
      <c r="J14" s="8"/>
      <c r="K14" s="8"/>
    </row>
    <row r="15" spans="1:11" x14ac:dyDescent="0.25">
      <c r="A15" s="9"/>
      <c r="B15" s="35">
        <f>'Task Agreement Form'!$B129</f>
        <v>0</v>
      </c>
      <c r="C15" s="35"/>
      <c r="D15" s="35"/>
      <c r="E15" s="4">
        <f>'Task Agreement Form'!C129</f>
        <v>0</v>
      </c>
      <c r="F15" s="41">
        <f>'Task Agreement Form'!$E129</f>
        <v>0</v>
      </c>
      <c r="G15" s="38"/>
      <c r="H15" s="61">
        <f t="shared" si="0"/>
        <v>0</v>
      </c>
      <c r="I15" s="8"/>
      <c r="J15" s="8"/>
      <c r="K15" s="8"/>
    </row>
    <row r="16" spans="1:11" x14ac:dyDescent="0.25">
      <c r="A16" s="9"/>
      <c r="B16" s="35">
        <f>'Task Agreement Form'!$B130</f>
        <v>0</v>
      </c>
      <c r="C16" s="35"/>
      <c r="D16" s="35"/>
      <c r="E16" s="4">
        <f>'Task Agreement Form'!C130</f>
        <v>0</v>
      </c>
      <c r="F16" s="41">
        <f>'Task Agreement Form'!$E130</f>
        <v>0</v>
      </c>
      <c r="G16" s="38"/>
      <c r="H16" s="61">
        <f t="shared" si="0"/>
        <v>0</v>
      </c>
      <c r="I16" s="8"/>
      <c r="J16" s="8"/>
      <c r="K16" s="8"/>
    </row>
    <row r="17" spans="1:22" x14ac:dyDescent="0.25">
      <c r="A17" s="9"/>
      <c r="B17" s="35">
        <f>'Task Agreement Form'!$B131</f>
        <v>0</v>
      </c>
      <c r="C17" s="35"/>
      <c r="D17" s="35"/>
      <c r="E17" s="4">
        <f>'Task Agreement Form'!C131</f>
        <v>0</v>
      </c>
      <c r="F17" s="41">
        <f>'Task Agreement Form'!$E131</f>
        <v>0</v>
      </c>
      <c r="G17" s="38"/>
      <c r="H17" s="61">
        <f t="shared" si="0"/>
        <v>0</v>
      </c>
      <c r="I17" s="10"/>
      <c r="J17" s="10"/>
      <c r="K17" s="10"/>
    </row>
    <row r="18" spans="1:22" x14ac:dyDescent="0.25">
      <c r="A18" s="9"/>
      <c r="B18" s="35">
        <f>'Task Agreement Form'!$B132</f>
        <v>0</v>
      </c>
      <c r="C18" s="35"/>
      <c r="D18" s="35"/>
      <c r="E18" s="4">
        <f>'Task Agreement Form'!C132</f>
        <v>0</v>
      </c>
      <c r="F18" s="41">
        <f>'Task Agreement Form'!$E132</f>
        <v>0</v>
      </c>
      <c r="G18" s="38"/>
      <c r="H18" s="61">
        <f t="shared" si="0"/>
        <v>0</v>
      </c>
      <c r="I18" s="10"/>
      <c r="J18" s="10"/>
      <c r="K18" s="10"/>
    </row>
    <row r="19" spans="1:22" x14ac:dyDescent="0.25">
      <c r="A19" s="9"/>
      <c r="B19" s="35">
        <f>'Task Agreement Form'!$B133</f>
        <v>0</v>
      </c>
      <c r="C19" s="35"/>
      <c r="D19" s="35"/>
      <c r="E19" s="4">
        <f>'Task Agreement Form'!C133</f>
        <v>0</v>
      </c>
      <c r="F19" s="41">
        <f>'Task Agreement Form'!$E133</f>
        <v>0</v>
      </c>
      <c r="G19" s="38"/>
      <c r="H19" s="61">
        <f t="shared" si="0"/>
        <v>0</v>
      </c>
      <c r="I19" s="10"/>
      <c r="J19" s="10"/>
      <c r="K19" s="10"/>
    </row>
    <row r="20" spans="1:22" x14ac:dyDescent="0.25">
      <c r="A20" s="9"/>
      <c r="B20" s="35">
        <f>'Task Agreement Form'!$B134</f>
        <v>0</v>
      </c>
      <c r="C20" s="35"/>
      <c r="D20" s="35"/>
      <c r="E20" s="4">
        <f>'Task Agreement Form'!C134</f>
        <v>0</v>
      </c>
      <c r="F20" s="41">
        <f>'Task Agreement Form'!$E134</f>
        <v>0</v>
      </c>
      <c r="G20" s="38"/>
      <c r="H20" s="61">
        <f t="shared" si="0"/>
        <v>0</v>
      </c>
      <c r="I20" s="10"/>
      <c r="J20" s="10"/>
      <c r="K20" s="10"/>
    </row>
    <row r="21" spans="1:22" x14ac:dyDescent="0.25">
      <c r="A21" s="9"/>
      <c r="B21" s="35">
        <f>'Task Agreement Form'!$B135</f>
        <v>0</v>
      </c>
      <c r="C21" s="35"/>
      <c r="D21" s="35"/>
      <c r="E21" s="4">
        <f>'Task Agreement Form'!C135</f>
        <v>0</v>
      </c>
      <c r="F21" s="41">
        <f>'Task Agreement Form'!$E135</f>
        <v>0</v>
      </c>
      <c r="G21" s="38"/>
      <c r="H21" s="61">
        <f t="shared" si="0"/>
        <v>0</v>
      </c>
      <c r="I21" s="10"/>
      <c r="J21" s="10"/>
      <c r="K21" s="10"/>
    </row>
    <row r="22" spans="1:22" x14ac:dyDescent="0.25">
      <c r="A22" s="9"/>
      <c r="B22" s="35">
        <f>'Task Agreement Form'!$B136</f>
        <v>0</v>
      </c>
      <c r="C22" s="35"/>
      <c r="D22" s="35"/>
      <c r="E22" s="4">
        <f>'Task Agreement Form'!C136</f>
        <v>0</v>
      </c>
      <c r="F22" s="41">
        <f>'Task Agreement Form'!$E136</f>
        <v>0</v>
      </c>
      <c r="G22" s="38"/>
      <c r="H22" s="61">
        <f t="shared" si="0"/>
        <v>0</v>
      </c>
      <c r="I22" s="10"/>
      <c r="J22" s="10"/>
      <c r="K22" s="10"/>
    </row>
    <row r="23" spans="1:22" x14ac:dyDescent="0.25">
      <c r="A23" s="9"/>
      <c r="B23" s="35">
        <f>'Task Agreement Form'!$B137</f>
        <v>0</v>
      </c>
      <c r="C23" s="35"/>
      <c r="D23" s="35"/>
      <c r="E23" s="4">
        <f>'Task Agreement Form'!C137</f>
        <v>0</v>
      </c>
      <c r="F23" s="41">
        <f>'Task Agreement Form'!$E137</f>
        <v>0</v>
      </c>
      <c r="G23" s="38"/>
      <c r="H23" s="61">
        <f t="shared" si="0"/>
        <v>0</v>
      </c>
      <c r="I23" s="10"/>
      <c r="J23" s="10"/>
      <c r="K23" s="10"/>
    </row>
    <row r="24" spans="1:22" x14ac:dyDescent="0.25">
      <c r="A24" s="9"/>
      <c r="B24" s="35">
        <f>'Task Agreement Form'!$B138</f>
        <v>0</v>
      </c>
      <c r="C24" s="35"/>
      <c r="D24" s="35"/>
      <c r="E24" s="4">
        <f>'Task Agreement Form'!C138</f>
        <v>0</v>
      </c>
      <c r="F24" s="41">
        <f>'Task Agreement Form'!$E138</f>
        <v>0</v>
      </c>
      <c r="G24" s="38"/>
      <c r="H24" s="61">
        <f t="shared" si="0"/>
        <v>0</v>
      </c>
      <c r="I24" s="10"/>
      <c r="J24" s="10"/>
      <c r="K24" s="10"/>
    </row>
    <row r="25" spans="1:22" x14ac:dyDescent="0.25">
      <c r="A25" s="9"/>
      <c r="B25" s="35" t="str">
        <f>'Task Agreement Form'!$B139</f>
        <v>HISE 322</v>
      </c>
      <c r="C25" s="35"/>
      <c r="D25" s="35"/>
      <c r="E25" s="4">
        <f>'Task Agreement Form'!C139</f>
        <v>40</v>
      </c>
      <c r="F25" s="41">
        <f>'Task Agreement Form'!$E139</f>
        <v>5.4341264245457364</v>
      </c>
      <c r="G25" s="38"/>
      <c r="H25" s="61" t="e">
        <f t="shared" si="0"/>
        <v>#DIV/0!</v>
      </c>
      <c r="I25" s="10"/>
      <c r="J25" s="10"/>
      <c r="K25" s="10"/>
    </row>
    <row r="26" spans="1:22" x14ac:dyDescent="0.25">
      <c r="A26" s="9"/>
      <c r="B26" s="35">
        <f>'Task Agreement Form'!$B140</f>
        <v>0</v>
      </c>
      <c r="C26" s="35"/>
      <c r="D26" s="35"/>
      <c r="E26" s="4">
        <f>'Task Agreement Form'!C140</f>
        <v>0</v>
      </c>
      <c r="F26" s="41">
        <f>'Task Agreement Form'!$E140</f>
        <v>0</v>
      </c>
      <c r="G26" s="38"/>
      <c r="H26" s="61">
        <f t="shared" si="0"/>
        <v>0</v>
      </c>
      <c r="I26" s="10"/>
      <c r="J26" s="10"/>
      <c r="K26" s="10"/>
    </row>
    <row r="27" spans="1:22" x14ac:dyDescent="0.25">
      <c r="A27" s="9"/>
      <c r="B27" s="35">
        <f>'Task Agreement Form'!$B141</f>
        <v>0</v>
      </c>
      <c r="C27" s="35"/>
      <c r="D27" s="35"/>
      <c r="E27" s="4">
        <f>'Task Agreement Form'!C141</f>
        <v>0</v>
      </c>
      <c r="F27" s="41">
        <f>'Task Agreement Form'!$E141</f>
        <v>0</v>
      </c>
      <c r="G27" s="38"/>
      <c r="H27" s="61">
        <f t="shared" si="0"/>
        <v>0</v>
      </c>
      <c r="I27" s="7"/>
      <c r="J27" s="7"/>
      <c r="K27" s="7"/>
    </row>
    <row r="28" spans="1:22" x14ac:dyDescent="0.25">
      <c r="A28" s="9"/>
      <c r="B28" s="35">
        <f>'Task Agreement Form'!$B142</f>
        <v>0</v>
      </c>
      <c r="C28" s="35"/>
      <c r="D28" s="35"/>
      <c r="E28" s="4">
        <f>'Task Agreement Form'!C142</f>
        <v>0</v>
      </c>
      <c r="F28" s="41">
        <f>'Task Agreement Form'!$E142</f>
        <v>0</v>
      </c>
      <c r="G28" s="38"/>
      <c r="H28" s="61">
        <f t="shared" si="0"/>
        <v>0</v>
      </c>
      <c r="I28" s="28"/>
      <c r="J28" s="28"/>
      <c r="K28" s="28"/>
    </row>
    <row r="29" spans="1:22" x14ac:dyDescent="0.25">
      <c r="A29" s="9"/>
      <c r="B29" s="35">
        <f>'Task Agreement Form'!$B143</f>
        <v>0</v>
      </c>
      <c r="C29" s="35"/>
      <c r="D29" s="35"/>
      <c r="E29" s="4">
        <f>'Task Agreement Form'!C143</f>
        <v>0</v>
      </c>
      <c r="F29" s="41">
        <f>'Task Agreement Form'!$E143</f>
        <v>0</v>
      </c>
      <c r="G29" s="38"/>
      <c r="H29" s="61">
        <f t="shared" si="0"/>
        <v>0</v>
      </c>
      <c r="I29" s="28"/>
      <c r="J29" s="28"/>
      <c r="K29" s="28"/>
    </row>
    <row r="30" spans="1:22" x14ac:dyDescent="0.25">
      <c r="A30" s="9"/>
      <c r="B30" s="35">
        <f>'Task Agreement Form'!$B144</f>
        <v>0</v>
      </c>
      <c r="C30" s="35"/>
      <c r="D30" s="35"/>
      <c r="E30" s="4">
        <f>'Task Agreement Form'!C144</f>
        <v>0</v>
      </c>
      <c r="F30" s="41">
        <f>'Task Agreement Form'!$E144</f>
        <v>0</v>
      </c>
      <c r="G30" s="38"/>
      <c r="H30" s="61">
        <f t="shared" si="0"/>
        <v>0</v>
      </c>
      <c r="I30" s="28"/>
      <c r="J30" s="28"/>
      <c r="K30" s="28"/>
    </row>
    <row r="31" spans="1:22" x14ac:dyDescent="0.25">
      <c r="A31" s="9"/>
      <c r="B31" s="35">
        <f>'Task Agreement Form'!$B145</f>
        <v>0</v>
      </c>
      <c r="C31" s="35"/>
      <c r="D31" s="35"/>
      <c r="E31" s="4">
        <f>'Task Agreement Form'!C145</f>
        <v>0</v>
      </c>
      <c r="F31" s="41">
        <f>'Task Agreement Form'!$E145</f>
        <v>0</v>
      </c>
      <c r="G31" s="38"/>
      <c r="H31" s="61">
        <f t="shared" si="0"/>
        <v>0</v>
      </c>
      <c r="I31" s="28"/>
      <c r="J31" s="28"/>
      <c r="K31" s="28"/>
    </row>
    <row r="32" spans="1:22" x14ac:dyDescent="0.25">
      <c r="A32" s="9"/>
      <c r="B32" s="35">
        <f>'Task Agreement Form'!$B146</f>
        <v>0</v>
      </c>
      <c r="C32" s="35"/>
      <c r="D32" s="35"/>
      <c r="E32" s="4">
        <f>'Task Agreement Form'!C146</f>
        <v>0</v>
      </c>
      <c r="F32" s="41">
        <f>'Task Agreement Form'!$E146</f>
        <v>0</v>
      </c>
      <c r="G32" s="59"/>
      <c r="H32" s="61">
        <f t="shared" si="0"/>
        <v>0</v>
      </c>
      <c r="J32" s="12"/>
      <c r="K32" s="12"/>
      <c r="L32" s="12"/>
      <c r="M32" s="12"/>
      <c r="N32" s="11"/>
      <c r="O32" s="13"/>
      <c r="P32" s="14"/>
      <c r="Q32" s="8"/>
      <c r="R32" s="11"/>
      <c r="S32" s="12"/>
      <c r="T32" s="12"/>
      <c r="U32" s="12"/>
      <c r="V32" s="8"/>
    </row>
    <row r="33" spans="1:22" x14ac:dyDescent="0.25">
      <c r="A33" s="9"/>
      <c r="B33" s="35" t="str">
        <f>'Task Agreement Form'!$B147</f>
        <v>HISE 411</v>
      </c>
      <c r="C33" s="35"/>
      <c r="D33" s="35"/>
      <c r="E33" s="4">
        <f>'Task Agreement Form'!C147</f>
        <v>35</v>
      </c>
      <c r="F33" s="41">
        <f>'Task Agreement Form'!$E147</f>
        <v>5.3949557371232135</v>
      </c>
      <c r="G33" s="59"/>
      <c r="H33" s="61" t="e">
        <f t="shared" si="0"/>
        <v>#DIV/0!</v>
      </c>
      <c r="J33" s="12"/>
      <c r="K33" s="12"/>
      <c r="L33" s="12"/>
      <c r="M33" s="12"/>
      <c r="N33" s="11"/>
      <c r="O33" s="13"/>
      <c r="P33" s="14"/>
      <c r="Q33" s="8"/>
      <c r="R33" s="11"/>
      <c r="S33" s="12"/>
      <c r="T33" s="12"/>
      <c r="U33" s="12"/>
      <c r="V33" s="8"/>
    </row>
    <row r="34" spans="1:22" x14ac:dyDescent="0.25">
      <c r="A34" s="9"/>
      <c r="B34" s="35">
        <f>'Task Agreement Form'!$B148</f>
        <v>0</v>
      </c>
      <c r="C34" s="35"/>
      <c r="D34" s="35"/>
      <c r="E34" s="4">
        <f>'Task Agreement Form'!C148</f>
        <v>0</v>
      </c>
      <c r="F34" s="41">
        <f>'Task Agreement Form'!$E148</f>
        <v>0</v>
      </c>
      <c r="G34" s="59"/>
      <c r="H34" s="61">
        <f t="shared" si="0"/>
        <v>0</v>
      </c>
      <c r="J34" s="12"/>
      <c r="K34" s="12"/>
      <c r="L34" s="12"/>
      <c r="M34" s="12"/>
      <c r="N34" s="11"/>
      <c r="O34" s="13"/>
      <c r="P34" s="14"/>
      <c r="Q34" s="8"/>
      <c r="R34" s="11"/>
      <c r="S34" s="12"/>
      <c r="T34" s="12"/>
      <c r="U34" s="12"/>
      <c r="V34" s="8"/>
    </row>
    <row r="35" spans="1:22" x14ac:dyDescent="0.25">
      <c r="A35" s="9"/>
      <c r="B35" s="35">
        <f>'Task Agreement Form'!$B149</f>
        <v>0</v>
      </c>
      <c r="C35" s="35"/>
      <c r="D35" s="35"/>
      <c r="E35" s="4">
        <f>'Task Agreement Form'!C149</f>
        <v>0</v>
      </c>
      <c r="F35" s="41">
        <f>'Task Agreement Form'!$E149</f>
        <v>0</v>
      </c>
      <c r="G35" s="59"/>
      <c r="H35" s="61">
        <f t="shared" si="0"/>
        <v>0</v>
      </c>
      <c r="J35" s="12"/>
      <c r="K35" s="12"/>
      <c r="L35" s="12"/>
      <c r="M35" s="12"/>
      <c r="N35" s="11"/>
      <c r="O35" s="13"/>
      <c r="P35" s="14"/>
      <c r="Q35" s="8"/>
      <c r="R35" s="11"/>
      <c r="S35" s="12"/>
      <c r="T35" s="12"/>
      <c r="U35" s="12"/>
      <c r="V35" s="8"/>
    </row>
    <row r="36" spans="1:22" x14ac:dyDescent="0.25">
      <c r="A36" s="9"/>
      <c r="B36" s="35">
        <f>'Task Agreement Form'!$B150</f>
        <v>0</v>
      </c>
      <c r="C36" s="35"/>
      <c r="D36" s="35"/>
      <c r="E36" s="4">
        <f>'Task Agreement Form'!C150</f>
        <v>0</v>
      </c>
      <c r="F36" s="41">
        <f>'Task Agreement Form'!$E150</f>
        <v>0</v>
      </c>
      <c r="G36" s="59"/>
      <c r="H36" s="61">
        <f t="shared" si="0"/>
        <v>0</v>
      </c>
      <c r="J36" s="12"/>
      <c r="K36" s="12"/>
      <c r="L36" s="12"/>
      <c r="M36" s="12"/>
      <c r="N36" s="11"/>
      <c r="O36" s="13"/>
      <c r="P36" s="14"/>
      <c r="Q36" s="8"/>
      <c r="R36" s="11"/>
      <c r="S36" s="12"/>
      <c r="T36" s="12"/>
      <c r="U36" s="12"/>
      <c r="V36" s="8"/>
    </row>
    <row r="37" spans="1:22" x14ac:dyDescent="0.25">
      <c r="A37" s="9"/>
      <c r="B37" s="35">
        <f>'Task Agreement Form'!$B151</f>
        <v>0</v>
      </c>
      <c r="C37" s="35"/>
      <c r="D37" s="35"/>
      <c r="E37" s="4">
        <f>'Task Agreement Form'!C151</f>
        <v>0</v>
      </c>
      <c r="F37" s="41">
        <f>'Task Agreement Form'!$E151</f>
        <v>0</v>
      </c>
      <c r="G37" s="59"/>
      <c r="H37" s="61">
        <f t="shared" si="0"/>
        <v>0</v>
      </c>
      <c r="J37" s="12"/>
      <c r="K37" s="12"/>
      <c r="L37" s="12"/>
      <c r="M37" s="12"/>
      <c r="N37" s="11"/>
      <c r="O37" s="13"/>
      <c r="P37" s="14"/>
      <c r="Q37" s="8"/>
      <c r="R37" s="11"/>
      <c r="S37" s="12"/>
      <c r="T37" s="12"/>
      <c r="U37" s="12"/>
      <c r="V37" s="8"/>
    </row>
    <row r="38" spans="1:22" x14ac:dyDescent="0.25">
      <c r="A38" s="9"/>
      <c r="B38" s="35">
        <f>'Task Agreement Form'!$B152</f>
        <v>0</v>
      </c>
      <c r="C38" s="35"/>
      <c r="D38" s="35"/>
      <c r="E38" s="4">
        <f>'Task Agreement Form'!C152</f>
        <v>0</v>
      </c>
      <c r="F38" s="41">
        <f>'Task Agreement Form'!$E152</f>
        <v>0</v>
      </c>
      <c r="G38" s="59"/>
      <c r="H38" s="61">
        <f t="shared" si="0"/>
        <v>0</v>
      </c>
      <c r="J38" s="12"/>
      <c r="K38" s="12"/>
      <c r="L38" s="12"/>
      <c r="M38" s="12"/>
      <c r="N38" s="11"/>
      <c r="O38" s="13"/>
      <c r="P38" s="14"/>
      <c r="Q38" s="8"/>
      <c r="R38" s="11"/>
      <c r="S38" s="12"/>
      <c r="T38" s="12"/>
      <c r="U38" s="12"/>
      <c r="V38" s="8"/>
    </row>
    <row r="39" spans="1:22" x14ac:dyDescent="0.25">
      <c r="A39" s="9"/>
      <c r="B39" s="35">
        <f>'Task Agreement Form'!$B153</f>
        <v>0</v>
      </c>
      <c r="C39" s="35"/>
      <c r="D39" s="35"/>
      <c r="E39" s="4">
        <f>'Task Agreement Form'!C153</f>
        <v>0</v>
      </c>
      <c r="F39" s="41">
        <f>'Task Agreement Form'!$E153</f>
        <v>0</v>
      </c>
      <c r="G39" s="59"/>
      <c r="H39" s="61">
        <f t="shared" si="0"/>
        <v>0</v>
      </c>
      <c r="J39" s="12"/>
      <c r="K39" s="12"/>
      <c r="L39" s="12"/>
      <c r="M39" s="12"/>
      <c r="N39" s="11"/>
      <c r="O39" s="13"/>
      <c r="P39" s="14"/>
      <c r="Q39" s="8"/>
      <c r="R39" s="11"/>
      <c r="S39" s="12"/>
      <c r="T39" s="12"/>
      <c r="U39" s="12"/>
      <c r="V39" s="8"/>
    </row>
    <row r="40" spans="1:22" x14ac:dyDescent="0.25">
      <c r="A40" s="9"/>
      <c r="B40" s="35">
        <f>'Task Agreement Form'!$B154</f>
        <v>0</v>
      </c>
      <c r="C40" s="35"/>
      <c r="D40" s="35"/>
      <c r="E40" s="4">
        <f>'Task Agreement Form'!C154</f>
        <v>0</v>
      </c>
      <c r="F40" s="41">
        <f>'Task Agreement Form'!$E154</f>
        <v>0</v>
      </c>
      <c r="G40" s="59"/>
      <c r="H40" s="61">
        <f t="shared" si="0"/>
        <v>0</v>
      </c>
      <c r="J40" s="12"/>
      <c r="K40" s="12"/>
      <c r="L40" s="12"/>
      <c r="M40" s="12"/>
      <c r="N40" s="11"/>
      <c r="O40" s="13"/>
      <c r="P40" s="14"/>
      <c r="Q40" s="8"/>
      <c r="R40" s="11"/>
      <c r="S40" s="12"/>
      <c r="T40" s="12"/>
      <c r="U40" s="12"/>
      <c r="V40" s="8"/>
    </row>
    <row r="41" spans="1:22" x14ac:dyDescent="0.25">
      <c r="A41" s="9"/>
      <c r="B41" s="35">
        <f>'Task Agreement Form'!$B155</f>
        <v>0</v>
      </c>
      <c r="C41" s="35"/>
      <c r="D41" s="35"/>
      <c r="E41" s="4">
        <f>'Task Agreement Form'!C155</f>
        <v>0</v>
      </c>
      <c r="F41" s="41">
        <f>'Task Agreement Form'!$E155</f>
        <v>0</v>
      </c>
      <c r="G41" s="59"/>
      <c r="H41" s="61">
        <f t="shared" ref="H41:H72" si="1">IF(F41&gt;0,F41+($F$148/$G$8),F41)</f>
        <v>0</v>
      </c>
      <c r="J41" s="12"/>
      <c r="K41" s="12"/>
      <c r="L41" s="12"/>
      <c r="M41" s="12"/>
      <c r="N41" s="11"/>
      <c r="O41" s="13"/>
      <c r="P41" s="14"/>
      <c r="Q41" s="8"/>
      <c r="R41" s="11"/>
      <c r="S41" s="12"/>
      <c r="T41" s="12"/>
      <c r="U41" s="12"/>
      <c r="V41" s="8"/>
    </row>
    <row r="42" spans="1:22" x14ac:dyDescent="0.25">
      <c r="A42" s="9"/>
      <c r="B42" s="35">
        <f>'Task Agreement Form'!$B156</f>
        <v>0</v>
      </c>
      <c r="C42" s="35"/>
      <c r="D42" s="35"/>
      <c r="E42" s="4">
        <f>'Task Agreement Form'!C156</f>
        <v>0</v>
      </c>
      <c r="F42" s="41">
        <f>'Task Agreement Form'!$E156</f>
        <v>0</v>
      </c>
      <c r="G42" s="59"/>
      <c r="H42" s="61">
        <f t="shared" si="1"/>
        <v>0</v>
      </c>
      <c r="J42" s="12"/>
      <c r="K42" s="12"/>
      <c r="L42" s="12"/>
      <c r="M42" s="12"/>
      <c r="N42" s="11"/>
      <c r="O42" s="13"/>
      <c r="P42" s="14"/>
      <c r="Q42" s="8"/>
      <c r="R42" s="11"/>
      <c r="S42" s="12"/>
      <c r="T42" s="12"/>
      <c r="U42" s="12"/>
      <c r="V42" s="8"/>
    </row>
    <row r="43" spans="1:22" x14ac:dyDescent="0.25">
      <c r="A43" s="9"/>
      <c r="B43" s="35">
        <f>'Task Agreement Form'!$B157</f>
        <v>0</v>
      </c>
      <c r="C43" s="35"/>
      <c r="D43" s="35"/>
      <c r="E43" s="4">
        <f>'Task Agreement Form'!C157</f>
        <v>0</v>
      </c>
      <c r="F43" s="41">
        <f>'Task Agreement Form'!$E157</f>
        <v>0</v>
      </c>
      <c r="G43" s="59"/>
      <c r="H43" s="61">
        <f t="shared" si="1"/>
        <v>0</v>
      </c>
      <c r="J43" s="12"/>
      <c r="K43" s="12"/>
      <c r="L43" s="12"/>
      <c r="M43" s="12"/>
      <c r="N43" s="11"/>
      <c r="O43" s="13"/>
      <c r="P43" s="14"/>
      <c r="Q43" s="8"/>
      <c r="R43" s="11"/>
      <c r="S43" s="12"/>
      <c r="T43" s="12"/>
      <c r="U43" s="12"/>
      <c r="V43" s="8"/>
    </row>
    <row r="44" spans="1:22" x14ac:dyDescent="0.25">
      <c r="A44" s="9"/>
      <c r="B44" s="35">
        <f>'Task Agreement Form'!$B158</f>
        <v>0</v>
      </c>
      <c r="C44" s="35"/>
      <c r="D44" s="35"/>
      <c r="E44" s="4">
        <f>'Task Agreement Form'!C158</f>
        <v>0</v>
      </c>
      <c r="F44" s="41">
        <f>'Task Agreement Form'!$E158</f>
        <v>0</v>
      </c>
      <c r="G44" s="59"/>
      <c r="H44" s="61">
        <f t="shared" si="1"/>
        <v>0</v>
      </c>
      <c r="J44" s="12"/>
      <c r="K44" s="12"/>
      <c r="L44" s="12"/>
      <c r="M44" s="12"/>
      <c r="N44" s="11"/>
      <c r="O44" s="13"/>
      <c r="P44" s="14"/>
      <c r="Q44" s="8"/>
      <c r="R44" s="11"/>
      <c r="S44" s="12"/>
      <c r="T44" s="12"/>
      <c r="U44" s="12"/>
      <c r="V44" s="8"/>
    </row>
    <row r="45" spans="1:22" x14ac:dyDescent="0.25">
      <c r="A45" s="9"/>
      <c r="B45" s="35">
        <f>'Task Agreement Form'!$B159</f>
        <v>0</v>
      </c>
      <c r="C45" s="35"/>
      <c r="D45" s="35"/>
      <c r="E45" s="4">
        <f>'Task Agreement Form'!C159</f>
        <v>0</v>
      </c>
      <c r="F45" s="41">
        <f>'Task Agreement Form'!$E159</f>
        <v>0</v>
      </c>
      <c r="G45" s="59"/>
      <c r="H45" s="61">
        <f t="shared" si="1"/>
        <v>0</v>
      </c>
      <c r="J45" s="12"/>
      <c r="K45" s="12"/>
      <c r="L45" s="12"/>
      <c r="M45" s="12"/>
      <c r="N45" s="11"/>
      <c r="O45" s="13"/>
      <c r="P45" s="14"/>
      <c r="Q45" s="8"/>
      <c r="R45" s="11"/>
      <c r="S45" s="12"/>
      <c r="T45" s="12"/>
      <c r="U45" s="12"/>
      <c r="V45" s="8"/>
    </row>
    <row r="46" spans="1:22" x14ac:dyDescent="0.25">
      <c r="A46" s="9"/>
      <c r="B46" s="35">
        <f>'Task Agreement Form'!$B160</f>
        <v>0</v>
      </c>
      <c r="C46" s="35"/>
      <c r="D46" s="35"/>
      <c r="E46" s="4">
        <f>'Task Agreement Form'!C160</f>
        <v>0</v>
      </c>
      <c r="F46" s="41">
        <f>'Task Agreement Form'!$E160</f>
        <v>0</v>
      </c>
      <c r="G46" s="59"/>
      <c r="H46" s="61">
        <f t="shared" si="1"/>
        <v>0</v>
      </c>
      <c r="J46" s="12"/>
      <c r="K46" s="12"/>
      <c r="L46" s="12"/>
      <c r="M46" s="12"/>
      <c r="N46" s="11"/>
      <c r="O46" s="13"/>
      <c r="P46" s="14"/>
      <c r="Q46" s="8"/>
      <c r="R46" s="11"/>
      <c r="S46" s="12"/>
      <c r="T46" s="12"/>
      <c r="U46" s="12"/>
      <c r="V46" s="8"/>
    </row>
    <row r="47" spans="1:22" x14ac:dyDescent="0.25">
      <c r="A47" s="9"/>
      <c r="B47" s="35">
        <f>'Task Agreement Form'!$B161</f>
        <v>0</v>
      </c>
      <c r="C47" s="35"/>
      <c r="D47" s="35"/>
      <c r="E47" s="4">
        <f>'Task Agreement Form'!C161</f>
        <v>0</v>
      </c>
      <c r="F47" s="41">
        <f>'Task Agreement Form'!$E161</f>
        <v>0</v>
      </c>
      <c r="G47" s="59"/>
      <c r="H47" s="61">
        <f t="shared" si="1"/>
        <v>0</v>
      </c>
      <c r="J47" s="12"/>
      <c r="K47" s="12"/>
      <c r="L47" s="12"/>
      <c r="M47" s="12"/>
      <c r="N47" s="11"/>
      <c r="O47" s="13"/>
      <c r="P47" s="14"/>
      <c r="Q47" s="8"/>
      <c r="R47" s="11"/>
      <c r="S47" s="12"/>
      <c r="T47" s="12"/>
      <c r="U47" s="12"/>
      <c r="V47" s="8"/>
    </row>
    <row r="48" spans="1:22" ht="15.75" thickBot="1" x14ac:dyDescent="0.3">
      <c r="A48" s="116"/>
      <c r="B48" s="117">
        <f>'Task Agreement Form'!$B162</f>
        <v>0</v>
      </c>
      <c r="C48" s="117"/>
      <c r="D48" s="117"/>
      <c r="E48" s="118">
        <f>'Task Agreement Form'!C162</f>
        <v>0</v>
      </c>
      <c r="F48" s="119">
        <f>'Task Agreement Form'!$E162</f>
        <v>0</v>
      </c>
      <c r="G48" s="59"/>
      <c r="H48" s="61">
        <f t="shared" si="1"/>
        <v>0</v>
      </c>
      <c r="J48" s="12"/>
      <c r="K48" s="12"/>
      <c r="L48" s="12"/>
      <c r="M48" s="12"/>
      <c r="N48" s="11"/>
      <c r="O48" s="13"/>
      <c r="P48" s="14"/>
      <c r="Q48" s="8"/>
      <c r="R48" s="11"/>
      <c r="S48" s="12"/>
      <c r="T48" s="12"/>
      <c r="U48" s="12"/>
      <c r="V48" s="8"/>
    </row>
    <row r="49" spans="1:22" x14ac:dyDescent="0.25">
      <c r="A49" s="19"/>
      <c r="B49" s="113">
        <f>'Task Agreement Form'!$B164</f>
        <v>0</v>
      </c>
      <c r="C49" s="113"/>
      <c r="D49" s="113"/>
      <c r="E49" s="114">
        <f>'Task Agreement Form'!C164</f>
        <v>0</v>
      </c>
      <c r="F49" s="115">
        <f>'Task Agreement Form'!$E164</f>
        <v>0</v>
      </c>
      <c r="G49" s="59"/>
      <c r="H49" s="61">
        <f t="shared" si="1"/>
        <v>0</v>
      </c>
      <c r="J49" s="12"/>
      <c r="K49" s="12"/>
      <c r="L49" s="12"/>
      <c r="M49" s="12"/>
      <c r="N49" s="11"/>
      <c r="O49" s="13"/>
      <c r="P49" s="14"/>
      <c r="Q49" s="8"/>
      <c r="R49" s="11"/>
      <c r="S49" s="12"/>
      <c r="T49" s="12"/>
      <c r="U49" s="12"/>
      <c r="V49" s="8"/>
    </row>
    <row r="50" spans="1:22" x14ac:dyDescent="0.25">
      <c r="A50" s="9"/>
      <c r="B50" s="5">
        <f>'Task Agreement Form'!$B165</f>
        <v>0</v>
      </c>
      <c r="C50" s="5"/>
      <c r="D50" s="5"/>
      <c r="E50" s="4">
        <f>'Task Agreement Form'!C165</f>
        <v>0</v>
      </c>
      <c r="F50" s="115">
        <f>'Task Agreement Form'!$E165</f>
        <v>0</v>
      </c>
      <c r="G50" s="59"/>
      <c r="H50" s="61">
        <f t="shared" si="1"/>
        <v>0</v>
      </c>
      <c r="J50" s="12"/>
      <c r="K50" s="12"/>
      <c r="L50" s="12"/>
      <c r="M50" s="12"/>
      <c r="N50" s="11"/>
      <c r="O50" s="13"/>
      <c r="P50" s="14"/>
      <c r="Q50" s="8"/>
      <c r="R50" s="11"/>
      <c r="S50" s="12"/>
      <c r="T50" s="12"/>
      <c r="U50" s="12"/>
      <c r="V50" s="8"/>
    </row>
    <row r="51" spans="1:22" x14ac:dyDescent="0.25">
      <c r="A51" s="9"/>
      <c r="B51" s="5">
        <f>'Task Agreement Form'!$B166</f>
        <v>0</v>
      </c>
      <c r="C51" s="5"/>
      <c r="D51" s="5"/>
      <c r="E51" s="4">
        <f>'Task Agreement Form'!C166</f>
        <v>0</v>
      </c>
      <c r="F51" s="115">
        <f>'Task Agreement Form'!$E166</f>
        <v>0</v>
      </c>
      <c r="G51" s="59"/>
      <c r="H51" s="61">
        <f t="shared" si="1"/>
        <v>0</v>
      </c>
      <c r="J51" s="12"/>
      <c r="K51" s="12"/>
      <c r="L51" s="12"/>
      <c r="M51" s="12"/>
      <c r="N51" s="11"/>
      <c r="O51" s="13"/>
      <c r="P51" s="14"/>
      <c r="Q51" s="8"/>
      <c r="R51" s="11"/>
      <c r="S51" s="12"/>
      <c r="T51" s="12"/>
      <c r="U51" s="12"/>
      <c r="V51" s="8"/>
    </row>
    <row r="52" spans="1:22" x14ac:dyDescent="0.25">
      <c r="A52" s="9"/>
      <c r="B52" s="5">
        <f>'Task Agreement Form'!$B167</f>
        <v>0</v>
      </c>
      <c r="C52" s="5"/>
      <c r="D52" s="5"/>
      <c r="E52" s="4">
        <f>'Task Agreement Form'!C167</f>
        <v>0</v>
      </c>
      <c r="F52" s="115">
        <f>'Task Agreement Form'!$E167</f>
        <v>0</v>
      </c>
      <c r="G52" s="59"/>
      <c r="H52" s="61">
        <f t="shared" si="1"/>
        <v>0</v>
      </c>
      <c r="J52" s="12"/>
      <c r="K52" s="12"/>
      <c r="L52" s="12"/>
      <c r="M52" s="12"/>
      <c r="N52" s="11"/>
      <c r="O52" s="13"/>
      <c r="P52" s="14"/>
      <c r="Q52" s="8"/>
      <c r="R52" s="11"/>
      <c r="S52" s="12"/>
      <c r="T52" s="12"/>
      <c r="U52" s="12"/>
      <c r="V52" s="8"/>
    </row>
    <row r="53" spans="1:22" x14ac:dyDescent="0.25">
      <c r="A53" s="9"/>
      <c r="B53" s="5">
        <f>'Task Agreement Form'!$B168</f>
        <v>0</v>
      </c>
      <c r="C53" s="5"/>
      <c r="D53" s="5"/>
      <c r="E53" s="4">
        <f>'Task Agreement Form'!C168</f>
        <v>0</v>
      </c>
      <c r="F53" s="115">
        <f>'Task Agreement Form'!$E168</f>
        <v>0</v>
      </c>
      <c r="G53" s="59"/>
      <c r="H53" s="61">
        <f t="shared" si="1"/>
        <v>0</v>
      </c>
      <c r="J53" s="12"/>
      <c r="K53" s="12"/>
      <c r="L53" s="12"/>
      <c r="M53" s="12"/>
      <c r="N53" s="11"/>
      <c r="O53" s="13"/>
      <c r="P53" s="14"/>
      <c r="Q53" s="8"/>
      <c r="R53" s="11"/>
      <c r="S53" s="12"/>
      <c r="T53" s="12"/>
      <c r="U53" s="12"/>
      <c r="V53" s="8"/>
    </row>
    <row r="54" spans="1:22" x14ac:dyDescent="0.25">
      <c r="A54" s="9"/>
      <c r="B54" s="5">
        <f>'Task Agreement Form'!$B169</f>
        <v>0</v>
      </c>
      <c r="C54" s="5"/>
      <c r="D54" s="5"/>
      <c r="E54" s="4">
        <f>'Task Agreement Form'!C169</f>
        <v>0</v>
      </c>
      <c r="F54" s="115">
        <f>'Task Agreement Form'!$E169</f>
        <v>0</v>
      </c>
      <c r="G54" s="59"/>
      <c r="H54" s="61">
        <f t="shared" si="1"/>
        <v>0</v>
      </c>
      <c r="J54" s="12"/>
      <c r="K54" s="12"/>
      <c r="L54" s="12"/>
      <c r="M54" s="12"/>
      <c r="N54" s="11"/>
      <c r="O54" s="13"/>
      <c r="P54" s="14"/>
      <c r="Q54" s="8"/>
      <c r="R54" s="11"/>
      <c r="S54" s="12"/>
      <c r="T54" s="12"/>
      <c r="U54" s="12"/>
      <c r="V54" s="8"/>
    </row>
    <row r="55" spans="1:22" x14ac:dyDescent="0.25">
      <c r="A55" s="9"/>
      <c r="B55" s="5">
        <f>'Task Agreement Form'!$B170</f>
        <v>0</v>
      </c>
      <c r="C55" s="5"/>
      <c r="D55" s="5"/>
      <c r="E55" s="4">
        <f>'Task Agreement Form'!C170</f>
        <v>0</v>
      </c>
      <c r="F55" s="115">
        <f>'Task Agreement Form'!$E170</f>
        <v>0</v>
      </c>
      <c r="G55" s="59"/>
      <c r="H55" s="61">
        <f t="shared" si="1"/>
        <v>0</v>
      </c>
      <c r="J55" s="12"/>
      <c r="K55" s="12"/>
      <c r="L55" s="12"/>
      <c r="M55" s="12"/>
      <c r="N55" s="11"/>
      <c r="O55" s="13"/>
      <c r="P55" s="14"/>
      <c r="Q55" s="8"/>
      <c r="R55" s="11"/>
      <c r="S55" s="12"/>
      <c r="T55" s="12"/>
      <c r="U55" s="12"/>
      <c r="V55" s="8"/>
    </row>
    <row r="56" spans="1:22" x14ac:dyDescent="0.25">
      <c r="A56" s="9"/>
      <c r="B56" s="5">
        <f>'Task Agreement Form'!$B171</f>
        <v>0</v>
      </c>
      <c r="C56" s="5"/>
      <c r="D56" s="5"/>
      <c r="E56" s="4">
        <f>'Task Agreement Form'!C171</f>
        <v>0</v>
      </c>
      <c r="F56" s="115">
        <f>'Task Agreement Form'!$E171</f>
        <v>0</v>
      </c>
      <c r="G56" s="59"/>
      <c r="H56" s="61">
        <f t="shared" si="1"/>
        <v>0</v>
      </c>
      <c r="J56" s="12"/>
      <c r="K56" s="12"/>
      <c r="L56" s="12"/>
      <c r="M56" s="12"/>
      <c r="N56" s="11"/>
      <c r="O56" s="13"/>
      <c r="P56" s="14"/>
      <c r="Q56" s="8"/>
      <c r="R56" s="11"/>
      <c r="S56" s="12"/>
      <c r="T56" s="12"/>
      <c r="U56" s="12"/>
      <c r="V56" s="8"/>
    </row>
    <row r="57" spans="1:22" x14ac:dyDescent="0.25">
      <c r="A57" s="9"/>
      <c r="B57" s="5">
        <f>'Task Agreement Form'!$B172</f>
        <v>0</v>
      </c>
      <c r="C57" s="5"/>
      <c r="D57" s="5"/>
      <c r="E57" s="4">
        <f>'Task Agreement Form'!C172</f>
        <v>0</v>
      </c>
      <c r="F57" s="115">
        <f>'Task Agreement Form'!$E172</f>
        <v>0</v>
      </c>
      <c r="G57" s="59"/>
      <c r="H57" s="61">
        <f t="shared" si="1"/>
        <v>0</v>
      </c>
      <c r="J57" s="12"/>
      <c r="K57" s="12"/>
      <c r="L57" s="12"/>
      <c r="M57" s="12"/>
      <c r="N57" s="11"/>
      <c r="O57" s="13"/>
      <c r="P57" s="14"/>
      <c r="Q57" s="8"/>
      <c r="R57" s="11"/>
      <c r="S57" s="12"/>
      <c r="T57" s="12"/>
      <c r="U57" s="12"/>
      <c r="V57" s="8"/>
    </row>
    <row r="58" spans="1:22" x14ac:dyDescent="0.25">
      <c r="A58" s="9"/>
      <c r="B58" s="5">
        <f>'Task Agreement Form'!$B173</f>
        <v>0</v>
      </c>
      <c r="C58" s="5"/>
      <c r="D58" s="5"/>
      <c r="E58" s="4">
        <f>'Task Agreement Form'!C173</f>
        <v>0</v>
      </c>
      <c r="F58" s="115">
        <f>'Task Agreement Form'!$E173</f>
        <v>0</v>
      </c>
      <c r="G58" s="59"/>
      <c r="H58" s="61">
        <f t="shared" si="1"/>
        <v>0</v>
      </c>
      <c r="J58" s="12"/>
      <c r="K58" s="12"/>
      <c r="L58" s="12"/>
      <c r="M58" s="12"/>
      <c r="N58" s="11"/>
      <c r="O58" s="13"/>
      <c r="P58" s="14"/>
      <c r="Q58" s="8"/>
      <c r="R58" s="11"/>
      <c r="S58" s="12"/>
      <c r="T58" s="12"/>
      <c r="U58" s="12"/>
      <c r="V58" s="8"/>
    </row>
    <row r="59" spans="1:22" x14ac:dyDescent="0.25">
      <c r="A59" s="9"/>
      <c r="B59" s="5">
        <f>'Task Agreement Form'!$B174</f>
        <v>0</v>
      </c>
      <c r="C59" s="5"/>
      <c r="D59" s="5"/>
      <c r="E59" s="4">
        <f>'Task Agreement Form'!C174</f>
        <v>0</v>
      </c>
      <c r="F59" s="115">
        <f>'Task Agreement Form'!$E174</f>
        <v>0</v>
      </c>
      <c r="G59" s="59"/>
      <c r="H59" s="61">
        <f t="shared" si="1"/>
        <v>0</v>
      </c>
      <c r="J59" s="12"/>
      <c r="K59" s="12"/>
      <c r="L59" s="12"/>
      <c r="M59" s="12"/>
      <c r="N59" s="11"/>
      <c r="O59" s="13"/>
      <c r="P59" s="14"/>
      <c r="Q59" s="8"/>
      <c r="R59" s="11"/>
      <c r="S59" s="12"/>
      <c r="T59" s="12"/>
      <c r="U59" s="12"/>
      <c r="V59" s="8"/>
    </row>
    <row r="60" spans="1:22" x14ac:dyDescent="0.25">
      <c r="A60" s="9"/>
      <c r="B60" s="5">
        <f>'Task Agreement Form'!$B175</f>
        <v>0</v>
      </c>
      <c r="C60" s="5"/>
      <c r="D60" s="5"/>
      <c r="E60" s="4">
        <f>'Task Agreement Form'!C175</f>
        <v>0</v>
      </c>
      <c r="F60" s="115">
        <f>'Task Agreement Form'!$E175</f>
        <v>0</v>
      </c>
      <c r="G60" s="59"/>
      <c r="H60" s="61">
        <f t="shared" si="1"/>
        <v>0</v>
      </c>
      <c r="J60" s="12"/>
      <c r="K60" s="12"/>
      <c r="L60" s="12"/>
      <c r="M60" s="12"/>
      <c r="N60" s="11"/>
      <c r="O60" s="13"/>
      <c r="P60" s="14"/>
      <c r="Q60" s="8"/>
      <c r="R60" s="11"/>
      <c r="S60" s="12"/>
      <c r="T60" s="12"/>
      <c r="U60" s="12"/>
      <c r="V60" s="8"/>
    </row>
    <row r="61" spans="1:22" x14ac:dyDescent="0.25">
      <c r="A61" s="9"/>
      <c r="B61" s="5">
        <f>'Task Agreement Form'!$B176</f>
        <v>0</v>
      </c>
      <c r="C61" s="5"/>
      <c r="D61" s="5"/>
      <c r="E61" s="4">
        <f>'Task Agreement Form'!C176</f>
        <v>0</v>
      </c>
      <c r="F61" s="115">
        <f>'Task Agreement Form'!$E176</f>
        <v>0</v>
      </c>
      <c r="G61" s="59"/>
      <c r="H61" s="61">
        <f t="shared" si="1"/>
        <v>0</v>
      </c>
      <c r="J61" s="12"/>
      <c r="K61" s="12"/>
      <c r="L61" s="12"/>
      <c r="M61" s="12"/>
      <c r="N61" s="11"/>
      <c r="O61" s="13"/>
      <c r="P61" s="14"/>
      <c r="Q61" s="8"/>
      <c r="R61" s="11"/>
      <c r="S61" s="12"/>
      <c r="T61" s="12"/>
      <c r="U61" s="12"/>
      <c r="V61" s="8"/>
    </row>
    <row r="62" spans="1:22" ht="15.75" thickBot="1" x14ac:dyDescent="0.3">
      <c r="A62" s="116"/>
      <c r="B62" s="120">
        <f>'Task Agreement Form'!$B177</f>
        <v>0</v>
      </c>
      <c r="C62" s="120"/>
      <c r="D62" s="120"/>
      <c r="E62" s="118">
        <f>'Task Agreement Form'!C177</f>
        <v>0</v>
      </c>
      <c r="F62" s="115">
        <f>'Task Agreement Form'!$E177</f>
        <v>0</v>
      </c>
      <c r="G62" s="59"/>
      <c r="H62" s="61">
        <f t="shared" si="1"/>
        <v>0</v>
      </c>
      <c r="J62" s="12"/>
      <c r="K62" s="12"/>
      <c r="L62" s="12"/>
      <c r="M62" s="12"/>
      <c r="N62" s="11"/>
      <c r="O62" s="13"/>
      <c r="P62" s="14"/>
      <c r="Q62" s="8"/>
      <c r="R62" s="11"/>
      <c r="S62" s="12"/>
      <c r="T62" s="12"/>
      <c r="U62" s="12"/>
      <c r="V62" s="8"/>
    </row>
    <row r="63" spans="1:22" x14ac:dyDescent="0.25">
      <c r="A63" s="19"/>
      <c r="B63" s="113">
        <f>'Task Agreement Form'!$B179</f>
        <v>0</v>
      </c>
      <c r="C63" s="113"/>
      <c r="D63" s="113"/>
      <c r="E63" s="114">
        <f>'Task Agreement Form'!C179</f>
        <v>0</v>
      </c>
      <c r="F63" s="133">
        <f>'Task Agreement Form'!$E179</f>
        <v>0</v>
      </c>
      <c r="G63" s="59"/>
      <c r="H63" s="61">
        <f t="shared" si="1"/>
        <v>0</v>
      </c>
      <c r="J63" s="12"/>
      <c r="K63" s="12"/>
      <c r="L63" s="12"/>
      <c r="M63" s="12"/>
      <c r="N63" s="11"/>
      <c r="O63" s="13"/>
      <c r="P63" s="14"/>
      <c r="Q63" s="8"/>
      <c r="R63" s="11"/>
      <c r="S63" s="12"/>
      <c r="T63" s="12"/>
      <c r="U63" s="12"/>
      <c r="V63" s="8"/>
    </row>
    <row r="64" spans="1:22" x14ac:dyDescent="0.25">
      <c r="A64" s="9"/>
      <c r="B64" s="5">
        <f>'Task Agreement Form'!$B180</f>
        <v>0</v>
      </c>
      <c r="C64" s="5"/>
      <c r="D64" s="5"/>
      <c r="E64" s="4">
        <f>'Task Agreement Form'!C180</f>
        <v>0</v>
      </c>
      <c r="F64" s="115">
        <f>'Task Agreement Form'!$E180</f>
        <v>0</v>
      </c>
      <c r="G64" s="59"/>
      <c r="H64" s="61">
        <f t="shared" si="1"/>
        <v>0</v>
      </c>
      <c r="J64" s="12"/>
      <c r="K64" s="12"/>
      <c r="L64" s="12"/>
      <c r="M64" s="12"/>
      <c r="N64" s="11"/>
      <c r="O64" s="13"/>
      <c r="P64" s="14"/>
      <c r="Q64" s="8"/>
      <c r="R64" s="11"/>
      <c r="S64" s="12"/>
      <c r="T64" s="12"/>
      <c r="U64" s="12"/>
      <c r="V64" s="8"/>
    </row>
    <row r="65" spans="1:22" x14ac:dyDescent="0.25">
      <c r="A65" s="9"/>
      <c r="B65" s="5">
        <f>'Task Agreement Form'!$B181</f>
        <v>0</v>
      </c>
      <c r="C65" s="5"/>
      <c r="D65" s="5"/>
      <c r="E65" s="4">
        <f>'Task Agreement Form'!C181</f>
        <v>0</v>
      </c>
      <c r="F65" s="115">
        <f>'Task Agreement Form'!$E181</f>
        <v>0</v>
      </c>
      <c r="G65" s="59"/>
      <c r="H65" s="61">
        <f t="shared" si="1"/>
        <v>0</v>
      </c>
      <c r="J65" s="12"/>
      <c r="K65" s="12"/>
      <c r="L65" s="12"/>
      <c r="M65" s="12"/>
      <c r="N65" s="11"/>
      <c r="O65" s="13"/>
      <c r="P65" s="14"/>
      <c r="Q65" s="8"/>
      <c r="R65" s="11"/>
      <c r="S65" s="12"/>
      <c r="T65" s="12"/>
      <c r="U65" s="12"/>
      <c r="V65" s="8"/>
    </row>
    <row r="66" spans="1:22" x14ac:dyDescent="0.25">
      <c r="A66" s="9"/>
      <c r="B66" s="5">
        <f>'Task Agreement Form'!$B182</f>
        <v>0</v>
      </c>
      <c r="C66" s="5"/>
      <c r="D66" s="5"/>
      <c r="E66" s="4">
        <f>'Task Agreement Form'!C182</f>
        <v>0</v>
      </c>
      <c r="F66" s="115">
        <f>'Task Agreement Form'!$E182</f>
        <v>0</v>
      </c>
      <c r="G66" s="59"/>
      <c r="H66" s="61">
        <f t="shared" si="1"/>
        <v>0</v>
      </c>
      <c r="J66" s="12"/>
      <c r="K66" s="12"/>
      <c r="L66" s="12"/>
      <c r="M66" s="12"/>
      <c r="N66" s="11"/>
      <c r="O66" s="13"/>
      <c r="P66" s="14"/>
      <c r="Q66" s="8"/>
      <c r="R66" s="11"/>
      <c r="S66" s="12"/>
      <c r="T66" s="12"/>
      <c r="U66" s="12"/>
      <c r="V66" s="8"/>
    </row>
    <row r="67" spans="1:22" x14ac:dyDescent="0.25">
      <c r="A67" s="9"/>
      <c r="B67" s="5">
        <f>'Task Agreement Form'!$B183</f>
        <v>0</v>
      </c>
      <c r="C67" s="5"/>
      <c r="D67" s="5"/>
      <c r="E67" s="4">
        <f>'Task Agreement Form'!C183</f>
        <v>0</v>
      </c>
      <c r="F67" s="115">
        <f>'Task Agreement Form'!$E183</f>
        <v>0</v>
      </c>
      <c r="G67" s="59"/>
      <c r="H67" s="61">
        <f t="shared" si="1"/>
        <v>0</v>
      </c>
      <c r="J67" s="12"/>
      <c r="K67" s="12"/>
      <c r="L67" s="12"/>
      <c r="M67" s="12"/>
      <c r="N67" s="11"/>
      <c r="O67" s="13"/>
      <c r="P67" s="14"/>
      <c r="Q67" s="8"/>
      <c r="R67" s="11"/>
      <c r="S67" s="12"/>
      <c r="T67" s="12"/>
      <c r="U67" s="12"/>
      <c r="V67" s="8"/>
    </row>
    <row r="68" spans="1:22" x14ac:dyDescent="0.25">
      <c r="A68" s="9"/>
      <c r="B68" s="5">
        <f>'Task Agreement Form'!$B184</f>
        <v>0</v>
      </c>
      <c r="C68" s="5"/>
      <c r="D68" s="5"/>
      <c r="E68" s="4">
        <f>'Task Agreement Form'!C184</f>
        <v>0</v>
      </c>
      <c r="F68" s="115">
        <f>'Task Agreement Form'!$E184</f>
        <v>0</v>
      </c>
      <c r="G68" s="59"/>
      <c r="H68" s="61">
        <f t="shared" si="1"/>
        <v>0</v>
      </c>
      <c r="J68" s="12"/>
      <c r="K68" s="12"/>
      <c r="L68" s="12"/>
      <c r="M68" s="12"/>
      <c r="N68" s="11"/>
      <c r="O68" s="13"/>
      <c r="P68" s="14"/>
      <c r="Q68" s="8"/>
      <c r="R68" s="11"/>
      <c r="S68" s="12"/>
      <c r="T68" s="12"/>
      <c r="U68" s="12"/>
      <c r="V68" s="8"/>
    </row>
    <row r="69" spans="1:22" x14ac:dyDescent="0.25">
      <c r="A69" s="9"/>
      <c r="B69" s="5">
        <f>'Task Agreement Form'!$B185</f>
        <v>0</v>
      </c>
      <c r="C69" s="5"/>
      <c r="D69" s="5"/>
      <c r="E69" s="4">
        <f>'Task Agreement Form'!C185</f>
        <v>0</v>
      </c>
      <c r="F69" s="115">
        <f>'Task Agreement Form'!$E185</f>
        <v>0</v>
      </c>
      <c r="G69" s="59"/>
      <c r="H69" s="61">
        <f t="shared" si="1"/>
        <v>0</v>
      </c>
      <c r="J69" s="12"/>
      <c r="K69" s="12"/>
      <c r="L69" s="12"/>
      <c r="M69" s="12"/>
      <c r="N69" s="11"/>
      <c r="O69" s="13"/>
      <c r="P69" s="14"/>
      <c r="Q69" s="8"/>
      <c r="R69" s="11"/>
      <c r="S69" s="12"/>
      <c r="T69" s="12"/>
      <c r="U69" s="12"/>
      <c r="V69" s="8"/>
    </row>
    <row r="70" spans="1:22" ht="15.75" thickBot="1" x14ac:dyDescent="0.3">
      <c r="A70" s="116"/>
      <c r="B70" s="120">
        <f>'Task Agreement Form'!$B186</f>
        <v>0</v>
      </c>
      <c r="C70" s="120"/>
      <c r="D70" s="120"/>
      <c r="E70" s="118">
        <f>'Task Agreement Form'!C186</f>
        <v>0</v>
      </c>
      <c r="F70" s="139">
        <f>'Task Agreement Form'!$E186</f>
        <v>0</v>
      </c>
      <c r="G70" s="59"/>
      <c r="H70" s="61">
        <f t="shared" si="1"/>
        <v>0</v>
      </c>
      <c r="J70" s="12"/>
      <c r="K70" s="12"/>
      <c r="L70" s="12"/>
      <c r="M70" s="12"/>
      <c r="N70" s="11"/>
      <c r="O70" s="13"/>
      <c r="P70" s="14"/>
      <c r="Q70" s="8"/>
      <c r="R70" s="11"/>
      <c r="S70" s="12"/>
      <c r="T70" s="12"/>
      <c r="U70" s="12"/>
      <c r="V70" s="8"/>
    </row>
    <row r="71" spans="1:22" x14ac:dyDescent="0.25">
      <c r="A71" s="19"/>
      <c r="B71" s="113">
        <f>'Task Agreement Form'!$B188</f>
        <v>0</v>
      </c>
      <c r="C71" s="113"/>
      <c r="D71" s="113"/>
      <c r="E71" s="114">
        <f>'Task Agreement Form'!C188</f>
        <v>0</v>
      </c>
      <c r="F71" s="133">
        <f>'Task Agreement Form'!$E188</f>
        <v>0</v>
      </c>
      <c r="G71" s="59"/>
      <c r="H71" s="61">
        <f t="shared" si="1"/>
        <v>0</v>
      </c>
      <c r="J71" s="12"/>
      <c r="K71" s="12"/>
      <c r="L71" s="12"/>
      <c r="M71" s="12"/>
      <c r="N71" s="11"/>
      <c r="O71" s="13"/>
      <c r="P71" s="14"/>
      <c r="Q71" s="8"/>
      <c r="R71" s="11"/>
      <c r="S71" s="12"/>
      <c r="T71" s="12"/>
      <c r="U71" s="12"/>
      <c r="V71" s="8"/>
    </row>
    <row r="72" spans="1:22" x14ac:dyDescent="0.25">
      <c r="A72" s="9"/>
      <c r="B72" s="5">
        <f>'Task Agreement Form'!$B189</f>
        <v>0</v>
      </c>
      <c r="C72" s="5"/>
      <c r="D72" s="5"/>
      <c r="E72" s="4">
        <f>'Task Agreement Form'!C189</f>
        <v>0</v>
      </c>
      <c r="F72" s="41">
        <f>'Task Agreement Form'!$E189</f>
        <v>0</v>
      </c>
      <c r="G72" s="59"/>
      <c r="H72" s="61">
        <f t="shared" si="1"/>
        <v>0</v>
      </c>
      <c r="J72" s="12"/>
      <c r="K72" s="12"/>
      <c r="L72" s="12"/>
      <c r="M72" s="12"/>
      <c r="N72" s="11"/>
      <c r="O72" s="13"/>
      <c r="P72" s="14"/>
      <c r="Q72" s="8"/>
      <c r="R72" s="11"/>
      <c r="S72" s="12"/>
      <c r="T72" s="12"/>
      <c r="U72" s="12"/>
      <c r="V72" s="8"/>
    </row>
    <row r="73" spans="1:22" x14ac:dyDescent="0.25">
      <c r="A73" s="9"/>
      <c r="B73" s="5">
        <f>'Task Agreement Form'!$B190</f>
        <v>0</v>
      </c>
      <c r="C73" s="5"/>
      <c r="D73" s="5"/>
      <c r="E73" s="4">
        <f>'Task Agreement Form'!C190</f>
        <v>0</v>
      </c>
      <c r="F73" s="41">
        <f>'Task Agreement Form'!$E190</f>
        <v>0</v>
      </c>
      <c r="G73" s="59"/>
      <c r="H73" s="61">
        <f t="shared" ref="H73:H105" si="2">IF(F73&gt;0,F73+($F$148/$G$8),F73)</f>
        <v>0</v>
      </c>
      <c r="J73" s="12"/>
      <c r="K73" s="12"/>
      <c r="L73" s="12"/>
      <c r="M73" s="12"/>
      <c r="N73" s="11"/>
      <c r="O73" s="13"/>
      <c r="P73" s="14"/>
      <c r="Q73" s="8"/>
      <c r="R73" s="11"/>
      <c r="S73" s="12"/>
      <c r="T73" s="12"/>
      <c r="U73" s="12"/>
      <c r="V73" s="8"/>
    </row>
    <row r="74" spans="1:22" x14ac:dyDescent="0.25">
      <c r="A74" s="9"/>
      <c r="B74" s="5">
        <f>'Task Agreement Form'!$B191</f>
        <v>0</v>
      </c>
      <c r="C74" s="5"/>
      <c r="D74" s="5"/>
      <c r="E74" s="4">
        <f>'Task Agreement Form'!C191</f>
        <v>0</v>
      </c>
      <c r="F74" s="41">
        <f>'Task Agreement Form'!$E191</f>
        <v>0</v>
      </c>
      <c r="G74" s="59"/>
      <c r="H74" s="61">
        <f t="shared" si="2"/>
        <v>0</v>
      </c>
      <c r="J74" s="12"/>
      <c r="K74" s="12"/>
      <c r="L74" s="12"/>
      <c r="M74" s="12"/>
      <c r="N74" s="11"/>
      <c r="O74" s="13"/>
      <c r="P74" s="14"/>
      <c r="Q74" s="8"/>
      <c r="R74" s="11"/>
      <c r="S74" s="12"/>
      <c r="T74" s="12"/>
      <c r="U74" s="12"/>
      <c r="V74" s="8"/>
    </row>
    <row r="75" spans="1:22" x14ac:dyDescent="0.25">
      <c r="A75" s="9"/>
      <c r="B75" s="5">
        <f>'Task Agreement Form'!$B192</f>
        <v>0</v>
      </c>
      <c r="C75" s="5"/>
      <c r="D75" s="5"/>
      <c r="E75" s="4">
        <f>'Task Agreement Form'!C192</f>
        <v>0</v>
      </c>
      <c r="F75" s="41">
        <f>'Task Agreement Form'!$E192</f>
        <v>0</v>
      </c>
      <c r="G75" s="59"/>
      <c r="H75" s="61">
        <f t="shared" si="2"/>
        <v>0</v>
      </c>
      <c r="J75" s="12"/>
      <c r="K75" s="12"/>
      <c r="L75" s="12"/>
      <c r="M75" s="12"/>
      <c r="N75" s="11"/>
      <c r="O75" s="13"/>
      <c r="P75" s="14"/>
      <c r="Q75" s="8"/>
      <c r="R75" s="11"/>
      <c r="S75" s="12"/>
      <c r="T75" s="12"/>
      <c r="U75" s="12"/>
      <c r="V75" s="8"/>
    </row>
    <row r="76" spans="1:22" x14ac:dyDescent="0.25">
      <c r="A76" s="9"/>
      <c r="B76" s="5">
        <f>'Task Agreement Form'!$B193</f>
        <v>0</v>
      </c>
      <c r="C76" s="5"/>
      <c r="D76" s="5"/>
      <c r="E76" s="4">
        <f>'Task Agreement Form'!C193</f>
        <v>0</v>
      </c>
      <c r="F76" s="41">
        <f>'Task Agreement Form'!$E193</f>
        <v>0</v>
      </c>
      <c r="G76" s="59"/>
      <c r="H76" s="61">
        <f t="shared" si="2"/>
        <v>0</v>
      </c>
      <c r="J76" s="12"/>
      <c r="K76" s="12"/>
      <c r="L76" s="12"/>
      <c r="M76" s="12"/>
      <c r="N76" s="11"/>
      <c r="O76" s="13"/>
      <c r="P76" s="14"/>
      <c r="Q76" s="8"/>
      <c r="R76" s="11"/>
      <c r="S76" s="12"/>
      <c r="T76" s="12"/>
      <c r="U76" s="12"/>
      <c r="V76" s="8"/>
    </row>
    <row r="77" spans="1:22" x14ac:dyDescent="0.25">
      <c r="A77" s="9"/>
      <c r="B77" s="5">
        <f>'Task Agreement Form'!$B194</f>
        <v>0</v>
      </c>
      <c r="C77" s="5"/>
      <c r="D77" s="5"/>
      <c r="E77" s="4">
        <f>'Task Agreement Form'!C194</f>
        <v>0</v>
      </c>
      <c r="F77" s="41">
        <f>'Task Agreement Form'!$E194</f>
        <v>0</v>
      </c>
      <c r="G77" s="59"/>
      <c r="H77" s="61">
        <f t="shared" si="2"/>
        <v>0</v>
      </c>
      <c r="J77" s="12"/>
      <c r="K77" s="12"/>
      <c r="L77" s="12"/>
      <c r="M77" s="12"/>
      <c r="N77" s="11"/>
      <c r="O77" s="13"/>
      <c r="P77" s="14"/>
      <c r="Q77" s="8"/>
      <c r="R77" s="11"/>
      <c r="S77" s="12"/>
      <c r="T77" s="12"/>
      <c r="U77" s="12"/>
      <c r="V77" s="8"/>
    </row>
    <row r="78" spans="1:22" x14ac:dyDescent="0.25">
      <c r="A78" s="9"/>
      <c r="B78" s="5">
        <f>'Task Agreement Form'!$B195</f>
        <v>0</v>
      </c>
      <c r="C78" s="5"/>
      <c r="D78" s="5"/>
      <c r="E78" s="4">
        <f>'Task Agreement Form'!C195</f>
        <v>0</v>
      </c>
      <c r="F78" s="41">
        <f>'Task Agreement Form'!$E195</f>
        <v>0</v>
      </c>
      <c r="G78" s="59"/>
      <c r="H78" s="61">
        <f t="shared" si="2"/>
        <v>0</v>
      </c>
      <c r="J78" s="12"/>
      <c r="K78" s="12"/>
      <c r="L78" s="12"/>
      <c r="M78" s="12"/>
      <c r="N78" s="11"/>
      <c r="O78" s="13"/>
      <c r="P78" s="14"/>
      <c r="Q78" s="8"/>
      <c r="R78" s="11"/>
      <c r="S78" s="12"/>
      <c r="T78" s="12"/>
      <c r="U78" s="12"/>
      <c r="V78" s="8"/>
    </row>
    <row r="79" spans="1:22" x14ac:dyDescent="0.25">
      <c r="A79" s="9"/>
      <c r="B79" s="5">
        <f>'Task Agreement Form'!$B196</f>
        <v>0</v>
      </c>
      <c r="C79" s="5"/>
      <c r="D79" s="5"/>
      <c r="E79" s="4">
        <f>'Task Agreement Form'!C196</f>
        <v>0</v>
      </c>
      <c r="F79" s="41">
        <f>'Task Agreement Form'!$E196</f>
        <v>0</v>
      </c>
      <c r="G79" s="59"/>
      <c r="H79" s="61">
        <f t="shared" si="2"/>
        <v>0</v>
      </c>
      <c r="J79" s="12"/>
      <c r="K79" s="12"/>
      <c r="L79" s="12"/>
      <c r="M79" s="12"/>
      <c r="N79" s="11"/>
      <c r="O79" s="13"/>
      <c r="P79" s="14"/>
      <c r="Q79" s="8"/>
      <c r="R79" s="11"/>
      <c r="S79" s="12"/>
      <c r="T79" s="12"/>
      <c r="U79" s="12"/>
      <c r="V79" s="8"/>
    </row>
    <row r="80" spans="1:22" x14ac:dyDescent="0.25">
      <c r="A80" s="9"/>
      <c r="B80" s="5">
        <f>'Task Agreement Form'!$B197</f>
        <v>0</v>
      </c>
      <c r="C80" s="5"/>
      <c r="D80" s="5"/>
      <c r="E80" s="4">
        <f>'Task Agreement Form'!C197</f>
        <v>0</v>
      </c>
      <c r="F80" s="41">
        <f>'Task Agreement Form'!$E197</f>
        <v>0</v>
      </c>
      <c r="G80" s="59"/>
      <c r="H80" s="61">
        <f t="shared" si="2"/>
        <v>0</v>
      </c>
      <c r="J80" s="12"/>
      <c r="K80" s="12"/>
      <c r="L80" s="12"/>
      <c r="M80" s="12"/>
      <c r="N80" s="11"/>
      <c r="O80" s="13"/>
      <c r="P80" s="14"/>
      <c r="Q80" s="8"/>
      <c r="R80" s="11"/>
      <c r="S80" s="12"/>
      <c r="T80" s="12"/>
      <c r="U80" s="12"/>
      <c r="V80" s="8"/>
    </row>
    <row r="81" spans="1:22" x14ac:dyDescent="0.25">
      <c r="A81" s="9"/>
      <c r="B81" s="5">
        <f>'Task Agreement Form'!$B198</f>
        <v>0</v>
      </c>
      <c r="C81" s="5"/>
      <c r="D81" s="5"/>
      <c r="E81" s="4">
        <f>'Task Agreement Form'!C198</f>
        <v>0</v>
      </c>
      <c r="F81" s="41">
        <f>'Task Agreement Form'!$E198</f>
        <v>0</v>
      </c>
      <c r="G81" s="59"/>
      <c r="H81" s="61">
        <f t="shared" si="2"/>
        <v>0</v>
      </c>
      <c r="J81" s="12"/>
      <c r="K81" s="12"/>
      <c r="L81" s="12"/>
      <c r="M81" s="12"/>
      <c r="N81" s="11"/>
      <c r="O81" s="13"/>
      <c r="P81" s="14"/>
      <c r="Q81" s="8"/>
      <c r="R81" s="11"/>
      <c r="S81" s="12"/>
      <c r="T81" s="12"/>
      <c r="U81" s="12"/>
      <c r="V81" s="8"/>
    </row>
    <row r="82" spans="1:22" ht="15.75" thickBot="1" x14ac:dyDescent="0.3">
      <c r="A82" s="116"/>
      <c r="B82" s="120">
        <f>'Task Agreement Form'!$B199</f>
        <v>0</v>
      </c>
      <c r="C82" s="120"/>
      <c r="D82" s="120"/>
      <c r="E82" s="118">
        <f>'Task Agreement Form'!C199</f>
        <v>0</v>
      </c>
      <c r="F82" s="115">
        <f>'Task Agreement Form'!$E199</f>
        <v>0</v>
      </c>
      <c r="G82" s="59"/>
      <c r="H82" s="61">
        <f t="shared" si="2"/>
        <v>0</v>
      </c>
      <c r="J82" s="12"/>
      <c r="K82" s="12"/>
      <c r="L82" s="12"/>
      <c r="M82" s="12"/>
      <c r="N82" s="11"/>
      <c r="O82" s="13"/>
      <c r="P82" s="14"/>
      <c r="Q82" s="8"/>
      <c r="R82" s="11"/>
      <c r="S82" s="12"/>
      <c r="T82" s="12"/>
      <c r="U82" s="12"/>
      <c r="V82" s="8"/>
    </row>
    <row r="83" spans="1:22" x14ac:dyDescent="0.25">
      <c r="A83" s="19"/>
      <c r="B83" s="113">
        <f>'Task Agreement Form'!$B202</f>
        <v>0</v>
      </c>
      <c r="C83" s="113"/>
      <c r="D83" s="113"/>
      <c r="E83" s="114">
        <f>'Task Agreement Form'!C202</f>
        <v>0</v>
      </c>
      <c r="F83" s="133">
        <f>'Task Agreement Form'!$E202</f>
        <v>0</v>
      </c>
      <c r="G83" s="59"/>
      <c r="H83" s="61">
        <f t="shared" si="2"/>
        <v>0</v>
      </c>
      <c r="J83" s="12"/>
      <c r="K83" s="12"/>
      <c r="L83" s="12"/>
      <c r="M83" s="12"/>
      <c r="N83" s="11"/>
      <c r="O83" s="13"/>
      <c r="P83" s="14"/>
      <c r="Q83" s="8"/>
      <c r="R83" s="11"/>
      <c r="S83" s="12"/>
      <c r="T83" s="12"/>
      <c r="U83" s="12"/>
      <c r="V83" s="8"/>
    </row>
    <row r="84" spans="1:22" x14ac:dyDescent="0.25">
      <c r="A84" s="9"/>
      <c r="B84" s="5">
        <f>'Task Agreement Form'!$B203</f>
        <v>0</v>
      </c>
      <c r="C84" s="5"/>
      <c r="D84" s="5"/>
      <c r="E84" s="4">
        <f>'Task Agreement Form'!C203</f>
        <v>0</v>
      </c>
      <c r="F84" s="41">
        <f>'Task Agreement Form'!$E203</f>
        <v>0</v>
      </c>
      <c r="G84" s="59"/>
      <c r="H84" s="61">
        <f t="shared" si="2"/>
        <v>0</v>
      </c>
      <c r="J84" s="12"/>
      <c r="K84" s="12"/>
      <c r="L84" s="12"/>
      <c r="M84" s="12"/>
      <c r="N84" s="11"/>
      <c r="O84" s="13"/>
      <c r="P84" s="14"/>
      <c r="Q84" s="8"/>
      <c r="R84" s="11"/>
      <c r="S84" s="12"/>
      <c r="T84" s="12"/>
      <c r="U84" s="12"/>
      <c r="V84" s="8"/>
    </row>
    <row r="85" spans="1:22" x14ac:dyDescent="0.25">
      <c r="A85" s="9"/>
      <c r="B85" s="5">
        <f>'Task Agreement Form'!$B204</f>
        <v>0</v>
      </c>
      <c r="C85" s="5"/>
      <c r="D85" s="5"/>
      <c r="E85" s="4">
        <f>'Task Agreement Form'!C204</f>
        <v>0</v>
      </c>
      <c r="F85" s="41">
        <f>'Task Agreement Form'!$E204</f>
        <v>0</v>
      </c>
      <c r="G85" s="59"/>
      <c r="H85" s="61">
        <f t="shared" si="2"/>
        <v>0</v>
      </c>
      <c r="J85" s="12"/>
      <c r="K85" s="12"/>
      <c r="L85" s="12"/>
      <c r="M85" s="12"/>
      <c r="N85" s="11"/>
      <c r="O85" s="13"/>
      <c r="P85" s="14"/>
      <c r="Q85" s="8"/>
      <c r="R85" s="11"/>
      <c r="S85" s="12"/>
      <c r="T85" s="12"/>
      <c r="U85" s="12"/>
      <c r="V85" s="8"/>
    </row>
    <row r="86" spans="1:22" x14ac:dyDescent="0.25">
      <c r="A86" s="9"/>
      <c r="B86" s="5">
        <f>'Task Agreement Form'!$B205</f>
        <v>0</v>
      </c>
      <c r="C86" s="5"/>
      <c r="D86" s="5"/>
      <c r="E86" s="4">
        <f>'Task Agreement Form'!C205</f>
        <v>0</v>
      </c>
      <c r="F86" s="41">
        <f>'Task Agreement Form'!$E205</f>
        <v>0</v>
      </c>
      <c r="G86" s="59"/>
      <c r="H86" s="61">
        <f t="shared" si="2"/>
        <v>0</v>
      </c>
      <c r="J86" s="12"/>
      <c r="K86" s="12"/>
      <c r="L86" s="12"/>
      <c r="M86" s="12"/>
      <c r="N86" s="11"/>
      <c r="O86" s="13"/>
      <c r="P86" s="14"/>
      <c r="Q86" s="8"/>
      <c r="R86" s="11"/>
      <c r="S86" s="12"/>
      <c r="T86" s="12"/>
      <c r="U86" s="12"/>
      <c r="V86" s="8"/>
    </row>
    <row r="87" spans="1:22" x14ac:dyDescent="0.25">
      <c r="A87" s="9"/>
      <c r="B87" s="5">
        <f>'Task Agreement Form'!$B206</f>
        <v>0</v>
      </c>
      <c r="C87" s="5"/>
      <c r="D87" s="5"/>
      <c r="E87" s="4">
        <f>'Task Agreement Form'!C206</f>
        <v>0</v>
      </c>
      <c r="F87" s="41">
        <f>'Task Agreement Form'!$E206</f>
        <v>0</v>
      </c>
      <c r="G87" s="59"/>
      <c r="H87" s="61">
        <f t="shared" si="2"/>
        <v>0</v>
      </c>
      <c r="J87" s="12"/>
      <c r="K87" s="12"/>
      <c r="L87" s="12"/>
      <c r="M87" s="12"/>
      <c r="N87" s="11"/>
      <c r="O87" s="13"/>
      <c r="P87" s="14"/>
      <c r="Q87" s="8"/>
      <c r="R87" s="11"/>
      <c r="S87" s="12"/>
      <c r="T87" s="12"/>
      <c r="U87" s="12"/>
      <c r="V87" s="8"/>
    </row>
    <row r="88" spans="1:22" x14ac:dyDescent="0.25">
      <c r="A88" s="9"/>
      <c r="B88" s="5">
        <f>'Task Agreement Form'!$B207</f>
        <v>0</v>
      </c>
      <c r="C88" s="5"/>
      <c r="D88" s="5"/>
      <c r="E88" s="4">
        <f>'Task Agreement Form'!C207</f>
        <v>0</v>
      </c>
      <c r="F88" s="41">
        <f>'Task Agreement Form'!$E207</f>
        <v>0</v>
      </c>
      <c r="G88" s="59"/>
      <c r="H88" s="61">
        <f t="shared" si="2"/>
        <v>0</v>
      </c>
      <c r="J88" s="12"/>
      <c r="K88" s="12"/>
      <c r="L88" s="12"/>
      <c r="M88" s="12"/>
      <c r="N88" s="11"/>
      <c r="O88" s="13"/>
      <c r="P88" s="14"/>
      <c r="Q88" s="8"/>
      <c r="R88" s="11"/>
      <c r="S88" s="12"/>
      <c r="T88" s="12"/>
      <c r="U88" s="12"/>
      <c r="V88" s="8"/>
    </row>
    <row r="89" spans="1:22" x14ac:dyDescent="0.25">
      <c r="A89" s="9"/>
      <c r="B89" s="5">
        <f>'Task Agreement Form'!$B208</f>
        <v>0</v>
      </c>
      <c r="C89" s="5"/>
      <c r="D89" s="5"/>
      <c r="E89" s="4">
        <f>'Task Agreement Form'!C208</f>
        <v>0</v>
      </c>
      <c r="F89" s="41">
        <f>'Task Agreement Form'!$E208</f>
        <v>0</v>
      </c>
      <c r="G89" s="59"/>
      <c r="H89" s="61">
        <f t="shared" si="2"/>
        <v>0</v>
      </c>
      <c r="J89" s="12"/>
      <c r="K89" s="12"/>
      <c r="L89" s="12"/>
      <c r="M89" s="12"/>
      <c r="N89" s="11"/>
      <c r="O89" s="13"/>
      <c r="P89" s="14"/>
      <c r="Q89" s="8"/>
      <c r="R89" s="11"/>
      <c r="S89" s="12"/>
      <c r="T89" s="12"/>
      <c r="U89" s="12"/>
      <c r="V89" s="8"/>
    </row>
    <row r="90" spans="1:22" ht="15.75" thickBot="1" x14ac:dyDescent="0.3">
      <c r="A90" s="116"/>
      <c r="B90" s="120">
        <f>'Task Agreement Form'!$B209</f>
        <v>0</v>
      </c>
      <c r="C90" s="120"/>
      <c r="D90" s="120"/>
      <c r="E90" s="118">
        <f>'Task Agreement Form'!C209</f>
        <v>0</v>
      </c>
      <c r="F90" s="115">
        <f>'Task Agreement Form'!$E209</f>
        <v>0</v>
      </c>
      <c r="G90" s="59"/>
      <c r="H90" s="61">
        <f t="shared" si="2"/>
        <v>0</v>
      </c>
      <c r="J90" s="12"/>
      <c r="K90" s="12"/>
      <c r="L90" s="12"/>
      <c r="M90" s="12"/>
      <c r="N90" s="11"/>
      <c r="O90" s="13"/>
      <c r="P90" s="14"/>
      <c r="Q90" s="8"/>
      <c r="R90" s="11"/>
      <c r="S90" s="12"/>
      <c r="T90" s="12"/>
      <c r="U90" s="12"/>
      <c r="V90" s="8"/>
    </row>
    <row r="91" spans="1:22" x14ac:dyDescent="0.25">
      <c r="A91" s="19"/>
      <c r="B91" s="113" t="str">
        <f>'Task Agreement Form'!$B211</f>
        <v>TPED 176/177/178 (MC, PC, VC, DL)</v>
      </c>
      <c r="C91" s="113"/>
      <c r="D91" s="113"/>
      <c r="E91" s="114">
        <f>'Task Agreement Form'!C211</f>
        <v>0</v>
      </c>
      <c r="F91" s="133">
        <f>'Task Agreement Form'!$E211</f>
        <v>0</v>
      </c>
      <c r="G91" s="59"/>
      <c r="H91" s="61">
        <f>IF(F91&gt;0,F91+($F$148/$G$8),F91)</f>
        <v>0</v>
      </c>
      <c r="J91" s="12"/>
      <c r="K91" s="12"/>
      <c r="L91" s="12"/>
      <c r="M91" s="12"/>
      <c r="N91" s="11"/>
      <c r="O91" s="13"/>
      <c r="P91" s="14"/>
      <c r="Q91" s="8"/>
      <c r="R91" s="11"/>
      <c r="S91" s="12"/>
      <c r="T91" s="12"/>
      <c r="U91" s="12"/>
      <c r="V91" s="8"/>
    </row>
    <row r="92" spans="1:22" x14ac:dyDescent="0.25">
      <c r="A92" s="9"/>
      <c r="B92" s="5" t="str">
        <f>'Task Agreement Form'!$B212</f>
        <v>TPED 276/277/278 (MC, PC, VC, DL)</v>
      </c>
      <c r="C92" s="5"/>
      <c r="D92" s="5"/>
      <c r="E92" s="4">
        <f>'Task Agreement Form'!C212</f>
        <v>0</v>
      </c>
      <c r="F92" s="41">
        <f>'Task Agreement Form'!$E212</f>
        <v>0</v>
      </c>
      <c r="G92" s="59"/>
      <c r="H92" s="61">
        <f t="shared" si="2"/>
        <v>0</v>
      </c>
      <c r="J92" s="12"/>
      <c r="K92" s="12"/>
      <c r="L92" s="12"/>
      <c r="M92" s="12"/>
      <c r="N92" s="11"/>
      <c r="O92" s="13"/>
      <c r="P92" s="14"/>
      <c r="Q92" s="8"/>
      <c r="R92" s="11"/>
      <c r="S92" s="12"/>
      <c r="T92" s="12"/>
      <c r="U92" s="12"/>
      <c r="V92" s="8"/>
    </row>
    <row r="93" spans="1:22" x14ac:dyDescent="0.25">
      <c r="A93" s="9"/>
      <c r="B93" s="5" t="str">
        <f>'Task Agreement Form'!$B213</f>
        <v>TPED 376/377/378 (MC, PC, VC, DL)</v>
      </c>
      <c r="C93" s="5"/>
      <c r="D93" s="5"/>
      <c r="E93" s="4">
        <f>'Task Agreement Form'!C213</f>
        <v>0</v>
      </c>
      <c r="F93" s="41">
        <f>'Task Agreement Form'!$E213</f>
        <v>0</v>
      </c>
      <c r="G93" s="59"/>
      <c r="H93" s="61">
        <f>IF(F93&gt;0,F93+($F$148/$G$8),F93)</f>
        <v>0</v>
      </c>
      <c r="J93" s="12"/>
      <c r="K93" s="12"/>
      <c r="L93" s="12"/>
      <c r="M93" s="12"/>
      <c r="N93" s="11"/>
      <c r="O93" s="13"/>
      <c r="P93" s="14"/>
      <c r="Q93" s="8"/>
      <c r="R93" s="11"/>
      <c r="S93" s="12"/>
      <c r="T93" s="12"/>
      <c r="U93" s="12"/>
      <c r="V93" s="8"/>
    </row>
    <row r="94" spans="1:22" x14ac:dyDescent="0.25">
      <c r="A94" s="9"/>
      <c r="B94" s="5" t="str">
        <f>'Task Agreement Form'!$B214</f>
        <v>TPED 476/477/478 (MC, PC, VC, DL)</v>
      </c>
      <c r="C94" s="5"/>
      <c r="D94" s="5"/>
      <c r="E94" s="4">
        <f>'Task Agreement Form'!C214</f>
        <v>0</v>
      </c>
      <c r="F94" s="41">
        <f>'Task Agreement Form'!$E214</f>
        <v>0</v>
      </c>
      <c r="G94" s="59"/>
      <c r="H94" s="61">
        <f t="shared" si="2"/>
        <v>0</v>
      </c>
      <c r="J94" s="12"/>
      <c r="K94" s="12"/>
      <c r="L94" s="12"/>
      <c r="M94" s="12"/>
      <c r="N94" s="11"/>
      <c r="O94" s="13"/>
      <c r="P94" s="14"/>
      <c r="Q94" s="8"/>
      <c r="R94" s="11"/>
      <c r="S94" s="12"/>
      <c r="T94" s="12"/>
      <c r="U94" s="12"/>
      <c r="V94" s="8"/>
    </row>
    <row r="95" spans="1:22" ht="15.75" thickBot="1" x14ac:dyDescent="0.3">
      <c r="A95" s="151"/>
      <c r="B95" s="164" t="str">
        <f>'Task Agreement Form'!$B215</f>
        <v>TPED 571 (MC, PC, VC, DL)</v>
      </c>
      <c r="C95" s="164"/>
      <c r="D95" s="164"/>
      <c r="E95" s="175">
        <f>'Task Agreement Form'!C215</f>
        <v>0</v>
      </c>
      <c r="F95" s="176">
        <f>'Task Agreement Form'!$E215</f>
        <v>0</v>
      </c>
      <c r="G95" s="59"/>
      <c r="H95" s="61">
        <f t="shared" si="2"/>
        <v>0</v>
      </c>
      <c r="J95" s="12"/>
      <c r="K95" s="12"/>
      <c r="L95" s="12"/>
      <c r="M95" s="12"/>
      <c r="N95" s="11"/>
      <c r="O95" s="13"/>
      <c r="P95" s="14"/>
      <c r="Q95" s="8"/>
      <c r="R95" s="11"/>
      <c r="S95" s="12"/>
      <c r="T95" s="12"/>
      <c r="U95" s="12"/>
      <c r="V95" s="8"/>
    </row>
    <row r="96" spans="1:22" x14ac:dyDescent="0.25">
      <c r="A96" s="130"/>
      <c r="B96" s="177" t="str">
        <f>'Task Agreement Form'!$B217</f>
        <v>RWIL 111</v>
      </c>
      <c r="C96" s="177"/>
      <c r="D96" s="177"/>
      <c r="E96" s="178">
        <f>'Task Agreement Form'!C217</f>
        <v>0</v>
      </c>
      <c r="F96" s="133">
        <f>'Task Agreement Form'!$E217</f>
        <v>0</v>
      </c>
      <c r="G96" s="11"/>
      <c r="H96" s="61">
        <f t="shared" si="2"/>
        <v>0</v>
      </c>
      <c r="J96" s="12"/>
      <c r="K96" s="12"/>
      <c r="L96" s="12"/>
      <c r="M96" s="12"/>
      <c r="N96" s="11"/>
      <c r="O96" s="13"/>
      <c r="P96" s="14"/>
      <c r="Q96" s="8"/>
      <c r="R96" s="11"/>
      <c r="S96" s="12"/>
      <c r="T96" s="12"/>
      <c r="U96" s="12"/>
      <c r="V96" s="8"/>
    </row>
    <row r="97" spans="1:22" x14ac:dyDescent="0.25">
      <c r="A97" s="9"/>
      <c r="B97" s="5" t="str">
        <f>'Task Agreement Form'!$B218</f>
        <v>RWIL 121</v>
      </c>
      <c r="C97" s="5"/>
      <c r="D97" s="5"/>
      <c r="E97" s="4">
        <f>'Task Agreement Form'!C218</f>
        <v>0</v>
      </c>
      <c r="F97" s="41">
        <f>'Task Agreement Form'!$E218</f>
        <v>0</v>
      </c>
      <c r="G97" s="11"/>
      <c r="H97" s="61">
        <f t="shared" si="2"/>
        <v>0</v>
      </c>
      <c r="J97" s="12"/>
      <c r="K97" s="12"/>
      <c r="L97" s="12"/>
      <c r="M97" s="12"/>
      <c r="N97" s="11"/>
      <c r="O97" s="13"/>
      <c r="P97" s="14"/>
      <c r="Q97" s="8"/>
      <c r="R97" s="11"/>
      <c r="S97" s="12"/>
      <c r="T97" s="12"/>
      <c r="U97" s="12"/>
      <c r="V97" s="8"/>
    </row>
    <row r="98" spans="1:22" x14ac:dyDescent="0.25">
      <c r="A98" s="9"/>
      <c r="B98" s="5" t="str">
        <f>'Task Agreement Form'!$B219</f>
        <v>RWIL 211</v>
      </c>
      <c r="C98" s="5"/>
      <c r="D98" s="5"/>
      <c r="E98" s="4">
        <f>'Task Agreement Form'!C219</f>
        <v>0</v>
      </c>
      <c r="F98" s="41">
        <f>'Task Agreement Form'!$E219</f>
        <v>0</v>
      </c>
      <c r="G98" s="11"/>
      <c r="H98" s="61">
        <f t="shared" si="2"/>
        <v>0</v>
      </c>
      <c r="J98" s="12"/>
      <c r="K98" s="12"/>
      <c r="L98" s="12"/>
      <c r="M98" s="12"/>
      <c r="N98" s="11"/>
      <c r="O98" s="13"/>
      <c r="P98" s="14"/>
      <c r="Q98" s="8"/>
      <c r="R98" s="11"/>
      <c r="S98" s="12"/>
      <c r="T98" s="12"/>
      <c r="U98" s="12"/>
      <c r="V98" s="8"/>
    </row>
    <row r="99" spans="1:22" x14ac:dyDescent="0.25">
      <c r="A99" s="9"/>
      <c r="B99" s="5" t="str">
        <f>'Task Agreement Form'!$B220</f>
        <v>RWIL 221</v>
      </c>
      <c r="C99" s="5"/>
      <c r="D99" s="5"/>
      <c r="E99" s="4">
        <f>'Task Agreement Form'!C220</f>
        <v>0</v>
      </c>
      <c r="F99" s="41">
        <f>'Task Agreement Form'!$E220</f>
        <v>0</v>
      </c>
      <c r="G99" s="11"/>
      <c r="H99" s="61">
        <f t="shared" si="2"/>
        <v>0</v>
      </c>
      <c r="J99" s="12"/>
      <c r="K99" s="12"/>
      <c r="L99" s="12"/>
      <c r="M99" s="12"/>
      <c r="N99" s="11"/>
      <c r="O99" s="13"/>
      <c r="P99" s="14"/>
      <c r="Q99" s="8"/>
      <c r="R99" s="11"/>
      <c r="S99" s="12"/>
      <c r="T99" s="12"/>
      <c r="U99" s="12"/>
      <c r="V99" s="8"/>
    </row>
    <row r="100" spans="1:22" x14ac:dyDescent="0.25">
      <c r="A100" s="9"/>
      <c r="B100" s="5" t="str">
        <f>'Task Agreement Form'!$B221</f>
        <v>RWIL 311</v>
      </c>
      <c r="C100" s="5"/>
      <c r="D100" s="5"/>
      <c r="E100" s="4">
        <f>'Task Agreement Form'!C221</f>
        <v>0</v>
      </c>
      <c r="F100" s="41">
        <f>'Task Agreement Form'!$E221</f>
        <v>0</v>
      </c>
      <c r="G100" s="11"/>
      <c r="H100" s="61">
        <f t="shared" si="2"/>
        <v>0</v>
      </c>
      <c r="J100" s="12"/>
      <c r="K100" s="12"/>
      <c r="L100" s="12"/>
      <c r="M100" s="12"/>
      <c r="N100" s="11"/>
      <c r="O100" s="13"/>
      <c r="P100" s="14"/>
      <c r="Q100" s="8"/>
      <c r="R100" s="11"/>
      <c r="S100" s="12"/>
      <c r="T100" s="12"/>
      <c r="U100" s="12"/>
      <c r="V100" s="8"/>
    </row>
    <row r="101" spans="1:22" x14ac:dyDescent="0.25">
      <c r="A101" s="9"/>
      <c r="B101" s="5" t="str">
        <f>'Task Agreement Form'!$B222</f>
        <v>RWIL 321</v>
      </c>
      <c r="C101" s="5"/>
      <c r="D101" s="5"/>
      <c r="E101" s="4">
        <f>'Task Agreement Form'!C222</f>
        <v>0</v>
      </c>
      <c r="F101" s="41">
        <f>'Task Agreement Form'!$E222</f>
        <v>0</v>
      </c>
      <c r="G101" s="11"/>
      <c r="H101" s="61">
        <f t="shared" si="2"/>
        <v>0</v>
      </c>
      <c r="J101" s="12"/>
      <c r="K101" s="12"/>
      <c r="L101" s="12"/>
      <c r="M101" s="12"/>
      <c r="N101" s="11"/>
      <c r="O101" s="13"/>
      <c r="P101" s="14"/>
      <c r="Q101" s="8"/>
      <c r="R101" s="11"/>
      <c r="S101" s="12"/>
      <c r="T101" s="12"/>
      <c r="U101" s="12"/>
      <c r="V101" s="8"/>
    </row>
    <row r="102" spans="1:22" x14ac:dyDescent="0.25">
      <c r="A102" s="9"/>
      <c r="B102" s="5" t="str">
        <f>'Task Agreement Form'!$B223</f>
        <v>AWIL 521</v>
      </c>
      <c r="C102" s="5"/>
      <c r="D102" s="5"/>
      <c r="E102" s="4">
        <f>'Task Agreement Form'!C223</f>
        <v>0</v>
      </c>
      <c r="F102" s="41">
        <f>'Task Agreement Form'!$E223</f>
        <v>0</v>
      </c>
      <c r="G102" s="11"/>
      <c r="H102" s="61">
        <f t="shared" si="2"/>
        <v>0</v>
      </c>
      <c r="J102" s="12"/>
      <c r="K102" s="12"/>
      <c r="L102" s="12"/>
      <c r="M102" s="12"/>
      <c r="N102" s="11"/>
      <c r="O102" s="13"/>
      <c r="P102" s="14"/>
      <c r="Q102" s="8"/>
      <c r="R102" s="11"/>
      <c r="S102" s="12"/>
      <c r="T102" s="12"/>
      <c r="U102" s="12"/>
      <c r="V102" s="8"/>
    </row>
    <row r="103" spans="1:22" x14ac:dyDescent="0.25">
      <c r="A103" s="9"/>
      <c r="B103" s="5" t="str">
        <f>'Task Agreement Form'!$B224</f>
        <v>AWIL 522</v>
      </c>
      <c r="C103" s="5"/>
      <c r="D103" s="5"/>
      <c r="E103" s="4">
        <f>'Task Agreement Form'!C224</f>
        <v>0</v>
      </c>
      <c r="F103" s="41">
        <f>'Task Agreement Form'!$E224</f>
        <v>0</v>
      </c>
      <c r="G103" s="11"/>
      <c r="H103" s="61">
        <f t="shared" si="2"/>
        <v>0</v>
      </c>
      <c r="J103" s="12"/>
      <c r="K103" s="12"/>
      <c r="L103" s="12"/>
      <c r="M103" s="12"/>
      <c r="N103" s="11"/>
      <c r="O103" s="13"/>
      <c r="P103" s="14"/>
      <c r="Q103" s="8"/>
      <c r="R103" s="11"/>
      <c r="S103" s="12"/>
      <c r="T103" s="12"/>
      <c r="U103" s="12"/>
      <c r="V103" s="8"/>
    </row>
    <row r="104" spans="1:22" x14ac:dyDescent="0.25">
      <c r="A104" s="9"/>
      <c r="B104" s="5" t="str">
        <f>'Task Agreement Form'!$B225</f>
        <v>AWIL 523</v>
      </c>
      <c r="C104" s="5"/>
      <c r="D104" s="5"/>
      <c r="E104" s="4">
        <f>'Task Agreement Form'!C225</f>
        <v>0</v>
      </c>
      <c r="F104" s="41">
        <f>'Task Agreement Form'!$E225</f>
        <v>0</v>
      </c>
      <c r="G104" s="11"/>
      <c r="H104" s="61">
        <f t="shared" si="2"/>
        <v>0</v>
      </c>
      <c r="J104" s="12"/>
      <c r="K104" s="12"/>
      <c r="L104" s="12"/>
      <c r="M104" s="12"/>
      <c r="N104" s="11"/>
      <c r="O104" s="13"/>
      <c r="P104" s="14"/>
      <c r="Q104" s="8"/>
      <c r="R104" s="11"/>
      <c r="S104" s="12"/>
      <c r="T104" s="12"/>
      <c r="U104" s="12"/>
      <c r="V104" s="8"/>
    </row>
    <row r="105" spans="1:22" ht="15.75" thickBot="1" x14ac:dyDescent="0.3">
      <c r="A105" s="116"/>
      <c r="B105" s="120" t="str">
        <f>'Task Agreement Form'!$B226</f>
        <v>AWIL 524</v>
      </c>
      <c r="C105" s="120"/>
      <c r="D105" s="120"/>
      <c r="E105" s="118">
        <f>'Task Agreement Form'!C226</f>
        <v>0</v>
      </c>
      <c r="F105" s="119">
        <f>'Task Agreement Form'!$E226</f>
        <v>0</v>
      </c>
      <c r="G105" s="11"/>
      <c r="H105" s="61">
        <f t="shared" si="2"/>
        <v>0</v>
      </c>
      <c r="J105" s="12"/>
      <c r="K105" s="12"/>
      <c r="L105" s="12"/>
      <c r="M105" s="12"/>
      <c r="N105" s="11"/>
      <c r="O105" s="13"/>
      <c r="P105" s="14"/>
      <c r="Q105" s="8"/>
      <c r="R105" s="11"/>
      <c r="S105" s="12"/>
      <c r="T105" s="12"/>
      <c r="U105" s="12"/>
      <c r="V105" s="8"/>
    </row>
    <row r="106" spans="1:22" ht="16.5" customHeight="1" thickBot="1" x14ac:dyDescent="0.3">
      <c r="A106" s="467" t="s">
        <v>202</v>
      </c>
      <c r="B106" s="468"/>
      <c r="C106" s="468"/>
      <c r="D106" s="468"/>
      <c r="E106" s="468"/>
      <c r="F106" s="469"/>
      <c r="G106" s="59"/>
      <c r="H106" s="112"/>
      <c r="J106" s="12"/>
      <c r="K106" s="12"/>
      <c r="L106" s="12"/>
      <c r="M106" s="12"/>
      <c r="N106" s="11"/>
      <c r="O106" s="13"/>
      <c r="P106" s="14"/>
      <c r="Q106" s="8"/>
      <c r="R106" s="11"/>
      <c r="S106" s="12"/>
      <c r="T106" s="12"/>
      <c r="U106" s="12"/>
      <c r="V106" s="8"/>
    </row>
    <row r="107" spans="1:22" ht="16.5" customHeight="1" x14ac:dyDescent="0.25">
      <c r="A107" s="19"/>
      <c r="B107" s="121">
        <f>'Task Agreement Form'!$C66</f>
        <v>0</v>
      </c>
      <c r="C107" s="122"/>
      <c r="D107" s="123"/>
      <c r="E107" s="17"/>
      <c r="F107" s="115">
        <f>'Task Agreement Form'!$E66</f>
        <v>2.7649897004133663</v>
      </c>
      <c r="G107" s="59"/>
      <c r="J107" s="12"/>
      <c r="K107" s="12"/>
      <c r="L107" s="12"/>
      <c r="M107" s="12"/>
      <c r="N107" s="11"/>
      <c r="O107" s="13"/>
      <c r="P107" s="14"/>
      <c r="Q107" s="8"/>
      <c r="R107" s="11"/>
      <c r="S107" s="12"/>
      <c r="T107" s="12"/>
      <c r="U107" s="12"/>
      <c r="V107" s="8"/>
    </row>
    <row r="108" spans="1:22" ht="16.5" customHeight="1" x14ac:dyDescent="0.25">
      <c r="A108" s="9"/>
      <c r="B108" s="40">
        <f>'Task Agreement Form'!$C67</f>
        <v>0</v>
      </c>
      <c r="C108" s="33"/>
      <c r="D108" s="34"/>
      <c r="E108" s="3"/>
      <c r="F108" s="41">
        <f>'Task Agreement Form'!$E67</f>
        <v>2.7649897004133663</v>
      </c>
      <c r="G108" s="59"/>
      <c r="J108" s="12"/>
      <c r="K108" s="12"/>
      <c r="L108" s="12"/>
      <c r="M108" s="12"/>
      <c r="N108" s="11"/>
      <c r="O108" s="13"/>
      <c r="P108" s="14"/>
      <c r="Q108" s="8"/>
      <c r="R108" s="11"/>
      <c r="S108" s="12"/>
      <c r="T108" s="12"/>
      <c r="U108" s="12"/>
      <c r="V108" s="8"/>
    </row>
    <row r="109" spans="1:22" ht="16.5" customHeight="1" x14ac:dyDescent="0.25">
      <c r="A109" s="9"/>
      <c r="B109" s="40">
        <f>'Task Agreement Form'!$C68</f>
        <v>0</v>
      </c>
      <c r="C109" s="33"/>
      <c r="D109" s="34"/>
      <c r="E109" s="3"/>
      <c r="F109" s="41">
        <f>'Task Agreement Form'!$E68</f>
        <v>2.7649897004133663</v>
      </c>
      <c r="G109" s="59"/>
      <c r="J109" s="12"/>
      <c r="K109" s="12"/>
      <c r="L109" s="12"/>
      <c r="M109" s="12"/>
      <c r="N109" s="11"/>
      <c r="O109" s="13"/>
      <c r="P109" s="14"/>
      <c r="Q109" s="8"/>
      <c r="R109" s="11"/>
      <c r="S109" s="12"/>
      <c r="T109" s="12"/>
      <c r="U109" s="12"/>
      <c r="V109" s="8"/>
    </row>
    <row r="110" spans="1:22" ht="16.5" customHeight="1" x14ac:dyDescent="0.25">
      <c r="A110" s="9"/>
      <c r="B110" s="40">
        <f>'Task Agreement Form'!$C69</f>
        <v>0</v>
      </c>
      <c r="C110" s="33"/>
      <c r="D110" s="34"/>
      <c r="E110" s="3"/>
      <c r="F110" s="41">
        <f>'Task Agreement Form'!$E69</f>
        <v>0</v>
      </c>
      <c r="G110" s="59"/>
      <c r="J110" s="12"/>
      <c r="K110" s="12"/>
      <c r="L110" s="12"/>
      <c r="M110" s="12"/>
      <c r="N110" s="11"/>
      <c r="O110" s="13"/>
      <c r="P110" s="14"/>
      <c r="Q110" s="8"/>
      <c r="R110" s="11"/>
      <c r="S110" s="12"/>
      <c r="T110" s="12"/>
      <c r="U110" s="12"/>
      <c r="V110" s="8"/>
    </row>
    <row r="111" spans="1:22" ht="16.5" customHeight="1" x14ac:dyDescent="0.25">
      <c r="A111" s="9"/>
      <c r="B111" s="40">
        <f>'Task Agreement Form'!$C70</f>
        <v>0</v>
      </c>
      <c r="C111" s="33"/>
      <c r="D111" s="34"/>
      <c r="E111" s="3"/>
      <c r="F111" s="41">
        <f>'Task Agreement Form'!$E70</f>
        <v>0</v>
      </c>
      <c r="G111" s="59"/>
      <c r="J111" s="12"/>
      <c r="K111" s="12"/>
      <c r="L111" s="12"/>
      <c r="M111" s="12"/>
      <c r="N111" s="11"/>
      <c r="O111" s="13"/>
      <c r="P111" s="14"/>
      <c r="Q111" s="8"/>
      <c r="R111" s="11"/>
      <c r="S111" s="12"/>
      <c r="T111" s="12"/>
      <c r="U111" s="12"/>
      <c r="V111" s="8"/>
    </row>
    <row r="112" spans="1:22" ht="16.5" customHeight="1" x14ac:dyDescent="0.25">
      <c r="A112" s="9"/>
      <c r="B112" s="40">
        <f>'Task Agreement Form'!$C71</f>
        <v>0</v>
      </c>
      <c r="C112" s="33"/>
      <c r="D112" s="34"/>
      <c r="E112" s="3"/>
      <c r="F112" s="41">
        <f>'Task Agreement Form'!$E71</f>
        <v>0</v>
      </c>
      <c r="G112" s="59"/>
      <c r="J112" s="12"/>
      <c r="K112" s="12"/>
      <c r="L112" s="12"/>
      <c r="M112" s="12"/>
      <c r="N112" s="11"/>
      <c r="O112" s="13"/>
      <c r="P112" s="14"/>
      <c r="Q112" s="8"/>
      <c r="R112" s="11"/>
      <c r="S112" s="12"/>
      <c r="T112" s="12"/>
      <c r="U112" s="12"/>
      <c r="V112" s="8"/>
    </row>
    <row r="113" spans="1:22" ht="16.5" customHeight="1" x14ac:dyDescent="0.25">
      <c r="A113" s="9"/>
      <c r="B113" s="40">
        <f>'Task Agreement Form'!$C72</f>
        <v>0</v>
      </c>
      <c r="C113" s="33"/>
      <c r="D113" s="34"/>
      <c r="E113" s="3"/>
      <c r="F113" s="41">
        <f>'Task Agreement Form'!$E72</f>
        <v>0</v>
      </c>
      <c r="G113" s="59"/>
      <c r="J113" s="12"/>
      <c r="K113" s="12"/>
      <c r="L113" s="12"/>
      <c r="M113" s="12"/>
      <c r="N113" s="11"/>
      <c r="O113" s="13"/>
      <c r="P113" s="14"/>
      <c r="Q113" s="8"/>
      <c r="R113" s="11"/>
      <c r="S113" s="12"/>
      <c r="T113" s="12"/>
      <c r="U113" s="12"/>
      <c r="V113" s="8"/>
    </row>
    <row r="114" spans="1:22" ht="16.5" customHeight="1" x14ac:dyDescent="0.25">
      <c r="A114" s="9"/>
      <c r="B114" s="40">
        <f>'Task Agreement Form'!$C73</f>
        <v>0</v>
      </c>
      <c r="C114" s="33"/>
      <c r="D114" s="34"/>
      <c r="E114" s="3"/>
      <c r="F114" s="41">
        <f>'Task Agreement Form'!$E73</f>
        <v>0</v>
      </c>
      <c r="G114" s="59"/>
      <c r="J114" s="12"/>
      <c r="K114" s="12"/>
      <c r="L114" s="12"/>
      <c r="M114" s="12"/>
      <c r="N114" s="11"/>
      <c r="O114" s="13"/>
      <c r="P114" s="14"/>
      <c r="Q114" s="8"/>
      <c r="R114" s="11"/>
      <c r="S114" s="12"/>
      <c r="T114" s="12"/>
      <c r="U114" s="12"/>
      <c r="V114" s="8"/>
    </row>
    <row r="115" spans="1:22" ht="16.5" customHeight="1" thickBot="1" x14ac:dyDescent="0.3">
      <c r="A115" s="116"/>
      <c r="B115" s="124">
        <f>'Task Agreement Form'!$C74</f>
        <v>0</v>
      </c>
      <c r="C115" s="125"/>
      <c r="D115" s="126"/>
      <c r="E115" s="127"/>
      <c r="F115" s="41">
        <f>'Task Agreement Form'!$E74</f>
        <v>0</v>
      </c>
      <c r="G115" s="59"/>
      <c r="J115" s="12"/>
      <c r="K115" s="12"/>
      <c r="L115" s="12"/>
      <c r="M115" s="12"/>
      <c r="N115" s="11"/>
      <c r="O115" s="13"/>
      <c r="P115" s="14"/>
      <c r="Q115" s="8"/>
      <c r="R115" s="11"/>
      <c r="S115" s="12"/>
      <c r="T115" s="12"/>
      <c r="U115" s="12"/>
      <c r="V115" s="8"/>
    </row>
    <row r="116" spans="1:22" ht="16.5" customHeight="1" x14ac:dyDescent="0.25">
      <c r="A116" s="19"/>
      <c r="B116" s="121">
        <f>'Task Agreement Form'!$C77</f>
        <v>0</v>
      </c>
      <c r="C116" s="122"/>
      <c r="D116" s="123"/>
      <c r="E116" s="17"/>
      <c r="F116" s="133">
        <f>'Task Agreement Form'!$E77</f>
        <v>1.8433264669422442</v>
      </c>
      <c r="G116" s="59"/>
      <c r="J116" s="12"/>
      <c r="K116" s="12"/>
      <c r="L116" s="12"/>
      <c r="M116" s="12"/>
      <c r="N116" s="11"/>
      <c r="O116" s="13"/>
      <c r="P116" s="14"/>
      <c r="Q116" s="8"/>
      <c r="R116" s="11"/>
      <c r="S116" s="12"/>
      <c r="T116" s="12"/>
      <c r="U116" s="12"/>
      <c r="V116" s="8"/>
    </row>
    <row r="117" spans="1:22" ht="16.5" customHeight="1" x14ac:dyDescent="0.25">
      <c r="A117" s="9"/>
      <c r="B117" s="40">
        <f>'Task Agreement Form'!$C78</f>
        <v>0</v>
      </c>
      <c r="C117" s="33"/>
      <c r="D117" s="34"/>
      <c r="E117" s="3"/>
      <c r="F117" s="41">
        <f>'Task Agreement Form'!$E78</f>
        <v>0</v>
      </c>
      <c r="G117" s="59"/>
      <c r="J117" s="12"/>
      <c r="K117" s="12"/>
      <c r="L117" s="12"/>
      <c r="M117" s="12"/>
      <c r="N117" s="11"/>
      <c r="O117" s="13"/>
      <c r="P117" s="14"/>
      <c r="Q117" s="8"/>
      <c r="R117" s="11"/>
      <c r="S117" s="12"/>
      <c r="T117" s="12"/>
      <c r="U117" s="12"/>
      <c r="V117" s="8"/>
    </row>
    <row r="118" spans="1:22" ht="16.5" customHeight="1" x14ac:dyDescent="0.25">
      <c r="A118" s="9"/>
      <c r="B118" s="40">
        <f>'Task Agreement Form'!$C79</f>
        <v>0</v>
      </c>
      <c r="C118" s="33"/>
      <c r="D118" s="34"/>
      <c r="E118" s="3"/>
      <c r="F118" s="41">
        <f>'Task Agreement Form'!$E79</f>
        <v>0</v>
      </c>
      <c r="G118" s="59"/>
      <c r="J118" s="12"/>
      <c r="K118" s="12"/>
      <c r="L118" s="12"/>
      <c r="M118" s="12"/>
      <c r="N118" s="11"/>
      <c r="O118" s="13"/>
      <c r="P118" s="14"/>
      <c r="Q118" s="8"/>
      <c r="R118" s="11"/>
      <c r="S118" s="12"/>
      <c r="T118" s="12"/>
      <c r="U118" s="12"/>
      <c r="V118" s="8"/>
    </row>
    <row r="119" spans="1:22" ht="16.5" customHeight="1" x14ac:dyDescent="0.25">
      <c r="A119" s="9"/>
      <c r="B119" s="40">
        <f>'Task Agreement Form'!$C80</f>
        <v>0</v>
      </c>
      <c r="C119" s="33"/>
      <c r="D119" s="34"/>
      <c r="E119" s="3"/>
      <c r="F119" s="41">
        <f>'Task Agreement Form'!$E80</f>
        <v>0</v>
      </c>
      <c r="G119" s="59"/>
      <c r="J119" s="12"/>
      <c r="K119" s="12"/>
      <c r="L119" s="12"/>
      <c r="M119" s="12"/>
      <c r="N119" s="11"/>
      <c r="O119" s="13"/>
      <c r="P119" s="14"/>
      <c r="Q119" s="8"/>
      <c r="R119" s="11"/>
      <c r="S119" s="12"/>
      <c r="T119" s="12"/>
      <c r="U119" s="12"/>
      <c r="V119" s="8"/>
    </row>
    <row r="120" spans="1:22" ht="16.5" customHeight="1" x14ac:dyDescent="0.25">
      <c r="A120" s="9"/>
      <c r="B120" s="40">
        <f>'Task Agreement Form'!$C81</f>
        <v>0</v>
      </c>
      <c r="C120" s="33"/>
      <c r="D120" s="34"/>
      <c r="E120" s="3"/>
      <c r="F120" s="41">
        <f>'Task Agreement Form'!$E81</f>
        <v>0</v>
      </c>
      <c r="G120" s="59"/>
      <c r="J120" s="12"/>
      <c r="K120" s="12"/>
      <c r="L120" s="12"/>
      <c r="M120" s="12"/>
      <c r="N120" s="11"/>
      <c r="O120" s="13"/>
      <c r="P120" s="14"/>
      <c r="Q120" s="8"/>
      <c r="R120" s="11"/>
      <c r="S120" s="12"/>
      <c r="T120" s="12"/>
      <c r="U120" s="12"/>
      <c r="V120" s="8"/>
    </row>
    <row r="121" spans="1:22" ht="16.5" customHeight="1" x14ac:dyDescent="0.25">
      <c r="A121" s="9"/>
      <c r="B121" s="40">
        <f>'Task Agreement Form'!$C82</f>
        <v>0</v>
      </c>
      <c r="C121" s="33"/>
      <c r="D121" s="34"/>
      <c r="E121" s="3"/>
      <c r="F121" s="41">
        <f>'Task Agreement Form'!$E82</f>
        <v>0</v>
      </c>
      <c r="G121" s="59"/>
      <c r="J121" s="12"/>
      <c r="K121" s="12"/>
      <c r="L121" s="12"/>
      <c r="M121" s="12"/>
      <c r="N121" s="11"/>
      <c r="O121" s="13"/>
      <c r="P121" s="14"/>
      <c r="Q121" s="8"/>
      <c r="R121" s="11"/>
      <c r="S121" s="12"/>
      <c r="T121" s="12"/>
      <c r="U121" s="12"/>
      <c r="V121" s="8"/>
    </row>
    <row r="122" spans="1:22" ht="16.5" customHeight="1" x14ac:dyDescent="0.25">
      <c r="A122" s="9"/>
      <c r="B122" s="40">
        <f>'Task Agreement Form'!$C83</f>
        <v>0</v>
      </c>
      <c r="C122" s="33"/>
      <c r="D122" s="34"/>
      <c r="E122" s="3"/>
      <c r="F122" s="41">
        <f>'Task Agreement Form'!$E83</f>
        <v>0</v>
      </c>
      <c r="G122" s="59"/>
      <c r="J122" s="12"/>
      <c r="K122" s="12"/>
      <c r="L122" s="12"/>
      <c r="M122" s="12"/>
      <c r="N122" s="11"/>
      <c r="O122" s="13"/>
      <c r="P122" s="14"/>
      <c r="Q122" s="8"/>
      <c r="R122" s="11"/>
      <c r="S122" s="12"/>
      <c r="T122" s="12"/>
      <c r="U122" s="12"/>
      <c r="V122" s="8"/>
    </row>
    <row r="123" spans="1:22" ht="16.5" customHeight="1" x14ac:dyDescent="0.25">
      <c r="A123" s="9"/>
      <c r="B123" s="40">
        <f>'Task Agreement Form'!$C84</f>
        <v>0</v>
      </c>
      <c r="C123" s="33"/>
      <c r="D123" s="34"/>
      <c r="E123" s="3"/>
      <c r="F123" s="41">
        <f>'Task Agreement Form'!$E84</f>
        <v>0</v>
      </c>
      <c r="G123" s="59"/>
      <c r="J123" s="12"/>
      <c r="K123" s="12"/>
      <c r="L123" s="12"/>
      <c r="M123" s="12"/>
      <c r="N123" s="11"/>
      <c r="O123" s="13"/>
      <c r="P123" s="14"/>
      <c r="Q123" s="8"/>
      <c r="R123" s="11"/>
      <c r="S123" s="12"/>
      <c r="T123" s="12"/>
      <c r="U123" s="12"/>
      <c r="V123" s="8"/>
    </row>
    <row r="124" spans="1:22" ht="16.5" customHeight="1" thickBot="1" x14ac:dyDescent="0.3">
      <c r="A124" s="116"/>
      <c r="B124" s="124">
        <f>'Task Agreement Form'!$C85</f>
        <v>0</v>
      </c>
      <c r="C124" s="125"/>
      <c r="D124" s="126"/>
      <c r="E124" s="127"/>
      <c r="F124" s="119">
        <f>'Task Agreement Form'!$E85</f>
        <v>0</v>
      </c>
      <c r="G124" s="59"/>
      <c r="J124" s="12"/>
      <c r="K124" s="12"/>
      <c r="L124" s="12"/>
      <c r="M124" s="12"/>
      <c r="N124" s="11"/>
      <c r="O124" s="13"/>
      <c r="P124" s="14"/>
      <c r="Q124" s="8"/>
      <c r="R124" s="11"/>
      <c r="S124" s="12"/>
      <c r="T124" s="12"/>
      <c r="U124" s="12"/>
      <c r="V124" s="8"/>
    </row>
    <row r="125" spans="1:22" ht="16.5" customHeight="1" x14ac:dyDescent="0.25">
      <c r="A125" s="19"/>
      <c r="B125" s="121">
        <f>'Task Agreement Form'!$C88</f>
        <v>0</v>
      </c>
      <c r="C125" s="122"/>
      <c r="D125" s="123"/>
      <c r="E125" s="17"/>
      <c r="F125" s="115">
        <f>'Task Agreement Form'!$E88</f>
        <v>0</v>
      </c>
      <c r="G125" s="59"/>
      <c r="J125" s="12"/>
      <c r="K125" s="12"/>
      <c r="L125" s="12"/>
      <c r="M125" s="12"/>
      <c r="N125" s="11"/>
      <c r="O125" s="13"/>
      <c r="P125" s="14"/>
      <c r="Q125" s="8"/>
      <c r="R125" s="11"/>
      <c r="S125" s="12"/>
      <c r="T125" s="12"/>
      <c r="U125" s="12"/>
      <c r="V125" s="8"/>
    </row>
    <row r="126" spans="1:22" ht="16.5" customHeight="1" x14ac:dyDescent="0.25">
      <c r="A126" s="9"/>
      <c r="B126" s="40">
        <f>'Task Agreement Form'!$C89</f>
        <v>0</v>
      </c>
      <c r="C126" s="33"/>
      <c r="D126" s="34"/>
      <c r="E126" s="3"/>
      <c r="F126" s="115">
        <f>'Task Agreement Form'!$E89</f>
        <v>0</v>
      </c>
      <c r="G126" s="59"/>
      <c r="J126" s="12"/>
      <c r="K126" s="12"/>
      <c r="L126" s="12"/>
      <c r="M126" s="12"/>
      <c r="N126" s="11"/>
      <c r="O126" s="13"/>
      <c r="P126" s="14"/>
      <c r="Q126" s="8"/>
      <c r="R126" s="11"/>
      <c r="S126" s="12"/>
      <c r="T126" s="12"/>
      <c r="U126" s="12"/>
      <c r="V126" s="8"/>
    </row>
    <row r="127" spans="1:22" ht="16.5" customHeight="1" x14ac:dyDescent="0.25">
      <c r="A127" s="9"/>
      <c r="B127" s="40">
        <f>'Task Agreement Form'!$C90</f>
        <v>0</v>
      </c>
      <c r="C127" s="33"/>
      <c r="D127" s="34"/>
      <c r="E127" s="3"/>
      <c r="F127" s="115">
        <f>'Task Agreement Form'!$E90</f>
        <v>0</v>
      </c>
      <c r="G127" s="59"/>
      <c r="J127" s="12"/>
      <c r="K127" s="12"/>
      <c r="L127" s="12"/>
      <c r="M127" s="12"/>
      <c r="N127" s="11"/>
      <c r="O127" s="13"/>
      <c r="P127" s="14"/>
      <c r="Q127" s="8"/>
      <c r="R127" s="11"/>
      <c r="S127" s="12"/>
      <c r="T127" s="12"/>
      <c r="U127" s="12"/>
      <c r="V127" s="8"/>
    </row>
    <row r="128" spans="1:22" ht="16.5" customHeight="1" x14ac:dyDescent="0.25">
      <c r="A128" s="9"/>
      <c r="B128" s="40">
        <f>'Task Agreement Form'!$C91</f>
        <v>0</v>
      </c>
      <c r="C128" s="33"/>
      <c r="D128" s="34"/>
      <c r="E128" s="3"/>
      <c r="F128" s="115">
        <f>'Task Agreement Form'!$E91</f>
        <v>0</v>
      </c>
      <c r="G128" s="59"/>
      <c r="J128" s="12"/>
      <c r="K128" s="12"/>
      <c r="L128" s="12"/>
      <c r="M128" s="12"/>
      <c r="N128" s="11"/>
      <c r="O128" s="13"/>
      <c r="P128" s="14"/>
      <c r="Q128" s="8"/>
      <c r="R128" s="11"/>
      <c r="S128" s="12"/>
      <c r="T128" s="12"/>
      <c r="U128" s="12"/>
      <c r="V128" s="8"/>
    </row>
    <row r="129" spans="1:22" ht="16.5" customHeight="1" x14ac:dyDescent="0.25">
      <c r="A129" s="9"/>
      <c r="B129" s="40">
        <f>'Task Agreement Form'!$C92</f>
        <v>0</v>
      </c>
      <c r="C129" s="33"/>
      <c r="D129" s="34"/>
      <c r="E129" s="3"/>
      <c r="F129" s="115">
        <f>'Task Agreement Form'!$E92</f>
        <v>0</v>
      </c>
      <c r="G129" s="59"/>
      <c r="J129" s="12"/>
      <c r="K129" s="12"/>
      <c r="L129" s="12"/>
      <c r="M129" s="12"/>
      <c r="N129" s="11"/>
      <c r="O129" s="13"/>
      <c r="P129" s="14"/>
      <c r="Q129" s="8"/>
      <c r="R129" s="11"/>
      <c r="S129" s="12"/>
      <c r="T129" s="12"/>
      <c r="U129" s="12"/>
      <c r="V129" s="8"/>
    </row>
    <row r="130" spans="1:22" ht="16.5" customHeight="1" x14ac:dyDescent="0.25">
      <c r="A130" s="9"/>
      <c r="B130" s="40">
        <f>'Task Agreement Form'!$C93</f>
        <v>0</v>
      </c>
      <c r="C130" s="33"/>
      <c r="D130" s="34"/>
      <c r="E130" s="3"/>
      <c r="F130" s="115">
        <f>'Task Agreement Form'!$E93</f>
        <v>0</v>
      </c>
      <c r="G130" s="59"/>
      <c r="J130" s="12"/>
      <c r="K130" s="12"/>
      <c r="L130" s="12"/>
      <c r="M130" s="12"/>
      <c r="N130" s="11"/>
      <c r="O130" s="13"/>
      <c r="P130" s="14"/>
      <c r="Q130" s="8"/>
      <c r="R130" s="11"/>
      <c r="S130" s="12"/>
      <c r="T130" s="12"/>
      <c r="U130" s="12"/>
      <c r="V130" s="8"/>
    </row>
    <row r="131" spans="1:22" ht="16.5" customHeight="1" x14ac:dyDescent="0.25">
      <c r="A131" s="9"/>
      <c r="B131" s="40">
        <f>'Task Agreement Form'!$C94</f>
        <v>0</v>
      </c>
      <c r="C131" s="33"/>
      <c r="D131" s="34"/>
      <c r="E131" s="3"/>
      <c r="F131" s="115">
        <f>'Task Agreement Form'!$E94</f>
        <v>0</v>
      </c>
      <c r="G131" s="59"/>
      <c r="J131" s="12"/>
      <c r="K131" s="12"/>
      <c r="L131" s="12"/>
      <c r="M131" s="12"/>
      <c r="N131" s="11"/>
      <c r="O131" s="13"/>
      <c r="P131" s="14"/>
      <c r="Q131" s="8"/>
      <c r="R131" s="11"/>
      <c r="S131" s="12"/>
      <c r="T131" s="12"/>
      <c r="U131" s="12"/>
      <c r="V131" s="8"/>
    </row>
    <row r="132" spans="1:22" ht="16.5" customHeight="1" thickBot="1" x14ac:dyDescent="0.3">
      <c r="A132" s="116"/>
      <c r="B132" s="124">
        <f>'Task Agreement Form'!$C95</f>
        <v>0</v>
      </c>
      <c r="C132" s="125"/>
      <c r="D132" s="126"/>
      <c r="E132" s="127"/>
      <c r="F132" s="115">
        <f>'Task Agreement Form'!$E95</f>
        <v>0</v>
      </c>
      <c r="G132" s="59"/>
      <c r="J132" s="12"/>
      <c r="K132" s="12"/>
      <c r="L132" s="12"/>
      <c r="M132" s="12"/>
      <c r="N132" s="11"/>
      <c r="O132" s="13"/>
      <c r="P132" s="14"/>
      <c r="Q132" s="8"/>
      <c r="R132" s="11"/>
      <c r="S132" s="12"/>
      <c r="T132" s="12"/>
      <c r="U132" s="12"/>
      <c r="V132" s="8"/>
    </row>
    <row r="133" spans="1:22" ht="16.5" customHeight="1" x14ac:dyDescent="0.25">
      <c r="A133" s="19"/>
      <c r="B133" s="121" t="str">
        <f>'Task Agreement Form'!$C98</f>
        <v>CRSE 971</v>
      </c>
      <c r="C133" s="122"/>
      <c r="D133" s="123"/>
      <c r="E133" s="17"/>
      <c r="F133" s="133">
        <f>'Task Agreement Form'!$E98</f>
        <v>4.1474845506200495</v>
      </c>
      <c r="G133" s="59"/>
      <c r="J133" s="12"/>
      <c r="K133" s="12"/>
      <c r="L133" s="12"/>
      <c r="M133" s="12"/>
      <c r="N133" s="11"/>
      <c r="O133" s="13"/>
      <c r="P133" s="14"/>
      <c r="Q133" s="8"/>
      <c r="R133" s="11"/>
      <c r="S133" s="12"/>
      <c r="T133" s="12"/>
      <c r="U133" s="12"/>
      <c r="V133" s="8"/>
    </row>
    <row r="134" spans="1:22" ht="16.5" customHeight="1" x14ac:dyDescent="0.25">
      <c r="A134" s="9"/>
      <c r="B134" s="40" t="str">
        <f>'Task Agreement Form'!$C99</f>
        <v>CRSE 971</v>
      </c>
      <c r="C134" s="33"/>
      <c r="D134" s="34"/>
      <c r="E134" s="3"/>
      <c r="F134" s="41">
        <f>'Task Agreement Form'!$E99</f>
        <v>4.1474845506200495</v>
      </c>
      <c r="G134" s="59"/>
      <c r="J134" s="12"/>
      <c r="K134" s="12"/>
      <c r="L134" s="12"/>
      <c r="M134" s="12"/>
      <c r="N134" s="11"/>
      <c r="O134" s="13"/>
      <c r="P134" s="14"/>
      <c r="Q134" s="8"/>
      <c r="R134" s="11"/>
      <c r="S134" s="12"/>
      <c r="T134" s="12"/>
      <c r="U134" s="12"/>
      <c r="V134" s="8"/>
    </row>
    <row r="135" spans="1:22" ht="16.5" customHeight="1" x14ac:dyDescent="0.25">
      <c r="A135" s="9"/>
      <c r="B135" s="40">
        <f>'Task Agreement Form'!$C100</f>
        <v>0</v>
      </c>
      <c r="C135" s="33"/>
      <c r="D135" s="34"/>
      <c r="E135" s="3"/>
      <c r="F135" s="41">
        <f>'Task Agreement Form'!$E100</f>
        <v>0</v>
      </c>
      <c r="G135" s="59"/>
      <c r="J135" s="12"/>
      <c r="K135" s="12"/>
      <c r="L135" s="12"/>
      <c r="M135" s="12"/>
      <c r="N135" s="11"/>
      <c r="O135" s="13"/>
      <c r="P135" s="14"/>
      <c r="Q135" s="8"/>
      <c r="R135" s="11"/>
      <c r="S135" s="12"/>
      <c r="T135" s="12"/>
      <c r="U135" s="12"/>
      <c r="V135" s="8"/>
    </row>
    <row r="136" spans="1:22" ht="16.5" customHeight="1" x14ac:dyDescent="0.25">
      <c r="A136" s="9"/>
      <c r="B136" s="40">
        <f>'Task Agreement Form'!$C101</f>
        <v>0</v>
      </c>
      <c r="C136" s="33"/>
      <c r="D136" s="34"/>
      <c r="E136" s="3"/>
      <c r="F136" s="41">
        <f>'Task Agreement Form'!$E101</f>
        <v>0</v>
      </c>
      <c r="G136" s="59"/>
      <c r="J136" s="12"/>
      <c r="K136" s="12"/>
      <c r="L136" s="12"/>
      <c r="M136" s="12"/>
      <c r="N136" s="11"/>
      <c r="O136" s="13"/>
      <c r="P136" s="14"/>
      <c r="Q136" s="8"/>
      <c r="R136" s="11"/>
      <c r="S136" s="12"/>
      <c r="T136" s="12"/>
      <c r="U136" s="12"/>
      <c r="V136" s="8"/>
    </row>
    <row r="137" spans="1:22" ht="16.5" customHeight="1" thickBot="1" x14ac:dyDescent="0.3">
      <c r="A137" s="116"/>
      <c r="B137" s="124">
        <f>'Task Agreement Form'!$C102</f>
        <v>0</v>
      </c>
      <c r="C137" s="125"/>
      <c r="D137" s="126"/>
      <c r="E137" s="127"/>
      <c r="F137" s="115">
        <f>'Task Agreement Form'!$E102</f>
        <v>0</v>
      </c>
      <c r="G137" s="59"/>
      <c r="J137" s="12"/>
      <c r="K137" s="12"/>
      <c r="L137" s="12"/>
      <c r="M137" s="12"/>
      <c r="N137" s="11"/>
      <c r="O137" s="13"/>
      <c r="P137" s="14"/>
      <c r="Q137" s="8"/>
      <c r="R137" s="11"/>
      <c r="S137" s="12"/>
      <c r="T137" s="12"/>
      <c r="U137" s="12"/>
      <c r="V137" s="8"/>
    </row>
    <row r="138" spans="1:22" ht="16.5" customHeight="1" x14ac:dyDescent="0.25">
      <c r="A138" s="19"/>
      <c r="B138" s="121" t="str">
        <f>'Task Agreement Form'!$C105</f>
        <v>CRSE 971</v>
      </c>
      <c r="C138" s="122"/>
      <c r="D138" s="123"/>
      <c r="E138" s="17"/>
      <c r="F138" s="133">
        <f>'Task Agreement Form'!$E105</f>
        <v>2.7649897004133663</v>
      </c>
      <c r="G138" s="59"/>
      <c r="J138" s="12"/>
      <c r="K138" s="12"/>
      <c r="L138" s="12"/>
      <c r="M138" s="12"/>
      <c r="N138" s="11"/>
      <c r="O138" s="13"/>
      <c r="P138" s="14"/>
      <c r="Q138" s="8"/>
      <c r="R138" s="11"/>
      <c r="S138" s="12"/>
      <c r="T138" s="12"/>
      <c r="U138" s="12"/>
      <c r="V138" s="8"/>
    </row>
    <row r="139" spans="1:22" ht="16.5" customHeight="1" x14ac:dyDescent="0.25">
      <c r="A139" s="9"/>
      <c r="B139" s="40" t="str">
        <f>'Task Agreement Form'!$C106</f>
        <v>CRSE 971</v>
      </c>
      <c r="C139" s="33"/>
      <c r="D139" s="34"/>
      <c r="E139" s="3"/>
      <c r="F139" s="41">
        <f>'Task Agreement Form'!$E106</f>
        <v>2.7649897004133663</v>
      </c>
      <c r="G139" s="59"/>
      <c r="J139" s="12"/>
      <c r="K139" s="12"/>
      <c r="L139" s="12"/>
      <c r="M139" s="12"/>
      <c r="N139" s="11"/>
      <c r="O139" s="13"/>
      <c r="P139" s="14"/>
      <c r="Q139" s="8"/>
      <c r="R139" s="11"/>
      <c r="S139" s="12"/>
      <c r="T139" s="12"/>
      <c r="U139" s="12"/>
      <c r="V139" s="8"/>
    </row>
    <row r="140" spans="1:22" ht="16.5" customHeight="1" thickBot="1" x14ac:dyDescent="0.3">
      <c r="A140" s="116"/>
      <c r="B140" s="124">
        <f>'Task Agreement Form'!$C107</f>
        <v>0</v>
      </c>
      <c r="C140" s="125"/>
      <c r="D140" s="126"/>
      <c r="E140" s="127"/>
      <c r="F140" s="115">
        <f>'Task Agreement Form'!$E107</f>
        <v>0</v>
      </c>
      <c r="G140" s="59"/>
      <c r="J140" s="12"/>
      <c r="K140" s="12"/>
      <c r="L140" s="12"/>
      <c r="M140" s="12"/>
      <c r="N140" s="11"/>
      <c r="O140" s="13"/>
      <c r="P140" s="14"/>
      <c r="Q140" s="8"/>
      <c r="R140" s="11"/>
      <c r="S140" s="12"/>
      <c r="T140" s="12"/>
      <c r="U140" s="12"/>
      <c r="V140" s="8"/>
    </row>
    <row r="141" spans="1:22" ht="16.5" customHeight="1" x14ac:dyDescent="0.25">
      <c r="A141" s="19"/>
      <c r="B141" s="121">
        <f>'Task Agreement Form'!$C110</f>
        <v>0</v>
      </c>
      <c r="C141" s="122"/>
      <c r="D141" s="123"/>
      <c r="E141" s="17"/>
      <c r="F141" s="133">
        <f>'Task Agreement Form'!$E110</f>
        <v>0</v>
      </c>
      <c r="G141" s="59"/>
      <c r="J141" s="12"/>
      <c r="K141" s="12"/>
      <c r="L141" s="12"/>
      <c r="M141" s="12"/>
      <c r="N141" s="11"/>
      <c r="O141" s="13"/>
      <c r="P141" s="14"/>
      <c r="Q141" s="8"/>
      <c r="R141" s="11"/>
      <c r="S141" s="12"/>
      <c r="T141" s="12"/>
      <c r="U141" s="12"/>
      <c r="V141" s="8"/>
    </row>
    <row r="142" spans="1:22" ht="16.5" customHeight="1" x14ac:dyDescent="0.25">
      <c r="A142" s="9"/>
      <c r="B142" s="40">
        <f>'Task Agreement Form'!$C111</f>
        <v>0</v>
      </c>
      <c r="C142" s="33"/>
      <c r="D142" s="34"/>
      <c r="E142" s="3"/>
      <c r="F142" s="41">
        <f>'Task Agreement Form'!$E111</f>
        <v>0</v>
      </c>
      <c r="G142" s="59"/>
      <c r="J142" s="12"/>
      <c r="K142" s="12"/>
      <c r="L142" s="12"/>
      <c r="M142" s="12"/>
      <c r="N142" s="11"/>
      <c r="O142" s="13"/>
      <c r="P142" s="14"/>
      <c r="Q142" s="8"/>
      <c r="R142" s="11"/>
      <c r="S142" s="12"/>
      <c r="T142" s="12"/>
      <c r="U142" s="12"/>
      <c r="V142" s="8"/>
    </row>
    <row r="143" spans="1:22" ht="16.5" customHeight="1" x14ac:dyDescent="0.25">
      <c r="A143" s="9"/>
      <c r="B143" s="40">
        <f>'Task Agreement Form'!$C112</f>
        <v>0</v>
      </c>
      <c r="C143" s="33"/>
      <c r="D143" s="34"/>
      <c r="E143" s="3"/>
      <c r="F143" s="41">
        <f>'Task Agreement Form'!$E112</f>
        <v>0</v>
      </c>
      <c r="G143" s="59"/>
      <c r="J143" s="12"/>
      <c r="K143" s="12"/>
      <c r="L143" s="12"/>
      <c r="M143" s="12"/>
      <c r="N143" s="11"/>
      <c r="O143" s="13"/>
      <c r="P143" s="14"/>
      <c r="Q143" s="8"/>
      <c r="R143" s="11"/>
      <c r="S143" s="12"/>
      <c r="T143" s="12"/>
      <c r="U143" s="12"/>
      <c r="V143" s="8"/>
    </row>
    <row r="144" spans="1:22" ht="16.5" customHeight="1" x14ac:dyDescent="0.25">
      <c r="A144" s="9"/>
      <c r="B144" s="40">
        <f>'Task Agreement Form'!$C113</f>
        <v>0</v>
      </c>
      <c r="C144" s="33"/>
      <c r="D144" s="34"/>
      <c r="E144" s="3"/>
      <c r="F144" s="41">
        <f>'Task Agreement Form'!$E113</f>
        <v>0</v>
      </c>
      <c r="G144" s="59"/>
      <c r="H144" s="15"/>
      <c r="J144" s="12"/>
      <c r="K144" s="12"/>
      <c r="L144" s="12"/>
      <c r="M144" s="12"/>
      <c r="N144" s="11"/>
      <c r="O144" s="13"/>
      <c r="P144" s="14"/>
      <c r="Q144" s="8"/>
      <c r="R144" s="11"/>
      <c r="S144" s="12"/>
      <c r="T144" s="12"/>
      <c r="U144" s="12"/>
      <c r="V144" s="8"/>
    </row>
    <row r="145" spans="1:22" ht="16.5" customHeight="1" thickBot="1" x14ac:dyDescent="0.3">
      <c r="A145" s="116"/>
      <c r="B145" s="124">
        <f>'Task Agreement Form'!$C114</f>
        <v>0</v>
      </c>
      <c r="C145" s="125"/>
      <c r="D145" s="126"/>
      <c r="E145" s="127"/>
      <c r="F145" s="119">
        <f>'Task Agreement Form'!$E114</f>
        <v>0</v>
      </c>
      <c r="G145" s="59"/>
      <c r="J145" s="12"/>
      <c r="K145" s="12"/>
      <c r="L145" s="12"/>
      <c r="M145" s="12"/>
      <c r="N145" s="11"/>
      <c r="O145" s="13"/>
      <c r="P145" s="14"/>
      <c r="Q145" s="8"/>
      <c r="R145" s="11"/>
      <c r="S145" s="12"/>
      <c r="T145" s="12"/>
      <c r="U145" s="12"/>
      <c r="V145" s="8"/>
    </row>
    <row r="146" spans="1:22" ht="16.5" customHeight="1" thickBot="1" x14ac:dyDescent="0.3">
      <c r="A146" s="130"/>
      <c r="B146" s="131" t="str">
        <f>'Task Agreement Form'!$B117</f>
        <v>ERTP 671 / LERP 671</v>
      </c>
      <c r="C146" s="128"/>
      <c r="D146" s="129"/>
      <c r="E146" s="132">
        <f>'Task Agreement Form'!C117</f>
        <v>1</v>
      </c>
      <c r="F146" s="133">
        <f>'Task Agreement Form'!$E117</f>
        <v>1.1520790418389026</v>
      </c>
      <c r="G146" s="59"/>
      <c r="J146" s="12"/>
      <c r="K146" s="12"/>
      <c r="L146" s="12"/>
      <c r="M146" s="12"/>
      <c r="N146" s="11"/>
      <c r="O146" s="13"/>
      <c r="P146" s="14"/>
      <c r="Q146" s="8"/>
      <c r="R146" s="11"/>
      <c r="S146" s="12"/>
      <c r="T146" s="12"/>
      <c r="U146" s="12"/>
      <c r="V146" s="8"/>
    </row>
    <row r="147" spans="1:22" ht="16.5" customHeight="1" thickBot="1" x14ac:dyDescent="0.3">
      <c r="A147" s="171"/>
      <c r="B147" s="170" t="str">
        <f>'Task Agreement Form'!$B120</f>
        <v>SMHE 873</v>
      </c>
      <c r="C147" s="128"/>
      <c r="D147" s="129"/>
      <c r="E147" s="169">
        <f>'Task Agreement Form'!C120</f>
        <v>0</v>
      </c>
      <c r="F147" s="139">
        <f>'Task Agreement Form'!$E120</f>
        <v>0</v>
      </c>
      <c r="G147" s="59"/>
      <c r="J147" s="12"/>
      <c r="K147" s="12"/>
      <c r="L147" s="12"/>
      <c r="M147" s="12"/>
      <c r="N147" s="11"/>
      <c r="O147" s="13"/>
      <c r="P147" s="14"/>
      <c r="Q147" s="8"/>
      <c r="R147" s="11"/>
      <c r="S147" s="12"/>
      <c r="T147" s="12"/>
      <c r="U147" s="12"/>
      <c r="V147" s="8"/>
    </row>
    <row r="148" spans="1:22" ht="15.75" thickBot="1" x14ac:dyDescent="0.3">
      <c r="A148" s="422" t="s">
        <v>123</v>
      </c>
      <c r="B148" s="423"/>
      <c r="C148" s="423"/>
      <c r="D148" s="423"/>
      <c r="E148" s="424"/>
      <c r="F148" s="141">
        <f>SUM('Task Agreement Form'!E228:E231,'Task Agreement Form'!E233:E238,'Task Agreement Form'!E240:E251,'Task Agreement Form'!E253:E264,'Task Agreement Form'!E266:E275,'Task Agreement Form'!E277:E286,'Task Agreement Form'!E288:E297,'Task Agreement Form'!E299:E300,'Task Agreement Form'!E302:E305)</f>
        <v>4.2857340356407185</v>
      </c>
      <c r="G148" s="59"/>
      <c r="J148" s="12"/>
      <c r="K148" s="12"/>
      <c r="L148" s="12"/>
      <c r="M148" s="12"/>
      <c r="N148" s="11"/>
      <c r="O148" s="13"/>
      <c r="P148" s="14"/>
      <c r="Q148" s="8"/>
      <c r="R148" s="11"/>
      <c r="S148" s="12"/>
      <c r="T148" s="12"/>
      <c r="U148" s="12"/>
      <c r="V148" s="8"/>
    </row>
    <row r="149" spans="1:22" ht="16.5" thickBot="1" x14ac:dyDescent="0.3">
      <c r="A149" s="440" t="s">
        <v>203</v>
      </c>
      <c r="B149" s="441"/>
      <c r="C149" s="441"/>
      <c r="D149" s="441"/>
      <c r="E149" s="442"/>
      <c r="F149" s="150">
        <f>SUM(F9:F105,F107:F148)</f>
        <v>40.230139309397742</v>
      </c>
      <c r="G149" s="38"/>
    </row>
    <row r="150" spans="1:22" ht="15.75" thickBot="1" x14ac:dyDescent="0.3">
      <c r="A150" s="443"/>
      <c r="B150" s="443"/>
      <c r="C150" s="443"/>
      <c r="D150" s="443"/>
      <c r="E150" s="443"/>
      <c r="F150" s="443"/>
    </row>
    <row r="151" spans="1:22" ht="16.5" thickBot="1" x14ac:dyDescent="0.3">
      <c r="A151" s="444" t="s">
        <v>184</v>
      </c>
      <c r="B151" s="445"/>
      <c r="C151" s="445"/>
      <c r="D151" s="445"/>
      <c r="E151" s="445"/>
      <c r="F151" s="446"/>
      <c r="G151" s="38"/>
    </row>
    <row r="152" spans="1:22" x14ac:dyDescent="0.25">
      <c r="A152" s="458" t="s">
        <v>124</v>
      </c>
      <c r="B152" s="459"/>
      <c r="C152" s="459"/>
      <c r="D152" s="459"/>
      <c r="E152" s="110" t="s">
        <v>129</v>
      </c>
      <c r="F152" s="111" t="s">
        <v>120</v>
      </c>
      <c r="G152" s="38"/>
    </row>
    <row r="153" spans="1:22" ht="15" customHeight="1" thickBot="1" x14ac:dyDescent="0.3">
      <c r="A153" s="437" t="s">
        <v>166</v>
      </c>
      <c r="B153" s="438"/>
      <c r="C153" s="438"/>
      <c r="D153" s="438"/>
      <c r="E153" s="438"/>
      <c r="F153" s="439"/>
      <c r="G153" s="38"/>
    </row>
    <row r="154" spans="1:22" x14ac:dyDescent="0.25">
      <c r="A154" s="425" t="s">
        <v>126</v>
      </c>
      <c r="B154" s="426"/>
      <c r="C154" s="426"/>
      <c r="D154" s="427"/>
      <c r="E154" s="205">
        <f>'Task Agreement Form'!C16</f>
        <v>0</v>
      </c>
      <c r="F154" s="206">
        <f>'Task Agreement Form'!$E16</f>
        <v>2.3041580836778053</v>
      </c>
      <c r="G154" s="38"/>
    </row>
    <row r="155" spans="1:22" x14ac:dyDescent="0.25">
      <c r="A155" s="428"/>
      <c r="B155" s="429"/>
      <c r="C155" s="429"/>
      <c r="D155" s="430"/>
      <c r="E155" s="39">
        <f>'Task Agreement Form'!C17</f>
        <v>0</v>
      </c>
      <c r="F155" s="134">
        <f>'Task Agreement Form'!$E17</f>
        <v>3.4562371255167079</v>
      </c>
      <c r="G155" s="38"/>
    </row>
    <row r="156" spans="1:22" x14ac:dyDescent="0.25">
      <c r="A156" s="428"/>
      <c r="B156" s="429"/>
      <c r="C156" s="429"/>
      <c r="D156" s="430"/>
      <c r="E156" s="39">
        <f>'Task Agreement Form'!C18</f>
        <v>0</v>
      </c>
      <c r="F156" s="134">
        <f>'Task Agreement Form'!$E18</f>
        <v>2.3041580836778053</v>
      </c>
      <c r="G156" s="38"/>
    </row>
    <row r="157" spans="1:22" x14ac:dyDescent="0.25">
      <c r="A157" s="428"/>
      <c r="B157" s="429"/>
      <c r="C157" s="429"/>
      <c r="D157" s="430"/>
      <c r="E157" s="39">
        <f>'Task Agreement Form'!C19</f>
        <v>0</v>
      </c>
      <c r="F157" s="134">
        <f>'Task Agreement Form'!$E19</f>
        <v>0</v>
      </c>
      <c r="G157" s="38"/>
    </row>
    <row r="158" spans="1:22" x14ac:dyDescent="0.25">
      <c r="A158" s="428"/>
      <c r="B158" s="429"/>
      <c r="C158" s="429"/>
      <c r="D158" s="430"/>
      <c r="E158" s="39">
        <f>'Task Agreement Form'!C20</f>
        <v>0</v>
      </c>
      <c r="F158" s="134">
        <f>'Task Agreement Form'!$E20</f>
        <v>0</v>
      </c>
      <c r="G158" s="38"/>
    </row>
    <row r="159" spans="1:22" x14ac:dyDescent="0.25">
      <c r="A159" s="428"/>
      <c r="B159" s="429"/>
      <c r="C159" s="429"/>
      <c r="D159" s="430"/>
      <c r="E159" s="39">
        <f>'Task Agreement Form'!C21</f>
        <v>0</v>
      </c>
      <c r="F159" s="134">
        <f>'Task Agreement Form'!$E21</f>
        <v>0</v>
      </c>
      <c r="G159" s="38"/>
    </row>
    <row r="160" spans="1:22" x14ac:dyDescent="0.25">
      <c r="A160" s="428"/>
      <c r="B160" s="429"/>
      <c r="C160" s="429"/>
      <c r="D160" s="430"/>
      <c r="E160" s="39">
        <f>'Task Agreement Form'!C22</f>
        <v>0</v>
      </c>
      <c r="F160" s="134">
        <f>'Task Agreement Form'!$E22</f>
        <v>0</v>
      </c>
      <c r="G160" s="38"/>
    </row>
    <row r="161" spans="1:7" x14ac:dyDescent="0.25">
      <c r="A161" s="428"/>
      <c r="B161" s="429"/>
      <c r="C161" s="429"/>
      <c r="D161" s="430"/>
      <c r="E161" s="39">
        <f>'Task Agreement Form'!C23</f>
        <v>0</v>
      </c>
      <c r="F161" s="134">
        <f>'Task Agreement Form'!$E23</f>
        <v>0</v>
      </c>
      <c r="G161" s="38"/>
    </row>
    <row r="162" spans="1:7" ht="15.75" thickBot="1" x14ac:dyDescent="0.3">
      <c r="A162" s="428"/>
      <c r="B162" s="429"/>
      <c r="C162" s="429"/>
      <c r="D162" s="430"/>
      <c r="E162" s="135">
        <f>'Task Agreement Form'!C24</f>
        <v>0</v>
      </c>
      <c r="F162" s="136">
        <f>'Task Agreement Form'!$E24</f>
        <v>0</v>
      </c>
      <c r="G162" s="38"/>
    </row>
    <row r="163" spans="1:7" ht="15.75" thickBot="1" x14ac:dyDescent="0.3">
      <c r="A163" s="460" t="s">
        <v>125</v>
      </c>
      <c r="B163" s="461"/>
      <c r="C163" s="461"/>
      <c r="D163" s="462"/>
      <c r="E163" s="127"/>
      <c r="F163" s="138">
        <f>SUM('Task Agreement Form'!E26,'Task Agreement Form'!E28:E30,'Task Agreement Form'!E32,'Task Agreement Form'!E34,'Task Agreement Form'!E36:E38)</f>
        <v>4.6083161673556106</v>
      </c>
      <c r="G163" s="38"/>
    </row>
    <row r="164" spans="1:7" ht="15.75" thickBot="1" x14ac:dyDescent="0.3">
      <c r="A164" s="434" t="s">
        <v>128</v>
      </c>
      <c r="B164" s="435"/>
      <c r="C164" s="435"/>
      <c r="D164" s="436"/>
      <c r="E164" s="165"/>
      <c r="F164" s="138">
        <f>SUM('Task Agreement Form'!E40:E43,'Task Agreement Form'!E45:E51,'Task Agreement Form'!E53,'Task Agreement Form'!E55:E56)</f>
        <v>4.37790035898783</v>
      </c>
      <c r="G164" s="38"/>
    </row>
    <row r="165" spans="1:7" ht="15.75" thickBot="1" x14ac:dyDescent="0.3">
      <c r="A165" s="447" t="s">
        <v>127</v>
      </c>
      <c r="B165" s="448"/>
      <c r="C165" s="448"/>
      <c r="D165" s="449"/>
      <c r="E165" s="137">
        <f>'Task Agreement Form'!C60</f>
        <v>0</v>
      </c>
      <c r="F165" s="138">
        <f>'Task Agreement Form'!$E59</f>
        <v>0</v>
      </c>
      <c r="G165" s="38"/>
    </row>
    <row r="166" spans="1:7" ht="16.5" thickBot="1" x14ac:dyDescent="0.3">
      <c r="A166" s="450" t="s">
        <v>204</v>
      </c>
      <c r="B166" s="451"/>
      <c r="C166" s="451"/>
      <c r="D166" s="451"/>
      <c r="E166" s="452"/>
      <c r="F166" s="150">
        <f>SUM(F154:F165)</f>
        <v>17.050769819215759</v>
      </c>
      <c r="G166" s="38"/>
    </row>
    <row r="167" spans="1:7" ht="15.75" thickBot="1" x14ac:dyDescent="0.3">
      <c r="A167" s="443"/>
      <c r="B167" s="443"/>
      <c r="C167" s="443"/>
      <c r="D167" s="443"/>
      <c r="E167" s="443"/>
      <c r="F167" s="443"/>
    </row>
    <row r="168" spans="1:7" ht="16.5" thickBot="1" x14ac:dyDescent="0.3">
      <c r="A168" s="444" t="s">
        <v>201</v>
      </c>
      <c r="B168" s="445"/>
      <c r="C168" s="445"/>
      <c r="D168" s="445"/>
      <c r="E168" s="445"/>
      <c r="F168" s="446"/>
      <c r="G168" s="38"/>
    </row>
    <row r="169" spans="1:7" x14ac:dyDescent="0.25">
      <c r="A169" s="487"/>
      <c r="B169" s="488"/>
      <c r="C169" s="488"/>
      <c r="D169" s="488"/>
      <c r="E169" s="488"/>
      <c r="F169" s="18" t="s">
        <v>3</v>
      </c>
      <c r="G169" s="38"/>
    </row>
    <row r="170" spans="1:7" ht="15.75" thickBot="1" x14ac:dyDescent="0.3">
      <c r="A170" s="456" t="s">
        <v>130</v>
      </c>
      <c r="B170" s="457"/>
      <c r="C170" s="457"/>
      <c r="D170" s="457"/>
      <c r="E170" s="457"/>
      <c r="F170" s="149">
        <f>SUM('Task Agreement Form'!E309:E314)</f>
        <v>1.3824948502066832</v>
      </c>
      <c r="G170" s="38"/>
    </row>
    <row r="171" spans="1:7" ht="16.5" thickBot="1" x14ac:dyDescent="0.3">
      <c r="A171" s="450" t="s">
        <v>206</v>
      </c>
      <c r="B171" s="451"/>
      <c r="C171" s="451"/>
      <c r="D171" s="451"/>
      <c r="E171" s="452"/>
      <c r="F171" s="150">
        <f>SUM(F170:F170)</f>
        <v>1.3824948502066832</v>
      </c>
      <c r="G171" s="38"/>
    </row>
    <row r="172" spans="1:7" ht="16.5" thickBot="1" x14ac:dyDescent="0.3">
      <c r="A172" s="463"/>
      <c r="B172" s="463"/>
      <c r="C172" s="463"/>
      <c r="D172" s="463"/>
      <c r="E172" s="463"/>
      <c r="F172" s="463"/>
    </row>
    <row r="173" spans="1:7" ht="16.5" thickBot="1" x14ac:dyDescent="0.3">
      <c r="A173" s="444" t="s">
        <v>186</v>
      </c>
      <c r="B173" s="445"/>
      <c r="C173" s="445"/>
      <c r="D173" s="445"/>
      <c r="E173" s="445"/>
      <c r="F173" s="446"/>
      <c r="G173" s="38"/>
    </row>
    <row r="174" spans="1:7" x14ac:dyDescent="0.25">
      <c r="A174" s="487"/>
      <c r="B174" s="488"/>
      <c r="C174" s="488"/>
      <c r="D174" s="488"/>
      <c r="E174" s="488"/>
      <c r="F174" s="18" t="s">
        <v>3</v>
      </c>
      <c r="G174" s="38"/>
    </row>
    <row r="175" spans="1:7" ht="15.75" thickBot="1" x14ac:dyDescent="0.3">
      <c r="A175" s="456" t="s">
        <v>130</v>
      </c>
      <c r="B175" s="457"/>
      <c r="C175" s="457"/>
      <c r="D175" s="457"/>
      <c r="E175" s="457"/>
      <c r="F175" s="149">
        <f>SUM('Task Agreement Form'!E318:E328,'Task Agreement Form'!E330:E350,'Task Agreement Form'!E352:E354,'Task Agreement Form'!E356:E358,'Task Agreement Form'!E360,'Task Agreement Form'!E362,'Task Agreement Form'!E364:E366)</f>
        <v>21.88950179493915</v>
      </c>
      <c r="G175" s="38"/>
    </row>
    <row r="176" spans="1:7" ht="15.75" thickBot="1" x14ac:dyDescent="0.3">
      <c r="A176" s="453" t="s">
        <v>128</v>
      </c>
      <c r="B176" s="454"/>
      <c r="C176" s="454"/>
      <c r="D176" s="454"/>
      <c r="E176" s="454"/>
      <c r="F176" s="455"/>
      <c r="G176" s="38"/>
    </row>
    <row r="177" spans="1:8" x14ac:dyDescent="0.25">
      <c r="A177" s="19">
        <v>1</v>
      </c>
      <c r="B177" s="489">
        <f>'Task Agreement Form'!$B$368</f>
        <v>0</v>
      </c>
      <c r="C177" s="489"/>
      <c r="D177" s="489"/>
      <c r="E177" s="489"/>
      <c r="F177" s="42">
        <f>'Task Agreement Form'!E368</f>
        <v>0</v>
      </c>
      <c r="G177" s="38"/>
    </row>
    <row r="178" spans="1:8" x14ac:dyDescent="0.25">
      <c r="A178" s="9">
        <v>2</v>
      </c>
      <c r="B178" s="490">
        <f>'Task Agreement Form'!$B$369</f>
        <v>0</v>
      </c>
      <c r="C178" s="490"/>
      <c r="D178" s="490"/>
      <c r="E178" s="490"/>
      <c r="F178" s="42">
        <f>'Task Agreement Form'!E369</f>
        <v>0</v>
      </c>
      <c r="G178" s="38"/>
    </row>
    <row r="179" spans="1:8" x14ac:dyDescent="0.25">
      <c r="A179" s="9">
        <v>3</v>
      </c>
      <c r="B179" s="490">
        <f>'Task Agreement Form'!$B$370</f>
        <v>0</v>
      </c>
      <c r="C179" s="490"/>
      <c r="D179" s="490"/>
      <c r="E179" s="490"/>
      <c r="F179" s="42">
        <f>'Task Agreement Form'!E370</f>
        <v>0</v>
      </c>
      <c r="G179" s="38"/>
    </row>
    <row r="180" spans="1:8" x14ac:dyDescent="0.25">
      <c r="A180" s="9">
        <v>4</v>
      </c>
      <c r="B180" s="490">
        <f>'Task Agreement Form'!$B$371</f>
        <v>0</v>
      </c>
      <c r="C180" s="490"/>
      <c r="D180" s="490"/>
      <c r="E180" s="490"/>
      <c r="F180" s="42">
        <f>'Task Agreement Form'!E371</f>
        <v>0</v>
      </c>
      <c r="G180" s="38"/>
    </row>
    <row r="181" spans="1:8" x14ac:dyDescent="0.25">
      <c r="A181" s="9">
        <v>5</v>
      </c>
      <c r="B181" s="490">
        <f>'Task Agreement Form'!$B$372</f>
        <v>0</v>
      </c>
      <c r="C181" s="490"/>
      <c r="D181" s="490"/>
      <c r="E181" s="490"/>
      <c r="F181" s="42">
        <f>'Task Agreement Form'!E372</f>
        <v>0</v>
      </c>
      <c r="G181" s="38"/>
    </row>
    <row r="182" spans="1:8" ht="15.75" thickBot="1" x14ac:dyDescent="0.3">
      <c r="A182" s="151">
        <v>6</v>
      </c>
      <c r="B182" s="457">
        <f>'Task Agreement Form'!$B$373</f>
        <v>0</v>
      </c>
      <c r="C182" s="457"/>
      <c r="D182" s="457"/>
      <c r="E182" s="457"/>
      <c r="F182" s="148">
        <f>'Task Agreement Form'!E373</f>
        <v>0</v>
      </c>
      <c r="G182" s="38"/>
    </row>
    <row r="183" spans="1:8" s="15" customFormat="1" ht="16.5" thickBot="1" x14ac:dyDescent="0.3">
      <c r="A183" s="431" t="s">
        <v>205</v>
      </c>
      <c r="B183" s="432"/>
      <c r="C183" s="432"/>
      <c r="D183" s="432"/>
      <c r="E183" s="433"/>
      <c r="F183" s="174">
        <f>SUM(F175,F177,F178,F179,F180,F181,F182)</f>
        <v>21.88950179493915</v>
      </c>
      <c r="G183" s="60"/>
      <c r="H183"/>
    </row>
    <row r="184" spans="1:8" s="15" customFormat="1" ht="16.5" thickBot="1" x14ac:dyDescent="0.3">
      <c r="A184" s="463"/>
      <c r="B184" s="463"/>
      <c r="C184" s="463"/>
      <c r="D184" s="463"/>
      <c r="E184" s="463"/>
      <c r="F184" s="463"/>
      <c r="H184"/>
    </row>
    <row r="185" spans="1:8" ht="16.5" thickBot="1" x14ac:dyDescent="0.3">
      <c r="A185" s="444" t="s">
        <v>217</v>
      </c>
      <c r="B185" s="445"/>
      <c r="C185" s="445"/>
      <c r="D185" s="445"/>
      <c r="E185" s="445"/>
      <c r="F185" s="446"/>
      <c r="G185" s="38"/>
    </row>
    <row r="186" spans="1:8" x14ac:dyDescent="0.25">
      <c r="A186" s="487"/>
      <c r="B186" s="488"/>
      <c r="C186" s="488"/>
      <c r="D186" s="488"/>
      <c r="E186" s="488"/>
      <c r="F186" s="18" t="s">
        <v>3</v>
      </c>
      <c r="G186" s="38"/>
    </row>
    <row r="187" spans="1:8" ht="15.75" thickBot="1" x14ac:dyDescent="0.3">
      <c r="A187" s="456" t="s">
        <v>130</v>
      </c>
      <c r="B187" s="457"/>
      <c r="C187" s="457"/>
      <c r="D187" s="457"/>
      <c r="E187" s="457"/>
      <c r="F187" s="149">
        <f>SUM('Task Agreement Form'!E377:E378)</f>
        <v>9.2166323347112208E-2</v>
      </c>
      <c r="G187" s="38"/>
    </row>
    <row r="188" spans="1:8" ht="16.5" thickBot="1" x14ac:dyDescent="0.3">
      <c r="A188" s="450" t="s">
        <v>218</v>
      </c>
      <c r="B188" s="451"/>
      <c r="C188" s="451"/>
      <c r="D188" s="451"/>
      <c r="E188" s="452"/>
      <c r="F188" s="150">
        <f>SUM(F187:F187)</f>
        <v>9.2166323347112208E-2</v>
      </c>
      <c r="G188" s="38"/>
    </row>
    <row r="189" spans="1:8" ht="16.5" thickBot="1" x14ac:dyDescent="0.3">
      <c r="A189" s="463"/>
      <c r="B189" s="463"/>
      <c r="C189" s="463"/>
      <c r="D189" s="463"/>
      <c r="E189" s="463"/>
      <c r="F189" s="463"/>
    </row>
    <row r="190" spans="1:8" ht="16.5" thickBot="1" x14ac:dyDescent="0.3">
      <c r="A190" s="444" t="s">
        <v>219</v>
      </c>
      <c r="B190" s="445"/>
      <c r="C190" s="445"/>
      <c r="D190" s="445"/>
      <c r="E190" s="445"/>
      <c r="F190" s="446"/>
      <c r="G190" s="38"/>
    </row>
    <row r="191" spans="1:8" x14ac:dyDescent="0.25">
      <c r="A191" s="487"/>
      <c r="B191" s="488"/>
      <c r="C191" s="488"/>
      <c r="D191" s="488"/>
      <c r="E191" s="488"/>
      <c r="F191" s="18" t="s">
        <v>3</v>
      </c>
      <c r="G191" s="38"/>
    </row>
    <row r="192" spans="1:8" ht="15.75" thickBot="1" x14ac:dyDescent="0.3">
      <c r="A192" s="456" t="s">
        <v>130</v>
      </c>
      <c r="B192" s="457"/>
      <c r="C192" s="457"/>
      <c r="D192" s="457"/>
      <c r="E192" s="457"/>
      <c r="F192" s="149">
        <f>SUM('Task Agreement Form'!E382)</f>
        <v>19.354927902893564</v>
      </c>
      <c r="G192" s="38"/>
    </row>
    <row r="193" spans="1:7" ht="16.5" thickBot="1" x14ac:dyDescent="0.3">
      <c r="A193" s="450" t="s">
        <v>220</v>
      </c>
      <c r="B193" s="451"/>
      <c r="C193" s="451"/>
      <c r="D193" s="451"/>
      <c r="E193" s="452"/>
      <c r="F193" s="150">
        <f>SUM(F192:F192)</f>
        <v>19.354927902893564</v>
      </c>
      <c r="G193" s="38"/>
    </row>
    <row r="194" spans="1:7" ht="16.5" thickBot="1" x14ac:dyDescent="0.3">
      <c r="A194" s="463"/>
      <c r="B194" s="463"/>
      <c r="C194" s="463"/>
      <c r="D194" s="463"/>
      <c r="E194" s="463"/>
      <c r="F194" s="463"/>
    </row>
    <row r="195" spans="1:7" ht="16.5" thickBot="1" x14ac:dyDescent="0.3">
      <c r="A195" s="440" t="s">
        <v>131</v>
      </c>
      <c r="B195" s="441"/>
      <c r="C195" s="441"/>
      <c r="D195" s="441"/>
      <c r="E195" s="442"/>
      <c r="F195" s="174">
        <f>SUM(F193,F188,F183,F171,F166,F149)</f>
        <v>100.00000000000001</v>
      </c>
      <c r="G195" s="38"/>
    </row>
    <row r="196" spans="1:7" x14ac:dyDescent="0.25"/>
    <row r="197" spans="1:7" x14ac:dyDescent="0.25"/>
    <row r="198" spans="1:7" x14ac:dyDescent="0.25"/>
    <row r="199" spans="1:7" hidden="1" x14ac:dyDescent="0.25">
      <c r="A199"/>
      <c r="F199"/>
    </row>
    <row r="200" spans="1:7" hidden="1" x14ac:dyDescent="0.25">
      <c r="A200"/>
      <c r="F200"/>
    </row>
    <row r="201" spans="1:7" hidden="1" x14ac:dyDescent="0.25">
      <c r="A201"/>
      <c r="F201"/>
    </row>
    <row r="202" spans="1:7" hidden="1" x14ac:dyDescent="0.25">
      <c r="A202"/>
      <c r="F202"/>
    </row>
    <row r="203" spans="1:7" x14ac:dyDescent="0.25">
      <c r="A203"/>
      <c r="F203"/>
    </row>
    <row r="204" spans="1:7" x14ac:dyDescent="0.25"/>
    <row r="205" spans="1:7" x14ac:dyDescent="0.25"/>
    <row r="206" spans="1:7" x14ac:dyDescent="0.25"/>
    <row r="207" spans="1:7" x14ac:dyDescent="0.25"/>
    <row r="208" spans="1:7"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sheetData>
  <sheetProtection algorithmName="SHA-512" hashValue="hM0AQZ5Sryvr+w5uhGg1wnV3cy0cG8SxLei/pxoKorEFxNWbl5v23DvkgEsdZJ5iEeVyoTJ8lGBgJNtdA3R1uw==" saltValue="sxgjMGspo66kS+zsZ/p4cg==" spinCount="100000" sheet="1" objects="1" scenarios="1"/>
  <customSheetViews>
    <customSheetView guid="{095D3056-7C6D-4AD9-932B-67D448ED418A}" hiddenRows="1" hiddenColumns="1" topLeftCell="A136">
      <selection activeCell="G8" sqref="G8"/>
      <rowBreaks count="2" manualBreakCount="2">
        <brk id="47" max="16383" man="1"/>
        <brk id="147" max="16383" man="1"/>
      </rowBreaks>
      <pageMargins left="0.25" right="0.25" top="0.75" bottom="0.75" header="0.3" footer="0.3"/>
      <pageSetup paperSize="9" scale="63" orientation="landscape" r:id="rId1"/>
    </customSheetView>
    <customSheetView guid="{ECBE1D04-9C4A-4890-93BD-FB1233391CC8}" hiddenRows="1" hiddenColumns="1">
      <selection activeCell="G8" sqref="G8"/>
      <rowBreaks count="2" manualBreakCount="2">
        <brk id="47" max="16383" man="1"/>
        <brk id="147" max="16383" man="1"/>
      </rowBreaks>
      <pageMargins left="0.25" right="0.25" top="0.75" bottom="0.75" header="0.3" footer="0.3"/>
      <pageSetup paperSize="9" scale="63" orientation="landscape" r:id="rId2"/>
    </customSheetView>
    <customSheetView guid="{54E88B6C-05E8-4ADB-9CA8-1A8428C4938E}" hiddenRows="1" hiddenColumns="1" topLeftCell="A37">
      <selection activeCell="G8" sqref="G8"/>
      <rowBreaks count="2" manualBreakCount="2">
        <brk id="47" max="16383" man="1"/>
        <brk id="147" max="16383" man="1"/>
      </rowBreaks>
      <pageMargins left="0.25" right="0.25" top="0.75" bottom="0.75" header="0.3" footer="0.3"/>
      <pageSetup paperSize="9" scale="63" orientation="landscape" r:id="rId3"/>
    </customSheetView>
  </customSheetViews>
  <mergeCells count="53">
    <mergeCell ref="A190:F190"/>
    <mergeCell ref="A191:E191"/>
    <mergeCell ref="A192:E192"/>
    <mergeCell ref="A193:E193"/>
    <mergeCell ref="A194:F194"/>
    <mergeCell ref="A185:F185"/>
    <mergeCell ref="A186:E186"/>
    <mergeCell ref="A187:E187"/>
    <mergeCell ref="A188:E188"/>
    <mergeCell ref="A189:F189"/>
    <mergeCell ref="A184:F184"/>
    <mergeCell ref="G1:H5"/>
    <mergeCell ref="G7:H7"/>
    <mergeCell ref="A195:E195"/>
    <mergeCell ref="A168:F168"/>
    <mergeCell ref="A169:E169"/>
    <mergeCell ref="A170:E170"/>
    <mergeCell ref="A171:E171"/>
    <mergeCell ref="A173:F173"/>
    <mergeCell ref="A174:E174"/>
    <mergeCell ref="B177:E177"/>
    <mergeCell ref="B178:E178"/>
    <mergeCell ref="B179:E179"/>
    <mergeCell ref="B180:E180"/>
    <mergeCell ref="B181:E181"/>
    <mergeCell ref="B182:E182"/>
    <mergeCell ref="A7:F7"/>
    <mergeCell ref="A106:F106"/>
    <mergeCell ref="B1:D1"/>
    <mergeCell ref="E2:F2"/>
    <mergeCell ref="C4:F4"/>
    <mergeCell ref="D3:F3"/>
    <mergeCell ref="B5:C5"/>
    <mergeCell ref="E5:F5"/>
    <mergeCell ref="A2:D2"/>
    <mergeCell ref="A3:C3"/>
    <mergeCell ref="A4:B4"/>
    <mergeCell ref="A148:E148"/>
    <mergeCell ref="A154:D162"/>
    <mergeCell ref="A183:E183"/>
    <mergeCell ref="A164:D164"/>
    <mergeCell ref="A153:F153"/>
    <mergeCell ref="A149:E149"/>
    <mergeCell ref="A150:F150"/>
    <mergeCell ref="A151:F151"/>
    <mergeCell ref="A165:D165"/>
    <mergeCell ref="A166:E166"/>
    <mergeCell ref="A176:F176"/>
    <mergeCell ref="A175:E175"/>
    <mergeCell ref="A167:F167"/>
    <mergeCell ref="A152:D152"/>
    <mergeCell ref="A163:D163"/>
    <mergeCell ref="A172:F172"/>
  </mergeCells>
  <pageMargins left="0.23622047244094491" right="0.23622047244094491" top="0.74803149606299213" bottom="0.59055118110236227" header="0.31496062992125984" footer="0.19685039370078741"/>
  <pageSetup paperSize="9" scale="93" fitToHeight="0" orientation="portrait" r:id="rId4"/>
  <ignoredErrors>
    <ignoredError sqref="F170:F171 F177:F182 F107:F147 H9:H90 F9:F62 F149 F154:F162 F164 F64:F105 H92 H94:H105" evalErro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Task Agreement Form</vt:lpstr>
      <vt:lpstr>AddendumA - Module &amp; CESM codes</vt:lpstr>
      <vt:lpstr>AddendumB - Section 2 calculati</vt:lpstr>
      <vt:lpstr>DO NOT COMPLETE - HEMIS</vt:lpstr>
      <vt:lpstr>'Task Agreement Form'!Print_Area</vt:lpstr>
    </vt:vector>
  </TitlesOfParts>
  <Company>North-West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Reinette Koekemoer</dc:creator>
  <cp:lastModifiedBy>Byron Bunt</cp:lastModifiedBy>
  <cp:lastPrinted>2024-08-27T11:37:08Z</cp:lastPrinted>
  <dcterms:created xsi:type="dcterms:W3CDTF">2013-10-21T08:56:53Z</dcterms:created>
  <dcterms:modified xsi:type="dcterms:W3CDTF">2025-01-15T15:12:30Z</dcterms:modified>
</cp:coreProperties>
</file>