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natha\Documents\GitHub\ai-pothole-models\modules\area_estimation\"/>
    </mc:Choice>
  </mc:AlternateContent>
  <xr:revisionPtr revIDLastSave="0" documentId="13_ncr:1_{75D1F49B-9C1E-4174-A1E1-E83C57652CB2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7" i="1" l="1"/>
  <c r="H3" i="1"/>
  <c r="H4" i="1"/>
  <c r="H5" i="1"/>
  <c r="H6" i="1"/>
  <c r="H7" i="1"/>
  <c r="H8" i="1"/>
  <c r="H9" i="1"/>
  <c r="G4" i="1"/>
  <c r="G5" i="1"/>
  <c r="G6" i="1"/>
  <c r="G7" i="1"/>
  <c r="G8" i="1"/>
  <c r="G9" i="1"/>
  <c r="G3" i="1"/>
  <c r="F9" i="1"/>
  <c r="F8" i="1"/>
  <c r="F7" i="1"/>
  <c r="F6" i="1"/>
  <c r="F5" i="1"/>
  <c r="F4" i="1"/>
  <c r="F3" i="1"/>
</calcChain>
</file>

<file path=xl/sharedStrings.xml><?xml version="1.0" encoding="utf-8"?>
<sst xmlns="http://schemas.openxmlformats.org/spreadsheetml/2006/main" count="34" uniqueCount="33">
  <si>
    <t>Rectangle</t>
  </si>
  <si>
    <t>(508, 1484)</t>
  </si>
  <si>
    <t>(2816, 2460)</t>
  </si>
  <si>
    <t>(1340, 1096)</t>
  </si>
  <si>
    <t>(1944, 1220)</t>
  </si>
  <si>
    <t>(1662, 1972)</t>
  </si>
  <si>
    <t>(1468, 980)</t>
  </si>
  <si>
    <t>(1828, 1032)</t>
  </si>
  <si>
    <t>(1766, 954)</t>
  </si>
  <si>
    <t>(1520, 928)</t>
  </si>
  <si>
    <t>(1548, 894)</t>
  </si>
  <si>
    <t>(1738, 907)</t>
  </si>
  <si>
    <t>(1718, 878)</t>
  </si>
  <si>
    <t>(1706, 857)</t>
  </si>
  <si>
    <t>(1576, 851)</t>
  </si>
  <si>
    <t>(1564, 869)</t>
  </si>
  <si>
    <t>(1642, 1158)</t>
  </si>
  <si>
    <t>(1648, 1006)</t>
  </si>
  <si>
    <t>(1643, 941)</t>
  </si>
  <si>
    <t>(1643, 900)</t>
  </si>
  <si>
    <t>(1641, 873)</t>
  </si>
  <si>
    <t>(1641, 854)</t>
  </si>
  <si>
    <t>Distance from camera to
 centre of rectangle (pixels)</t>
  </si>
  <si>
    <t>Scaling Factor Needed
(m2/pixel)</t>
  </si>
  <si>
    <t>Bounding box coordinates
(top left, bottom right)</t>
  </si>
  <si>
    <t>y-axis distance from camera
(pixels)</t>
  </si>
  <si>
    <t>a</t>
  </si>
  <si>
    <t>b</t>
  </si>
  <si>
    <t>c</t>
  </si>
  <si>
    <t>d</t>
  </si>
  <si>
    <t>Bounding box area
(pixel^2)</t>
  </si>
  <si>
    <t>Actual bounding box area
(m^2)</t>
  </si>
  <si>
    <t>Scaling Factor Needed
(m^2/pixel^2)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</si>
</sst>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 vertical="center" wrapText="1"/>
    </xf>
    <xf numFmtId="164" fontId="0" fillId="0" borderId="0" xfId="0" applyNumberFormat="1"/>
    <xf numFmtId="164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Scaling Factor Needed
(m2/pixel2)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Sheet1!$D$16</c:f>
              <c:strCache>
                <c:ptCount val="1"/>
                <c:pt idx="0">
                  <c:v>Scaling Factor Needed
(m2/pixel)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2.00864433952508E-2"/>
                  <c:y val="-1.0522396304875599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CA" baseline="0"/>
                      <a:t>y </a:t>
                    </a:r>
                    <a:r>
                      <a:rPr lang="en-CA" sz="1050" baseline="0"/>
                      <a:t>= 6E+22x</a:t>
                    </a:r>
                    <a:r>
                      <a:rPr lang="en-CA" sz="1050" baseline="30000"/>
                      <a:t>-9.085</a:t>
                    </a:r>
                    <a:endParaRPr lang="en-CA"/>
                  </a:p>
                </c:rich>
              </c:tx>
              <c:numFmt formatCode="0.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CA"/>
                </a:p>
              </c:txPr>
            </c:trendlineLbl>
          </c:trendline>
          <c:xVal>
            <c:numRef>
              <c:f>Sheet1!$C$17:$C$23</c:f>
              <c:numCache>
                <c:formatCode>General</c:formatCode>
                <c:ptCount val="7"/>
                <c:pt idx="0">
                  <c:v>1972</c:v>
                </c:pt>
                <c:pt idx="1">
                  <c:v>1158</c:v>
                </c:pt>
                <c:pt idx="2">
                  <c:v>1006</c:v>
                </c:pt>
                <c:pt idx="3">
                  <c:v>941</c:v>
                </c:pt>
                <c:pt idx="4">
                  <c:v>900</c:v>
                </c:pt>
                <c:pt idx="5">
                  <c:v>873</c:v>
                </c:pt>
                <c:pt idx="6">
                  <c:v>854</c:v>
                </c:pt>
              </c:numCache>
            </c:numRef>
          </c:xVal>
          <c:yVal>
            <c:numRef>
              <c:f>Sheet1!$D$17:$D$23</c:f>
              <c:numCache>
                <c:formatCode>0.000000000000000</c:formatCode>
                <c:ptCount val="7"/>
                <c:pt idx="0">
                  <c:v>1.1098247009688326E-7</c:v>
                </c:pt>
                <c:pt idx="1">
                  <c:v>3.3379619739371929E-6</c:v>
                </c:pt>
                <c:pt idx="2">
                  <c:v>1.3354700854700855E-5</c:v>
                </c:pt>
                <c:pt idx="3">
                  <c:v>3.908692933083177E-5</c:v>
                </c:pt>
                <c:pt idx="4">
                  <c:v>1.0121457489878542E-4</c:v>
                </c:pt>
                <c:pt idx="5">
                  <c:v>1.8037518037518038E-4</c:v>
                </c:pt>
                <c:pt idx="6">
                  <c:v>3.2051282051282051E-4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C2-4D36-A40A-793876FDF1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7902992"/>
        <c:axId val="767901552"/>
      </c:scatterChart>
      <c:valAx>
        <c:axId val="767902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Distance</a:t>
                </a:r>
                <a:r>
                  <a:rPr lang="en-CA" baseline="0"/>
                  <a:t> from camera y-axis (pixels)</a:t>
                </a:r>
              </a:p>
              <a:p>
                <a:pPr>
                  <a:defRPr/>
                </a:pP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901552"/>
        <c:crosses val="autoZero"/>
        <c:crossBetween val="midCat"/>
      </c:valAx>
      <c:valAx>
        <c:axId val="76790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Scaling Factor</a:t>
                </a:r>
                <a:r>
                  <a:rPr lang="en-CA" baseline="0"/>
                  <a:t> (m2/pixel)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A"/>
            </a:p>
          </c:txPr>
        </c:title>
        <c:numFmt formatCode="0.00000000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902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1085850</xdr:colOff>
      <xdr:row>25</xdr:row>
      <xdr:rowOff>47623</xdr:rowOff>
    </xdr:from>
    <xdr:to>
      <xdr:col>9</xdr:col>
      <xdr:colOff>342899</xdr:colOff>
      <xdr:row>57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961356-42CE-C214-08C8-6ED8C7A36B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7"/>
  <sheetViews>
    <sheetView tabSelected="1" workbookViewId="0">
      <selection activeCell="H3" sqref="H3"/>
    </sheetView>
  </sheetViews>
  <sheetFormatPr defaultRowHeight="14.25" x14ac:dyDescent="0.45"/>
  <cols>
    <col min="2" max="2" width="24.06640625" bestFit="1" customWidth="1"/>
    <col min="3" max="3" width="24.33203125" bestFit="1" customWidth="1"/>
    <col min="4" max="4" width="29.6640625" bestFit="1" customWidth="1"/>
    <col min="5" max="5" width="15.3984375" customWidth="1"/>
    <col min="6" max="6" width="32.73046875" customWidth="1"/>
    <col min="7" max="7" width="22.19921875" bestFit="1" customWidth="1"/>
    <col min="8" max="8" width="19.3984375" bestFit="1" customWidth="1"/>
    <col min="9" max="9" width="7.796875" bestFit="1" customWidth="1"/>
  </cols>
  <sheetData>
    <row r="1" spans="1:10" x14ac:dyDescent="0.45">
      <c r="D1" s="8"/>
      <c r="E1" s="8"/>
    </row>
    <row r="2" spans="1:10" ht="28.5" x14ac:dyDescent="0.45">
      <c r="A2" s="3" t="s">
        <v>0</v>
      </c>
      <c r="B2" s="4" t="s">
        <v>22</v>
      </c>
      <c r="C2" s="4" t="s">
        <v>25</v>
      </c>
      <c r="D2" s="9" t="s">
        <v>24</v>
      </c>
      <c r="E2" s="10"/>
      <c r="F2" s="4" t="s">
        <v>30</v>
      </c>
      <c r="G2" s="4" t="s">
        <v>31</v>
      </c>
      <c r="H2" s="4" t="s">
        <v>32</v>
      </c>
      <c r="I2" s="4"/>
      <c r="J2" s="4"/>
    </row>
    <row r="3" spans="1:10" x14ac:dyDescent="0.45">
      <c r="A3">
        <v>1</v>
      </c>
      <c r="B3" s="1" t="s">
        <v>5</v>
      </c>
      <c r="C3">
        <v>1972</v>
      </c>
      <c r="D3" s="1" t="s">
        <v>1</v>
      </c>
      <c r="E3" s="1" t="s">
        <v>2</v>
      </c>
      <c r="F3">
        <f>(2816-508)*(2460-1484)</f>
        <v>2252608</v>
      </c>
      <c r="G3">
        <f>0.5*0.5</f>
        <v>0.25</v>
      </c>
      <c r="H3" s="6">
        <f>G3/F3</f>
        <v>1.1098247009688326E-7</v>
      </c>
    </row>
    <row r="4" spans="1:10" x14ac:dyDescent="0.45">
      <c r="A4">
        <v>2</v>
      </c>
      <c r="B4" s="1" t="s">
        <v>16</v>
      </c>
      <c r="C4">
        <v>1158</v>
      </c>
      <c r="D4" s="1" t="s">
        <v>3</v>
      </c>
      <c r="E4" s="1" t="s">
        <v>4</v>
      </c>
      <c r="F4">
        <f>(1944-1340)*(1220-1096)</f>
        <v>74896</v>
      </c>
      <c r="G4">
        <f t="shared" ref="G4:G9" si="0">0.5*0.5</f>
        <v>0.25</v>
      </c>
      <c r="H4" s="6">
        <f t="shared" ref="H4:H9" si="1">G4/F4</f>
        <v>3.3379619739371929E-6</v>
      </c>
    </row>
    <row r="5" spans="1:10" x14ac:dyDescent="0.45">
      <c r="A5">
        <v>3</v>
      </c>
      <c r="B5" s="5" t="s">
        <v>17</v>
      </c>
      <c r="C5" s="2">
        <v>1006</v>
      </c>
      <c r="D5" s="1" t="s">
        <v>6</v>
      </c>
      <c r="E5" s="1" t="s">
        <v>7</v>
      </c>
      <c r="F5">
        <f>(1828-1468)*(1032-980)</f>
        <v>18720</v>
      </c>
      <c r="G5">
        <f t="shared" si="0"/>
        <v>0.25</v>
      </c>
      <c r="H5" s="6">
        <f t="shared" si="1"/>
        <v>1.3354700854700855E-5</v>
      </c>
      <c r="I5" s="2"/>
    </row>
    <row r="6" spans="1:10" x14ac:dyDescent="0.45">
      <c r="A6">
        <v>4</v>
      </c>
      <c r="B6" s="5" t="s">
        <v>18</v>
      </c>
      <c r="C6" s="2">
        <v>941</v>
      </c>
      <c r="D6" s="1" t="s">
        <v>9</v>
      </c>
      <c r="E6" s="1" t="s">
        <v>8</v>
      </c>
      <c r="F6">
        <f>(1766-1520)*(954-928)</f>
        <v>6396</v>
      </c>
      <c r="G6">
        <f t="shared" si="0"/>
        <v>0.25</v>
      </c>
      <c r="H6" s="6">
        <f t="shared" si="1"/>
        <v>3.908692933083177E-5</v>
      </c>
      <c r="I6" s="2"/>
    </row>
    <row r="7" spans="1:10" x14ac:dyDescent="0.45">
      <c r="A7">
        <v>5</v>
      </c>
      <c r="B7" s="5" t="s">
        <v>19</v>
      </c>
      <c r="C7" s="2">
        <v>900</v>
      </c>
      <c r="D7" s="1" t="s">
        <v>10</v>
      </c>
      <c r="E7" s="1" t="s">
        <v>11</v>
      </c>
      <c r="F7">
        <f>(1738-1548)*(907-894)</f>
        <v>2470</v>
      </c>
      <c r="G7">
        <f t="shared" si="0"/>
        <v>0.25</v>
      </c>
      <c r="H7" s="6">
        <f t="shared" si="1"/>
        <v>1.0121457489878542E-4</v>
      </c>
      <c r="I7" s="2"/>
    </row>
    <row r="8" spans="1:10" x14ac:dyDescent="0.45">
      <c r="A8">
        <v>6</v>
      </c>
      <c r="B8" s="5" t="s">
        <v>20</v>
      </c>
      <c r="C8" s="2">
        <v>873</v>
      </c>
      <c r="D8" s="1" t="s">
        <v>15</v>
      </c>
      <c r="E8" s="1" t="s">
        <v>12</v>
      </c>
      <c r="F8">
        <f>(1718-1564)*(878-869)</f>
        <v>1386</v>
      </c>
      <c r="G8">
        <f t="shared" si="0"/>
        <v>0.25</v>
      </c>
      <c r="H8" s="6">
        <f t="shared" si="1"/>
        <v>1.8037518037518038E-4</v>
      </c>
      <c r="I8" s="2"/>
    </row>
    <row r="9" spans="1:10" x14ac:dyDescent="0.45">
      <c r="A9">
        <v>7</v>
      </c>
      <c r="B9" s="5" t="s">
        <v>21</v>
      </c>
      <c r="C9" s="2">
        <v>854</v>
      </c>
      <c r="D9" s="1" t="s">
        <v>14</v>
      </c>
      <c r="E9" s="1" t="s">
        <v>13</v>
      </c>
      <c r="F9">
        <f>(1706-1576)*(857-851)</f>
        <v>780</v>
      </c>
      <c r="G9">
        <f t="shared" si="0"/>
        <v>0.25</v>
      </c>
      <c r="H9" s="6">
        <f t="shared" si="1"/>
        <v>3.2051282051282051E-4</v>
      </c>
      <c r="I9" s="2"/>
    </row>
    <row r="16" spans="1:10" ht="28.5" x14ac:dyDescent="0.45">
      <c r="C16" s="4" t="s">
        <v>25</v>
      </c>
      <c r="D16" s="11" t="s">
        <v>23</v>
      </c>
      <c r="G16" s="4"/>
    </row>
    <row r="17" spans="3:8" x14ac:dyDescent="0.45">
      <c r="C17">
        <v>1972</v>
      </c>
      <c r="D17" s="6">
        <v>1.1098247009688326E-7</v>
      </c>
      <c r="F17" s="7" t="s">
        <v>26</v>
      </c>
      <c r="G17">
        <v>-2.2788150560381401E-4</v>
      </c>
      <c r="H17">
        <f>G17/(G18+G19*(C3)+G20*(C3*C3))</f>
        <v>4.7384404867829322E-7</v>
      </c>
    </row>
    <row r="18" spans="3:8" x14ac:dyDescent="0.45">
      <c r="C18">
        <v>1158</v>
      </c>
      <c r="D18" s="6">
        <v>3.3379619739371929E-6</v>
      </c>
      <c r="F18" s="7" t="s">
        <v>27</v>
      </c>
      <c r="G18">
        <v>-249.575444271701</v>
      </c>
    </row>
    <row r="19" spans="3:8" x14ac:dyDescent="0.45">
      <c r="C19" s="2">
        <v>1006</v>
      </c>
      <c r="D19" s="6">
        <v>1.3354700854700855E-5</v>
      </c>
      <c r="F19" s="7" t="s">
        <v>28</v>
      </c>
      <c r="G19">
        <v>0.60361848274124597</v>
      </c>
    </row>
    <row r="20" spans="3:8" x14ac:dyDescent="0.45">
      <c r="C20" s="2">
        <v>941</v>
      </c>
      <c r="D20" s="6">
        <v>3.908692933083177E-5</v>
      </c>
      <c r="F20" s="7" t="s">
        <v>29</v>
      </c>
      <c r="G20">
        <v>-3.6558500089469299E-4</v>
      </c>
    </row>
    <row r="21" spans="3:8" x14ac:dyDescent="0.45">
      <c r="C21" s="2">
        <v>900</v>
      </c>
      <c r="D21" s="6">
        <v>1.0121457489878542E-4</v>
      </c>
      <c r="F21" s="6"/>
    </row>
    <row r="22" spans="3:8" x14ac:dyDescent="0.45">
      <c r="C22" s="2">
        <v>873</v>
      </c>
      <c r="D22" s="6">
        <v>1.8037518037518038E-4</v>
      </c>
      <c r="F22" s="6"/>
    </row>
    <row r="23" spans="3:8" x14ac:dyDescent="0.45">
      <c r="C23" s="2">
        <v>854</v>
      </c>
      <c r="D23" s="6">
        <v>3.2051282051282051E-4</v>
      </c>
      <c r="F23" s="6"/>
    </row>
    <row r="24" spans="3:8" x14ac:dyDescent="0.45">
      <c r="D24" s="2"/>
    </row>
    <row r="25" spans="3:8" x14ac:dyDescent="0.45">
      <c r="D25" s="2"/>
    </row>
    <row r="26" spans="3:8" x14ac:dyDescent="0.45">
      <c r="D26" s="2"/>
    </row>
    <row r="27" spans="3:8" x14ac:dyDescent="0.45">
      <c r="D27" s="2"/>
    </row>
  </sheetData>
  <mergeCells count="2">
    <mergeCell ref="D1:E1"/>
    <mergeCell ref="D2:E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Gawargy</dc:creator>
  <cp:lastModifiedBy>Nathan Gawargy</cp:lastModifiedBy>
  <dcterms:created xsi:type="dcterms:W3CDTF">2015-06-05T18:17:20Z</dcterms:created>
  <dcterms:modified xsi:type="dcterms:W3CDTF">2025-03-11T02:01:14Z</dcterms:modified>
</cp:coreProperties>
</file>