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claws5\OneDrive\Documents\PhD\Lab work\Mobula dissection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4" i="1" l="1"/>
  <c r="I5" i="1"/>
  <c r="I6" i="1"/>
  <c r="I7" i="1"/>
  <c r="I8" i="1"/>
  <c r="I9" i="1"/>
  <c r="I4" i="1"/>
  <c r="J5" i="1"/>
  <c r="K5" i="1"/>
  <c r="M5" i="1" s="1"/>
  <c r="P5" i="1" s="1"/>
  <c r="L5" i="1"/>
  <c r="N5" i="1" s="1"/>
  <c r="O5" i="1"/>
  <c r="J6" i="1"/>
  <c r="K6" i="1"/>
  <c r="L6" i="1"/>
  <c r="O6" i="1"/>
  <c r="J7" i="1"/>
  <c r="K7" i="1"/>
  <c r="L7" i="1"/>
  <c r="O7" i="1"/>
  <c r="J8" i="1"/>
  <c r="K8" i="1"/>
  <c r="L8" i="1"/>
  <c r="N8" i="1" s="1"/>
  <c r="O8" i="1"/>
  <c r="J9" i="1"/>
  <c r="K9" i="1"/>
  <c r="L9" i="1"/>
  <c r="N9" i="1" s="1"/>
  <c r="O9" i="1"/>
  <c r="O4" i="1"/>
  <c r="L4" i="1"/>
  <c r="K4" i="1"/>
  <c r="J4" i="1"/>
  <c r="M4" i="1" s="1"/>
  <c r="R3" i="1"/>
  <c r="R2" i="1"/>
  <c r="M9" i="1" l="1"/>
  <c r="P9" i="1" s="1"/>
  <c r="M8" i="1"/>
  <c r="P8" i="1" s="1"/>
  <c r="M7" i="1"/>
  <c r="N7" i="1"/>
  <c r="M6" i="1"/>
  <c r="N4" i="1"/>
  <c r="N6" i="1"/>
  <c r="P6" i="1" s="1"/>
  <c r="H2" i="1"/>
</calcChain>
</file>

<file path=xl/sharedStrings.xml><?xml version="1.0" encoding="utf-8"?>
<sst xmlns="http://schemas.openxmlformats.org/spreadsheetml/2006/main" count="24" uniqueCount="24">
  <si>
    <t>Sample</t>
  </si>
  <si>
    <t>Sample (g)</t>
  </si>
  <si>
    <t>Cellulose (g)</t>
  </si>
  <si>
    <t>Energy content (MJ/kg)</t>
  </si>
  <si>
    <t>Bomb #</t>
  </si>
  <si>
    <t>ORG38-1</t>
  </si>
  <si>
    <t>ORG38-2</t>
  </si>
  <si>
    <t>ORG38-3</t>
  </si>
  <si>
    <t>ORG39-1</t>
  </si>
  <si>
    <t>ORG39-2</t>
  </si>
  <si>
    <t>ORG39-3</t>
  </si>
  <si>
    <t>Cellulose 1</t>
  </si>
  <si>
    <t>Cellulose 2</t>
  </si>
  <si>
    <t>Mean cellulose (MJ/kg)</t>
  </si>
  <si>
    <t xml:space="preserve">SAMPLE DESCRIPTION </t>
  </si>
  <si>
    <t>Total Weight</t>
  </si>
  <si>
    <t>Cellulose Weight</t>
  </si>
  <si>
    <t>Sample Weight</t>
  </si>
  <si>
    <t>% Cellulose</t>
  </si>
  <si>
    <t>% Sample</t>
  </si>
  <si>
    <t>Total Energy</t>
  </si>
  <si>
    <t>Sample Energy</t>
  </si>
  <si>
    <t>Cellulose Value bomb 1</t>
  </si>
  <si>
    <t>Cellulose value bomb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</si>
</sst>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1" fillId="2" borderId="0" xfId="1"/>
    <xf numFmtId="164" fontId="1" fillId="2" borderId="0" xfId="1" applyNumberFormat="1"/>
    <xf numFmtId="0" fontId="0" fillId="0" borderId="1" xfId="0" applyBorder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F6" sqref="F6"/>
    </sheetView>
  </sheetViews>
  <sheetFormatPr defaultRowHeight="14.4" x14ac:dyDescent="0.3"/>
  <cols>
    <col min="1" max="1" width="9.77734375" bestFit="1" customWidth="1"/>
    <col min="2" max="2" width="10.77734375" bestFit="1" customWidth="1"/>
    <col min="4" max="4" width="19.88671875" bestFit="1" customWidth="1"/>
    <col min="7" max="7" width="19.88671875" bestFit="1" customWidth="1"/>
    <col min="8" max="8" width="8.88671875" style="5"/>
    <col min="9" max="9" width="12.88671875" customWidth="1"/>
    <col min="16" max="16" width="8.88671875" style="2"/>
    <col min="17" max="17" width="20.109375" bestFit="1" customWidth="1"/>
  </cols>
  <sheetData>
    <row r="1" spans="1:18" ht="28.8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6" t="s">
        <v>21</v>
      </c>
      <c r="Q1" s="1"/>
    </row>
    <row r="2" spans="1:18" x14ac:dyDescent="0.3">
      <c r="A2" t="s">
        <v>12</v>
      </c>
      <c r="B2">
        <v>0.44400000000000001</v>
      </c>
      <c r="C2">
        <v>0</v>
      </c>
      <c r="D2">
        <v>16.5379</v>
      </c>
      <c r="E2">
        <v>2</v>
      </c>
      <c r="G2" t="s">
        <v>13</v>
      </c>
      <c r="H2" s="5">
        <f>AVERAGE(D2:D3)</f>
        <v>16.414999999999999</v>
      </c>
      <c r="M2" s="2"/>
      <c r="N2" s="2"/>
      <c r="Q2" t="s">
        <v>22</v>
      </c>
      <c r="R2">
        <f>D3</f>
        <v>16.292100000000001</v>
      </c>
    </row>
    <row r="3" spans="1:18" x14ac:dyDescent="0.3">
      <c r="A3" t="s">
        <v>11</v>
      </c>
      <c r="B3">
        <v>0.45400000000000001</v>
      </c>
      <c r="C3">
        <v>0</v>
      </c>
      <c r="D3">
        <v>16.292100000000001</v>
      </c>
      <c r="E3">
        <v>1</v>
      </c>
      <c r="J3" s="3"/>
      <c r="K3" s="3"/>
      <c r="L3" s="3"/>
      <c r="M3" s="2"/>
      <c r="N3" s="2"/>
      <c r="O3" s="4"/>
      <c r="P3" s="7"/>
      <c r="Q3" t="s">
        <v>23</v>
      </c>
      <c r="R3">
        <f>D2</f>
        <v>16.5379</v>
      </c>
    </row>
    <row r="4" spans="1:18" x14ac:dyDescent="0.3">
      <c r="A4" t="s">
        <v>5</v>
      </c>
      <c r="B4">
        <v>0.14899999999999999</v>
      </c>
      <c r="C4">
        <v>0.34599999999999997</v>
      </c>
      <c r="D4">
        <v>30.645199999999999</v>
      </c>
      <c r="E4">
        <v>1</v>
      </c>
      <c r="I4" t="str">
        <f>A4</f>
        <v>ORG38-1</v>
      </c>
      <c r="J4" s="3">
        <f>B4+C4</f>
        <v>0.495</v>
      </c>
      <c r="K4" s="3">
        <f>B4</f>
        <v>0.14899999999999999</v>
      </c>
      <c r="L4" s="3">
        <f>C4</f>
        <v>0.34599999999999997</v>
      </c>
      <c r="M4" s="2">
        <f t="shared" ref="M4:M5" si="0">K4/J4</f>
        <v>0.30101010101010101</v>
      </c>
      <c r="N4" s="2">
        <f t="shared" ref="N4:N5" si="1">L4/J4</f>
        <v>0.69898989898989894</v>
      </c>
      <c r="O4" s="4">
        <f>D4</f>
        <v>30.645199999999999</v>
      </c>
      <c r="P4" s="7">
        <f t="shared" ref="P4:P9" si="2">(O4-(M4*(IF(E4=1,$R$2,$R$3))))/N4</f>
        <v>36.826159248554916</v>
      </c>
    </row>
    <row r="5" spans="1:18" x14ac:dyDescent="0.3">
      <c r="A5" t="s">
        <v>6</v>
      </c>
      <c r="B5">
        <v>0.16400000000000001</v>
      </c>
      <c r="C5">
        <v>0.35699999999999998</v>
      </c>
      <c r="D5">
        <v>30.383800000000001</v>
      </c>
      <c r="E5">
        <v>2</v>
      </c>
      <c r="I5" t="str">
        <f t="shared" ref="I5:I9" si="3">A5</f>
        <v>ORG38-2</v>
      </c>
      <c r="J5" s="3">
        <f t="shared" ref="J5:J9" si="4">B5+C5</f>
        <v>0.52100000000000002</v>
      </c>
      <c r="K5" s="3">
        <f t="shared" ref="K5:K9" si="5">B5</f>
        <v>0.16400000000000001</v>
      </c>
      <c r="L5" s="3">
        <f t="shared" ref="L5:L9" si="6">C5</f>
        <v>0.35699999999999998</v>
      </c>
      <c r="M5" s="2">
        <f t="shared" si="0"/>
        <v>0.31477927063339733</v>
      </c>
      <c r="N5" s="2">
        <f t="shared" si="1"/>
        <v>0.68522072936660261</v>
      </c>
      <c r="O5" s="4">
        <f t="shared" ref="O5:O9" si="7">D5</f>
        <v>30.383800000000001</v>
      </c>
      <c r="P5" s="7">
        <f t="shared" si="2"/>
        <v>36.744381512605045</v>
      </c>
    </row>
    <row r="6" spans="1:18" x14ac:dyDescent="0.3">
      <c r="A6" t="s">
        <v>7</v>
      </c>
      <c r="B6">
        <v>0</v>
      </c>
      <c r="C6">
        <v>0.28499999999999998</v>
      </c>
      <c r="D6">
        <v>37.734400000000001</v>
      </c>
      <c r="E6">
        <v>1</v>
      </c>
      <c r="I6" t="str">
        <f t="shared" si="3"/>
        <v>ORG38-3</v>
      </c>
      <c r="J6" s="3">
        <f t="shared" si="4"/>
        <v>0.28499999999999998</v>
      </c>
      <c r="K6" s="3">
        <f t="shared" si="5"/>
        <v>0</v>
      </c>
      <c r="L6" s="3">
        <f t="shared" si="6"/>
        <v>0.28499999999999998</v>
      </c>
      <c r="M6" s="2">
        <f t="shared" ref="M6:M9" si="8">K6/J6</f>
        <v>0</v>
      </c>
      <c r="N6" s="2">
        <f t="shared" ref="N6:N9" si="9">L6/J6</f>
        <v>1</v>
      </c>
      <c r="O6" s="4">
        <f t="shared" si="7"/>
        <v>37.734400000000001</v>
      </c>
      <c r="P6" s="7">
        <f t="shared" si="2"/>
        <v>37.734400000000001</v>
      </c>
    </row>
    <row r="7" spans="1:18" x14ac:dyDescent="0.3">
      <c r="A7" t="s">
        <v>8</v>
      </c>
      <c r="B7">
        <v>0.20100000000000001</v>
      </c>
      <c r="C7">
        <v>0.3</v>
      </c>
      <c r="D7">
        <v>29.313600000000001</v>
      </c>
      <c r="E7">
        <v>1</v>
      </c>
      <c r="I7" t="str">
        <f t="shared" si="3"/>
        <v>ORG39-1</v>
      </c>
      <c r="J7" s="3">
        <f t="shared" si="4"/>
        <v>0.501</v>
      </c>
      <c r="K7" s="3">
        <f t="shared" si="5"/>
        <v>0.20100000000000001</v>
      </c>
      <c r="L7" s="3">
        <f t="shared" si="6"/>
        <v>0.3</v>
      </c>
      <c r="M7" s="2">
        <f t="shared" si="8"/>
        <v>0.40119760479041916</v>
      </c>
      <c r="N7" s="2">
        <f t="shared" si="9"/>
        <v>0.59880239520958078</v>
      </c>
      <c r="O7" s="4">
        <f t="shared" si="7"/>
        <v>29.313600000000001</v>
      </c>
      <c r="P7" s="7">
        <f>(O7-(M7*(IF(E7=1,$R$2,$R$3))))/N7</f>
        <v>38.038005000000005</v>
      </c>
    </row>
    <row r="8" spans="1:18" x14ac:dyDescent="0.3">
      <c r="A8" t="s">
        <v>9</v>
      </c>
      <c r="B8">
        <v>0.14099999999999999</v>
      </c>
      <c r="C8">
        <v>0.28699999999999998</v>
      </c>
      <c r="D8">
        <v>30.581299999999999</v>
      </c>
      <c r="E8">
        <v>2</v>
      </c>
      <c r="I8" t="str">
        <f t="shared" si="3"/>
        <v>ORG39-2</v>
      </c>
      <c r="J8" s="3">
        <f t="shared" si="4"/>
        <v>0.42799999999999994</v>
      </c>
      <c r="K8" s="3">
        <f t="shared" si="5"/>
        <v>0.14099999999999999</v>
      </c>
      <c r="L8" s="3">
        <f t="shared" si="6"/>
        <v>0.28699999999999998</v>
      </c>
      <c r="M8" s="2">
        <f t="shared" si="8"/>
        <v>0.32943925233644861</v>
      </c>
      <c r="N8" s="2">
        <f t="shared" si="9"/>
        <v>0.67056074766355145</v>
      </c>
      <c r="O8" s="4">
        <f t="shared" si="7"/>
        <v>30.581299999999999</v>
      </c>
      <c r="P8" s="7">
        <f t="shared" si="2"/>
        <v>37.480670731707313</v>
      </c>
    </row>
    <row r="9" spans="1:18" x14ac:dyDescent="0.3">
      <c r="A9" t="s">
        <v>10</v>
      </c>
      <c r="B9">
        <v>0</v>
      </c>
      <c r="C9">
        <v>0.371</v>
      </c>
      <c r="D9">
        <v>37.257800000000003</v>
      </c>
      <c r="E9">
        <v>2</v>
      </c>
      <c r="I9" t="str">
        <f t="shared" si="3"/>
        <v>ORG39-3</v>
      </c>
      <c r="J9" s="3">
        <f t="shared" si="4"/>
        <v>0.371</v>
      </c>
      <c r="K9" s="3">
        <f t="shared" si="5"/>
        <v>0</v>
      </c>
      <c r="L9" s="3">
        <f t="shared" si="6"/>
        <v>0.371</v>
      </c>
      <c r="M9" s="2">
        <f t="shared" si="8"/>
        <v>0</v>
      </c>
      <c r="N9" s="2">
        <f t="shared" si="9"/>
        <v>1</v>
      </c>
      <c r="O9" s="4">
        <f t="shared" si="7"/>
        <v>37.257800000000003</v>
      </c>
      <c r="P9" s="7">
        <f t="shared" si="2"/>
        <v>37.257800000000003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2018-10-24T05:38:24Z</dcterms:created>
  <dcterms:modified xsi:type="dcterms:W3CDTF">2018-10-25T01:40:38Z</dcterms:modified>
</cp:coreProperties>
</file>