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at\Wang\PCC Data V2\Final.Reduced.ROM\ROM.optimized\sobol\"/>
    </mc:Choice>
  </mc:AlternateContent>
  <bookViews>
    <workbookView xWindow="0" yWindow="0" windowWidth="28800" windowHeight="12915" activeTab="3"/>
  </bookViews>
  <sheets>
    <sheet name="Theta" sheetId="1" r:id="rId1"/>
    <sheet name="S" sheetId="2" r:id="rId2"/>
    <sheet name="S1" sheetId="3" r:id="rId3"/>
    <sheet name="Test" sheetId="4" r:id="rId4"/>
  </sheets>
  <definedNames>
    <definedName name="__data___1" localSheetId="3">Test!$A$1:$G$54</definedName>
    <definedName name="__data___2" localSheetId="3">Test!$W$1:$AC$54</definedName>
    <definedName name="__data___3" localSheetId="3">Test!$AE$1:$AK$54</definedName>
    <definedName name="__data___4" localSheetId="3">Test!$AM$1:$AS$54</definedName>
    <definedName name="__data___5" localSheetId="3">Test!$AU$1:$BA$54</definedName>
    <definedName name="__standard__" localSheetId="3">Test!$O$2:$U$5</definedName>
    <definedName name="_xlnm._FilterDatabase" localSheetId="0" hidden="1">Theta!$A$1:$H$41</definedName>
    <definedName name="Output">Test!$AS$3:$AS$54</definedName>
    <definedName name="Rotated">Test!$AM$3:$AS$54</definedName>
    <definedName name="S" localSheetId="1">S!$A$1:$H$9</definedName>
    <definedName name="S1_" localSheetId="2">'S1'!$A$1:$H$9</definedName>
    <definedName name="Theta_Transpose">Test!$I$2:$M$6</definedName>
  </definedNames>
  <calcPr calcId="0"/>
</workbook>
</file>

<file path=xl/calcChain.xml><?xml version="1.0" encoding="utf-8"?>
<calcChain xmlns="http://schemas.openxmlformats.org/spreadsheetml/2006/main">
  <c r="AU4" i="4" l="1"/>
  <c r="AU5" i="4"/>
  <c r="AU6" i="4"/>
  <c r="AW6" i="4" s="1"/>
  <c r="AU7" i="4"/>
  <c r="AU8" i="4"/>
  <c r="AU9" i="4"/>
  <c r="AU10" i="4"/>
  <c r="AU11" i="4"/>
  <c r="AY11" i="4" s="1"/>
  <c r="AU12" i="4"/>
  <c r="AV12" i="4" s="1"/>
  <c r="AU13" i="4"/>
  <c r="AU14" i="4"/>
  <c r="AU15" i="4"/>
  <c r="AU16" i="4"/>
  <c r="BA16" i="4" s="1"/>
  <c r="AU17" i="4"/>
  <c r="AV17" i="4" s="1"/>
  <c r="AU18" i="4"/>
  <c r="BA18" i="4" s="1"/>
  <c r="AU19" i="4"/>
  <c r="AV19" i="4" s="1"/>
  <c r="AU20" i="4"/>
  <c r="AU21" i="4"/>
  <c r="AU22" i="4"/>
  <c r="AW22" i="4" s="1"/>
  <c r="AU23" i="4"/>
  <c r="AW23" i="4" s="1"/>
  <c r="AU24" i="4"/>
  <c r="BA24" i="4" s="1"/>
  <c r="AU25" i="4"/>
  <c r="AX25" i="4" s="1"/>
  <c r="AU26" i="4"/>
  <c r="AU27" i="4"/>
  <c r="AY27" i="4" s="1"/>
  <c r="AU28" i="4"/>
  <c r="AY28" i="4" s="1"/>
  <c r="AU29" i="4"/>
  <c r="AV29" i="4" s="1"/>
  <c r="AU30" i="4"/>
  <c r="AV30" i="4" s="1"/>
  <c r="AU31" i="4"/>
  <c r="BA31" i="4" s="1"/>
  <c r="AU32" i="4"/>
  <c r="BA32" i="4" s="1"/>
  <c r="AU33" i="4"/>
  <c r="AV33" i="4" s="1"/>
  <c r="AU34" i="4"/>
  <c r="AZ34" i="4" s="1"/>
  <c r="AU35" i="4"/>
  <c r="AV35" i="4" s="1"/>
  <c r="AU36" i="4"/>
  <c r="AU37" i="4"/>
  <c r="AU38" i="4"/>
  <c r="AW38" i="4" s="1"/>
  <c r="AU39" i="4"/>
  <c r="AU40" i="4"/>
  <c r="AU41" i="4"/>
  <c r="AU42" i="4"/>
  <c r="AU43" i="4"/>
  <c r="AY43" i="4" s="1"/>
  <c r="AU44" i="4"/>
  <c r="AV44" i="4" s="1"/>
  <c r="AU45" i="4"/>
  <c r="AU46" i="4"/>
  <c r="AU47" i="4"/>
  <c r="AU48" i="4"/>
  <c r="BA48" i="4" s="1"/>
  <c r="AU49" i="4"/>
  <c r="AV49" i="4" s="1"/>
  <c r="AU50" i="4"/>
  <c r="BA50" i="4" s="1"/>
  <c r="AU51" i="4"/>
  <c r="AV51" i="4" s="1"/>
  <c r="AU52" i="4"/>
  <c r="AU53" i="4"/>
  <c r="AU54" i="4"/>
  <c r="AW54" i="4" s="1"/>
  <c r="AV4" i="4"/>
  <c r="AW4" i="4"/>
  <c r="AX4" i="4"/>
  <c r="AY4" i="4"/>
  <c r="AZ4" i="4"/>
  <c r="BA4" i="4"/>
  <c r="AV5" i="4"/>
  <c r="AW5" i="4"/>
  <c r="AX5" i="4"/>
  <c r="AY5" i="4"/>
  <c r="AZ5" i="4"/>
  <c r="BA5" i="4"/>
  <c r="AV6" i="4"/>
  <c r="AY6" i="4"/>
  <c r="AZ6" i="4"/>
  <c r="BA6" i="4"/>
  <c r="AV7" i="4"/>
  <c r="AW7" i="4"/>
  <c r="AX7" i="4"/>
  <c r="AY7" i="4"/>
  <c r="AZ7" i="4"/>
  <c r="BA7" i="4"/>
  <c r="AV8" i="4"/>
  <c r="AW8" i="4"/>
  <c r="AX8" i="4"/>
  <c r="AY8" i="4"/>
  <c r="AZ8" i="4"/>
  <c r="BA8" i="4"/>
  <c r="AV9" i="4"/>
  <c r="AW9" i="4"/>
  <c r="AX9" i="4"/>
  <c r="AY9" i="4"/>
  <c r="AZ9" i="4"/>
  <c r="BA9" i="4"/>
  <c r="AV10" i="4"/>
  <c r="AW10" i="4"/>
  <c r="AX10" i="4"/>
  <c r="AY10" i="4"/>
  <c r="AZ10" i="4"/>
  <c r="BA10" i="4"/>
  <c r="AV11" i="4"/>
  <c r="AW11" i="4"/>
  <c r="AX11" i="4"/>
  <c r="BA12" i="4"/>
  <c r="AV13" i="4"/>
  <c r="AW13" i="4"/>
  <c r="AX13" i="4"/>
  <c r="AY13" i="4"/>
  <c r="AZ13" i="4"/>
  <c r="BA13" i="4"/>
  <c r="AV14" i="4"/>
  <c r="AW14" i="4"/>
  <c r="AX14" i="4"/>
  <c r="AY14" i="4"/>
  <c r="AZ14" i="4"/>
  <c r="BA14" i="4"/>
  <c r="AV15" i="4"/>
  <c r="AW15" i="4"/>
  <c r="AX15" i="4"/>
  <c r="AY15" i="4"/>
  <c r="AZ15" i="4"/>
  <c r="BA15" i="4"/>
  <c r="AV16" i="4"/>
  <c r="AW16" i="4"/>
  <c r="AX16" i="4"/>
  <c r="AY16" i="4"/>
  <c r="AZ16" i="4"/>
  <c r="AW19" i="4"/>
  <c r="AX19" i="4"/>
  <c r="AY19" i="4"/>
  <c r="AZ19" i="4"/>
  <c r="BA19" i="4"/>
  <c r="AV20" i="4"/>
  <c r="AW20" i="4"/>
  <c r="AX20" i="4"/>
  <c r="AY20" i="4"/>
  <c r="AZ20" i="4"/>
  <c r="BA20" i="4"/>
  <c r="AV21" i="4"/>
  <c r="AW21" i="4"/>
  <c r="AX21" i="4"/>
  <c r="AY21" i="4"/>
  <c r="AZ21" i="4"/>
  <c r="BA21" i="4"/>
  <c r="AV22" i="4"/>
  <c r="AY25" i="4"/>
  <c r="AZ25" i="4"/>
  <c r="BA25" i="4"/>
  <c r="AV26" i="4"/>
  <c r="AW26" i="4"/>
  <c r="AX26" i="4"/>
  <c r="AY26" i="4"/>
  <c r="AZ26" i="4"/>
  <c r="BA26" i="4"/>
  <c r="AV27" i="4"/>
  <c r="AW27" i="4"/>
  <c r="AX27" i="4"/>
  <c r="AW32" i="4"/>
  <c r="AX32" i="4"/>
  <c r="AY32" i="4"/>
  <c r="AZ32" i="4"/>
  <c r="AV36" i="4"/>
  <c r="AW36" i="4"/>
  <c r="AX36" i="4"/>
  <c r="AY36" i="4"/>
  <c r="AZ36" i="4"/>
  <c r="BA36" i="4"/>
  <c r="AV37" i="4"/>
  <c r="AW37" i="4"/>
  <c r="AX37" i="4"/>
  <c r="AY37" i="4"/>
  <c r="AZ37" i="4"/>
  <c r="BA37" i="4"/>
  <c r="AV38" i="4"/>
  <c r="AX38" i="4"/>
  <c r="AY38" i="4"/>
  <c r="AZ38" i="4"/>
  <c r="BA38" i="4"/>
  <c r="AV39" i="4"/>
  <c r="AW39" i="4"/>
  <c r="AX39" i="4"/>
  <c r="AY39" i="4"/>
  <c r="AZ39" i="4"/>
  <c r="BA39" i="4"/>
  <c r="AV40" i="4"/>
  <c r="AW40" i="4"/>
  <c r="AX40" i="4"/>
  <c r="AY40" i="4"/>
  <c r="AZ40" i="4"/>
  <c r="BA40" i="4"/>
  <c r="AV41" i="4"/>
  <c r="AW41" i="4"/>
  <c r="AX41" i="4"/>
  <c r="AY41" i="4"/>
  <c r="AZ41" i="4"/>
  <c r="BA41" i="4"/>
  <c r="AV42" i="4"/>
  <c r="AW42" i="4"/>
  <c r="AX42" i="4"/>
  <c r="AY42" i="4"/>
  <c r="AZ42" i="4"/>
  <c r="BA42" i="4"/>
  <c r="AV43" i="4"/>
  <c r="AW43" i="4"/>
  <c r="AX43" i="4"/>
  <c r="AZ44" i="4"/>
  <c r="BA44" i="4"/>
  <c r="AV45" i="4"/>
  <c r="AW45" i="4"/>
  <c r="AX45" i="4"/>
  <c r="AY45" i="4"/>
  <c r="AZ45" i="4"/>
  <c r="BA45" i="4"/>
  <c r="AV46" i="4"/>
  <c r="AW46" i="4"/>
  <c r="AX46" i="4"/>
  <c r="AY46" i="4"/>
  <c r="AZ46" i="4"/>
  <c r="BA46" i="4"/>
  <c r="AV47" i="4"/>
  <c r="AW47" i="4"/>
  <c r="AX47" i="4"/>
  <c r="AY47" i="4"/>
  <c r="AZ47" i="4"/>
  <c r="BA47" i="4"/>
  <c r="AV48" i="4"/>
  <c r="AW48" i="4"/>
  <c r="AX48" i="4"/>
  <c r="AY48" i="4"/>
  <c r="AZ48" i="4"/>
  <c r="AW51" i="4"/>
  <c r="AX51" i="4"/>
  <c r="AY51" i="4"/>
  <c r="AZ51" i="4"/>
  <c r="BA51" i="4"/>
  <c r="AV52" i="4"/>
  <c r="AW52" i="4"/>
  <c r="AX52" i="4"/>
  <c r="AY52" i="4"/>
  <c r="AZ52" i="4"/>
  <c r="BA52" i="4"/>
  <c r="AV53" i="4"/>
  <c r="AW53" i="4"/>
  <c r="AX53" i="4"/>
  <c r="AY53" i="4"/>
  <c r="AZ53" i="4"/>
  <c r="BA53" i="4"/>
  <c r="AV54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50" i="4"/>
  <c r="AS51" i="4"/>
  <c r="AS52" i="4"/>
  <c r="AS53" i="4"/>
  <c r="AS54" i="4"/>
  <c r="AZ3" i="4"/>
  <c r="AY3" i="4"/>
  <c r="AX3" i="4"/>
  <c r="AW3" i="4"/>
  <c r="AV3" i="4"/>
  <c r="AU3" i="4"/>
  <c r="AN4" i="4" a="1"/>
  <c r="AN4" i="4" s="1"/>
  <c r="AR4" i="4"/>
  <c r="AN5" i="4" a="1"/>
  <c r="AN5" i="4" s="1"/>
  <c r="AQ5" i="4"/>
  <c r="AR5" i="4"/>
  <c r="AN6" i="4" a="1"/>
  <c r="AP6" i="4" s="1"/>
  <c r="AQ6" i="4"/>
  <c r="AR6" i="4"/>
  <c r="AN7" i="4" a="1"/>
  <c r="AO7" i="4" s="1"/>
  <c r="AP7" i="4"/>
  <c r="AQ7" i="4"/>
  <c r="AR7" i="4"/>
  <c r="AN8" i="4" a="1"/>
  <c r="AN8" i="4" s="1"/>
  <c r="AP8" i="4"/>
  <c r="AQ8" i="4"/>
  <c r="AR8" i="4"/>
  <c r="AN9" i="4" a="1"/>
  <c r="AO9" i="4" s="1"/>
  <c r="AN10" i="4" a="1"/>
  <c r="AN10" i="4" s="1"/>
  <c r="AO10" i="4"/>
  <c r="AP10" i="4"/>
  <c r="AQ10" i="4"/>
  <c r="AR10" i="4"/>
  <c r="AN11" i="4" a="1"/>
  <c r="AN11" i="4" s="1"/>
  <c r="AO11" i="4"/>
  <c r="AP11" i="4"/>
  <c r="AQ11" i="4"/>
  <c r="AR11" i="4"/>
  <c r="AN12" i="4" a="1"/>
  <c r="AN12" i="4"/>
  <c r="AO12" i="4"/>
  <c r="AP12" i="4"/>
  <c r="AQ12" i="4"/>
  <c r="AR12" i="4"/>
  <c r="AN13" i="4" a="1"/>
  <c r="AN13" i="4"/>
  <c r="AO13" i="4"/>
  <c r="AP13" i="4"/>
  <c r="AQ13" i="4"/>
  <c r="AR13" i="4"/>
  <c r="AN14" i="4" a="1"/>
  <c r="AQ14" i="4" s="1"/>
  <c r="AO14" i="4"/>
  <c r="AN15" i="4" a="1"/>
  <c r="AN15" i="4" s="1"/>
  <c r="AO15" i="4"/>
  <c r="AP15" i="4"/>
  <c r="AQ15" i="4"/>
  <c r="AR15" i="4"/>
  <c r="AN16" i="4" a="1"/>
  <c r="AN16" i="4" s="1"/>
  <c r="AO16" i="4"/>
  <c r="AP16" i="4"/>
  <c r="AQ16" i="4"/>
  <c r="AR16" i="4"/>
  <c r="AN17" i="4" a="1"/>
  <c r="AN17" i="4"/>
  <c r="AO17" i="4"/>
  <c r="AP17" i="4"/>
  <c r="AQ17" i="4"/>
  <c r="AR17" i="4"/>
  <c r="AN18" i="4" a="1"/>
  <c r="AO18" i="4" s="1"/>
  <c r="AP18" i="4"/>
  <c r="AQ18" i="4"/>
  <c r="AR18" i="4"/>
  <c r="AN19" i="4" a="1"/>
  <c r="AN19" i="4" s="1"/>
  <c r="AO19" i="4"/>
  <c r="AP19" i="4"/>
  <c r="AQ19" i="4"/>
  <c r="AN20" i="4" a="1"/>
  <c r="AN20" i="4" s="1"/>
  <c r="AQ20" i="4"/>
  <c r="AR20" i="4"/>
  <c r="AN21" i="4" a="1"/>
  <c r="AN21" i="4" s="1"/>
  <c r="AQ21" i="4"/>
  <c r="AR21" i="4"/>
  <c r="AN22" i="4" a="1"/>
  <c r="AN22" i="4"/>
  <c r="AO22" i="4"/>
  <c r="AP22" i="4"/>
  <c r="AQ22" i="4"/>
  <c r="AR22" i="4"/>
  <c r="AN23" i="4" a="1"/>
  <c r="AN23" i="4"/>
  <c r="AO23" i="4"/>
  <c r="AP23" i="4"/>
  <c r="AQ23" i="4"/>
  <c r="AR23" i="4"/>
  <c r="AN24" i="4" a="1"/>
  <c r="AN24" i="4"/>
  <c r="AO24" i="4"/>
  <c r="AP24" i="4"/>
  <c r="AQ24" i="4"/>
  <c r="AR24" i="4"/>
  <c r="AN25" i="4" a="1"/>
  <c r="AO25" i="4" s="1"/>
  <c r="AN26" i="4" a="1"/>
  <c r="AN26" i="4" s="1"/>
  <c r="AO26" i="4"/>
  <c r="AR26" i="4"/>
  <c r="AN27" i="4" a="1"/>
  <c r="AN27" i="4"/>
  <c r="AO27" i="4"/>
  <c r="AP27" i="4"/>
  <c r="AQ27" i="4"/>
  <c r="AR27" i="4"/>
  <c r="AN28" i="4" a="1"/>
  <c r="AO28" i="4" s="1"/>
  <c r="AP28" i="4"/>
  <c r="AQ28" i="4"/>
  <c r="AR28" i="4"/>
  <c r="AN29" i="4" a="1"/>
  <c r="AN29" i="4" s="1"/>
  <c r="AP29" i="4"/>
  <c r="AQ29" i="4"/>
  <c r="AR29" i="4"/>
  <c r="AN30" i="4" a="1"/>
  <c r="AQ30" i="4" s="1"/>
  <c r="AO30" i="4"/>
  <c r="AN31" i="4" a="1"/>
  <c r="AN31" i="4" s="1"/>
  <c r="AO31" i="4"/>
  <c r="AQ31" i="4"/>
  <c r="AR31" i="4"/>
  <c r="AN32" i="4" a="1"/>
  <c r="AN32" i="4" s="1"/>
  <c r="AO32" i="4"/>
  <c r="AP32" i="4"/>
  <c r="AQ32" i="4"/>
  <c r="AR32" i="4"/>
  <c r="AN33" i="4" a="1"/>
  <c r="AN33" i="4"/>
  <c r="AO33" i="4"/>
  <c r="AP33" i="4"/>
  <c r="AQ33" i="4"/>
  <c r="AR33" i="4"/>
  <c r="AN34" i="4" a="1"/>
  <c r="AN34" i="4"/>
  <c r="AO34" i="4"/>
  <c r="AP34" i="4"/>
  <c r="AQ34" i="4"/>
  <c r="AR34" i="4"/>
  <c r="AN35" i="4" a="1"/>
  <c r="AN35" i="4"/>
  <c r="AO35" i="4"/>
  <c r="AP35" i="4"/>
  <c r="AQ35" i="4"/>
  <c r="AR35" i="4"/>
  <c r="AN36" i="4" a="1"/>
  <c r="AN36" i="4" s="1"/>
  <c r="AQ36" i="4"/>
  <c r="AN37" i="4" a="1"/>
  <c r="AN37" i="4" s="1"/>
  <c r="AO37" i="4"/>
  <c r="AP37" i="4"/>
  <c r="AQ37" i="4"/>
  <c r="AR37" i="4"/>
  <c r="AN38" i="4" a="1"/>
  <c r="AO38" i="4" s="1"/>
  <c r="AP38" i="4"/>
  <c r="AQ38" i="4"/>
  <c r="AR38" i="4"/>
  <c r="AN39" i="4" a="1"/>
  <c r="AN39" i="4"/>
  <c r="AO39" i="4"/>
  <c r="AP39" i="4"/>
  <c r="AQ39" i="4"/>
  <c r="AR39" i="4"/>
  <c r="AN40" i="4" a="1"/>
  <c r="AO40" i="4" s="1"/>
  <c r="AP40" i="4"/>
  <c r="AQ40" i="4"/>
  <c r="AR40" i="4"/>
  <c r="AN41" i="4" a="1"/>
  <c r="AO41" i="4" s="1"/>
  <c r="AN42" i="4" a="1"/>
  <c r="AN42" i="4" s="1"/>
  <c r="AO42" i="4"/>
  <c r="AQ42" i="4"/>
  <c r="AR42" i="4"/>
  <c r="AN43" i="4" a="1"/>
  <c r="AN43" i="4" s="1"/>
  <c r="AP43" i="4"/>
  <c r="AQ43" i="4"/>
  <c r="AR43" i="4"/>
  <c r="AN44" i="4" a="1"/>
  <c r="AN44" i="4"/>
  <c r="AO44" i="4"/>
  <c r="AP44" i="4"/>
  <c r="AQ44" i="4"/>
  <c r="AR44" i="4"/>
  <c r="AN45" i="4" a="1"/>
  <c r="AN45" i="4"/>
  <c r="AO45" i="4"/>
  <c r="AP45" i="4"/>
  <c r="AQ45" i="4"/>
  <c r="AR45" i="4"/>
  <c r="AN46" i="4" a="1"/>
  <c r="AQ46" i="4" s="1"/>
  <c r="AN47" i="4" a="1"/>
  <c r="AN47" i="4" s="1"/>
  <c r="AO47" i="4"/>
  <c r="AQ47" i="4"/>
  <c r="AN48" i="4" a="1"/>
  <c r="AN48" i="4"/>
  <c r="AO48" i="4"/>
  <c r="AP48" i="4"/>
  <c r="AQ48" i="4"/>
  <c r="AR48" i="4"/>
  <c r="AN49" i="4" a="1"/>
  <c r="AO49" i="4" s="1"/>
  <c r="AQ49" i="4"/>
  <c r="AR49" i="4"/>
  <c r="AN50" i="4" a="1"/>
  <c r="AN50" i="4" s="1"/>
  <c r="AO50" i="4"/>
  <c r="AP50" i="4"/>
  <c r="AQ50" i="4"/>
  <c r="AR50" i="4"/>
  <c r="AN51" i="4" a="1"/>
  <c r="AN51" i="4" s="1"/>
  <c r="AP51" i="4"/>
  <c r="AQ51" i="4"/>
  <c r="AN52" i="4" a="1"/>
  <c r="AN52" i="4" s="1"/>
  <c r="AQ52" i="4"/>
  <c r="AN53" i="4" a="1"/>
  <c r="AN53" i="4" s="1"/>
  <c r="AO53" i="4"/>
  <c r="AP53" i="4"/>
  <c r="AQ53" i="4"/>
  <c r="AR53" i="4"/>
  <c r="AN54" i="4" a="1"/>
  <c r="AN54" i="4"/>
  <c r="AO54" i="4"/>
  <c r="AP54" i="4"/>
  <c r="AQ54" i="4"/>
  <c r="AR54" i="4"/>
  <c r="AN3" i="4" a="1"/>
  <c r="AN3" i="4" s="1"/>
  <c r="AS3" i="4"/>
  <c r="AF4" i="4"/>
  <c r="AG4" i="4"/>
  <c r="AH4" i="4"/>
  <c r="AI4" i="4"/>
  <c r="AJ4" i="4"/>
  <c r="AK4" i="4"/>
  <c r="AF5" i="4"/>
  <c r="AG5" i="4"/>
  <c r="AH5" i="4"/>
  <c r="AI5" i="4"/>
  <c r="AJ5" i="4"/>
  <c r="AK5" i="4"/>
  <c r="AF6" i="4"/>
  <c r="AG6" i="4"/>
  <c r="AH6" i="4"/>
  <c r="AI6" i="4"/>
  <c r="AJ6" i="4"/>
  <c r="AK6" i="4"/>
  <c r="AF7" i="4"/>
  <c r="AG7" i="4"/>
  <c r="AH7" i="4"/>
  <c r="AI7" i="4"/>
  <c r="AJ7" i="4"/>
  <c r="AK7" i="4"/>
  <c r="AF8" i="4"/>
  <c r="AG8" i="4"/>
  <c r="AH8" i="4"/>
  <c r="AI8" i="4"/>
  <c r="AJ8" i="4"/>
  <c r="AK8" i="4"/>
  <c r="AF9" i="4"/>
  <c r="AG9" i="4"/>
  <c r="AH9" i="4"/>
  <c r="AI9" i="4"/>
  <c r="AJ9" i="4"/>
  <c r="AK9" i="4"/>
  <c r="AF10" i="4"/>
  <c r="AG10" i="4"/>
  <c r="AH10" i="4"/>
  <c r="AI10" i="4"/>
  <c r="AJ10" i="4"/>
  <c r="AK10" i="4"/>
  <c r="AF11" i="4"/>
  <c r="AG11" i="4"/>
  <c r="AH11" i="4"/>
  <c r="AI11" i="4"/>
  <c r="AJ11" i="4"/>
  <c r="AK11" i="4"/>
  <c r="AF12" i="4"/>
  <c r="AG12" i="4"/>
  <c r="AH12" i="4"/>
  <c r="AI12" i="4"/>
  <c r="AJ12" i="4"/>
  <c r="AK12" i="4"/>
  <c r="AF13" i="4"/>
  <c r="AG13" i="4"/>
  <c r="AH13" i="4"/>
  <c r="AI13" i="4"/>
  <c r="AJ13" i="4"/>
  <c r="AK13" i="4"/>
  <c r="AF14" i="4"/>
  <c r="AG14" i="4"/>
  <c r="AH14" i="4"/>
  <c r="AI14" i="4"/>
  <c r="AJ14" i="4"/>
  <c r="AK14" i="4"/>
  <c r="AF15" i="4"/>
  <c r="AG15" i="4"/>
  <c r="AH15" i="4"/>
  <c r="AI15" i="4"/>
  <c r="AJ15" i="4"/>
  <c r="AK15" i="4"/>
  <c r="AF16" i="4"/>
  <c r="AG16" i="4"/>
  <c r="AH16" i="4"/>
  <c r="AI16" i="4"/>
  <c r="AJ16" i="4"/>
  <c r="AK16" i="4"/>
  <c r="AF17" i="4"/>
  <c r="AG17" i="4"/>
  <c r="AH17" i="4"/>
  <c r="AI17" i="4"/>
  <c r="AJ17" i="4"/>
  <c r="AK17" i="4"/>
  <c r="AF18" i="4"/>
  <c r="AG18" i="4"/>
  <c r="AH18" i="4"/>
  <c r="AI18" i="4"/>
  <c r="AJ18" i="4"/>
  <c r="AK18" i="4"/>
  <c r="AF19" i="4"/>
  <c r="AG19" i="4"/>
  <c r="AH19" i="4"/>
  <c r="AI19" i="4"/>
  <c r="AJ19" i="4"/>
  <c r="AK19" i="4"/>
  <c r="AF20" i="4"/>
  <c r="AG20" i="4"/>
  <c r="AH20" i="4"/>
  <c r="AI20" i="4"/>
  <c r="AJ20" i="4"/>
  <c r="AK20" i="4"/>
  <c r="AF21" i="4"/>
  <c r="AG21" i="4"/>
  <c r="AH21" i="4"/>
  <c r="AI21" i="4"/>
  <c r="AJ21" i="4"/>
  <c r="AK21" i="4"/>
  <c r="AF22" i="4"/>
  <c r="AG22" i="4"/>
  <c r="AH22" i="4"/>
  <c r="AI22" i="4"/>
  <c r="AJ22" i="4"/>
  <c r="AK22" i="4"/>
  <c r="AF23" i="4"/>
  <c r="AG23" i="4"/>
  <c r="AH23" i="4"/>
  <c r="AI23" i="4"/>
  <c r="AJ23" i="4"/>
  <c r="AK23" i="4"/>
  <c r="AF24" i="4"/>
  <c r="AG24" i="4"/>
  <c r="AH24" i="4"/>
  <c r="AI24" i="4"/>
  <c r="AJ24" i="4"/>
  <c r="AK24" i="4"/>
  <c r="AF25" i="4"/>
  <c r="AG25" i="4"/>
  <c r="AH25" i="4"/>
  <c r="AI25" i="4"/>
  <c r="AJ25" i="4"/>
  <c r="AK25" i="4"/>
  <c r="AF26" i="4"/>
  <c r="AG26" i="4"/>
  <c r="AH26" i="4"/>
  <c r="AI26" i="4"/>
  <c r="AJ26" i="4"/>
  <c r="AK26" i="4"/>
  <c r="AF27" i="4"/>
  <c r="AG27" i="4"/>
  <c r="AH27" i="4"/>
  <c r="AI27" i="4"/>
  <c r="AJ27" i="4"/>
  <c r="AK27" i="4"/>
  <c r="AF28" i="4"/>
  <c r="AG28" i="4"/>
  <c r="AH28" i="4"/>
  <c r="AI28" i="4"/>
  <c r="AJ28" i="4"/>
  <c r="AK28" i="4"/>
  <c r="AF29" i="4"/>
  <c r="AG29" i="4"/>
  <c r="AH29" i="4"/>
  <c r="AI29" i="4"/>
  <c r="AJ29" i="4"/>
  <c r="AK29" i="4"/>
  <c r="AF30" i="4"/>
  <c r="AG30" i="4"/>
  <c r="AH30" i="4"/>
  <c r="AI30" i="4"/>
  <c r="AJ30" i="4"/>
  <c r="AK30" i="4"/>
  <c r="AF31" i="4"/>
  <c r="AG31" i="4"/>
  <c r="AH31" i="4"/>
  <c r="AI31" i="4"/>
  <c r="AJ31" i="4"/>
  <c r="AK31" i="4"/>
  <c r="AF32" i="4"/>
  <c r="AG32" i="4"/>
  <c r="AH32" i="4"/>
  <c r="AI32" i="4"/>
  <c r="AJ32" i="4"/>
  <c r="AK32" i="4"/>
  <c r="AF33" i="4"/>
  <c r="AG33" i="4"/>
  <c r="AH33" i="4"/>
  <c r="AI33" i="4"/>
  <c r="AJ33" i="4"/>
  <c r="AK33" i="4"/>
  <c r="AF34" i="4"/>
  <c r="AG34" i="4"/>
  <c r="AH34" i="4"/>
  <c r="AI34" i="4"/>
  <c r="AJ34" i="4"/>
  <c r="AK34" i="4"/>
  <c r="AF35" i="4"/>
  <c r="AG35" i="4"/>
  <c r="AH35" i="4"/>
  <c r="AI35" i="4"/>
  <c r="AJ35" i="4"/>
  <c r="AK35" i="4"/>
  <c r="AF36" i="4"/>
  <c r="AG36" i="4"/>
  <c r="AH36" i="4"/>
  <c r="AI36" i="4"/>
  <c r="AJ36" i="4"/>
  <c r="AK36" i="4"/>
  <c r="AF37" i="4"/>
  <c r="AG37" i="4"/>
  <c r="AH37" i="4"/>
  <c r="AI37" i="4"/>
  <c r="AJ37" i="4"/>
  <c r="AK37" i="4"/>
  <c r="AF38" i="4"/>
  <c r="AG38" i="4"/>
  <c r="AH38" i="4"/>
  <c r="AI38" i="4"/>
  <c r="AJ38" i="4"/>
  <c r="AK38" i="4"/>
  <c r="AF39" i="4"/>
  <c r="AG39" i="4"/>
  <c r="AH39" i="4"/>
  <c r="AI39" i="4"/>
  <c r="AJ39" i="4"/>
  <c r="AK39" i="4"/>
  <c r="AF40" i="4"/>
  <c r="AG40" i="4"/>
  <c r="AH40" i="4"/>
  <c r="AI40" i="4"/>
  <c r="AJ40" i="4"/>
  <c r="AK40" i="4"/>
  <c r="AF41" i="4"/>
  <c r="AG41" i="4"/>
  <c r="AH41" i="4"/>
  <c r="AI41" i="4"/>
  <c r="AJ41" i="4"/>
  <c r="AK41" i="4"/>
  <c r="AF42" i="4"/>
  <c r="AG42" i="4"/>
  <c r="AH42" i="4"/>
  <c r="AI42" i="4"/>
  <c r="AJ42" i="4"/>
  <c r="AK42" i="4"/>
  <c r="AF43" i="4"/>
  <c r="AG43" i="4"/>
  <c r="AH43" i="4"/>
  <c r="AI43" i="4"/>
  <c r="AJ43" i="4"/>
  <c r="AK43" i="4"/>
  <c r="AF44" i="4"/>
  <c r="AG44" i="4"/>
  <c r="AH44" i="4"/>
  <c r="AI44" i="4"/>
  <c r="AJ44" i="4"/>
  <c r="AK44" i="4"/>
  <c r="AF45" i="4"/>
  <c r="AG45" i="4"/>
  <c r="AH45" i="4"/>
  <c r="AI45" i="4"/>
  <c r="AJ45" i="4"/>
  <c r="AK45" i="4"/>
  <c r="AF46" i="4"/>
  <c r="AG46" i="4"/>
  <c r="AH46" i="4"/>
  <c r="AI46" i="4"/>
  <c r="AJ46" i="4"/>
  <c r="AK46" i="4"/>
  <c r="AF47" i="4"/>
  <c r="AG47" i="4"/>
  <c r="AH47" i="4"/>
  <c r="AI47" i="4"/>
  <c r="AJ47" i="4"/>
  <c r="AK47" i="4"/>
  <c r="AF48" i="4"/>
  <c r="AG48" i="4"/>
  <c r="AH48" i="4"/>
  <c r="AI48" i="4"/>
  <c r="AJ48" i="4"/>
  <c r="AK48" i="4"/>
  <c r="AF49" i="4"/>
  <c r="AG49" i="4"/>
  <c r="AH49" i="4"/>
  <c r="AI49" i="4"/>
  <c r="AJ49" i="4"/>
  <c r="AK49" i="4"/>
  <c r="AF50" i="4"/>
  <c r="AG50" i="4"/>
  <c r="AH50" i="4"/>
  <c r="AI50" i="4"/>
  <c r="AJ50" i="4"/>
  <c r="AK50" i="4"/>
  <c r="AF51" i="4"/>
  <c r="AG51" i="4"/>
  <c r="AH51" i="4"/>
  <c r="AI51" i="4"/>
  <c r="AJ51" i="4"/>
  <c r="AK51" i="4"/>
  <c r="AF52" i="4"/>
  <c r="AG52" i="4"/>
  <c r="AH52" i="4"/>
  <c r="AI52" i="4"/>
  <c r="AJ52" i="4"/>
  <c r="AK52" i="4"/>
  <c r="AF53" i="4"/>
  <c r="AG53" i="4"/>
  <c r="AH53" i="4"/>
  <c r="AI53" i="4"/>
  <c r="AJ53" i="4"/>
  <c r="AK53" i="4"/>
  <c r="AF54" i="4"/>
  <c r="AG54" i="4"/>
  <c r="AH54" i="4"/>
  <c r="AI54" i="4"/>
  <c r="AJ54" i="4"/>
  <c r="AK54" i="4"/>
  <c r="AG3" i="4"/>
  <c r="AH3" i="4"/>
  <c r="AI3" i="4"/>
  <c r="AJ3" i="4"/>
  <c r="AK3" i="4"/>
  <c r="AF3" i="4"/>
  <c r="BA30" i="4" l="1"/>
  <c r="AY31" i="4"/>
  <c r="AV31" i="4"/>
  <c r="AY30" i="4"/>
  <c r="AX30" i="4"/>
  <c r="AY29" i="4"/>
  <c r="AV32" i="4"/>
  <c r="AZ31" i="4"/>
  <c r="AZ29" i="4"/>
  <c r="AW24" i="4"/>
  <c r="AY34" i="4"/>
  <c r="AW29" i="4"/>
  <c r="BA23" i="4"/>
  <c r="AY18" i="4"/>
  <c r="AZ24" i="4"/>
  <c r="AW35" i="4"/>
  <c r="AX34" i="4"/>
  <c r="AZ23" i="4"/>
  <c r="AX18" i="4"/>
  <c r="AZ50" i="4"/>
  <c r="AX29" i="4"/>
  <c r="AX50" i="4"/>
  <c r="AW34" i="4"/>
  <c r="AV34" i="4"/>
  <c r="AZ28" i="4"/>
  <c r="AX23" i="4"/>
  <c r="AV18" i="4"/>
  <c r="AZ12" i="4"/>
  <c r="BA35" i="4"/>
  <c r="AW25" i="4"/>
  <c r="AZ35" i="4"/>
  <c r="AW30" i="4"/>
  <c r="AV24" i="4"/>
  <c r="AW18" i="4"/>
  <c r="AY12" i="4"/>
  <c r="AZ49" i="4"/>
  <c r="AX44" i="4"/>
  <c r="AZ33" i="4"/>
  <c r="AX28" i="4"/>
  <c r="AV23" i="4"/>
  <c r="AZ17" i="4"/>
  <c r="AX12" i="4"/>
  <c r="AZ30" i="4"/>
  <c r="BA49" i="4"/>
  <c r="AY49" i="4"/>
  <c r="AW44" i="4"/>
  <c r="AY33" i="4"/>
  <c r="AW28" i="4"/>
  <c r="BA22" i="4"/>
  <c r="AY17" i="4"/>
  <c r="AW12" i="4"/>
  <c r="AV25" i="4"/>
  <c r="AY35" i="4"/>
  <c r="AZ18" i="4"/>
  <c r="AW50" i="4"/>
  <c r="AY23" i="4"/>
  <c r="AV50" i="4"/>
  <c r="AY44" i="4"/>
  <c r="BA17" i="4"/>
  <c r="AZ54" i="4"/>
  <c r="AX49" i="4"/>
  <c r="AX33" i="4"/>
  <c r="AV28" i="4"/>
  <c r="AZ22" i="4"/>
  <c r="AX17" i="4"/>
  <c r="AW31" i="4"/>
  <c r="AX35" i="4"/>
  <c r="AY24" i="4"/>
  <c r="BA34" i="4"/>
  <c r="AY50" i="4"/>
  <c r="BA54" i="4"/>
  <c r="AY54" i="4"/>
  <c r="AW49" i="4"/>
  <c r="BA43" i="4"/>
  <c r="AW33" i="4"/>
  <c r="BA27" i="4"/>
  <c r="AY22" i="4"/>
  <c r="AW17" i="4"/>
  <c r="BA11" i="4"/>
  <c r="AX31" i="4"/>
  <c r="AX24" i="4"/>
  <c r="BA28" i="4"/>
  <c r="BA33" i="4"/>
  <c r="AX54" i="4"/>
  <c r="AZ43" i="4"/>
  <c r="AZ27" i="4"/>
  <c r="AX22" i="4"/>
  <c r="AZ11" i="4"/>
  <c r="AX6" i="4"/>
  <c r="BA29" i="4"/>
  <c r="BA3" i="4"/>
  <c r="AR51" i="4"/>
  <c r="AP46" i="4"/>
  <c r="AN41" i="4"/>
  <c r="AP30" i="4"/>
  <c r="AN25" i="4"/>
  <c r="AR19" i="4"/>
  <c r="AP14" i="4"/>
  <c r="AN9" i="4"/>
  <c r="AO8" i="4"/>
  <c r="AN28" i="4"/>
  <c r="AN7" i="4"/>
  <c r="AO6" i="4"/>
  <c r="AN30" i="4"/>
  <c r="AN38" i="4"/>
  <c r="AN6" i="4"/>
  <c r="AN14" i="4"/>
  <c r="AN18" i="4"/>
  <c r="AO51" i="4"/>
  <c r="AP21" i="4"/>
  <c r="AP5" i="4"/>
  <c r="AO5" i="4"/>
  <c r="AO29" i="4"/>
  <c r="AQ26" i="4"/>
  <c r="AO21" i="4"/>
  <c r="AR47" i="4"/>
  <c r="AP42" i="4"/>
  <c r="AP26" i="4"/>
  <c r="AO46" i="4"/>
  <c r="AP49" i="4"/>
  <c r="AN49" i="4"/>
  <c r="AR52" i="4"/>
  <c r="AP47" i="4"/>
  <c r="AR36" i="4"/>
  <c r="AP31" i="4"/>
  <c r="AN40" i="4"/>
  <c r="AQ4" i="4"/>
  <c r="AP52" i="4"/>
  <c r="AR41" i="4"/>
  <c r="AP36" i="4"/>
  <c r="AR25" i="4"/>
  <c r="AP20" i="4"/>
  <c r="AR9" i="4"/>
  <c r="AP4" i="4"/>
  <c r="AO43" i="4"/>
  <c r="AO52" i="4"/>
  <c r="AQ25" i="4"/>
  <c r="AO20" i="4"/>
  <c r="AQ9" i="4"/>
  <c r="AO4" i="4"/>
  <c r="AQ41" i="4"/>
  <c r="AO36" i="4"/>
  <c r="AR46" i="4"/>
  <c r="AP41" i="4"/>
  <c r="AR30" i="4"/>
  <c r="AP25" i="4"/>
  <c r="AR14" i="4"/>
  <c r="AP9" i="4"/>
  <c r="AN46" i="4"/>
  <c r="AP3" i="4"/>
  <c r="AR3" i="4"/>
  <c r="AQ3" i="4"/>
  <c r="AO3" i="4"/>
</calcChain>
</file>

<file path=xl/connections.xml><?xml version="1.0" encoding="utf-8"?>
<connections xmlns="http://schemas.openxmlformats.org/spreadsheetml/2006/main">
  <connection id="1" name="__data__" type="6" refreshedVersion="6" background="1" saveData="1">
    <textPr codePage="850" sourceFile="X:\comma_group1\Rom\dat\Wang\PCC Data V2\Final.Reduced.ROM\split.7\fold_0\__data__.csv" tab="0" comma="1">
      <textFields count="7">
        <textField/>
        <textField/>
        <textField/>
        <textField/>
        <textField/>
        <textField/>
        <textField/>
      </textFields>
    </textPr>
  </connection>
  <connection id="2" name="__data__1" type="6" refreshedVersion="6" background="1" saveData="1">
    <textPr codePage="850" sourceFile="X:\comma_group1\Rom\dat\Wang\PCC Data V2\Final.Reduced.ROM\split.7\__data__.csv" tab="0" comma="1">
      <textFields count="7">
        <textField/>
        <textField/>
        <textField/>
        <textField/>
        <textField/>
        <textField/>
        <textField/>
      </textFields>
    </textPr>
  </connection>
  <connection id="3" name="__data__11" type="6" refreshedVersion="6" background="1" saveData="1">
    <textPr codePage="850" sourceFile="X:\comma_group1\Rom\dat\Wang\PCC Data V2\Final.Reduced.ROM\split.7\__data__.csv" tab="0" comma="1">
      <textFields count="7">
        <textField/>
        <textField/>
        <textField/>
        <textField/>
        <textField/>
        <textField/>
        <textField/>
      </textFields>
    </textPr>
  </connection>
  <connection id="4" name="__data__111" type="6" refreshedVersion="6" background="1" saveData="1">
    <textPr codePage="850" sourceFile="X:\comma_group1\Rom\dat\Wang\PCC Data V2\Final.Reduced.ROM\split.7\__data__.csv" tab="0" comma="1">
      <textFields count="7">
        <textField/>
        <textField/>
        <textField/>
        <textField/>
        <textField/>
        <textField/>
        <textField/>
      </textFields>
    </textPr>
  </connection>
  <connection id="5" name="__data__1111" type="6" refreshedVersion="6" background="1" saveData="1">
    <textPr codePage="850" sourceFile="X:\comma_group1\Rom\dat\Wang\PCC Data V2\Final.Reduced.ROM\split.7\__data__.csv" tab="0" comma="1">
      <textFields count="7">
        <textField/>
        <textField/>
        <textField/>
        <textField/>
        <textField/>
        <textField/>
        <textField/>
      </textFields>
    </textPr>
  </connection>
  <connection id="6" name="__standard__" type="6" refreshedVersion="6" background="1" saveData="1">
    <textPr codePage="850" sourceFile="X:\comma_group1\Rom\dat\Wang\PCC Data V2\Final.Reduced.ROM\split.7\fold_0\__standard__.csv" tab="0" comma="1">
      <textFields count="7">
        <textField/>
        <textField/>
        <textField/>
        <textField/>
        <textField/>
        <textField/>
        <textField/>
      </textFields>
    </textPr>
  </connection>
  <connection id="7" name="S" type="6" refreshedVersion="6" background="1" saveData="1">
    <textPr codePage="850" sourceFile="X:\comma_group1\Rom\dat\Wang\PCC Data V2\Final.Reduced.ROM\ROM.optimized\sobol\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S1" type="6" refreshedVersion="6" background="1" saveData="1">
    <textPr codePage="850" sourceFile="X:\comma_group1\Rom\dat\Wang\PCC Data V2\Final.Reduced.ROM\ROM.optimized\sobol\S1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<sst xmlns="http://schemas.openxmlformats.org/spreadsheetml/2006/main" count="85" uniqueCount="22">
  <si>
    <t>Split</t>
  </si>
  <si>
    <t>Fold</t>
  </si>
  <si>
    <t>Input</t>
  </si>
  <si>
    <t>Output</t>
  </si>
  <si>
    <t>Flue gas (kg/s)</t>
  </si>
  <si>
    <t>CO2 in flue gas (wt%)</t>
  </si>
  <si>
    <t>Solvent rate (kg/s)</t>
  </si>
  <si>
    <t>Solvent concentration (wt%)</t>
  </si>
  <si>
    <t>Lean loading (mol CO2/mol MEA)</t>
  </si>
  <si>
    <t>MEA Make-up (kg/s)</t>
  </si>
  <si>
    <t>u0</t>
  </si>
  <si>
    <t>u1</t>
  </si>
  <si>
    <t>u2</t>
  </si>
  <si>
    <t>u3</t>
  </si>
  <si>
    <t>u4</t>
  </si>
  <si>
    <t>Theta Transpose</t>
  </si>
  <si>
    <t>Standardization</t>
  </si>
  <si>
    <t>mean</t>
  </si>
  <si>
    <t>std</t>
  </si>
  <si>
    <t>Standardized</t>
  </si>
  <si>
    <t>Rotated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</si>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</sst>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1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__data___5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__data___4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__data___3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__data___2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__standard__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__data__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7" Type="http://schemas.openxmlformats.org/officeDocument/2006/relationships/queryTable" Target="../queryTables/queryTable8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7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1"/>
  <sheetViews>
    <sheetView workbookViewId="0">
      <selection activeCell="D37" sqref="D37:H41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>
        <v>0</v>
      </c>
      <c r="E1">
        <v>1</v>
      </c>
      <c r="F1">
        <v>2</v>
      </c>
      <c r="G1">
        <v>3</v>
      </c>
      <c r="H1">
        <v>4</v>
      </c>
    </row>
    <row r="2" spans="1:8" hidden="1" x14ac:dyDescent="0.25">
      <c r="A2">
        <v>0</v>
      </c>
      <c r="B2">
        <v>0</v>
      </c>
      <c r="C2">
        <v>0</v>
      </c>
      <c r="D2">
        <v>-0.41957254322217102</v>
      </c>
      <c r="E2">
        <v>-0.41235009941496198</v>
      </c>
      <c r="F2">
        <v>0.34826557388067703</v>
      </c>
      <c r="G2">
        <v>0.66970202421384994</v>
      </c>
      <c r="H2">
        <v>-0.29006303676956802</v>
      </c>
    </row>
    <row r="3" spans="1:8" hidden="1" x14ac:dyDescent="0.25">
      <c r="A3">
        <v>1</v>
      </c>
      <c r="B3">
        <v>0</v>
      </c>
      <c r="C3">
        <v>0</v>
      </c>
      <c r="D3">
        <v>0.646317709731692</v>
      </c>
      <c r="E3">
        <v>0.42008959637568399</v>
      </c>
      <c r="F3">
        <v>0.49578820944391799</v>
      </c>
      <c r="G3">
        <v>0.399749853489128</v>
      </c>
      <c r="H3">
        <v>-1.3865609107017E-2</v>
      </c>
    </row>
    <row r="4" spans="1:8" hidden="1" x14ac:dyDescent="0.25">
      <c r="A4">
        <v>2</v>
      </c>
      <c r="B4">
        <v>0</v>
      </c>
      <c r="C4">
        <v>0</v>
      </c>
      <c r="D4">
        <v>-0.191655786960891</v>
      </c>
      <c r="E4">
        <v>0.59597737081400703</v>
      </c>
      <c r="F4">
        <v>-0.45553542119403501</v>
      </c>
      <c r="G4">
        <v>0.22806689537500299</v>
      </c>
      <c r="H4">
        <v>-0.59038293003236797</v>
      </c>
    </row>
    <row r="5" spans="1:8" hidden="1" x14ac:dyDescent="0.25">
      <c r="A5">
        <v>3</v>
      </c>
      <c r="B5">
        <v>0</v>
      </c>
      <c r="C5">
        <v>0</v>
      </c>
      <c r="D5">
        <v>3.7083665538174798E-2</v>
      </c>
      <c r="E5">
        <v>-8.82315513992043E-2</v>
      </c>
      <c r="F5">
        <v>0.46288761817073198</v>
      </c>
      <c r="G5">
        <v>-0.56479387907088596</v>
      </c>
      <c r="H5">
        <v>-0.67644875799740301</v>
      </c>
    </row>
    <row r="6" spans="1:8" hidden="1" x14ac:dyDescent="0.25">
      <c r="A6">
        <v>4</v>
      </c>
      <c r="B6">
        <v>0</v>
      </c>
      <c r="C6">
        <v>0</v>
      </c>
      <c r="D6">
        <v>-0.60673318694127198</v>
      </c>
      <c r="E6">
        <v>0.53899748918218304</v>
      </c>
      <c r="F6">
        <v>0.45948631580032401</v>
      </c>
      <c r="G6">
        <v>-0.143849291959882</v>
      </c>
      <c r="H6">
        <v>0.330962616188406</v>
      </c>
    </row>
    <row r="7" spans="1:8" hidden="1" x14ac:dyDescent="0.25">
      <c r="A7">
        <v>5</v>
      </c>
      <c r="B7">
        <v>1</v>
      </c>
      <c r="C7">
        <v>0</v>
      </c>
      <c r="D7">
        <v>0.99938061653458499</v>
      </c>
      <c r="E7">
        <v>-3.0940764836421299E-2</v>
      </c>
      <c r="F7">
        <v>1.65041651951802E-2</v>
      </c>
      <c r="G7">
        <v>-2.9377603940426299E-3</v>
      </c>
      <c r="H7">
        <v>-1.8563773233751699E-4</v>
      </c>
    </row>
    <row r="8" spans="1:8" hidden="1" x14ac:dyDescent="0.25">
      <c r="A8">
        <v>6</v>
      </c>
      <c r="B8">
        <v>1</v>
      </c>
      <c r="C8">
        <v>0</v>
      </c>
      <c r="D8">
        <v>2.90853683938675E-3</v>
      </c>
      <c r="E8">
        <v>3.4503155260551498E-2</v>
      </c>
      <c r="F8">
        <v>-0.20410015361137099</v>
      </c>
      <c r="G8">
        <v>-0.57078329776663705</v>
      </c>
      <c r="H8">
        <v>0.79457575282472404</v>
      </c>
    </row>
    <row r="9" spans="1:8" hidden="1" x14ac:dyDescent="0.25">
      <c r="A9">
        <v>7</v>
      </c>
      <c r="B9">
        <v>1</v>
      </c>
      <c r="C9">
        <v>0</v>
      </c>
      <c r="D9">
        <v>2.0520847944850599E-2</v>
      </c>
      <c r="E9">
        <v>0.16634908655559799</v>
      </c>
      <c r="F9">
        <v>-0.94263978050750397</v>
      </c>
      <c r="G9">
        <v>-4.8845176247062298E-2</v>
      </c>
      <c r="H9">
        <v>-0.28451936518258297</v>
      </c>
    </row>
    <row r="10" spans="1:8" hidden="1" x14ac:dyDescent="0.25">
      <c r="A10">
        <v>8</v>
      </c>
      <c r="B10">
        <v>1</v>
      </c>
      <c r="C10">
        <v>0</v>
      </c>
      <c r="D10">
        <v>2.8129293297491E-2</v>
      </c>
      <c r="E10">
        <v>0.98318719661921405</v>
      </c>
      <c r="F10">
        <v>0.154264310485621</v>
      </c>
      <c r="G10">
        <v>7.7463421358349799E-2</v>
      </c>
      <c r="H10">
        <v>5.2474947589182301E-2</v>
      </c>
    </row>
    <row r="11" spans="1:8" hidden="1" x14ac:dyDescent="0.25">
      <c r="A11">
        <v>9</v>
      </c>
      <c r="B11">
        <v>1</v>
      </c>
      <c r="C11">
        <v>0</v>
      </c>
      <c r="D11">
        <v>4.1906284272137497E-3</v>
      </c>
      <c r="E11">
        <v>-5.9355868745816998E-2</v>
      </c>
      <c r="F11">
        <v>-0.21378378456324801</v>
      </c>
      <c r="G11">
        <v>0.81597264884514398</v>
      </c>
      <c r="H11">
        <v>0.53380188204357903</v>
      </c>
    </row>
    <row r="12" spans="1:8" hidden="1" x14ac:dyDescent="0.25">
      <c r="A12">
        <v>10</v>
      </c>
      <c r="B12">
        <v>2</v>
      </c>
      <c r="C12">
        <v>0</v>
      </c>
      <c r="D12">
        <v>0.35142047505957502</v>
      </c>
      <c r="E12">
        <v>0.399839061921687</v>
      </c>
      <c r="F12">
        <v>0.80943224438927797</v>
      </c>
      <c r="G12">
        <v>0.121868088156365</v>
      </c>
      <c r="H12">
        <v>-0.21587029694364099</v>
      </c>
    </row>
    <row r="13" spans="1:8" hidden="1" x14ac:dyDescent="0.25">
      <c r="A13">
        <v>11</v>
      </c>
      <c r="B13">
        <v>2</v>
      </c>
      <c r="C13">
        <v>0</v>
      </c>
      <c r="D13">
        <v>-0.67641846245710302</v>
      </c>
      <c r="E13">
        <v>-0.47036350352949402</v>
      </c>
      <c r="F13">
        <v>0.448456823765852</v>
      </c>
      <c r="G13">
        <v>-8.1498189574911298E-2</v>
      </c>
      <c r="H13">
        <v>-0.33683936900024503</v>
      </c>
    </row>
    <row r="14" spans="1:8" hidden="1" x14ac:dyDescent="0.25">
      <c r="A14">
        <v>12</v>
      </c>
      <c r="B14">
        <v>2</v>
      </c>
      <c r="C14">
        <v>0</v>
      </c>
      <c r="D14">
        <v>0.63834622201581803</v>
      </c>
      <c r="E14">
        <v>-0.73330140156436296</v>
      </c>
      <c r="F14">
        <v>9.0744230960292702E-2</v>
      </c>
      <c r="G14">
        <v>-0.19626646438315201</v>
      </c>
      <c r="H14">
        <v>-8.9599747811225303E-2</v>
      </c>
    </row>
    <row r="15" spans="1:8" hidden="1" x14ac:dyDescent="0.25">
      <c r="A15">
        <v>13</v>
      </c>
      <c r="B15">
        <v>2</v>
      </c>
      <c r="C15">
        <v>0</v>
      </c>
      <c r="D15">
        <v>-2.2195936958507499E-2</v>
      </c>
      <c r="E15">
        <v>0.24683849983221601</v>
      </c>
      <c r="F15">
        <v>2.4580661081212301E-2</v>
      </c>
      <c r="G15">
        <v>-0.96792132089718297</v>
      </c>
      <c r="H15">
        <v>-3.3199443317287997E-2</v>
      </c>
    </row>
    <row r="16" spans="1:8" hidden="1" x14ac:dyDescent="0.25">
      <c r="A16">
        <v>14</v>
      </c>
      <c r="B16">
        <v>2</v>
      </c>
      <c r="C16">
        <v>0</v>
      </c>
      <c r="D16">
        <v>-0.10480054664331399</v>
      </c>
      <c r="E16">
        <v>-0.142220633430481</v>
      </c>
      <c r="F16">
        <v>0.367242691702659</v>
      </c>
      <c r="G16">
        <v>-5.5803276752474103E-2</v>
      </c>
      <c r="H16">
        <v>0.91148721139935196</v>
      </c>
    </row>
    <row r="17" spans="1:8" hidden="1" x14ac:dyDescent="0.25">
      <c r="A17">
        <v>15</v>
      </c>
      <c r="B17">
        <v>3</v>
      </c>
      <c r="C17">
        <v>0</v>
      </c>
      <c r="D17">
        <v>2.6857910607671901E-2</v>
      </c>
      <c r="E17">
        <v>2.5144738460723699E-2</v>
      </c>
      <c r="F17">
        <v>-1.7083123508893499E-2</v>
      </c>
      <c r="G17">
        <v>0.95625270282469299</v>
      </c>
      <c r="H17">
        <v>-0.28971594708814402</v>
      </c>
    </row>
    <row r="18" spans="1:8" hidden="1" x14ac:dyDescent="0.25">
      <c r="A18">
        <v>16</v>
      </c>
      <c r="B18">
        <v>3</v>
      </c>
      <c r="C18">
        <v>0</v>
      </c>
      <c r="D18">
        <v>0.40860817110780401</v>
      </c>
      <c r="E18">
        <v>0.571509186531727</v>
      </c>
      <c r="F18">
        <v>-0.29916034167439998</v>
      </c>
      <c r="G18">
        <v>-0.21618405327364501</v>
      </c>
      <c r="H18">
        <v>-0.60842761056120098</v>
      </c>
    </row>
    <row r="19" spans="1:8" hidden="1" x14ac:dyDescent="0.25">
      <c r="A19">
        <v>17</v>
      </c>
      <c r="B19">
        <v>3</v>
      </c>
      <c r="C19">
        <v>0</v>
      </c>
      <c r="D19">
        <v>0.55663651314472296</v>
      </c>
      <c r="E19">
        <v>0.45304722810444098</v>
      </c>
      <c r="F19">
        <v>0.17708578622054499</v>
      </c>
      <c r="G19">
        <v>0.17282137475975301</v>
      </c>
      <c r="H19">
        <v>0.65090506073141396</v>
      </c>
    </row>
    <row r="20" spans="1:8" hidden="1" x14ac:dyDescent="0.25">
      <c r="A20">
        <v>18</v>
      </c>
      <c r="B20">
        <v>3</v>
      </c>
      <c r="C20">
        <v>0</v>
      </c>
      <c r="D20">
        <v>0.41099858356071101</v>
      </c>
      <c r="E20">
        <v>-0.28283239692212597</v>
      </c>
      <c r="F20">
        <v>0.78966524145120798</v>
      </c>
      <c r="G20">
        <v>-9.4343470743890004E-2</v>
      </c>
      <c r="H20">
        <v>-0.34440400046192099</v>
      </c>
    </row>
    <row r="21" spans="1:8" hidden="1" x14ac:dyDescent="0.25">
      <c r="A21">
        <v>19</v>
      </c>
      <c r="B21">
        <v>3</v>
      </c>
      <c r="C21">
        <v>0</v>
      </c>
      <c r="D21">
        <v>0.59460404614070494</v>
      </c>
      <c r="E21">
        <v>-0.62249420575275405</v>
      </c>
      <c r="F21">
        <v>-0.50525309264060103</v>
      </c>
      <c r="G21">
        <v>8.79234921916759E-3</v>
      </c>
      <c r="H21">
        <v>5.9908255605257699E-2</v>
      </c>
    </row>
    <row r="22" spans="1:8" hidden="1" x14ac:dyDescent="0.25">
      <c r="A22">
        <v>20</v>
      </c>
      <c r="B22">
        <v>4</v>
      </c>
      <c r="C22">
        <v>0</v>
      </c>
      <c r="D22">
        <v>0.46835161084259502</v>
      </c>
      <c r="E22">
        <v>0.59872816442180399</v>
      </c>
      <c r="F22">
        <v>-0.32905566800306302</v>
      </c>
      <c r="G22">
        <v>-0.55285062818951602</v>
      </c>
      <c r="H22">
        <v>9.0828982240022296E-2</v>
      </c>
    </row>
    <row r="23" spans="1:8" hidden="1" x14ac:dyDescent="0.25">
      <c r="A23">
        <v>21</v>
      </c>
      <c r="B23">
        <v>4</v>
      </c>
      <c r="C23">
        <v>0</v>
      </c>
      <c r="D23">
        <v>-0.46388361491319102</v>
      </c>
      <c r="E23">
        <v>0.12603121227107</v>
      </c>
      <c r="F23">
        <v>0.20786970900541801</v>
      </c>
      <c r="G23">
        <v>-0.24623141312289101</v>
      </c>
      <c r="H23">
        <v>0.81552952161038395</v>
      </c>
    </row>
    <row r="24" spans="1:8" hidden="1" x14ac:dyDescent="0.25">
      <c r="A24">
        <v>22</v>
      </c>
      <c r="B24">
        <v>4</v>
      </c>
      <c r="C24">
        <v>0</v>
      </c>
      <c r="D24">
        <v>-6.2165842093562199E-2</v>
      </c>
      <c r="E24">
        <v>0.69721465004777405</v>
      </c>
      <c r="F24">
        <v>5.4252158253284399E-3</v>
      </c>
      <c r="G24">
        <v>0.71069359103279395</v>
      </c>
      <c r="H24">
        <v>7.0087991365978194E-2</v>
      </c>
    </row>
    <row r="25" spans="1:8" hidden="1" x14ac:dyDescent="0.25">
      <c r="A25">
        <v>23</v>
      </c>
      <c r="B25">
        <v>4</v>
      </c>
      <c r="C25">
        <v>0</v>
      </c>
      <c r="D25">
        <v>-0.70631635779603397</v>
      </c>
      <c r="E25">
        <v>0.12852141450679</v>
      </c>
      <c r="F25">
        <v>-0.60229138287417305</v>
      </c>
      <c r="G25">
        <v>-0.15229408640949199</v>
      </c>
      <c r="H25">
        <v>-0.31408764713553</v>
      </c>
    </row>
    <row r="26" spans="1:8" hidden="1" x14ac:dyDescent="0.25">
      <c r="A26">
        <v>24</v>
      </c>
      <c r="B26">
        <v>4</v>
      </c>
      <c r="C26">
        <v>0</v>
      </c>
      <c r="D26">
        <v>0.25042238562628599</v>
      </c>
      <c r="E26">
        <v>-0.35073450989817601</v>
      </c>
      <c r="F26">
        <v>-0.69694204104920099</v>
      </c>
      <c r="G26">
        <v>0.32472666199677902</v>
      </c>
      <c r="H26">
        <v>0.47233284741835202</v>
      </c>
    </row>
    <row r="27" spans="1:8" hidden="1" x14ac:dyDescent="0.25">
      <c r="A27">
        <v>25</v>
      </c>
      <c r="B27">
        <v>5</v>
      </c>
      <c r="C27">
        <v>0</v>
      </c>
      <c r="D27">
        <v>0.478358877503816</v>
      </c>
      <c r="E27">
        <v>0.49536129466476497</v>
      </c>
      <c r="F27">
        <v>-0.31465920323879198</v>
      </c>
      <c r="G27">
        <v>-0.59840819640943499</v>
      </c>
      <c r="H27">
        <v>0.26208240755241802</v>
      </c>
    </row>
    <row r="28" spans="1:8" hidden="1" x14ac:dyDescent="0.25">
      <c r="A28">
        <v>26</v>
      </c>
      <c r="B28">
        <v>5</v>
      </c>
      <c r="C28">
        <v>0</v>
      </c>
      <c r="D28">
        <v>0.58074980402561605</v>
      </c>
      <c r="E28">
        <v>9.7540015599663892E-3</v>
      </c>
      <c r="F28">
        <v>0.72500489586804995</v>
      </c>
      <c r="G28">
        <v>0.22109878003518799</v>
      </c>
      <c r="H28">
        <v>0.29684634916414998</v>
      </c>
    </row>
    <row r="29" spans="1:8" hidden="1" x14ac:dyDescent="0.25">
      <c r="A29">
        <v>27</v>
      </c>
      <c r="B29">
        <v>5</v>
      </c>
      <c r="C29">
        <v>0</v>
      </c>
      <c r="D29">
        <v>-0.55674567939866404</v>
      </c>
      <c r="E29">
        <v>0.20343151651484201</v>
      </c>
      <c r="F29">
        <v>0.58238274403078405</v>
      </c>
      <c r="G29">
        <v>-0.55174714418617998</v>
      </c>
      <c r="H29">
        <v>7.1100597022518794E-2</v>
      </c>
    </row>
    <row r="30" spans="1:8" hidden="1" x14ac:dyDescent="0.25">
      <c r="A30">
        <v>28</v>
      </c>
      <c r="B30">
        <v>5</v>
      </c>
      <c r="C30">
        <v>0</v>
      </c>
      <c r="D30">
        <v>0.18015329465121399</v>
      </c>
      <c r="E30">
        <v>-0.84128072326099002</v>
      </c>
      <c r="F30">
        <v>-1.9539548916289201E-2</v>
      </c>
      <c r="G30">
        <v>-0.50028226553428901</v>
      </c>
      <c r="H30">
        <v>9.5537405846105594E-2</v>
      </c>
    </row>
    <row r="31" spans="1:8" hidden="1" x14ac:dyDescent="0.25">
      <c r="A31">
        <v>29</v>
      </c>
      <c r="B31">
        <v>5</v>
      </c>
      <c r="C31">
        <v>0</v>
      </c>
      <c r="D31">
        <v>-0.30245906885846402</v>
      </c>
      <c r="E31">
        <v>-7.3378538821318104E-2</v>
      </c>
      <c r="F31">
        <v>-0.18922481937580601</v>
      </c>
      <c r="G31">
        <v>0.195743974648599</v>
      </c>
      <c r="H31">
        <v>0.91050116190298203</v>
      </c>
    </row>
    <row r="32" spans="1:8" hidden="1" x14ac:dyDescent="0.25">
      <c r="A32">
        <v>30</v>
      </c>
      <c r="B32">
        <v>6</v>
      </c>
      <c r="C32">
        <v>0</v>
      </c>
      <c r="D32">
        <v>0.47123325365394603</v>
      </c>
      <c r="E32">
        <v>0.41475205603868098</v>
      </c>
      <c r="F32">
        <v>-0.38747744891006902</v>
      </c>
      <c r="G32">
        <v>-0.62836360498547505</v>
      </c>
      <c r="H32">
        <v>0.24686101186336401</v>
      </c>
    </row>
    <row r="33" spans="1:8" hidden="1" x14ac:dyDescent="0.25">
      <c r="A33">
        <v>31</v>
      </c>
      <c r="B33">
        <v>6</v>
      </c>
      <c r="C33">
        <v>0</v>
      </c>
      <c r="D33">
        <v>-0.77972791223871896</v>
      </c>
      <c r="E33">
        <v>0.42955367606401001</v>
      </c>
      <c r="F33">
        <v>-0.43831826478371499</v>
      </c>
      <c r="G33">
        <v>-7.0913121725671102E-2</v>
      </c>
      <c r="H33">
        <v>-0.10176664571388699</v>
      </c>
    </row>
    <row r="34" spans="1:8" hidden="1" x14ac:dyDescent="0.25">
      <c r="A34">
        <v>32</v>
      </c>
      <c r="B34">
        <v>6</v>
      </c>
      <c r="C34">
        <v>0</v>
      </c>
      <c r="D34">
        <v>-0.238937323935378</v>
      </c>
      <c r="E34">
        <v>-0.77049316281184399</v>
      </c>
      <c r="F34">
        <v>-0.24243229678195799</v>
      </c>
      <c r="G34">
        <v>-0.53895516914545605</v>
      </c>
      <c r="H34">
        <v>-1.77437854433667E-3</v>
      </c>
    </row>
    <row r="35" spans="1:8" hidden="1" x14ac:dyDescent="0.25">
      <c r="A35">
        <v>33</v>
      </c>
      <c r="B35">
        <v>6</v>
      </c>
      <c r="C35">
        <v>0</v>
      </c>
      <c r="D35">
        <v>-9.3617199310807406E-2</v>
      </c>
      <c r="E35">
        <v>-0.13526735050855701</v>
      </c>
      <c r="F35">
        <v>-0.22895471985247701</v>
      </c>
      <c r="G35">
        <v>0.33491081330797901</v>
      </c>
      <c r="H35">
        <v>0.89908456068728904</v>
      </c>
    </row>
    <row r="36" spans="1:8" hidden="1" x14ac:dyDescent="0.25">
      <c r="A36">
        <v>34</v>
      </c>
      <c r="B36">
        <v>6</v>
      </c>
      <c r="C36">
        <v>0</v>
      </c>
      <c r="D36">
        <v>-0.322658300296712</v>
      </c>
      <c r="E36">
        <v>0.17750324317650801</v>
      </c>
      <c r="F36">
        <v>0.73928657709810697</v>
      </c>
      <c r="G36">
        <v>-0.444401374747601</v>
      </c>
      <c r="H36">
        <v>0.34691064405184302</v>
      </c>
    </row>
    <row r="37" spans="1:8" x14ac:dyDescent="0.25">
      <c r="A37">
        <v>35</v>
      </c>
      <c r="B37">
        <v>7</v>
      </c>
      <c r="C37">
        <v>0</v>
      </c>
      <c r="D37">
        <v>0.12874690951808601</v>
      </c>
      <c r="E37">
        <v>7.3403146402510801E-3</v>
      </c>
      <c r="F37">
        <v>0.11385697480082201</v>
      </c>
      <c r="G37">
        <v>0.947782837801042</v>
      </c>
      <c r="H37">
        <v>-0.268541681549683</v>
      </c>
    </row>
    <row r="38" spans="1:8" x14ac:dyDescent="0.25">
      <c r="A38">
        <v>36</v>
      </c>
      <c r="B38">
        <v>7</v>
      </c>
      <c r="C38">
        <v>0</v>
      </c>
      <c r="D38">
        <v>-0.27836409927793798</v>
      </c>
      <c r="E38">
        <v>-0.68654582663094799</v>
      </c>
      <c r="F38">
        <v>0.50536441623667205</v>
      </c>
      <c r="G38">
        <v>-0.13680305327370701</v>
      </c>
      <c r="H38">
        <v>-0.42078496596904202</v>
      </c>
    </row>
    <row r="39" spans="1:8" x14ac:dyDescent="0.25">
      <c r="A39">
        <v>37</v>
      </c>
      <c r="B39">
        <v>7</v>
      </c>
      <c r="C39">
        <v>0</v>
      </c>
      <c r="D39">
        <v>0.91592737761126297</v>
      </c>
      <c r="E39">
        <v>-1.3742144826202901E-2</v>
      </c>
      <c r="F39">
        <v>0.321054948865032</v>
      </c>
      <c r="G39">
        <v>-0.200487967996795</v>
      </c>
      <c r="H39">
        <v>-0.132727114394599</v>
      </c>
    </row>
    <row r="40" spans="1:8" x14ac:dyDescent="0.25">
      <c r="A40">
        <v>38</v>
      </c>
      <c r="B40">
        <v>7</v>
      </c>
      <c r="C40">
        <v>0</v>
      </c>
      <c r="D40">
        <v>0.24863234242562099</v>
      </c>
      <c r="E40">
        <v>-0.72672292754675105</v>
      </c>
      <c r="F40">
        <v>-0.49672315280118901</v>
      </c>
      <c r="G40">
        <v>0.13904016177551101</v>
      </c>
      <c r="H40">
        <v>0.37945973141100803</v>
      </c>
    </row>
    <row r="41" spans="1:8" x14ac:dyDescent="0.25">
      <c r="A41">
        <v>39</v>
      </c>
      <c r="B41">
        <v>7</v>
      </c>
      <c r="C41">
        <v>0</v>
      </c>
      <c r="D41">
        <v>-7.2087854488997599E-2</v>
      </c>
      <c r="E41">
        <v>-1.6908215460673E-2</v>
      </c>
      <c r="F41">
        <v>0.61792655337951796</v>
      </c>
      <c r="G41">
        <v>0.153182979102606</v>
      </c>
      <c r="H41">
        <v>0.76760615098295604</v>
      </c>
    </row>
  </sheetData>
  <autoFilter ref="A1:H41">
    <filterColumn colId="1">
      <filters>
        <filter val="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9" sqref="E9"/>
    </sheetView>
  </sheetViews>
  <sheetFormatPr defaultRowHeight="15" x14ac:dyDescent="0.25"/>
  <cols>
    <col min="1" max="1" width="2" bestFit="1" customWidth="1"/>
    <col min="2" max="2" width="5" bestFit="1" customWidth="1"/>
    <col min="3" max="3" width="4.85546875" bestFit="1" customWidth="1"/>
    <col min="4" max="7" width="12" bestFit="1" customWidth="1"/>
    <col min="8" max="8" width="2" bestFit="1" customWidth="1"/>
  </cols>
  <sheetData>
    <row r="1" spans="1:8" x14ac:dyDescent="0.25">
      <c r="B1" t="s">
        <v>0</v>
      </c>
      <c r="C1" t="s">
        <v>1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0</v>
      </c>
      <c r="B2">
        <v>0</v>
      </c>
      <c r="C2">
        <v>0</v>
      </c>
      <c r="D2">
        <v>0.99763720642984699</v>
      </c>
      <c r="E2">
        <v>0.99987785333770096</v>
      </c>
      <c r="F2">
        <v>0.999999999999999</v>
      </c>
      <c r="G2">
        <v>1</v>
      </c>
      <c r="H2">
        <v>1</v>
      </c>
    </row>
    <row r="3" spans="1:8" x14ac:dyDescent="0.25">
      <c r="A3">
        <v>1</v>
      </c>
      <c r="B3">
        <v>1</v>
      </c>
      <c r="C3">
        <v>0</v>
      </c>
      <c r="D3">
        <v>0.999999999999999</v>
      </c>
      <c r="E3">
        <v>0.999999999999999</v>
      </c>
      <c r="F3">
        <v>0.999999999999999</v>
      </c>
      <c r="G3">
        <v>0.999999999999999</v>
      </c>
      <c r="H3">
        <v>1</v>
      </c>
    </row>
    <row r="4" spans="1:8" x14ac:dyDescent="0.25">
      <c r="A4">
        <v>2</v>
      </c>
      <c r="B4">
        <v>2</v>
      </c>
      <c r="C4">
        <v>0</v>
      </c>
      <c r="D4">
        <v>0.90386943519973295</v>
      </c>
      <c r="E4">
        <v>0.95539408608663001</v>
      </c>
      <c r="F4">
        <v>0.96906287928419599</v>
      </c>
      <c r="G4">
        <v>1</v>
      </c>
      <c r="H4">
        <v>1</v>
      </c>
    </row>
    <row r="5" spans="1:8" x14ac:dyDescent="0.25">
      <c r="A5">
        <v>3</v>
      </c>
      <c r="B5">
        <v>3</v>
      </c>
      <c r="C5">
        <v>0</v>
      </c>
      <c r="D5">
        <v>0.99376297313775996</v>
      </c>
      <c r="E5">
        <v>0.99999702479377595</v>
      </c>
      <c r="F5">
        <v>0.99999702486953501</v>
      </c>
      <c r="G5">
        <v>0.99999702486953501</v>
      </c>
      <c r="H5">
        <v>1</v>
      </c>
    </row>
    <row r="6" spans="1:8" x14ac:dyDescent="0.25">
      <c r="A6">
        <v>4</v>
      </c>
      <c r="B6">
        <v>4</v>
      </c>
      <c r="C6">
        <v>0</v>
      </c>
      <c r="D6">
        <v>0.98058281583692497</v>
      </c>
      <c r="E6">
        <v>0.99890277037184405</v>
      </c>
      <c r="F6">
        <v>1.00000000002506</v>
      </c>
      <c r="G6">
        <v>1</v>
      </c>
      <c r="H6">
        <v>1</v>
      </c>
    </row>
    <row r="7" spans="1:8" x14ac:dyDescent="0.25">
      <c r="A7">
        <v>5</v>
      </c>
      <c r="B7">
        <v>5</v>
      </c>
      <c r="C7">
        <v>0</v>
      </c>
      <c r="D7">
        <v>0.99968486752642605</v>
      </c>
      <c r="E7">
        <v>0.999999999999999</v>
      </c>
      <c r="F7">
        <v>1</v>
      </c>
      <c r="G7">
        <v>1</v>
      </c>
      <c r="H7">
        <v>1</v>
      </c>
    </row>
    <row r="8" spans="1:8" x14ac:dyDescent="0.25">
      <c r="A8">
        <v>6</v>
      </c>
      <c r="B8">
        <v>6</v>
      </c>
      <c r="C8">
        <v>0</v>
      </c>
      <c r="D8">
        <v>0.98164276166519904</v>
      </c>
      <c r="E8">
        <v>0.99515279225184605</v>
      </c>
      <c r="F8">
        <v>0.99999999999993705</v>
      </c>
      <c r="G8">
        <v>0.99999999999993705</v>
      </c>
      <c r="H8">
        <v>1</v>
      </c>
    </row>
    <row r="9" spans="1:8" x14ac:dyDescent="0.25">
      <c r="A9">
        <v>7</v>
      </c>
      <c r="B9">
        <v>7</v>
      </c>
      <c r="C9">
        <v>0</v>
      </c>
      <c r="D9">
        <v>0.91212472907754105</v>
      </c>
      <c r="E9">
        <v>0.96655000032886595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" bestFit="1" customWidth="1"/>
    <col min="2" max="2" width="5" bestFit="1" customWidth="1"/>
    <col min="3" max="3" width="4.85546875" bestFit="1" customWidth="1"/>
    <col min="4" max="7" width="12" bestFit="1" customWidth="1"/>
    <col min="8" max="8" width="9" bestFit="1" customWidth="1"/>
  </cols>
  <sheetData>
    <row r="1" spans="1:8" x14ac:dyDescent="0.25">
      <c r="B1" t="s">
        <v>0</v>
      </c>
      <c r="C1" t="s">
        <v>1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0</v>
      </c>
      <c r="B2">
        <v>0</v>
      </c>
      <c r="C2">
        <v>0</v>
      </c>
      <c r="D2">
        <v>0.99763720642984699</v>
      </c>
      <c r="E2">
        <v>1.20671228278115E-4</v>
      </c>
      <c r="F2" s="1">
        <v>2.3158738714898501E-5</v>
      </c>
      <c r="G2" s="1">
        <v>-3.3766662905716903E-17</v>
      </c>
      <c r="H2" s="1">
        <v>-3.3766662905716903E-17</v>
      </c>
    </row>
    <row r="3" spans="1:8" x14ac:dyDescent="0.25">
      <c r="A3">
        <v>1</v>
      </c>
      <c r="B3">
        <v>1</v>
      </c>
      <c r="C3">
        <v>0</v>
      </c>
      <c r="D3">
        <v>0.999999999999999</v>
      </c>
      <c r="E3" s="1">
        <v>3.1090479412054101E-15</v>
      </c>
      <c r="F3" s="1">
        <v>3.1090479412054101E-15</v>
      </c>
      <c r="G3" s="1">
        <v>3.1090479412054101E-15</v>
      </c>
      <c r="H3" s="1">
        <v>3.1090479412054101E-15</v>
      </c>
    </row>
    <row r="4" spans="1:8" x14ac:dyDescent="0.25">
      <c r="A4">
        <v>2</v>
      </c>
      <c r="B4">
        <v>2</v>
      </c>
      <c r="C4">
        <v>0</v>
      </c>
      <c r="D4">
        <v>0.90386943519973295</v>
      </c>
      <c r="E4">
        <v>4.6800641009854503E-2</v>
      </c>
      <c r="F4">
        <v>3.55938353070281E-3</v>
      </c>
      <c r="G4">
        <v>1.15600519872002E-2</v>
      </c>
      <c r="H4" s="1">
        <v>5.7169150686473299E-15</v>
      </c>
    </row>
    <row r="5" spans="1:8" x14ac:dyDescent="0.25">
      <c r="A5">
        <v>3</v>
      </c>
      <c r="B5">
        <v>3</v>
      </c>
      <c r="C5">
        <v>0</v>
      </c>
      <c r="D5">
        <v>0.99376297313775996</v>
      </c>
      <c r="E5">
        <v>1.2584382376417801E-4</v>
      </c>
      <c r="F5" s="1">
        <v>-2.52679201270977E-8</v>
      </c>
      <c r="G5" s="1">
        <v>-1.17208497735529E-14</v>
      </c>
      <c r="H5" s="1">
        <v>8.6761152636809297E-8</v>
      </c>
    </row>
    <row r="6" spans="1:8" x14ac:dyDescent="0.25">
      <c r="A6">
        <v>4</v>
      </c>
      <c r="B6">
        <v>4</v>
      </c>
      <c r="C6">
        <v>0</v>
      </c>
      <c r="D6">
        <v>0.98058281583692497</v>
      </c>
      <c r="E6">
        <v>6.5633981619935104E-3</v>
      </c>
      <c r="F6">
        <v>1.3140660989989099E-4</v>
      </c>
      <c r="G6" s="1">
        <v>6.2266858166947101E-11</v>
      </c>
      <c r="H6" s="1">
        <v>5.3475252434630099E-15</v>
      </c>
    </row>
    <row r="7" spans="1:8" x14ac:dyDescent="0.25">
      <c r="A7">
        <v>5</v>
      </c>
      <c r="B7">
        <v>5</v>
      </c>
      <c r="C7">
        <v>0</v>
      </c>
      <c r="D7">
        <v>0.99968486752642605</v>
      </c>
      <c r="E7" s="1">
        <v>6.4868600743639299E-5</v>
      </c>
      <c r="F7" s="1">
        <v>-6.6225525025378395E-16</v>
      </c>
      <c r="G7" s="1">
        <v>-6.6225525025378395E-16</v>
      </c>
      <c r="H7" s="1">
        <v>-6.6225525025378395E-16</v>
      </c>
    </row>
    <row r="8" spans="1:8" x14ac:dyDescent="0.25">
      <c r="A8">
        <v>6</v>
      </c>
      <c r="B8">
        <v>6</v>
      </c>
      <c r="C8">
        <v>0</v>
      </c>
      <c r="D8">
        <v>0.98164276166519904</v>
      </c>
      <c r="E8">
        <v>2.9128547562351297E-4</v>
      </c>
      <c r="F8">
        <v>1.6547584523935201E-3</v>
      </c>
      <c r="G8" s="1">
        <v>1.36679741775229E-16</v>
      </c>
      <c r="H8" s="1">
        <v>1.36679741775229E-16</v>
      </c>
    </row>
    <row r="9" spans="1:8" x14ac:dyDescent="0.25">
      <c r="A9">
        <v>7</v>
      </c>
      <c r="B9">
        <v>7</v>
      </c>
      <c r="C9">
        <v>0</v>
      </c>
      <c r="D9">
        <v>0.91212472907754105</v>
      </c>
      <c r="E9">
        <v>3.1514384028347803E-2</v>
      </c>
      <c r="F9">
        <v>1.3511591046224999E-2</v>
      </c>
      <c r="G9" s="1">
        <v>-8.2548696629752697E-18</v>
      </c>
      <c r="H9" s="1">
        <v>-8.2548696629752697E-18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topLeftCell="AQ1" workbookViewId="0">
      <selection activeCell="AY1" sqref="AY1"/>
    </sheetView>
  </sheetViews>
  <sheetFormatPr defaultRowHeight="15" x14ac:dyDescent="0.25"/>
  <cols>
    <col min="1" max="1" width="3" bestFit="1" customWidth="1"/>
    <col min="2" max="6" width="12.7109375" bestFit="1" customWidth="1"/>
    <col min="7" max="7" width="19.140625" bestFit="1" customWidth="1"/>
    <col min="15" max="15" width="6" customWidth="1"/>
    <col min="16" max="16" width="13.85546875" bestFit="1" customWidth="1"/>
    <col min="17" max="17" width="20" bestFit="1" customWidth="1"/>
    <col min="18" max="18" width="17.5703125" bestFit="1" customWidth="1"/>
    <col min="19" max="19" width="26.7109375" bestFit="1" customWidth="1"/>
    <col min="20" max="20" width="30.85546875" bestFit="1" customWidth="1"/>
    <col min="21" max="21" width="19.140625" bestFit="1" customWidth="1"/>
    <col min="23" max="23" width="3" bestFit="1" customWidth="1"/>
    <col min="24" max="24" width="13.85546875" bestFit="1" customWidth="1"/>
    <col min="25" max="25" width="20" bestFit="1" customWidth="1"/>
    <col min="26" max="26" width="17.5703125" bestFit="1" customWidth="1"/>
    <col min="27" max="27" width="26.7109375" bestFit="1" customWidth="1"/>
    <col min="28" max="28" width="30.85546875" bestFit="1" customWidth="1"/>
    <col min="29" max="29" width="19.140625" bestFit="1" customWidth="1"/>
    <col min="31" max="31" width="12.5703125" bestFit="1" customWidth="1"/>
    <col min="32" max="32" width="13.85546875" bestFit="1" customWidth="1"/>
    <col min="33" max="33" width="20" bestFit="1" customWidth="1"/>
    <col min="34" max="34" width="17.5703125" bestFit="1" customWidth="1"/>
    <col min="35" max="35" width="26.7109375" bestFit="1" customWidth="1"/>
    <col min="36" max="36" width="30.85546875" bestFit="1" customWidth="1"/>
    <col min="37" max="37" width="19.140625" bestFit="1" customWidth="1"/>
    <col min="39" max="39" width="12.5703125" bestFit="1" customWidth="1"/>
    <col min="40" max="40" width="13.85546875" bestFit="1" customWidth="1"/>
    <col min="41" max="41" width="20" bestFit="1" customWidth="1"/>
    <col min="42" max="42" width="17.5703125" bestFit="1" customWidth="1"/>
    <col min="43" max="43" width="26.7109375" bestFit="1" customWidth="1"/>
    <col min="44" max="44" width="30.85546875" bestFit="1" customWidth="1"/>
    <col min="45" max="45" width="19.140625" bestFit="1" customWidth="1"/>
    <col min="47" max="47" width="12.5703125" style="3" bestFit="1" customWidth="1"/>
    <col min="48" max="48" width="13.85546875" style="2" bestFit="1" customWidth="1"/>
    <col min="49" max="49" width="20" style="2" bestFit="1" customWidth="1"/>
    <col min="50" max="50" width="17.5703125" style="2" bestFit="1" customWidth="1"/>
    <col min="51" max="51" width="26.7109375" style="2" bestFit="1" customWidth="1"/>
    <col min="52" max="52" width="30.85546875" style="2" bestFit="1" customWidth="1"/>
    <col min="53" max="53" width="19.140625" style="2" bestFit="1" customWidth="1"/>
  </cols>
  <sheetData>
    <row r="1" spans="1:53" x14ac:dyDescent="0.25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I1" t="s">
        <v>15</v>
      </c>
      <c r="O1" t="s">
        <v>16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E1" t="s">
        <v>19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3</v>
      </c>
      <c r="AM1" t="s">
        <v>20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3</v>
      </c>
      <c r="AU1" s="3" t="s">
        <v>21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3</v>
      </c>
    </row>
    <row r="2" spans="1:53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I2">
        <v>0.12874690951808601</v>
      </c>
      <c r="J2">
        <v>-0.27836409927793798</v>
      </c>
      <c r="K2">
        <v>0.91592737761126297</v>
      </c>
      <c r="L2">
        <v>0.24863234242562099</v>
      </c>
      <c r="M2">
        <v>-7.2087854488997599E-2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9</v>
      </c>
      <c r="AV2" s="2" t="s">
        <v>10</v>
      </c>
      <c r="AW2" s="2" t="s">
        <v>11</v>
      </c>
      <c r="AX2" s="2" t="s">
        <v>12</v>
      </c>
      <c r="AY2" s="2" t="s">
        <v>13</v>
      </c>
      <c r="AZ2" s="2" t="s">
        <v>14</v>
      </c>
      <c r="BA2" s="2" t="s">
        <v>9</v>
      </c>
    </row>
    <row r="3" spans="1:53" x14ac:dyDescent="0.25">
      <c r="A3">
        <v>32</v>
      </c>
      <c r="B3">
        <v>-3.8143951851057798</v>
      </c>
      <c r="C3">
        <v>0.50970549543578503</v>
      </c>
      <c r="D3">
        <v>1.0929757777361599</v>
      </c>
      <c r="E3">
        <v>-0.68486696293441596</v>
      </c>
      <c r="F3">
        <v>-0.43017991812349399</v>
      </c>
      <c r="G3">
        <v>-2.3598246917569701</v>
      </c>
      <c r="I3">
        <v>7.3403146402510801E-3</v>
      </c>
      <c r="J3">
        <v>-0.68654582663094799</v>
      </c>
      <c r="K3">
        <v>-1.3742144826202901E-2</v>
      </c>
      <c r="L3">
        <v>-0.72672292754675105</v>
      </c>
      <c r="M3">
        <v>-1.6908215460673E-2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W3">
        <v>0</v>
      </c>
      <c r="X3">
        <v>400</v>
      </c>
      <c r="Y3">
        <v>6.93</v>
      </c>
      <c r="Z3">
        <v>885.2</v>
      </c>
      <c r="AA3">
        <v>30</v>
      </c>
      <c r="AB3">
        <v>0.28000000000000003</v>
      </c>
      <c r="AC3">
        <v>3.3194729999999999E-2</v>
      </c>
      <c r="AE3">
        <v>0</v>
      </c>
      <c r="AF3">
        <f>(X3-P$4)/P$5</f>
        <v>-3.7610721643747493</v>
      </c>
      <c r="AG3">
        <f t="shared" ref="AG3:AK3" si="0">(Y3-Q$4)/Q$5</f>
        <v>0.11202722607382527</v>
      </c>
      <c r="AH3">
        <f t="shared" si="0"/>
        <v>0.24856648905338685</v>
      </c>
      <c r="AI3">
        <f t="shared" si="0"/>
        <v>0.20531294487666707</v>
      </c>
      <c r="AJ3">
        <f t="shared" si="0"/>
        <v>7.469198148174834E-2</v>
      </c>
      <c r="AK3">
        <f t="shared" si="0"/>
        <v>-1.6172935027224051</v>
      </c>
      <c r="AM3">
        <v>0</v>
      </c>
      <c r="AN3">
        <f t="array" ref="AN3:AR3">MMULT($AF3:$AJ3, Theta_Transpose)</f>
        <v>-0.28056889884250114</v>
      </c>
      <c r="AO3">
        <v>1.0361355988402372</v>
      </c>
      <c r="AP3">
        <v>-3.4176813837473179</v>
      </c>
      <c r="AQ3">
        <v>-1.0831163217790483</v>
      </c>
      <c r="AR3">
        <v>0.51161374925758751</v>
      </c>
      <c r="AS3">
        <f>AK3</f>
        <v>-1.6172935027224051</v>
      </c>
      <c r="AU3" s="3">
        <f>A3</f>
        <v>32</v>
      </c>
      <c r="AV3" s="2">
        <f>VLOOKUP($AU3,Rotated,2) - B3</f>
        <v>4.4408920985006262E-15</v>
      </c>
      <c r="AW3" s="2">
        <f>VLOOKUP($AU3,Rotated,3) - C3</f>
        <v>-1.7985612998927536E-14</v>
      </c>
      <c r="AX3" s="2">
        <f>VLOOKUP($AU3,Rotated,4) - D3</f>
        <v>0</v>
      </c>
      <c r="AY3" s="2">
        <f>VLOOKUP($AU3,Rotated,5) - E3</f>
        <v>1.1324274851176597E-14</v>
      </c>
      <c r="AZ3" s="2">
        <f>VLOOKUP($AU3,Rotated,6) - F3</f>
        <v>2.3925306180672123E-14</v>
      </c>
      <c r="BA3" s="2">
        <f>VLOOKUP($AU3,Rotated,7) - G3</f>
        <v>0</v>
      </c>
    </row>
    <row r="4" spans="1:53" x14ac:dyDescent="0.25">
      <c r="A4">
        <v>23</v>
      </c>
      <c r="B4">
        <v>-0.10596664064974</v>
      </c>
      <c r="C4">
        <v>-1.5795806024033301</v>
      </c>
      <c r="D4">
        <v>-0.71937013208409195</v>
      </c>
      <c r="E4">
        <v>1.3882374690774399</v>
      </c>
      <c r="F4">
        <v>-1.6163085532723001</v>
      </c>
      <c r="G4">
        <v>-0.44305132425600602</v>
      </c>
      <c r="I4">
        <v>0.11385697480082201</v>
      </c>
      <c r="J4">
        <v>0.50536441623667205</v>
      </c>
      <c r="K4">
        <v>0.321054948865032</v>
      </c>
      <c r="L4">
        <v>-0.49672315280118901</v>
      </c>
      <c r="M4">
        <v>0.61792655337951796</v>
      </c>
      <c r="O4" t="s">
        <v>17</v>
      </c>
      <c r="P4">
        <v>645.59670940384603</v>
      </c>
      <c r="Q4">
        <v>6.8416990384615399</v>
      </c>
      <c r="R4">
        <v>868.81538763461504</v>
      </c>
      <c r="S4">
        <v>29.134615384615302</v>
      </c>
      <c r="T4">
        <v>0.27903846153846101</v>
      </c>
      <c r="U4">
        <v>9.0088921596153795E-2</v>
      </c>
      <c r="W4">
        <v>1</v>
      </c>
      <c r="X4">
        <v>444.44444399999998</v>
      </c>
      <c r="Y4">
        <v>6.93</v>
      </c>
      <c r="Z4">
        <v>885.2</v>
      </c>
      <c r="AA4">
        <v>30</v>
      </c>
      <c r="AB4">
        <v>0.28000000000000003</v>
      </c>
      <c r="AC4">
        <v>4.7887976999999998E-2</v>
      </c>
      <c r="AE4">
        <v>1</v>
      </c>
      <c r="AF4">
        <f t="shared" ref="AF4:AF54" si="1">(X4-P$4)/P$5</f>
        <v>-3.0804491967654997</v>
      </c>
      <c r="AG4">
        <f t="shared" ref="AG4:AG54" si="2">(Y4-Q$4)/Q$5</f>
        <v>0.11202722607382527</v>
      </c>
      <c r="AH4">
        <f t="shared" ref="AH4:AH54" si="3">(Z4-R$4)/R$5</f>
        <v>0.24856648905338685</v>
      </c>
      <c r="AI4">
        <f t="shared" ref="AI4:AI54" si="4">(AA4-S$4)/S$5</f>
        <v>0.20531294487666707</v>
      </c>
      <c r="AJ4">
        <f t="shared" ref="AJ4:AJ54" si="5">(AB4-T$4)/T$5</f>
        <v>7.469198148174834E-2</v>
      </c>
      <c r="AK4">
        <f t="shared" ref="AK4:AK54" si="6">(AC4-U$4)/U$5</f>
        <v>-1.1996183017867452</v>
      </c>
      <c r="AM4">
        <v>1</v>
      </c>
      <c r="AN4">
        <f t="array" ref="AN4:AR4">MMULT($AF4:$AJ4, Theta_Transpose)</f>
        <v>-0.19294079521578189</v>
      </c>
      <c r="AO4">
        <v>0.84667459951381119</v>
      </c>
      <c r="AP4">
        <v>-2.7942801738829823</v>
      </c>
      <c r="AQ4">
        <v>-0.91389143903368297</v>
      </c>
      <c r="AR4">
        <v>0.46254909980670217</v>
      </c>
      <c r="AS4">
        <f t="shared" ref="AS4:AS54" si="7">AK4</f>
        <v>-1.1996183017867452</v>
      </c>
      <c r="AU4" s="3">
        <f t="shared" ref="AU4:AU54" si="8">A4</f>
        <v>23</v>
      </c>
      <c r="AV4" s="2">
        <f>VLOOKUP($AU4,Rotated,2) - B4</f>
        <v>1.4391265956703592E-14</v>
      </c>
      <c r="AW4" s="2">
        <f>VLOOKUP($AU4,Rotated,3) - C4</f>
        <v>-2.6423307986078726E-14</v>
      </c>
      <c r="AX4" s="2">
        <f>VLOOKUP($AU4,Rotated,4) - D4</f>
        <v>2.7755575615628914E-15</v>
      </c>
      <c r="AY4" s="2">
        <f>VLOOKUP($AU4,Rotated,5) - E4</f>
        <v>1.5765166949677223E-14</v>
      </c>
      <c r="AZ4" s="2">
        <f>VLOOKUP($AU4,Rotated,6) - F4</f>
        <v>1.4432899320127035E-14</v>
      </c>
      <c r="BA4" s="2">
        <f>VLOOKUP($AU4,Rotated,7) - G4</f>
        <v>-8.3266726846886741E-16</v>
      </c>
    </row>
    <row r="5" spans="1:53" x14ac:dyDescent="0.25">
      <c r="A5">
        <v>44</v>
      </c>
      <c r="B5">
        <v>0.858926995497449</v>
      </c>
      <c r="C5">
        <v>0.90607979257367999</v>
      </c>
      <c r="D5">
        <v>0.54609597172264102</v>
      </c>
      <c r="E5">
        <v>-0.97538376149914296</v>
      </c>
      <c r="F5">
        <v>-1.5648321501283999</v>
      </c>
      <c r="G5">
        <v>1.2274424220429201</v>
      </c>
      <c r="I5">
        <v>0.947782837801042</v>
      </c>
      <c r="J5">
        <v>-0.13680305327370701</v>
      </c>
      <c r="K5">
        <v>-0.200487967996795</v>
      </c>
      <c r="L5">
        <v>0.13904016177551101</v>
      </c>
      <c r="M5">
        <v>0.153182979102606</v>
      </c>
      <c r="O5" t="s">
        <v>18</v>
      </c>
      <c r="P5">
        <v>65.299653574893497</v>
      </c>
      <c r="Q5">
        <v>0.78820983642199605</v>
      </c>
      <c r="R5">
        <v>65.916417083341997</v>
      </c>
      <c r="S5">
        <v>4.21495398599704</v>
      </c>
      <c r="T5">
        <v>1.28733826906704E-2</v>
      </c>
      <c r="U5">
        <v>3.5178643517941102E-2</v>
      </c>
      <c r="W5">
        <v>2</v>
      </c>
      <c r="X5">
        <v>488.88888899999898</v>
      </c>
      <c r="Y5">
        <v>6.93</v>
      </c>
      <c r="Z5">
        <v>885.2</v>
      </c>
      <c r="AA5">
        <v>30</v>
      </c>
      <c r="AB5">
        <v>0.28000000000000003</v>
      </c>
      <c r="AC5">
        <v>6.3404275999999996E-2</v>
      </c>
      <c r="AE5">
        <v>2</v>
      </c>
      <c r="AF5">
        <f t="shared" si="1"/>
        <v>-2.3998262138422475</v>
      </c>
      <c r="AG5">
        <f t="shared" si="2"/>
        <v>0.11202722607382527</v>
      </c>
      <c r="AH5">
        <f t="shared" si="3"/>
        <v>0.24856648905338685</v>
      </c>
      <c r="AI5">
        <f t="shared" si="4"/>
        <v>0.20531294487666707</v>
      </c>
      <c r="AJ5">
        <f t="shared" si="5"/>
        <v>7.469198148174834E-2</v>
      </c>
      <c r="AK5">
        <f t="shared" si="6"/>
        <v>-0.7585467467653958</v>
      </c>
      <c r="AM5">
        <v>2</v>
      </c>
      <c r="AN5">
        <f t="array" ref="AN5:AR5">MMULT($AF5:$AJ5, Theta_Transpose)</f>
        <v>-0.10531268961743212</v>
      </c>
      <c r="AO5">
        <v>0.65721359592451678</v>
      </c>
      <c r="AP5">
        <v>-2.1708789499921326</v>
      </c>
      <c r="AQ5">
        <v>-0.74466655248076119</v>
      </c>
      <c r="AR5">
        <v>0.41348444925186328</v>
      </c>
      <c r="AS5">
        <f t="shared" si="7"/>
        <v>-0.7585467467653958</v>
      </c>
      <c r="AU5" s="3">
        <f t="shared" si="8"/>
        <v>44</v>
      </c>
      <c r="AV5" s="2">
        <f>VLOOKUP($AU5,Rotated,2) - B5</f>
        <v>1.3322676295501878E-14</v>
      </c>
      <c r="AW5" s="2">
        <f>VLOOKUP($AU5,Rotated,3) - C5</f>
        <v>-1.8096635301390052E-14</v>
      </c>
      <c r="AX5" s="2">
        <f>VLOOKUP($AU5,Rotated,4) - D5</f>
        <v>-9.9920072216264089E-16</v>
      </c>
      <c r="AY5" s="2">
        <f>VLOOKUP($AU5,Rotated,5) - E5</f>
        <v>1.1324274851176597E-14</v>
      </c>
      <c r="AZ5" s="2">
        <f>VLOOKUP($AU5,Rotated,6) - F5</f>
        <v>1.4654943925052066E-14</v>
      </c>
      <c r="BA5" s="2">
        <f>VLOOKUP($AU5,Rotated,7) - G5</f>
        <v>3.1086244689504383E-15</v>
      </c>
    </row>
    <row r="6" spans="1:53" x14ac:dyDescent="0.25">
      <c r="A6">
        <v>26</v>
      </c>
      <c r="B6">
        <v>0.124339110287792</v>
      </c>
      <c r="C6">
        <v>-0.55734782674686001</v>
      </c>
      <c r="D6">
        <v>-6.9951849015162701E-2</v>
      </c>
      <c r="E6">
        <v>0.38348392706509898</v>
      </c>
      <c r="F6">
        <v>-0.36638917723700498</v>
      </c>
      <c r="G6">
        <v>0.21232226876618701</v>
      </c>
      <c r="I6">
        <v>-0.268541681549683</v>
      </c>
      <c r="J6">
        <v>-0.42078496596904202</v>
      </c>
      <c r="K6">
        <v>-0.132727114394599</v>
      </c>
      <c r="L6">
        <v>0.37945973141100803</v>
      </c>
      <c r="M6">
        <v>0.76760615098295604</v>
      </c>
      <c r="W6">
        <v>3</v>
      </c>
      <c r="X6">
        <v>488.88888899999898</v>
      </c>
      <c r="Y6">
        <v>6.93</v>
      </c>
      <c r="Z6">
        <v>885.2</v>
      </c>
      <c r="AA6">
        <v>30</v>
      </c>
      <c r="AB6">
        <v>0.28000000000000003</v>
      </c>
      <c r="AC6">
        <v>6.3404984999999997E-2</v>
      </c>
      <c r="AE6">
        <v>3</v>
      </c>
      <c r="AF6">
        <f t="shared" si="1"/>
        <v>-2.3998262138422475</v>
      </c>
      <c r="AG6">
        <f t="shared" si="2"/>
        <v>0.11202722607382527</v>
      </c>
      <c r="AH6">
        <f t="shared" si="3"/>
        <v>0.24856648905338685</v>
      </c>
      <c r="AI6">
        <f t="shared" si="4"/>
        <v>0.20531294487666707</v>
      </c>
      <c r="AJ6">
        <f t="shared" si="5"/>
        <v>7.469198148174834E-2</v>
      </c>
      <c r="AK6">
        <f t="shared" si="6"/>
        <v>-0.75852659249197585</v>
      </c>
      <c r="AM6">
        <v>3</v>
      </c>
      <c r="AN6">
        <f t="array" ref="AN6:AR6">MMULT($AF6:$AJ6, Theta_Transpose)</f>
        <v>-0.10531268961743212</v>
      </c>
      <c r="AO6">
        <v>0.65721359592451678</v>
      </c>
      <c r="AP6">
        <v>-2.1708789499921326</v>
      </c>
      <c r="AQ6">
        <v>-0.74466655248076119</v>
      </c>
      <c r="AR6">
        <v>0.41348444925186328</v>
      </c>
      <c r="AS6">
        <f t="shared" si="7"/>
        <v>-0.75852659249197585</v>
      </c>
      <c r="AU6" s="3">
        <f t="shared" si="8"/>
        <v>26</v>
      </c>
      <c r="AV6" s="2">
        <f>VLOOKUP($AU6,Rotated,2) - B6</f>
        <v>1.3974932322469158E-14</v>
      </c>
      <c r="AW6" s="2">
        <f>VLOOKUP($AU6,Rotated,3) - C6</f>
        <v>-1.7763568394002505E-14</v>
      </c>
      <c r="AX6" s="2">
        <f>VLOOKUP($AU6,Rotated,4) - D6</f>
        <v>1.0824674490095276E-15</v>
      </c>
      <c r="AY6" s="2">
        <f>VLOOKUP($AU6,Rotated,5) - E6</f>
        <v>1.2989609388114332E-14</v>
      </c>
      <c r="AZ6" s="2">
        <f>VLOOKUP($AU6,Rotated,6) - F6</f>
        <v>2.1371793224034263E-14</v>
      </c>
      <c r="BA6" s="2">
        <f>VLOOKUP($AU6,Rotated,7) - G6</f>
        <v>-2.0816681711721685E-15</v>
      </c>
    </row>
    <row r="7" spans="1:53" x14ac:dyDescent="0.25">
      <c r="A7">
        <v>9</v>
      </c>
      <c r="B7">
        <v>0.42045593805776998</v>
      </c>
      <c r="C7">
        <v>-0.47955241282264399</v>
      </c>
      <c r="D7">
        <v>1.5695283512734699</v>
      </c>
      <c r="E7">
        <v>0.27068275541410203</v>
      </c>
      <c r="F7">
        <v>0.11909654923466401</v>
      </c>
      <c r="G7">
        <v>0.35801807984503198</v>
      </c>
      <c r="W7">
        <v>4</v>
      </c>
      <c r="X7">
        <v>533.33333300000004</v>
      </c>
      <c r="Y7">
        <v>6.93</v>
      </c>
      <c r="Z7">
        <v>885.2</v>
      </c>
      <c r="AA7">
        <v>30</v>
      </c>
      <c r="AB7">
        <v>0.28000000000000003</v>
      </c>
      <c r="AC7">
        <v>7.9592724000000004E-2</v>
      </c>
      <c r="AE7">
        <v>4</v>
      </c>
      <c r="AF7">
        <f t="shared" si="1"/>
        <v>-1.7192032462329812</v>
      </c>
      <c r="AG7">
        <f t="shared" si="2"/>
        <v>0.11202722607382527</v>
      </c>
      <c r="AH7">
        <f t="shared" si="3"/>
        <v>0.24856648905338685</v>
      </c>
      <c r="AI7">
        <f t="shared" si="4"/>
        <v>0.20531294487666707</v>
      </c>
      <c r="AJ7">
        <f t="shared" si="5"/>
        <v>7.469198148174834E-2</v>
      </c>
      <c r="AK7">
        <f t="shared" si="6"/>
        <v>-0.29836845729428801</v>
      </c>
      <c r="AM7">
        <v>4</v>
      </c>
      <c r="AN7">
        <f t="array" ref="AN7:AR7">MMULT($AF7:$AJ7, Theta_Transpose)</f>
        <v>-1.7684585990710714E-2</v>
      </c>
      <c r="AO7">
        <v>0.46775259659808621</v>
      </c>
      <c r="AP7">
        <v>-1.5474777401277817</v>
      </c>
      <c r="AQ7">
        <v>-0.5754416697353919</v>
      </c>
      <c r="AR7">
        <v>0.36441979980097677</v>
      </c>
      <c r="AS7">
        <f t="shared" si="7"/>
        <v>-0.29836845729428801</v>
      </c>
      <c r="AU7" s="3">
        <f t="shared" si="8"/>
        <v>9</v>
      </c>
      <c r="AV7" s="2">
        <f>VLOOKUP($AU7,Rotated,2) - B7</f>
        <v>1.0935696792557792E-14</v>
      </c>
      <c r="AW7" s="2">
        <f>VLOOKUP($AU7,Rotated,3) - C7</f>
        <v>-1.3489209749195652E-14</v>
      </c>
      <c r="AX7" s="2">
        <f>VLOOKUP($AU7,Rotated,4) - D7</f>
        <v>-3.3306690738754696E-15</v>
      </c>
      <c r="AY7" s="2">
        <f>VLOOKUP($AU7,Rotated,5) - E7</f>
        <v>9.2148511043887993E-15</v>
      </c>
      <c r="AZ7" s="2">
        <f>VLOOKUP($AU7,Rotated,6) - F7</f>
        <v>2.325917236589703E-14</v>
      </c>
      <c r="BA7" s="2">
        <f>VLOOKUP($AU7,Rotated,7) - G7</f>
        <v>-2.681188604469753E-14</v>
      </c>
    </row>
    <row r="8" spans="1:53" x14ac:dyDescent="0.25">
      <c r="A8">
        <v>0</v>
      </c>
      <c r="B8">
        <v>-0.28056889884251501</v>
      </c>
      <c r="C8">
        <v>1.0361355988402501</v>
      </c>
      <c r="D8">
        <v>-3.4176813837473099</v>
      </c>
      <c r="E8">
        <v>-1.08311632177906</v>
      </c>
      <c r="F8">
        <v>0.51161374925756498</v>
      </c>
      <c r="G8">
        <v>-1.6172935027224</v>
      </c>
      <c r="W8">
        <v>5</v>
      </c>
      <c r="X8">
        <v>577.77777800000001</v>
      </c>
      <c r="Y8">
        <v>6.93</v>
      </c>
      <c r="Z8">
        <v>885.2</v>
      </c>
      <c r="AA8">
        <v>30</v>
      </c>
      <c r="AB8">
        <v>0.28000000000000003</v>
      </c>
      <c r="AC8">
        <v>9.5333717999999998E-2</v>
      </c>
      <c r="AE8">
        <v>5</v>
      </c>
      <c r="AF8">
        <f t="shared" si="1"/>
        <v>-1.0385802633097143</v>
      </c>
      <c r="AG8">
        <f t="shared" si="2"/>
        <v>0.11202722607382527</v>
      </c>
      <c r="AH8">
        <f t="shared" si="3"/>
        <v>0.24856648905338685</v>
      </c>
      <c r="AI8">
        <f t="shared" si="4"/>
        <v>0.20531294487666707</v>
      </c>
      <c r="AJ8">
        <f t="shared" si="5"/>
        <v>7.469198148174834E-2</v>
      </c>
      <c r="AK8">
        <f t="shared" si="6"/>
        <v>0.14909035367356779</v>
      </c>
      <c r="AM8">
        <v>5</v>
      </c>
      <c r="AN8">
        <f t="array" ref="AN8:AR8">MMULT($AF8:$AJ8, Theta_Transpose)</f>
        <v>6.9943519607640919E-2</v>
      </c>
      <c r="AO8">
        <v>0.2782915930087877</v>
      </c>
      <c r="AP8">
        <v>-0.92407651623691844</v>
      </c>
      <c r="AQ8">
        <v>-0.40621678318246651</v>
      </c>
      <c r="AR8">
        <v>0.31535514924613683</v>
      </c>
      <c r="AS8">
        <f t="shared" si="7"/>
        <v>0.14909035367356779</v>
      </c>
      <c r="AU8" s="3">
        <f t="shared" si="8"/>
        <v>0</v>
      </c>
      <c r="AV8" s="2">
        <f>VLOOKUP($AU8,Rotated,2) - B8</f>
        <v>1.3877787807814457E-14</v>
      </c>
      <c r="AW8" s="2">
        <f>VLOOKUP($AU8,Rotated,3) - C8</f>
        <v>-1.2878587085651816E-14</v>
      </c>
      <c r="AX8" s="2">
        <f>VLOOKUP($AU8,Rotated,4) - D8</f>
        <v>-7.9936057773011271E-15</v>
      </c>
      <c r="AY8" s="2">
        <f>VLOOKUP($AU8,Rotated,5) - E8</f>
        <v>1.1768364061026659E-14</v>
      </c>
      <c r="AZ8" s="2">
        <f>VLOOKUP($AU8,Rotated,6) - F8</f>
        <v>2.2537527399890678E-14</v>
      </c>
      <c r="BA8" s="2">
        <f>VLOOKUP($AU8,Rotated,7) - G8</f>
        <v>-5.1070259132757201E-15</v>
      </c>
    </row>
    <row r="9" spans="1:53" x14ac:dyDescent="0.25">
      <c r="A9">
        <v>7</v>
      </c>
      <c r="B9">
        <v>0.245199728832699</v>
      </c>
      <c r="C9">
        <v>-0.100630409906918</v>
      </c>
      <c r="D9">
        <v>0.32272591751828</v>
      </c>
      <c r="E9">
        <v>-6.7767013884188002E-2</v>
      </c>
      <c r="F9">
        <v>0.21722584924038901</v>
      </c>
      <c r="G9">
        <v>0.46940824751882299</v>
      </c>
      <c r="W9">
        <v>6</v>
      </c>
      <c r="X9">
        <v>622.22222199999999</v>
      </c>
      <c r="Y9">
        <v>6.93</v>
      </c>
      <c r="Z9">
        <v>885.2</v>
      </c>
      <c r="AA9">
        <v>30</v>
      </c>
      <c r="AB9">
        <v>0.28000000000000003</v>
      </c>
      <c r="AC9">
        <v>0.105218958</v>
      </c>
      <c r="AE9">
        <v>6</v>
      </c>
      <c r="AF9">
        <f t="shared" si="1"/>
        <v>-0.35795729570046453</v>
      </c>
      <c r="AG9">
        <f t="shared" si="2"/>
        <v>0.11202722607382527</v>
      </c>
      <c r="AH9">
        <f t="shared" si="3"/>
        <v>0.24856648905338685</v>
      </c>
      <c r="AI9">
        <f t="shared" si="4"/>
        <v>0.20531294487666707</v>
      </c>
      <c r="AJ9">
        <f t="shared" si="5"/>
        <v>7.469198148174834E-2</v>
      </c>
      <c r="AK9">
        <f t="shared" si="6"/>
        <v>0.43009152402735173</v>
      </c>
      <c r="AM9">
        <v>6</v>
      </c>
      <c r="AN9">
        <f t="array" ref="AN9:AR9">MMULT($AF9:$AJ9, Theta_Transpose)</f>
        <v>0.15757162323436016</v>
      </c>
      <c r="AO9">
        <v>8.8830593682361708E-2</v>
      </c>
      <c r="AP9">
        <v>-0.30067530637258277</v>
      </c>
      <c r="AQ9">
        <v>-0.23699190043710114</v>
      </c>
      <c r="AR9">
        <v>0.26629049979525149</v>
      </c>
      <c r="AS9">
        <f t="shared" si="7"/>
        <v>0.43009152402735173</v>
      </c>
      <c r="AU9" s="3">
        <f t="shared" si="8"/>
        <v>7</v>
      </c>
      <c r="AV9" s="2">
        <f>VLOOKUP($AU9,Rotated,2) - B9</f>
        <v>1.2823075934420558E-14</v>
      </c>
      <c r="AW9" s="2">
        <f>VLOOKUP($AU9,Rotated,3) - C9</f>
        <v>-1.8804402479588589E-14</v>
      </c>
      <c r="AX9" s="2">
        <f>VLOOKUP($AU9,Rotated,4) - D9</f>
        <v>0</v>
      </c>
      <c r="AY9" s="2">
        <f>VLOOKUP($AU9,Rotated,5) - E9</f>
        <v>1.2115308756222021E-14</v>
      </c>
      <c r="AZ9" s="2">
        <f>VLOOKUP($AU9,Rotated,6) - F9</f>
        <v>2.2537527399890678E-14</v>
      </c>
      <c r="BA9" s="2">
        <f>VLOOKUP($AU9,Rotated,7) - G9</f>
        <v>1.8318679906315083E-15</v>
      </c>
    </row>
    <row r="10" spans="1:53" x14ac:dyDescent="0.25">
      <c r="A10">
        <v>11</v>
      </c>
      <c r="B10">
        <v>0.20342944810368099</v>
      </c>
      <c r="C10">
        <v>2.7024873229253998</v>
      </c>
      <c r="D10">
        <v>0.29237548303420402</v>
      </c>
      <c r="E10">
        <v>2.8484177143529199</v>
      </c>
      <c r="F10">
        <v>0.292381238506083</v>
      </c>
      <c r="G10">
        <v>-0.69554349313312602</v>
      </c>
      <c r="W10">
        <v>7</v>
      </c>
      <c r="X10">
        <v>666.66666699999996</v>
      </c>
      <c r="Y10">
        <v>6.93</v>
      </c>
      <c r="Z10">
        <v>885.2</v>
      </c>
      <c r="AA10">
        <v>30</v>
      </c>
      <c r="AB10">
        <v>0.28000000000000003</v>
      </c>
      <c r="AC10">
        <v>0.10660206699999999</v>
      </c>
      <c r="AE10">
        <v>7</v>
      </c>
      <c r="AF10">
        <f t="shared" si="1"/>
        <v>0.32266568722280226</v>
      </c>
      <c r="AG10">
        <f t="shared" si="2"/>
        <v>0.11202722607382527</v>
      </c>
      <c r="AH10">
        <f t="shared" si="3"/>
        <v>0.24856648905338685</v>
      </c>
      <c r="AI10">
        <f t="shared" si="4"/>
        <v>0.20531294487666707</v>
      </c>
      <c r="AJ10">
        <f t="shared" si="5"/>
        <v>7.469198148174834E-2</v>
      </c>
      <c r="AK10">
        <f t="shared" si="6"/>
        <v>0.46940824751882482</v>
      </c>
      <c r="AM10">
        <v>7</v>
      </c>
      <c r="AN10">
        <f t="array" ref="AN10:AR10">MMULT($AF10:$AJ10, Theta_Transpose)</f>
        <v>0.24519972883271182</v>
      </c>
      <c r="AO10">
        <v>-0.10063040990693681</v>
      </c>
      <c r="AP10">
        <v>0.32272591751828034</v>
      </c>
      <c r="AQ10">
        <v>-6.7767013884175886E-2</v>
      </c>
      <c r="AR10">
        <v>0.21722584924041155</v>
      </c>
      <c r="AS10">
        <f t="shared" si="7"/>
        <v>0.46940824751882482</v>
      </c>
      <c r="AU10" s="3">
        <f t="shared" si="8"/>
        <v>11</v>
      </c>
      <c r="AV10" s="2">
        <f>VLOOKUP($AU10,Rotated,2) - B10</f>
        <v>1.2434497875801753E-14</v>
      </c>
      <c r="AW10" s="2">
        <f>VLOOKUP($AU10,Rotated,3) - C10</f>
        <v>-1.0658141036401503E-14</v>
      </c>
      <c r="AX10" s="2">
        <f>VLOOKUP($AU10,Rotated,4) - D10</f>
        <v>7.2164496600635175E-16</v>
      </c>
      <c r="AY10" s="2">
        <f>VLOOKUP($AU10,Rotated,5) - E10</f>
        <v>1.6431300764452317E-14</v>
      </c>
      <c r="AZ10" s="2">
        <f>VLOOKUP($AU10,Rotated,6) - F10</f>
        <v>2.2259971643734389E-14</v>
      </c>
      <c r="BA10" s="2">
        <f>VLOOKUP($AU10,Rotated,7) - G10</f>
        <v>-9.9920072216264089E-16</v>
      </c>
    </row>
    <row r="11" spans="1:53" x14ac:dyDescent="0.25">
      <c r="A11">
        <v>17</v>
      </c>
      <c r="B11">
        <v>0.237340123768117</v>
      </c>
      <c r="C11">
        <v>-0.46920680691342098</v>
      </c>
      <c r="D11">
        <v>0.228889728134856</v>
      </c>
      <c r="E11">
        <v>-0.50888598470275204</v>
      </c>
      <c r="F11">
        <v>0.214268917896938</v>
      </c>
      <c r="G11">
        <v>0.35236379701577603</v>
      </c>
      <c r="W11">
        <v>8</v>
      </c>
      <c r="X11">
        <v>711.11111100000005</v>
      </c>
      <c r="Y11">
        <v>6.93</v>
      </c>
      <c r="Z11">
        <v>885.2</v>
      </c>
      <c r="AA11">
        <v>30</v>
      </c>
      <c r="AB11">
        <v>0.28000000000000003</v>
      </c>
      <c r="AC11">
        <v>0.104871838</v>
      </c>
      <c r="AE11">
        <v>8</v>
      </c>
      <c r="AF11">
        <f t="shared" si="1"/>
        <v>1.0032886548320539</v>
      </c>
      <c r="AG11">
        <f t="shared" si="2"/>
        <v>0.11202722607382527</v>
      </c>
      <c r="AH11">
        <f t="shared" si="3"/>
        <v>0.24856648905338685</v>
      </c>
      <c r="AI11">
        <f t="shared" si="4"/>
        <v>0.20531294487666707</v>
      </c>
      <c r="AJ11">
        <f t="shared" si="5"/>
        <v>7.469198148174834E-2</v>
      </c>
      <c r="AK11">
        <f t="shared" si="6"/>
        <v>0.42022417368955445</v>
      </c>
      <c r="AM11">
        <v>8</v>
      </c>
      <c r="AN11">
        <f t="array" ref="AN11:AR11">MMULT($AF11:$AJ11, Theta_Transpose)</f>
        <v>0.33282783245943126</v>
      </c>
      <c r="AO11">
        <v>-0.2900914092333633</v>
      </c>
      <c r="AP11">
        <v>0.94612712738261784</v>
      </c>
      <c r="AQ11">
        <v>0.1014578688611899</v>
      </c>
      <c r="AR11">
        <v>0.16816119978952609</v>
      </c>
      <c r="AS11">
        <f t="shared" si="7"/>
        <v>0.42022417368955445</v>
      </c>
      <c r="AU11" s="3">
        <f t="shared" si="8"/>
        <v>17</v>
      </c>
      <c r="AV11" s="2">
        <f>VLOOKUP($AU11,Rotated,2) - B11</f>
        <v>1.2601031329495527E-14</v>
      </c>
      <c r="AW11" s="2">
        <f>VLOOKUP($AU11,Rotated,3) - C11</f>
        <v>-1.0769163338864018E-14</v>
      </c>
      <c r="AX11" s="2">
        <f>VLOOKUP($AU11,Rotated,4) - D11</f>
        <v>6.6613381477509392E-16</v>
      </c>
      <c r="AY11" s="2">
        <f>VLOOKUP($AU11,Rotated,5) - E11</f>
        <v>1.9984014443252818E-14</v>
      </c>
      <c r="AZ11" s="2">
        <f>VLOOKUP($AU11,Rotated,6) - F11</f>
        <v>2.3009372185356369E-14</v>
      </c>
      <c r="BA11" s="2">
        <f>VLOOKUP($AU11,Rotated,7) - G11</f>
        <v>1.5543122344752192E-15</v>
      </c>
    </row>
    <row r="12" spans="1:53" x14ac:dyDescent="0.25">
      <c r="A12">
        <v>37</v>
      </c>
      <c r="B12">
        <v>-0.44146570254283801</v>
      </c>
      <c r="C12">
        <v>2.2856574682929801E-2</v>
      </c>
      <c r="D12">
        <v>0.37948767562570401</v>
      </c>
      <c r="E12">
        <v>-0.190056715049985</v>
      </c>
      <c r="F12">
        <v>0.114961189981762</v>
      </c>
      <c r="G12">
        <v>-0.42921838610556801</v>
      </c>
      <c r="W12">
        <v>9</v>
      </c>
      <c r="X12">
        <v>755.555555999999</v>
      </c>
      <c r="Y12">
        <v>6.93</v>
      </c>
      <c r="Z12">
        <v>885.2</v>
      </c>
      <c r="AA12">
        <v>30</v>
      </c>
      <c r="AB12">
        <v>0.28000000000000003</v>
      </c>
      <c r="AC12">
        <v>0.10268351199999901</v>
      </c>
      <c r="AE12">
        <v>9</v>
      </c>
      <c r="AF12">
        <f t="shared" si="1"/>
        <v>1.6839116377553049</v>
      </c>
      <c r="AG12">
        <f t="shared" si="2"/>
        <v>0.11202722607382527</v>
      </c>
      <c r="AH12">
        <f t="shared" si="3"/>
        <v>0.24856648905338685</v>
      </c>
      <c r="AI12">
        <f t="shared" si="4"/>
        <v>0.20531294487666707</v>
      </c>
      <c r="AJ12">
        <f t="shared" si="5"/>
        <v>7.469198148174834E-2</v>
      </c>
      <c r="AK12">
        <f t="shared" si="6"/>
        <v>0.35801807984500517</v>
      </c>
      <c r="AM12">
        <v>9</v>
      </c>
      <c r="AN12">
        <f t="array" ref="AN12:AR12">MMULT($AF12:$AJ12, Theta_Transpose)</f>
        <v>0.42045593805778092</v>
      </c>
      <c r="AO12">
        <v>-0.47955241282265748</v>
      </c>
      <c r="AP12">
        <v>1.5695283512734666</v>
      </c>
      <c r="AQ12">
        <v>0.27068275541411124</v>
      </c>
      <c r="AR12">
        <v>0.11909654923468727</v>
      </c>
      <c r="AS12">
        <f t="shared" si="7"/>
        <v>0.35801807984500517</v>
      </c>
      <c r="AU12" s="3">
        <f t="shared" si="8"/>
        <v>37</v>
      </c>
      <c r="AV12" s="2">
        <f>VLOOKUP($AU12,Rotated,2) - B12</f>
        <v>1.0824674490095276E-14</v>
      </c>
      <c r="AW12" s="2">
        <f>VLOOKUP($AU12,Rotated,3) - C12</f>
        <v>-1.8235413179468196E-14</v>
      </c>
      <c r="AX12" s="2">
        <f>VLOOKUP($AU12,Rotated,4) - D12</f>
        <v>9.9920072216264089E-16</v>
      </c>
      <c r="AY12" s="2">
        <f>VLOOKUP($AU12,Rotated,5) - E12</f>
        <v>1.1185496973098452E-14</v>
      </c>
      <c r="AZ12" s="2">
        <f>VLOOKUP($AU12,Rotated,6) - F12</f>
        <v>2.3467339183014246E-14</v>
      </c>
      <c r="BA12" s="2">
        <f>VLOOKUP($AU12,Rotated,7) - G12</f>
        <v>0</v>
      </c>
    </row>
    <row r="13" spans="1:53" x14ac:dyDescent="0.25">
      <c r="A13">
        <v>2</v>
      </c>
      <c r="B13">
        <v>-0.105312689617443</v>
      </c>
      <c r="C13">
        <v>0.65721359592453299</v>
      </c>
      <c r="D13">
        <v>-2.1708789499921202</v>
      </c>
      <c r="E13">
        <v>-0.74466655248076896</v>
      </c>
      <c r="F13">
        <v>0.41348444925184002</v>
      </c>
      <c r="G13">
        <v>-0.75854674676539502</v>
      </c>
      <c r="W13">
        <v>10</v>
      </c>
      <c r="X13">
        <v>800</v>
      </c>
      <c r="Y13">
        <v>6.93</v>
      </c>
      <c r="Z13">
        <v>885.2</v>
      </c>
      <c r="AA13">
        <v>30</v>
      </c>
      <c r="AB13">
        <v>0.28000000000000003</v>
      </c>
      <c r="AC13">
        <v>0.100675722</v>
      </c>
      <c r="AE13">
        <v>10</v>
      </c>
      <c r="AF13">
        <f t="shared" si="1"/>
        <v>2.3645346053645704</v>
      </c>
      <c r="AG13">
        <f t="shared" si="2"/>
        <v>0.11202722607382527</v>
      </c>
      <c r="AH13">
        <f t="shared" si="3"/>
        <v>0.24856648905338685</v>
      </c>
      <c r="AI13">
        <f t="shared" si="4"/>
        <v>0.20531294487666707</v>
      </c>
      <c r="AJ13">
        <f t="shared" si="5"/>
        <v>7.469198148174834E-2</v>
      </c>
      <c r="AK13">
        <f t="shared" si="6"/>
        <v>0.30094396330111289</v>
      </c>
      <c r="AM13">
        <v>10</v>
      </c>
      <c r="AN13">
        <f t="array" ref="AN13:AR13">MMULT($AF13:$AJ13, Theta_Transpose)</f>
        <v>0.50808404168450216</v>
      </c>
      <c r="AO13">
        <v>-0.66901341214908783</v>
      </c>
      <c r="AP13">
        <v>2.1929295611378166</v>
      </c>
      <c r="AQ13">
        <v>0.43990763815948036</v>
      </c>
      <c r="AR13">
        <v>7.0031899783800797E-2</v>
      </c>
      <c r="AS13">
        <f t="shared" si="7"/>
        <v>0.30094396330111289</v>
      </c>
      <c r="AU13" s="3">
        <f t="shared" si="8"/>
        <v>2</v>
      </c>
      <c r="AV13" s="2">
        <f>VLOOKUP($AU13,Rotated,2) - B13</f>
        <v>1.0880185641326534E-14</v>
      </c>
      <c r="AW13" s="2">
        <f>VLOOKUP($AU13,Rotated,3) - C13</f>
        <v>-1.6209256159527285E-14</v>
      </c>
      <c r="AX13" s="2">
        <f>VLOOKUP($AU13,Rotated,4) - D13</f>
        <v>-1.2434497875801753E-14</v>
      </c>
      <c r="AY13" s="2">
        <f>VLOOKUP($AU13,Rotated,5) - E13</f>
        <v>7.7715611723760958E-15</v>
      </c>
      <c r="AZ13" s="2">
        <f>VLOOKUP($AU13,Rotated,6) - F13</f>
        <v>2.325917236589703E-14</v>
      </c>
      <c r="BA13" s="2">
        <f>VLOOKUP($AU13,Rotated,7) - G13</f>
        <v>0</v>
      </c>
    </row>
    <row r="14" spans="1:53" x14ac:dyDescent="0.25">
      <c r="A14">
        <v>51</v>
      </c>
      <c r="B14">
        <v>-0.60128887473384895</v>
      </c>
      <c r="C14">
        <v>-1.38197054552273</v>
      </c>
      <c r="D14">
        <v>-0.175617833488422</v>
      </c>
      <c r="E14">
        <v>1.08795746256162</v>
      </c>
      <c r="F14">
        <v>2.60908482724443</v>
      </c>
      <c r="G14">
        <v>-0.76702564106522397</v>
      </c>
      <c r="W14">
        <v>11</v>
      </c>
      <c r="X14">
        <v>660.54</v>
      </c>
      <c r="Y14">
        <v>3.7417799999999999</v>
      </c>
      <c r="Z14">
        <v>885.2</v>
      </c>
      <c r="AA14">
        <v>30</v>
      </c>
      <c r="AB14">
        <v>0.28000000000000003</v>
      </c>
      <c r="AC14">
        <v>6.5620645000000005E-2</v>
      </c>
      <c r="AE14">
        <v>11</v>
      </c>
      <c r="AF14">
        <f t="shared" si="1"/>
        <v>0.22884180509495608</v>
      </c>
      <c r="AG14">
        <f t="shared" si="2"/>
        <v>-3.9328601283806974</v>
      </c>
      <c r="AH14">
        <f t="shared" si="3"/>
        <v>0.24856648905338685</v>
      </c>
      <c r="AI14">
        <f t="shared" si="4"/>
        <v>0.20531294487666707</v>
      </c>
      <c r="AJ14">
        <f t="shared" si="5"/>
        <v>7.469198148174834E-2</v>
      </c>
      <c r="AK14">
        <f t="shared" si="6"/>
        <v>-0.69554349313312702</v>
      </c>
      <c r="AM14">
        <v>11</v>
      </c>
      <c r="AN14">
        <f t="array" ref="AN14:AR14">MMULT($AF14:$AJ14, Theta_Transpose)</f>
        <v>0.20342944810369343</v>
      </c>
      <c r="AO14">
        <v>2.7024873229253892</v>
      </c>
      <c r="AP14">
        <v>0.29237548303420474</v>
      </c>
      <c r="AQ14">
        <v>2.8484177143529363</v>
      </c>
      <c r="AR14">
        <v>0.29238123850610526</v>
      </c>
      <c r="AS14">
        <f t="shared" si="7"/>
        <v>-0.69554349313312702</v>
      </c>
      <c r="AU14" s="3">
        <f t="shared" si="8"/>
        <v>51</v>
      </c>
      <c r="AV14" s="2">
        <f>VLOOKUP($AU14,Rotated,2) - B14</f>
        <v>1.2878587085651816E-14</v>
      </c>
      <c r="AW14" s="2">
        <f>VLOOKUP($AU14,Rotated,3) - C14</f>
        <v>-2.2870594307278225E-14</v>
      </c>
      <c r="AX14" s="2">
        <f>VLOOKUP($AU14,Rotated,4) - D14</f>
        <v>1.8596235662471372E-15</v>
      </c>
      <c r="AY14" s="2">
        <f>VLOOKUP($AU14,Rotated,5) - E14</f>
        <v>1.5987211554602254E-14</v>
      </c>
      <c r="AZ14" s="2">
        <f>VLOOKUP($AU14,Rotated,6) - F14</f>
        <v>3.1974423109204508E-14</v>
      </c>
      <c r="BA14" s="2">
        <f>VLOOKUP($AU14,Rotated,7) - G14</f>
        <v>-1.1102230246251565E-15</v>
      </c>
    </row>
    <row r="15" spans="1:53" x14ac:dyDescent="0.25">
      <c r="A15">
        <v>27</v>
      </c>
      <c r="B15">
        <v>0.20110769508516499</v>
      </c>
      <c r="C15">
        <v>-0.21660356308353601</v>
      </c>
      <c r="D15">
        <v>0.14652091525490399</v>
      </c>
      <c r="E15">
        <v>4.85660747038845E-2</v>
      </c>
      <c r="F15">
        <v>5.0250621024358198E-2</v>
      </c>
      <c r="G15">
        <v>0.40582882044798402</v>
      </c>
      <c r="W15">
        <v>12</v>
      </c>
      <c r="X15">
        <v>660.54</v>
      </c>
      <c r="Y15">
        <v>4.3555299999999999</v>
      </c>
      <c r="Z15">
        <v>885.2</v>
      </c>
      <c r="AA15">
        <v>30</v>
      </c>
      <c r="AB15">
        <v>0.28000000000000003</v>
      </c>
      <c r="AC15">
        <v>7.3881904999999998E-2</v>
      </c>
      <c r="AE15">
        <v>12</v>
      </c>
      <c r="AF15">
        <f t="shared" si="1"/>
        <v>0.22884180509495608</v>
      </c>
      <c r="AG15">
        <f t="shared" si="2"/>
        <v>-3.1541969201339444</v>
      </c>
      <c r="AH15">
        <f t="shared" si="3"/>
        <v>0.24856648905338685</v>
      </c>
      <c r="AI15">
        <f t="shared" si="4"/>
        <v>0.20531294487666707</v>
      </c>
      <c r="AJ15">
        <f t="shared" si="5"/>
        <v>7.469198148174834E-2</v>
      </c>
      <c r="AK15">
        <f t="shared" si="6"/>
        <v>-0.46070612665574279</v>
      </c>
      <c r="AM15">
        <v>12</v>
      </c>
      <c r="AN15">
        <f t="array" ref="AN15:AR15">MMULT($AF15:$AJ15, Theta_Transpose)</f>
        <v>0.20914508105101196</v>
      </c>
      <c r="AO15">
        <v>2.1678993469525163</v>
      </c>
      <c r="AP15">
        <v>0.28167498045564204</v>
      </c>
      <c r="AQ15">
        <v>2.2825453080829106</v>
      </c>
      <c r="AR15">
        <v>0.27921543320977027</v>
      </c>
      <c r="AS15">
        <f t="shared" si="7"/>
        <v>-0.46070612665574279</v>
      </c>
      <c r="AU15" s="3">
        <f t="shared" si="8"/>
        <v>27</v>
      </c>
      <c r="AV15" s="2">
        <f>VLOOKUP($AU15,Rotated,2) - B15</f>
        <v>1.354472090042691E-14</v>
      </c>
      <c r="AW15" s="2">
        <f>VLOOKUP($AU15,Rotated,3) - C15</f>
        <v>-1.8623991238087001E-14</v>
      </c>
      <c r="AX15" s="2">
        <f>VLOOKUP($AU15,Rotated,4) - D15</f>
        <v>1.5543122344752192E-15</v>
      </c>
      <c r="AY15" s="2">
        <f>VLOOKUP($AU15,Rotated,5) - E15</f>
        <v>1.2219392164780629E-14</v>
      </c>
      <c r="AZ15" s="2">
        <f>VLOOKUP($AU15,Rotated,6) - F15</f>
        <v>2.2086499296136708E-14</v>
      </c>
      <c r="BA15" s="2">
        <f>VLOOKUP($AU15,Rotated,7) - G15</f>
        <v>1.2212453270876722E-15</v>
      </c>
    </row>
    <row r="16" spans="1:53" x14ac:dyDescent="0.25">
      <c r="A16">
        <v>34</v>
      </c>
      <c r="B16">
        <v>-2.4652233920805999</v>
      </c>
      <c r="C16">
        <v>0.314965927134643</v>
      </c>
      <c r="D16">
        <v>0.80758053689197695</v>
      </c>
      <c r="E16">
        <v>-0.486942863780644</v>
      </c>
      <c r="F16">
        <v>-0.21212347488139099</v>
      </c>
      <c r="G16">
        <v>-1.9655539464132401</v>
      </c>
      <c r="W16">
        <v>13</v>
      </c>
      <c r="X16">
        <v>660.54</v>
      </c>
      <c r="Y16">
        <v>4.96652</v>
      </c>
      <c r="Z16">
        <v>885.2</v>
      </c>
      <c r="AA16">
        <v>30</v>
      </c>
      <c r="AB16">
        <v>0.28000000000000003</v>
      </c>
      <c r="AC16">
        <v>8.3295955999999893E-2</v>
      </c>
      <c r="AE16">
        <v>13</v>
      </c>
      <c r="AF16">
        <f t="shared" si="1"/>
        <v>0.22884180509495608</v>
      </c>
      <c r="AG16">
        <f t="shared" si="2"/>
        <v>-2.3790353175161294</v>
      </c>
      <c r="AH16">
        <f t="shared" si="3"/>
        <v>0.24856648905338685</v>
      </c>
      <c r="AI16">
        <f t="shared" si="4"/>
        <v>0.20531294487666707</v>
      </c>
      <c r="AJ16">
        <f t="shared" si="5"/>
        <v>7.469198148174834E-2</v>
      </c>
      <c r="AK16">
        <f t="shared" si="6"/>
        <v>-0.19309913393020656</v>
      </c>
      <c r="AM16">
        <v>13</v>
      </c>
      <c r="AN16">
        <f t="array" ref="AN16:AR16">MMULT($AF16:$AJ16, Theta_Transpose)</f>
        <v>0.21483501111126799</v>
      </c>
      <c r="AO16">
        <v>1.6357153837106979</v>
      </c>
      <c r="AP16">
        <v>0.27102259744875651</v>
      </c>
      <c r="AQ16">
        <v>1.7192175989066603</v>
      </c>
      <c r="AR16">
        <v>0.26610883381586764</v>
      </c>
      <c r="AS16">
        <f t="shared" si="7"/>
        <v>-0.19309913393020656</v>
      </c>
      <c r="AU16" s="3">
        <f t="shared" si="8"/>
        <v>34</v>
      </c>
      <c r="AV16" s="2">
        <f>VLOOKUP($AU16,Rotated,2) - B16</f>
        <v>3.9968028886505635E-15</v>
      </c>
      <c r="AW16" s="2">
        <f>VLOOKUP($AU16,Rotated,3) - C16</f>
        <v>-1.8207657603852567E-14</v>
      </c>
      <c r="AX16" s="2">
        <f>VLOOKUP($AU16,Rotated,4) - D16</f>
        <v>9.9920072216264089E-16</v>
      </c>
      <c r="AY16" s="2">
        <f>VLOOKUP($AU16,Rotated,5) - E16</f>
        <v>1.1657341758564144E-14</v>
      </c>
      <c r="AZ16" s="2">
        <f>VLOOKUP($AU16,Rotated,6) - F16</f>
        <v>2.3203661214665772E-14</v>
      </c>
      <c r="BA16" s="2">
        <f>VLOOKUP($AU16,Rotated,7) - G16</f>
        <v>-3.1086244689504383E-15</v>
      </c>
    </row>
    <row r="17" spans="1:53" x14ac:dyDescent="0.25">
      <c r="A17">
        <v>8</v>
      </c>
      <c r="B17">
        <v>0.33282783245941899</v>
      </c>
      <c r="C17">
        <v>-0.29009140923334498</v>
      </c>
      <c r="D17">
        <v>0.94612712738261695</v>
      </c>
      <c r="E17">
        <v>0.101457868861177</v>
      </c>
      <c r="F17">
        <v>0.168161199789503</v>
      </c>
      <c r="G17">
        <v>0.420224173689553</v>
      </c>
      <c r="W17">
        <v>14</v>
      </c>
      <c r="X17">
        <v>660.54</v>
      </c>
      <c r="Y17">
        <v>5.5747599999999897</v>
      </c>
      <c r="Z17">
        <v>885.2</v>
      </c>
      <c r="AA17">
        <v>30</v>
      </c>
      <c r="AB17">
        <v>0.28000000000000003</v>
      </c>
      <c r="AC17">
        <v>9.4174326999999905E-2</v>
      </c>
      <c r="AE17">
        <v>14</v>
      </c>
      <c r="AF17">
        <f t="shared" si="1"/>
        <v>0.22884180509495608</v>
      </c>
      <c r="AG17">
        <f t="shared" si="2"/>
        <v>-1.6073626335503501</v>
      </c>
      <c r="AH17">
        <f t="shared" si="3"/>
        <v>0.24856648905338685</v>
      </c>
      <c r="AI17">
        <f t="shared" si="4"/>
        <v>0.20531294487666707</v>
      </c>
      <c r="AJ17">
        <f t="shared" si="5"/>
        <v>7.469198148174834E-2</v>
      </c>
      <c r="AK17">
        <f t="shared" si="6"/>
        <v>0.11613311359667844</v>
      </c>
      <c r="AM17">
        <v>14</v>
      </c>
      <c r="AN17">
        <f t="array" ref="AN17:AR17">MMULT($AF17:$AJ17, Theta_Transpose)</f>
        <v>0.22049933141086384</v>
      </c>
      <c r="AO17">
        <v>1.1059267230088896</v>
      </c>
      <c r="AP17">
        <v>0.26041815966727411</v>
      </c>
      <c r="AQ17">
        <v>1.1584253669071902</v>
      </c>
      <c r="AR17">
        <v>0.25306122581025842</v>
      </c>
      <c r="AS17">
        <f t="shared" si="7"/>
        <v>0.11613311359667844</v>
      </c>
      <c r="AU17" s="3">
        <f t="shared" si="8"/>
        <v>8</v>
      </c>
      <c r="AV17" s="2">
        <f>VLOOKUP($AU17,Rotated,2) - B17</f>
        <v>1.226796442210798E-14</v>
      </c>
      <c r="AW17" s="2">
        <f>VLOOKUP($AU17,Rotated,3) - C17</f>
        <v>-1.8318679906315083E-14</v>
      </c>
      <c r="AX17" s="2">
        <f>VLOOKUP($AU17,Rotated,4) - D17</f>
        <v>8.8817841970012523E-16</v>
      </c>
      <c r="AY17" s="2">
        <f>VLOOKUP($AU17,Rotated,5) - E17</f>
        <v>1.2906342661267445E-14</v>
      </c>
      <c r="AZ17" s="2">
        <f>VLOOKUP($AU17,Rotated,6) - F17</f>
        <v>2.3092638912203256E-14</v>
      </c>
      <c r="BA17" s="2">
        <f>VLOOKUP($AU17,Rotated,7) - G17</f>
        <v>1.4432899320127035E-15</v>
      </c>
    </row>
    <row r="18" spans="1:53" x14ac:dyDescent="0.25">
      <c r="A18">
        <v>50</v>
      </c>
      <c r="B18">
        <v>-0.39268660755794899</v>
      </c>
      <c r="C18">
        <v>-1.05510621150896</v>
      </c>
      <c r="D18">
        <v>-7.2515861315413405E-2</v>
      </c>
      <c r="E18">
        <v>0.79319443055294203</v>
      </c>
      <c r="F18">
        <v>2.0128109733340298</v>
      </c>
      <c r="G18">
        <v>-0.494610333319985</v>
      </c>
      <c r="W18">
        <v>15</v>
      </c>
      <c r="X18">
        <v>660.54</v>
      </c>
      <c r="Y18">
        <v>6.1802599999999996</v>
      </c>
      <c r="Z18">
        <v>885.2</v>
      </c>
      <c r="AA18">
        <v>30</v>
      </c>
      <c r="AB18">
        <v>0.28000000000000003</v>
      </c>
      <c r="AC18">
        <v>0.105033722</v>
      </c>
      <c r="AE18">
        <v>15</v>
      </c>
      <c r="AF18">
        <f t="shared" si="1"/>
        <v>0.22884180509495608</v>
      </c>
      <c r="AG18">
        <f t="shared" si="2"/>
        <v>-0.83916618125965059</v>
      </c>
      <c r="AH18">
        <f t="shared" si="3"/>
        <v>0.24856648905338685</v>
      </c>
      <c r="AI18">
        <f t="shared" si="4"/>
        <v>0.20531294487666707</v>
      </c>
      <c r="AJ18">
        <f t="shared" si="5"/>
        <v>7.469198148174834E-2</v>
      </c>
      <c r="AK18">
        <f t="shared" si="6"/>
        <v>0.42482594293962345</v>
      </c>
      <c r="AM18">
        <v>15</v>
      </c>
      <c r="AN18">
        <f t="array" ref="AN18:AR18">MMULT($AF18:$AJ18, Theta_Transpose)</f>
        <v>0.2261381350762022</v>
      </c>
      <c r="AO18">
        <v>0.57852465465600955</v>
      </c>
      <c r="AP18">
        <v>0.24986149276492001</v>
      </c>
      <c r="AQ18">
        <v>0.60015939216746506</v>
      </c>
      <c r="AR18">
        <v>0.2400723946788027</v>
      </c>
      <c r="AS18">
        <f t="shared" si="7"/>
        <v>0.42482594293962345</v>
      </c>
      <c r="AU18" s="3">
        <f t="shared" si="8"/>
        <v>50</v>
      </c>
      <c r="AV18" s="2">
        <f>VLOOKUP($AU18,Rotated,2) - B18</f>
        <v>1.27675647831893E-14</v>
      </c>
      <c r="AW18" s="2">
        <f>VLOOKUP($AU18,Rotated,3) - C18</f>
        <v>-1.9095836023552692E-14</v>
      </c>
      <c r="AX18" s="2">
        <f>VLOOKUP($AU18,Rotated,4) - D18</f>
        <v>1.915134717478395E-15</v>
      </c>
      <c r="AY18" s="2">
        <f>VLOOKUP($AU18,Rotated,5) - E18</f>
        <v>1.27675647831893E-14</v>
      </c>
      <c r="AZ18" s="2">
        <f>VLOOKUP($AU18,Rotated,6) - F18</f>
        <v>2.4868995751603507E-14</v>
      </c>
      <c r="BA18" s="2">
        <f>VLOOKUP($AU18,Rotated,7) - G18</f>
        <v>-6.106226635438361E-16</v>
      </c>
    </row>
    <row r="19" spans="1:53" x14ac:dyDescent="0.25">
      <c r="A19">
        <v>4</v>
      </c>
      <c r="B19">
        <v>-1.7684585990724099E-2</v>
      </c>
      <c r="C19">
        <v>0.46775259659810597</v>
      </c>
      <c r="D19">
        <v>-1.5474777401277799</v>
      </c>
      <c r="E19">
        <v>-0.57544166973540301</v>
      </c>
      <c r="F19">
        <v>0.36441979980095401</v>
      </c>
      <c r="G19">
        <v>-0.29836845729428801</v>
      </c>
      <c r="W19">
        <v>16</v>
      </c>
      <c r="X19">
        <v>660.54</v>
      </c>
      <c r="Y19">
        <v>6.7830500000000002</v>
      </c>
      <c r="Z19">
        <v>885.2</v>
      </c>
      <c r="AA19">
        <v>30</v>
      </c>
      <c r="AB19">
        <v>0.28000000000000003</v>
      </c>
      <c r="AC19">
        <v>0.10757910499999999</v>
      </c>
      <c r="AE19">
        <v>16</v>
      </c>
      <c r="AF19">
        <f t="shared" si="1"/>
        <v>0.22884180509495608</v>
      </c>
      <c r="AG19">
        <f t="shared" si="2"/>
        <v>-7.4407899713319292E-2</v>
      </c>
      <c r="AH19">
        <f t="shared" si="3"/>
        <v>0.24856648905338685</v>
      </c>
      <c r="AI19">
        <f t="shared" si="4"/>
        <v>0.20531294487666707</v>
      </c>
      <c r="AJ19">
        <f t="shared" si="5"/>
        <v>7.469198148174834E-2</v>
      </c>
      <c r="AK19">
        <f t="shared" si="6"/>
        <v>0.4971818596395341</v>
      </c>
      <c r="AM19">
        <v>16</v>
      </c>
      <c r="AN19">
        <f t="array" ref="AN19:AR19">MMULT($AF19:$AJ19, Theta_Transpose)</f>
        <v>0.23175170148648996</v>
      </c>
      <c r="AO19">
        <v>5.3483048078920431E-2</v>
      </c>
      <c r="AP19">
        <v>0.23935207370287229</v>
      </c>
      <c r="AQ19">
        <v>4.4392014936492821E-2</v>
      </c>
      <c r="AR19">
        <v>0.22714169687908331</v>
      </c>
      <c r="AS19">
        <f t="shared" si="7"/>
        <v>0.4971818596395341</v>
      </c>
      <c r="AU19" s="3">
        <f t="shared" si="8"/>
        <v>4</v>
      </c>
      <c r="AV19" s="2">
        <f>VLOOKUP($AU19,Rotated,2) - B19</f>
        <v>1.3385126340637044E-14</v>
      </c>
      <c r="AW19" s="2">
        <f>VLOOKUP($AU19,Rotated,3) - C19</f>
        <v>-1.9761969838327786E-14</v>
      </c>
      <c r="AX19" s="2">
        <f>VLOOKUP($AU19,Rotated,4) - D19</f>
        <v>-1.7763568394002505E-15</v>
      </c>
      <c r="AY19" s="2">
        <f>VLOOKUP($AU19,Rotated,5) - E19</f>
        <v>1.1102230246251565E-14</v>
      </c>
      <c r="AZ19" s="2">
        <f>VLOOKUP($AU19,Rotated,6) - F19</f>
        <v>2.2759572004815709E-14</v>
      </c>
      <c r="BA19" s="2">
        <f>VLOOKUP($AU19,Rotated,7) - G19</f>
        <v>0</v>
      </c>
    </row>
    <row r="20" spans="1:53" x14ac:dyDescent="0.25">
      <c r="A20">
        <v>24</v>
      </c>
      <c r="B20">
        <v>-2.9198057579660399E-2</v>
      </c>
      <c r="C20">
        <v>-1.23883634640676</v>
      </c>
      <c r="D20">
        <v>-0.50289737268466095</v>
      </c>
      <c r="E20">
        <v>1.0533196242518701</v>
      </c>
      <c r="F20">
        <v>-1.1996687643853301</v>
      </c>
      <c r="G20">
        <v>-0.22514201242906101</v>
      </c>
      <c r="W20">
        <v>17</v>
      </c>
      <c r="X20">
        <v>660.54</v>
      </c>
      <c r="Y20">
        <v>7.3831399999999903</v>
      </c>
      <c r="Z20">
        <v>885.2</v>
      </c>
      <c r="AA20">
        <v>30</v>
      </c>
      <c r="AB20">
        <v>0.28000000000000003</v>
      </c>
      <c r="AC20">
        <v>0.10248460199999999</v>
      </c>
      <c r="AE20">
        <v>17</v>
      </c>
      <c r="AF20">
        <f t="shared" si="1"/>
        <v>0.22884180509495608</v>
      </c>
      <c r="AG20">
        <f t="shared" si="2"/>
        <v>0.68692489806555868</v>
      </c>
      <c r="AH20">
        <f t="shared" si="3"/>
        <v>0.24856648905338685</v>
      </c>
      <c r="AI20">
        <f t="shared" si="4"/>
        <v>0.20531294487666707</v>
      </c>
      <c r="AJ20">
        <f t="shared" si="5"/>
        <v>7.469198148174834E-2</v>
      </c>
      <c r="AK20">
        <f t="shared" si="6"/>
        <v>0.35236379701577758</v>
      </c>
      <c r="AM20">
        <v>17</v>
      </c>
      <c r="AN20">
        <f t="array" ref="AN20:AR20">MMULT($AF20:$AJ20, Theta_Transpose)</f>
        <v>0.2373401237681296</v>
      </c>
      <c r="AO20">
        <v>-0.46920680691343175</v>
      </c>
      <c r="AP20">
        <v>0.22888972813485667</v>
      </c>
      <c r="AQ20">
        <v>-0.50888598470273205</v>
      </c>
      <c r="AR20">
        <v>0.21426891789696101</v>
      </c>
      <c r="AS20">
        <f t="shared" si="7"/>
        <v>0.35236379701577758</v>
      </c>
      <c r="AU20" s="3">
        <f t="shared" si="8"/>
        <v>24</v>
      </c>
      <c r="AV20" s="2">
        <f>VLOOKUP($AU20,Rotated,2) - B20</f>
        <v>1.4453716001838757E-14</v>
      </c>
      <c r="AW20" s="2">
        <f>VLOOKUP($AU20,Rotated,3) - C20</f>
        <v>-1.8207657603852567E-14</v>
      </c>
      <c r="AX20" s="2">
        <f>VLOOKUP($AU20,Rotated,4) - D20</f>
        <v>2.2204460492503131E-15</v>
      </c>
      <c r="AY20" s="2">
        <f>VLOOKUP($AU20,Rotated,5) - E20</f>
        <v>2.0872192862952943E-14</v>
      </c>
      <c r="AZ20" s="2">
        <f>VLOOKUP($AU20,Rotated,6) - F20</f>
        <v>1.4210854715202004E-14</v>
      </c>
      <c r="BA20" s="2">
        <f>VLOOKUP($AU20,Rotated,7) - G20</f>
        <v>0</v>
      </c>
    </row>
    <row r="21" spans="1:53" x14ac:dyDescent="0.25">
      <c r="A21">
        <v>42</v>
      </c>
      <c r="B21">
        <v>1.2761315298492399</v>
      </c>
      <c r="C21">
        <v>1.5598084606012199</v>
      </c>
      <c r="D21">
        <v>0.75229991606865798</v>
      </c>
      <c r="E21">
        <v>-1.5649098255164999</v>
      </c>
      <c r="F21">
        <v>-2.7573798579492101</v>
      </c>
      <c r="G21">
        <v>1.37901981294716</v>
      </c>
      <c r="W21">
        <v>18</v>
      </c>
      <c r="X21">
        <v>660.54</v>
      </c>
      <c r="Y21">
        <v>7.9805599999999997</v>
      </c>
      <c r="Z21">
        <v>885.2</v>
      </c>
      <c r="AA21">
        <v>30</v>
      </c>
      <c r="AB21">
        <v>0.28000000000000003</v>
      </c>
      <c r="AC21">
        <v>9.5790900999999998E-2</v>
      </c>
      <c r="AE21">
        <v>18</v>
      </c>
      <c r="AF21">
        <f t="shared" si="1"/>
        <v>0.22884180509495608</v>
      </c>
      <c r="AG21">
        <f t="shared" si="2"/>
        <v>1.4448702730077707</v>
      </c>
      <c r="AH21">
        <f t="shared" si="3"/>
        <v>0.24856648905338685</v>
      </c>
      <c r="AI21">
        <f t="shared" si="4"/>
        <v>0.20531294487666707</v>
      </c>
      <c r="AJ21">
        <f t="shared" si="5"/>
        <v>7.469198148174834E-2</v>
      </c>
      <c r="AK21">
        <f t="shared" si="6"/>
        <v>0.16208639201617292</v>
      </c>
      <c r="AM21">
        <v>18</v>
      </c>
      <c r="AN21">
        <f t="array" ref="AN21:AR21">MMULT($AF21:$AJ21, Theta_Transpose)</f>
        <v>0.24290368130032849</v>
      </c>
      <c r="AO21">
        <v>-0.98957104089423653</v>
      </c>
      <c r="AP21">
        <v>0.21847393302205012</v>
      </c>
      <c r="AQ21">
        <v>-1.0597022665012561</v>
      </c>
      <c r="AR21">
        <v>0.20145341419001755</v>
      </c>
      <c r="AS21">
        <f t="shared" si="7"/>
        <v>0.16208639201617292</v>
      </c>
      <c r="AU21" s="3">
        <f t="shared" si="8"/>
        <v>42</v>
      </c>
      <c r="AV21" s="2">
        <f>VLOOKUP($AU21,Rotated,2) - B21</f>
        <v>2.1538326677728037E-14</v>
      </c>
      <c r="AW21" s="2">
        <f>VLOOKUP($AU21,Rotated,3) - C21</f>
        <v>-1.1102230246251565E-14</v>
      </c>
      <c r="AX21" s="2">
        <f>VLOOKUP($AU21,Rotated,4) - D21</f>
        <v>0</v>
      </c>
      <c r="AY21" s="2">
        <f>VLOOKUP($AU21,Rotated,5) - E21</f>
        <v>6.2172489379008766E-15</v>
      </c>
      <c r="AZ21" s="2">
        <f>VLOOKUP($AU21,Rotated,6) - F21</f>
        <v>1.1990408665951691E-14</v>
      </c>
      <c r="BA21" s="2">
        <f>VLOOKUP($AU21,Rotated,7) - G21</f>
        <v>6.6613381477509392E-15</v>
      </c>
    </row>
    <row r="22" spans="1:53" x14ac:dyDescent="0.25">
      <c r="A22">
        <v>40</v>
      </c>
      <c r="B22">
        <v>1.5822919869949199</v>
      </c>
      <c r="C22">
        <v>-0.26925277776878298</v>
      </c>
      <c r="D22">
        <v>-4.86051856405686E-2</v>
      </c>
      <c r="E22">
        <v>0.10682943368067201</v>
      </c>
      <c r="F22">
        <v>0.44204585484491699</v>
      </c>
      <c r="G22">
        <v>2.0906531363648901</v>
      </c>
      <c r="W22">
        <v>19</v>
      </c>
      <c r="X22">
        <v>660.54</v>
      </c>
      <c r="Y22">
        <v>8.5753199999999996</v>
      </c>
      <c r="Z22">
        <v>885.2</v>
      </c>
      <c r="AA22">
        <v>30</v>
      </c>
      <c r="AB22">
        <v>0.28000000000000003</v>
      </c>
      <c r="AC22">
        <v>8.9236701000000002E-2</v>
      </c>
      <c r="AE22">
        <v>19</v>
      </c>
      <c r="AF22">
        <f t="shared" si="1"/>
        <v>0.22884180509495608</v>
      </c>
      <c r="AG22">
        <f t="shared" si="2"/>
        <v>2.1994409120901968</v>
      </c>
      <c r="AH22">
        <f t="shared" si="3"/>
        <v>0.24856648905338685</v>
      </c>
      <c r="AI22">
        <f t="shared" si="4"/>
        <v>0.20531294487666707</v>
      </c>
      <c r="AJ22">
        <f t="shared" si="5"/>
        <v>7.469198148174834E-2</v>
      </c>
      <c r="AK22">
        <f t="shared" si="6"/>
        <v>-2.4225510449803485E-2</v>
      </c>
      <c r="AM22">
        <v>19</v>
      </c>
      <c r="AN22">
        <f t="array" ref="AN22:AR22">MMULT($AF22:$AJ22, Theta_Transpose)</f>
        <v>0.24844246720948884</v>
      </c>
      <c r="AO22">
        <v>-1.5076183640545233</v>
      </c>
      <c r="AP22">
        <v>0.208104514018179</v>
      </c>
      <c r="AQ22">
        <v>-1.60806605037606</v>
      </c>
      <c r="AR22">
        <v>0.18869497124411416</v>
      </c>
      <c r="AS22">
        <f t="shared" si="7"/>
        <v>-2.4225510449803485E-2</v>
      </c>
      <c r="AU22" s="3">
        <f t="shared" si="8"/>
        <v>40</v>
      </c>
      <c r="AV22" s="2">
        <f>VLOOKUP($AU22,Rotated,2) - B22</f>
        <v>2.1760371282653068E-14</v>
      </c>
      <c r="AW22" s="2">
        <f>VLOOKUP($AU22,Rotated,3) - C22</f>
        <v>-1.8762769116165146E-14</v>
      </c>
      <c r="AX22" s="2">
        <f>VLOOKUP($AU22,Rotated,4) - D22</f>
        <v>6.5225602696727947E-16</v>
      </c>
      <c r="AY22" s="2">
        <f>VLOOKUP($AU22,Rotated,5) - E22</f>
        <v>1.2698175844150228E-14</v>
      </c>
      <c r="AZ22" s="2">
        <f>VLOOKUP($AU22,Rotated,6) - F22</f>
        <v>2.1815882433884326E-14</v>
      </c>
      <c r="BA22" s="2">
        <f>VLOOKUP($AU22,Rotated,7) - G22</f>
        <v>6.6613381477509392E-15</v>
      </c>
    </row>
    <row r="23" spans="1:53" x14ac:dyDescent="0.25">
      <c r="A23">
        <v>16</v>
      </c>
      <c r="B23">
        <v>0.231751701486477</v>
      </c>
      <c r="C23">
        <v>5.3483048078938403E-2</v>
      </c>
      <c r="D23">
        <v>0.23935207370287101</v>
      </c>
      <c r="E23">
        <v>4.4392014936480602E-2</v>
      </c>
      <c r="F23">
        <v>0.22714169687906099</v>
      </c>
      <c r="G23">
        <v>0.49718185963953299</v>
      </c>
      <c r="W23">
        <v>20</v>
      </c>
      <c r="X23">
        <v>660.54</v>
      </c>
      <c r="Y23">
        <v>9.1674299999999995</v>
      </c>
      <c r="Z23">
        <v>885.2</v>
      </c>
      <c r="AA23">
        <v>30</v>
      </c>
      <c r="AB23">
        <v>0.28000000000000003</v>
      </c>
      <c r="AC23">
        <v>8.3193700999999995E-2</v>
      </c>
      <c r="AE23">
        <v>20</v>
      </c>
      <c r="AF23">
        <f t="shared" si="1"/>
        <v>0.22884180509495608</v>
      </c>
      <c r="AG23">
        <f t="shared" si="2"/>
        <v>2.9506495022897647</v>
      </c>
      <c r="AH23">
        <f t="shared" si="3"/>
        <v>0.24856648905338685</v>
      </c>
      <c r="AI23">
        <f t="shared" si="4"/>
        <v>0.20531294487666707</v>
      </c>
      <c r="AJ23">
        <f t="shared" si="5"/>
        <v>7.469198148174834E-2</v>
      </c>
      <c r="AK23">
        <f t="shared" si="6"/>
        <v>-0.1960058690903542</v>
      </c>
      <c r="AM23">
        <v>20</v>
      </c>
      <c r="AN23">
        <f t="array" ref="AN23:AR23">MMULT($AF23:$AJ23, Theta_Transpose)</f>
        <v>0.2539565746220131</v>
      </c>
      <c r="AO23">
        <v>-2.0233574865853545</v>
      </c>
      <c r="AP23">
        <v>0.19778129677696885</v>
      </c>
      <c r="AQ23">
        <v>-2.1539865562441571</v>
      </c>
      <c r="AR23">
        <v>0.17599337454511144</v>
      </c>
      <c r="AS23">
        <f t="shared" si="7"/>
        <v>-0.1960058690903542</v>
      </c>
      <c r="AU23" s="3">
        <f t="shared" si="8"/>
        <v>16</v>
      </c>
      <c r="AV23" s="2">
        <f>VLOOKUP($AU23,Rotated,2) - B23</f>
        <v>1.2961853812498703E-14</v>
      </c>
      <c r="AW23" s="2">
        <f>VLOOKUP($AU23,Rotated,3) - C23</f>
        <v>-1.7971735211119721E-14</v>
      </c>
      <c r="AX23" s="2">
        <f>VLOOKUP($AU23,Rotated,4) - D23</f>
        <v>1.27675647831893E-15</v>
      </c>
      <c r="AY23" s="2">
        <f>VLOOKUP($AU23,Rotated,5) - E23</f>
        <v>1.2219392164780629E-14</v>
      </c>
      <c r="AZ23" s="2">
        <f>VLOOKUP($AU23,Rotated,6) - F23</f>
        <v>2.2315482794965646E-14</v>
      </c>
      <c r="BA23" s="2">
        <f>VLOOKUP($AU23,Rotated,7) - G23</f>
        <v>1.1102230246251565E-15</v>
      </c>
    </row>
    <row r="24" spans="1:53" x14ac:dyDescent="0.25">
      <c r="A24">
        <v>19</v>
      </c>
      <c r="B24">
        <v>0.24844246720947599</v>
      </c>
      <c r="C24">
        <v>-1.5076183640545</v>
      </c>
      <c r="D24">
        <v>0.20810451401817801</v>
      </c>
      <c r="E24">
        <v>-1.60806605037607</v>
      </c>
      <c r="F24">
        <v>0.18869497124409201</v>
      </c>
      <c r="G24">
        <v>-2.4225510449803801E-2</v>
      </c>
      <c r="W24">
        <v>21</v>
      </c>
      <c r="X24">
        <v>660.54</v>
      </c>
      <c r="Y24">
        <v>6.93</v>
      </c>
      <c r="Z24">
        <v>600</v>
      </c>
      <c r="AA24">
        <v>30</v>
      </c>
      <c r="AB24">
        <v>0.28000000000000003</v>
      </c>
      <c r="AC24">
        <v>5.9991339999999997E-2</v>
      </c>
      <c r="AE24">
        <v>21</v>
      </c>
      <c r="AF24">
        <f t="shared" si="1"/>
        <v>0.22884180509495608</v>
      </c>
      <c r="AG24">
        <f t="shared" si="2"/>
        <v>0.11202722607382527</v>
      </c>
      <c r="AH24">
        <f t="shared" si="3"/>
        <v>-4.0781249881154187</v>
      </c>
      <c r="AI24">
        <f t="shared" si="4"/>
        <v>0.20531294487666707</v>
      </c>
      <c r="AJ24">
        <f t="shared" si="5"/>
        <v>7.469198148174834E-2</v>
      </c>
      <c r="AK24">
        <f t="shared" si="6"/>
        <v>-0.85556401800439053</v>
      </c>
      <c r="AM24">
        <v>21</v>
      </c>
      <c r="AN24">
        <f t="array" ref="AN24:AR24">MMULT($AF24:$AJ24, Theta_Transpose)</f>
        <v>-0.25950380851717764</v>
      </c>
      <c r="AO24">
        <v>-2.2610691220632568</v>
      </c>
      <c r="AP24">
        <v>-1.1523156557535867</v>
      </c>
      <c r="AQ24">
        <v>2.0580731662642346</v>
      </c>
      <c r="AR24">
        <v>-2.449588140420619</v>
      </c>
      <c r="AS24">
        <f t="shared" si="7"/>
        <v>-0.85556401800439053</v>
      </c>
      <c r="AU24" s="3">
        <f t="shared" si="8"/>
        <v>19</v>
      </c>
      <c r="AV24" s="2">
        <f>VLOOKUP($AU24,Rotated,2) - B24</f>
        <v>1.2850831510036187E-14</v>
      </c>
      <c r="AW24" s="2">
        <f>VLOOKUP($AU24,Rotated,3) - C24</f>
        <v>-2.3314683517128287E-14</v>
      </c>
      <c r="AX24" s="2">
        <f>VLOOKUP($AU24,Rotated,4) - D24</f>
        <v>9.9920072216264089E-16</v>
      </c>
      <c r="AY24" s="2">
        <f>VLOOKUP($AU24,Rotated,5) - E24</f>
        <v>9.9920072216264089E-15</v>
      </c>
      <c r="AZ24" s="2">
        <f>VLOOKUP($AU24,Rotated,6) - F24</f>
        <v>2.2148949341271873E-14</v>
      </c>
      <c r="BA24" s="2">
        <f>VLOOKUP($AU24,Rotated,7) - G24</f>
        <v>3.1571967262777889E-16</v>
      </c>
    </row>
    <row r="25" spans="1:53" x14ac:dyDescent="0.25">
      <c r="A25">
        <v>38</v>
      </c>
      <c r="B25">
        <v>0.23312019396974901</v>
      </c>
      <c r="C25">
        <v>-7.4513209467641395E-2</v>
      </c>
      <c r="D25">
        <v>0.23679005520361299</v>
      </c>
      <c r="E25">
        <v>-9.1094665473099704E-2</v>
      </c>
      <c r="F25">
        <v>0.22398941160281399</v>
      </c>
      <c r="G25">
        <v>0.472311628371127</v>
      </c>
      <c r="W25">
        <v>22</v>
      </c>
      <c r="X25">
        <v>660.54</v>
      </c>
      <c r="Y25">
        <v>6.93</v>
      </c>
      <c r="Z25">
        <v>644.44444399999998</v>
      </c>
      <c r="AA25">
        <v>30</v>
      </c>
      <c r="AB25">
        <v>0.28000000000000003</v>
      </c>
      <c r="AC25">
        <v>6.7090448999999996E-2</v>
      </c>
      <c r="AE25">
        <v>22</v>
      </c>
      <c r="AF25">
        <f t="shared" si="1"/>
        <v>0.22884180509495608</v>
      </c>
      <c r="AG25">
        <f t="shared" si="2"/>
        <v>0.11202722607382527</v>
      </c>
      <c r="AH25">
        <f t="shared" si="3"/>
        <v>-3.4038704402111191</v>
      </c>
      <c r="AI25">
        <f t="shared" si="4"/>
        <v>0.20531294487666707</v>
      </c>
      <c r="AJ25">
        <f t="shared" si="5"/>
        <v>7.469198148174834E-2</v>
      </c>
      <c r="AK25">
        <f t="shared" si="6"/>
        <v>-0.65376234829590807</v>
      </c>
      <c r="AM25">
        <v>22</v>
      </c>
      <c r="AN25">
        <f t="array" ref="AN25:AR25">MMULT($AF25:$AJ25, Theta_Transpose)</f>
        <v>-0.18273522544709814</v>
      </c>
      <c r="AO25">
        <v>-1.9203248660666796</v>
      </c>
      <c r="AP25">
        <v>-0.9358428963541563</v>
      </c>
      <c r="AQ25">
        <v>1.723155321438671</v>
      </c>
      <c r="AR25">
        <v>-2.0329483515336499</v>
      </c>
      <c r="AS25">
        <f t="shared" si="7"/>
        <v>-0.65376234829590807</v>
      </c>
      <c r="AU25" s="3">
        <f t="shared" si="8"/>
        <v>38</v>
      </c>
      <c r="AV25" s="2">
        <f>VLOOKUP($AU25,Rotated,2) - B25</f>
        <v>1.3433698597964394E-14</v>
      </c>
      <c r="AW25" s="2">
        <f>VLOOKUP($AU25,Rotated,3) - C25</f>
        <v>-1.8124390877005681E-14</v>
      </c>
      <c r="AX25" s="2">
        <f>VLOOKUP($AU25,Rotated,4) - D25</f>
        <v>9.9920072216264089E-16</v>
      </c>
      <c r="AY25" s="2">
        <f>VLOOKUP($AU25,Rotated,5) - E25</f>
        <v>1.2059797604990763E-14</v>
      </c>
      <c r="AZ25" s="2">
        <f>VLOOKUP($AU25,Rotated,6) - F25</f>
        <v>2.2593038551121936E-14</v>
      </c>
      <c r="BA25" s="2">
        <f>VLOOKUP($AU25,Rotated,7) - G25</f>
        <v>1.3877787807814457E-15</v>
      </c>
    </row>
    <row r="26" spans="1:53" x14ac:dyDescent="0.25">
      <c r="A26">
        <v>22</v>
      </c>
      <c r="B26">
        <v>-0.18273522544711299</v>
      </c>
      <c r="C26">
        <v>-1.9203248660666601</v>
      </c>
      <c r="D26">
        <v>-0.93584289635415896</v>
      </c>
      <c r="E26">
        <v>1.7231553214386499</v>
      </c>
      <c r="F26">
        <v>-2.0329483515336602</v>
      </c>
      <c r="G26">
        <v>-0.65376234829590696</v>
      </c>
      <c r="W26">
        <v>23</v>
      </c>
      <c r="X26">
        <v>660.54</v>
      </c>
      <c r="Y26">
        <v>6.93</v>
      </c>
      <c r="Z26">
        <v>688.88888899999995</v>
      </c>
      <c r="AA26">
        <v>30</v>
      </c>
      <c r="AB26">
        <v>0.28000000000000003</v>
      </c>
      <c r="AC26">
        <v>7.4502976999999998E-2</v>
      </c>
      <c r="AE26">
        <v>23</v>
      </c>
      <c r="AF26">
        <f t="shared" si="1"/>
        <v>0.22884180509495608</v>
      </c>
      <c r="AG26">
        <f t="shared" si="2"/>
        <v>0.11202722607382527</v>
      </c>
      <c r="AH26">
        <f t="shared" si="3"/>
        <v>-2.7296158771360925</v>
      </c>
      <c r="AI26">
        <f t="shared" si="4"/>
        <v>0.20531294487666707</v>
      </c>
      <c r="AJ26">
        <f t="shared" si="5"/>
        <v>7.469198148174834E-2</v>
      </c>
      <c r="AK26">
        <f t="shared" si="6"/>
        <v>-0.44305132425600685</v>
      </c>
      <c r="AM26">
        <v>23</v>
      </c>
      <c r="AN26">
        <f t="array" ref="AN26:AR26">MMULT($AF26:$AJ26, Theta_Transpose)</f>
        <v>-0.10596664064972561</v>
      </c>
      <c r="AO26">
        <v>-1.5795806024033565</v>
      </c>
      <c r="AP26">
        <v>-0.71937013208408918</v>
      </c>
      <c r="AQ26">
        <v>1.3882374690774557</v>
      </c>
      <c r="AR26">
        <v>-1.6163085532722856</v>
      </c>
      <c r="AS26">
        <f t="shared" si="7"/>
        <v>-0.44305132425600685</v>
      </c>
      <c r="AU26" s="3">
        <f t="shared" si="8"/>
        <v>22</v>
      </c>
      <c r="AV26" s="2">
        <f>VLOOKUP($AU26,Rotated,2) - B26</f>
        <v>1.4849232954361469E-14</v>
      </c>
      <c r="AW26" s="2">
        <f>VLOOKUP($AU26,Rotated,3) - C26</f>
        <v>-1.9539925233402755E-14</v>
      </c>
      <c r="AX26" s="2">
        <f>VLOOKUP($AU26,Rotated,4) - D26</f>
        <v>2.6645352591003757E-15</v>
      </c>
      <c r="AY26" s="2">
        <f>VLOOKUP($AU26,Rotated,5) - E26</f>
        <v>2.1094237467877974E-14</v>
      </c>
      <c r="AZ26" s="2">
        <f>VLOOKUP($AU26,Rotated,6) - F26</f>
        <v>1.021405182655144E-14</v>
      </c>
      <c r="BA26" s="2">
        <f>VLOOKUP($AU26,Rotated,7) - G26</f>
        <v>-1.1102230246251565E-15</v>
      </c>
    </row>
    <row r="27" spans="1:53" x14ac:dyDescent="0.25">
      <c r="A27">
        <v>46</v>
      </c>
      <c r="B27">
        <v>0.441722461145649</v>
      </c>
      <c r="C27">
        <v>0.25235112454613201</v>
      </c>
      <c r="D27">
        <v>0.339892027376622</v>
      </c>
      <c r="E27">
        <v>-0.385857697481781</v>
      </c>
      <c r="F27">
        <v>-0.372284442307592</v>
      </c>
      <c r="G27">
        <v>0.80162804996912596</v>
      </c>
      <c r="W27">
        <v>24</v>
      </c>
      <c r="X27">
        <v>660.54</v>
      </c>
      <c r="Y27">
        <v>6.93</v>
      </c>
      <c r="Z27">
        <v>733.33333300000004</v>
      </c>
      <c r="AA27">
        <v>30</v>
      </c>
      <c r="AB27">
        <v>0.28000000000000003</v>
      </c>
      <c r="AC27">
        <v>8.2168730999999995E-2</v>
      </c>
      <c r="AE27">
        <v>24</v>
      </c>
      <c r="AF27">
        <f t="shared" si="1"/>
        <v>0.22884180509495608</v>
      </c>
      <c r="AG27">
        <f t="shared" si="2"/>
        <v>0.11202722607382527</v>
      </c>
      <c r="AH27">
        <f t="shared" si="3"/>
        <v>-2.0553613292317916</v>
      </c>
      <c r="AI27">
        <f t="shared" si="4"/>
        <v>0.20531294487666707</v>
      </c>
      <c r="AJ27">
        <f t="shared" si="5"/>
        <v>7.469198148174834E-2</v>
      </c>
      <c r="AK27">
        <f t="shared" si="6"/>
        <v>-0.22514201242906096</v>
      </c>
      <c r="AM27">
        <v>24</v>
      </c>
      <c r="AN27">
        <f t="array" ref="AN27:AR27">MMULT($AF27:$AJ27, Theta_Transpose)</f>
        <v>-2.9198057579645945E-2</v>
      </c>
      <c r="AO27">
        <v>-1.2388363464067782</v>
      </c>
      <c r="AP27">
        <v>-0.50289737268465873</v>
      </c>
      <c r="AQ27">
        <v>1.053319624251891</v>
      </c>
      <c r="AR27">
        <v>-1.1996687643853159</v>
      </c>
      <c r="AS27">
        <f t="shared" si="7"/>
        <v>-0.22514201242906096</v>
      </c>
      <c r="AU27" s="3">
        <f t="shared" si="8"/>
        <v>46</v>
      </c>
      <c r="AV27" s="2">
        <f>VLOOKUP($AU27,Rotated,2) - B27</f>
        <v>1.3378187446733136E-14</v>
      </c>
      <c r="AW27" s="2">
        <f>VLOOKUP($AU27,Rotated,3) - C27</f>
        <v>-1.7708057242771247E-14</v>
      </c>
      <c r="AX27" s="2">
        <f>VLOOKUP($AU27,Rotated,4) - D27</f>
        <v>6.6613381477509392E-16</v>
      </c>
      <c r="AY27" s="2">
        <f>VLOOKUP($AU27,Rotated,5) - E27</f>
        <v>1.1990408665951691E-14</v>
      </c>
      <c r="AZ27" s="2">
        <f>VLOOKUP($AU27,Rotated,6) - F27</f>
        <v>2.1371793224034263E-14</v>
      </c>
      <c r="BA27" s="2">
        <f>VLOOKUP($AU27,Rotated,7) - G27</f>
        <v>1.4432899320127035E-15</v>
      </c>
    </row>
    <row r="28" spans="1:53" x14ac:dyDescent="0.25">
      <c r="A28">
        <v>25</v>
      </c>
      <c r="B28">
        <v>4.7570527217712502E-2</v>
      </c>
      <c r="C28">
        <v>-0.89809208274343699</v>
      </c>
      <c r="D28">
        <v>-0.286424608414593</v>
      </c>
      <c r="E28">
        <v>0.71840177189066301</v>
      </c>
      <c r="F28">
        <v>-0.78302896612397299</v>
      </c>
      <c r="G28">
        <v>-3.9060515816572799E-3</v>
      </c>
      <c r="W28">
        <v>25</v>
      </c>
      <c r="X28">
        <v>660.54</v>
      </c>
      <c r="Y28">
        <v>6.93</v>
      </c>
      <c r="Z28">
        <v>777.77777800000001</v>
      </c>
      <c r="AA28">
        <v>30</v>
      </c>
      <c r="AB28">
        <v>0.28000000000000003</v>
      </c>
      <c r="AC28">
        <v>8.9951511999999997E-2</v>
      </c>
      <c r="AE28">
        <v>25</v>
      </c>
      <c r="AF28">
        <f t="shared" si="1"/>
        <v>0.22884180509495608</v>
      </c>
      <c r="AG28">
        <f t="shared" si="2"/>
        <v>0.11202722607382527</v>
      </c>
      <c r="AH28">
        <f t="shared" si="3"/>
        <v>-1.3811067661567653</v>
      </c>
      <c r="AI28">
        <f t="shared" si="4"/>
        <v>0.20531294487666707</v>
      </c>
      <c r="AJ28">
        <f t="shared" si="5"/>
        <v>7.469198148174834E-2</v>
      </c>
      <c r="AK28">
        <f t="shared" si="6"/>
        <v>-3.9060515816568974E-3</v>
      </c>
      <c r="AM28">
        <v>25</v>
      </c>
      <c r="AN28">
        <f t="array" ref="AN28:AR28">MMULT($AF28:$AJ28, Theta_Transpose)</f>
        <v>4.757052721772656E-2</v>
      </c>
      <c r="AO28">
        <v>-0.8980920827434552</v>
      </c>
      <c r="AP28">
        <v>-0.28642460841459161</v>
      </c>
      <c r="AQ28">
        <v>0.71840177189067578</v>
      </c>
      <c r="AR28">
        <v>-0.78302896612395223</v>
      </c>
      <c r="AS28">
        <f t="shared" si="7"/>
        <v>-3.9060515816568974E-3</v>
      </c>
      <c r="AU28" s="3">
        <f t="shared" si="8"/>
        <v>25</v>
      </c>
      <c r="AV28" s="2">
        <f>VLOOKUP($AU28,Rotated,2) - B28</f>
        <v>1.4058199049316045E-14</v>
      </c>
      <c r="AW28" s="2">
        <f>VLOOKUP($AU28,Rotated,3) - C28</f>
        <v>-1.8207657603852567E-14</v>
      </c>
      <c r="AX28" s="2">
        <f>VLOOKUP($AU28,Rotated,4) - D28</f>
        <v>1.3877787807814457E-15</v>
      </c>
      <c r="AY28" s="2">
        <f>VLOOKUP($AU28,Rotated,5) - E28</f>
        <v>1.27675647831893E-14</v>
      </c>
      <c r="AZ28" s="2">
        <f>VLOOKUP($AU28,Rotated,6) - F28</f>
        <v>2.0761170560490427E-14</v>
      </c>
      <c r="BA28" s="2">
        <f>VLOOKUP($AU28,Rotated,7) - G28</f>
        <v>3.8250652645288596E-16</v>
      </c>
    </row>
    <row r="29" spans="1:53" x14ac:dyDescent="0.25">
      <c r="A29">
        <v>39</v>
      </c>
      <c r="B29">
        <v>0.90770609048233797</v>
      </c>
      <c r="C29">
        <v>-0.17188299361821199</v>
      </c>
      <c r="D29">
        <v>9.4092434781522502E-2</v>
      </c>
      <c r="E29">
        <v>7.8673841037863491E-3</v>
      </c>
      <c r="F29">
        <v>0.33301763322386502</v>
      </c>
      <c r="G29">
        <v>1.4020444926675999</v>
      </c>
      <c r="W29">
        <v>26</v>
      </c>
      <c r="X29">
        <v>660.54</v>
      </c>
      <c r="Y29">
        <v>6.93</v>
      </c>
      <c r="Z29">
        <v>822.22222199999999</v>
      </c>
      <c r="AA29">
        <v>30</v>
      </c>
      <c r="AB29">
        <v>0.28000000000000003</v>
      </c>
      <c r="AC29">
        <v>9.7558130999999895E-2</v>
      </c>
      <c r="AE29">
        <v>26</v>
      </c>
      <c r="AF29">
        <f t="shared" si="1"/>
        <v>0.22884180509495608</v>
      </c>
      <c r="AG29">
        <f t="shared" si="2"/>
        <v>0.11202722607382527</v>
      </c>
      <c r="AH29">
        <f t="shared" si="3"/>
        <v>-0.70685221825246614</v>
      </c>
      <c r="AI29">
        <f t="shared" si="4"/>
        <v>0.20531294487666707</v>
      </c>
      <c r="AJ29">
        <f t="shared" si="5"/>
        <v>7.469198148174834E-2</v>
      </c>
      <c r="AK29">
        <f t="shared" si="6"/>
        <v>0.21232226876618493</v>
      </c>
      <c r="AM29">
        <v>26</v>
      </c>
      <c r="AN29">
        <f t="array" ref="AN29:AR29">MMULT($AF29:$AJ29, Theta_Transpose)</f>
        <v>0.12433911028780598</v>
      </c>
      <c r="AO29">
        <v>-0.55734782674687777</v>
      </c>
      <c r="AP29">
        <v>-6.9951849015161618E-2</v>
      </c>
      <c r="AQ29">
        <v>0.38348392706511197</v>
      </c>
      <c r="AR29">
        <v>-0.36638917723698361</v>
      </c>
      <c r="AS29">
        <f t="shared" si="7"/>
        <v>0.21232226876618493</v>
      </c>
      <c r="AU29" s="3">
        <f t="shared" si="8"/>
        <v>39</v>
      </c>
      <c r="AV29" s="2">
        <f>VLOOKUP($AU29,Rotated,2) - B29</f>
        <v>1.3988810110276972E-14</v>
      </c>
      <c r="AW29" s="2">
        <f>VLOOKUP($AU29,Rotated,3) - C29</f>
        <v>-1.8623991238087001E-14</v>
      </c>
      <c r="AX29" s="2">
        <f>VLOOKUP($AU29,Rotated,4) - D29</f>
        <v>5.134781488891349E-16</v>
      </c>
      <c r="AY29" s="2">
        <f>VLOOKUP($AU29,Rotated,5) - E29</f>
        <v>1.2174289354405232E-14</v>
      </c>
      <c r="AZ29" s="2">
        <f>VLOOKUP($AU29,Rotated,6) - F29</f>
        <v>2.2648549702353193E-14</v>
      </c>
      <c r="BA29" s="2">
        <f>VLOOKUP($AU29,Rotated,7) - G29</f>
        <v>3.5527136788005009E-15</v>
      </c>
    </row>
    <row r="30" spans="1:53" x14ac:dyDescent="0.25">
      <c r="A30">
        <v>43</v>
      </c>
      <c r="B30">
        <v>1.0675292626733499</v>
      </c>
      <c r="C30">
        <v>1.2329441265874499</v>
      </c>
      <c r="D30">
        <v>0.64919794389565</v>
      </c>
      <c r="E30">
        <v>-1.2701467935078199</v>
      </c>
      <c r="F30">
        <v>-2.1611060040388099</v>
      </c>
      <c r="G30">
        <v>1.31539007125861</v>
      </c>
      <c r="W30">
        <v>27</v>
      </c>
      <c r="X30">
        <v>660.54</v>
      </c>
      <c r="Y30">
        <v>6.93</v>
      </c>
      <c r="Z30">
        <v>866.66666699999996</v>
      </c>
      <c r="AA30">
        <v>30</v>
      </c>
      <c r="AB30">
        <v>0.28000000000000003</v>
      </c>
      <c r="AC30">
        <v>0.104365429</v>
      </c>
      <c r="AE30">
        <v>27</v>
      </c>
      <c r="AF30">
        <f t="shared" si="1"/>
        <v>0.22884180509495608</v>
      </c>
      <c r="AG30">
        <f t="shared" si="2"/>
        <v>0.11202722607382527</v>
      </c>
      <c r="AH30">
        <f t="shared" si="3"/>
        <v>-3.2597655177439643E-2</v>
      </c>
      <c r="AI30">
        <f t="shared" si="4"/>
        <v>0.20531294487666707</v>
      </c>
      <c r="AJ30">
        <f t="shared" si="5"/>
        <v>7.469198148174834E-2</v>
      </c>
      <c r="AK30">
        <f t="shared" si="6"/>
        <v>0.40582882044798524</v>
      </c>
      <c r="AM30">
        <v>27</v>
      </c>
      <c r="AN30">
        <f t="array" ref="AN30:AR30">MMULT($AF30:$AJ30, Theta_Transpose)</f>
        <v>0.20110769508517853</v>
      </c>
      <c r="AO30">
        <v>-0.21660356308355463</v>
      </c>
      <c r="AP30">
        <v>0.14652091525490554</v>
      </c>
      <c r="AQ30">
        <v>4.8566074703896719E-2</v>
      </c>
      <c r="AR30">
        <v>5.0250621024380285E-2</v>
      </c>
      <c r="AS30">
        <f t="shared" si="7"/>
        <v>0.40582882044798524</v>
      </c>
      <c r="AU30" s="3">
        <f t="shared" si="8"/>
        <v>43</v>
      </c>
      <c r="AV30" s="2">
        <f>VLOOKUP($AU30,Rotated,2) - B30</f>
        <v>1.2212453270876722E-14</v>
      </c>
      <c r="AW30" s="2">
        <f>VLOOKUP($AU30,Rotated,3) - C30</f>
        <v>-1.4210854715202004E-14</v>
      </c>
      <c r="AX30" s="2">
        <f>VLOOKUP($AU30,Rotated,4) - D30</f>
        <v>-1.3322676295501878E-15</v>
      </c>
      <c r="AY30" s="2">
        <f>VLOOKUP($AU30,Rotated,5) - E30</f>
        <v>6.8833827526759706E-15</v>
      </c>
      <c r="AZ30" s="2">
        <f>VLOOKUP($AU30,Rotated,6) - F30</f>
        <v>1.7763568394002505E-14</v>
      </c>
      <c r="BA30" s="2">
        <f>VLOOKUP($AU30,Rotated,7) - G30</f>
        <v>1.1768364061026659E-14</v>
      </c>
    </row>
    <row r="31" spans="1:53" x14ac:dyDescent="0.25">
      <c r="A31">
        <v>20</v>
      </c>
      <c r="B31">
        <v>0.253956574622</v>
      </c>
      <c r="C31">
        <v>-2.0233574865853301</v>
      </c>
      <c r="D31">
        <v>0.19778129677696801</v>
      </c>
      <c r="E31">
        <v>-2.1539865562441598</v>
      </c>
      <c r="F31">
        <v>0.17599337454508901</v>
      </c>
      <c r="G31">
        <v>-0.196005869090354</v>
      </c>
      <c r="W31">
        <v>28</v>
      </c>
      <c r="X31">
        <v>660.54</v>
      </c>
      <c r="Y31">
        <v>6.93</v>
      </c>
      <c r="Z31">
        <v>885.20015699999999</v>
      </c>
      <c r="AA31">
        <v>30</v>
      </c>
      <c r="AB31">
        <v>0.28000000000000003</v>
      </c>
      <c r="AC31">
        <v>0.106703968</v>
      </c>
      <c r="AE31">
        <v>28</v>
      </c>
      <c r="AF31">
        <f t="shared" si="1"/>
        <v>0.22884180509495608</v>
      </c>
      <c r="AG31">
        <f t="shared" si="2"/>
        <v>0.11202722607382527</v>
      </c>
      <c r="AH31">
        <f t="shared" si="3"/>
        <v>0.24856887085760029</v>
      </c>
      <c r="AI31">
        <f t="shared" si="4"/>
        <v>0.20531294487666707</v>
      </c>
      <c r="AJ31">
        <f t="shared" si="5"/>
        <v>7.469198148174834E-2</v>
      </c>
      <c r="AK31">
        <f t="shared" si="6"/>
        <v>0.47230491975543432</v>
      </c>
      <c r="AM31">
        <v>28</v>
      </c>
      <c r="AN31">
        <f t="array" ref="AN31:AR31">MMULT($AF31:$AJ31, Theta_Transpose)</f>
        <v>0.23312046515478471</v>
      </c>
      <c r="AO31">
        <v>-7.4512005788563596E-2</v>
      </c>
      <c r="AP31">
        <v>0.23679081989364395</v>
      </c>
      <c r="AQ31">
        <v>-9.1095848570385884E-2</v>
      </c>
      <c r="AR31">
        <v>0.22399088338290501</v>
      </c>
      <c r="AS31">
        <f t="shared" si="7"/>
        <v>0.47230491975543432</v>
      </c>
      <c r="AU31" s="3">
        <f t="shared" si="8"/>
        <v>20</v>
      </c>
      <c r="AV31" s="2">
        <f>VLOOKUP($AU31,Rotated,2) - B31</f>
        <v>1.3100631690576847E-14</v>
      </c>
      <c r="AW31" s="2">
        <f>VLOOKUP($AU31,Rotated,3) - C31</f>
        <v>-2.4424906541753444E-14</v>
      </c>
      <c r="AX31" s="2">
        <f>VLOOKUP($AU31,Rotated,4) - D31</f>
        <v>8.3266726846886741E-16</v>
      </c>
      <c r="AY31" s="2">
        <f>VLOOKUP($AU31,Rotated,5) - E31</f>
        <v>0</v>
      </c>
      <c r="AZ31" s="2">
        <f>VLOOKUP($AU31,Rotated,6) - F31</f>
        <v>2.2426505097428162E-14</v>
      </c>
      <c r="BA31" s="2">
        <f>VLOOKUP($AU31,Rotated,7) - G31</f>
        <v>0</v>
      </c>
    </row>
    <row r="32" spans="1:53" x14ac:dyDescent="0.25">
      <c r="A32">
        <v>48</v>
      </c>
      <c r="B32">
        <v>2.45179267938508E-2</v>
      </c>
      <c r="C32">
        <v>-0.40137754348141302</v>
      </c>
      <c r="D32">
        <v>0.133688083030604</v>
      </c>
      <c r="E32">
        <v>0.20366836653557999</v>
      </c>
      <c r="F32">
        <v>0.82026326551321804</v>
      </c>
      <c r="G32">
        <v>0.131468412120196</v>
      </c>
      <c r="W32">
        <v>29</v>
      </c>
      <c r="X32">
        <v>660.54</v>
      </c>
      <c r="Y32">
        <v>6.93</v>
      </c>
      <c r="Z32">
        <v>911.11111099999903</v>
      </c>
      <c r="AA32">
        <v>30</v>
      </c>
      <c r="AB32">
        <v>0.28000000000000003</v>
      </c>
      <c r="AC32">
        <v>0.10913933000000001</v>
      </c>
      <c r="AE32">
        <v>29</v>
      </c>
      <c r="AF32">
        <f t="shared" si="1"/>
        <v>0.22884180509495608</v>
      </c>
      <c r="AG32">
        <f t="shared" si="2"/>
        <v>0.11202722607382527</v>
      </c>
      <c r="AH32">
        <f t="shared" si="3"/>
        <v>0.64165689272684567</v>
      </c>
      <c r="AI32">
        <f t="shared" si="4"/>
        <v>0.20531294487666707</v>
      </c>
      <c r="AJ32">
        <f t="shared" si="5"/>
        <v>7.469198148174834E-2</v>
      </c>
      <c r="AK32">
        <f t="shared" si="6"/>
        <v>0.54153334235672013</v>
      </c>
      <c r="AM32">
        <v>29</v>
      </c>
      <c r="AN32">
        <f t="array" ref="AN32:AR32">MMULT($AF32:$AJ32, Theta_Transpose)</f>
        <v>0.27787627815525634</v>
      </c>
      <c r="AO32">
        <v>0.12414069291301574</v>
      </c>
      <c r="AP32">
        <v>0.36299367465433113</v>
      </c>
      <c r="AQ32">
        <v>-0.28635177012166024</v>
      </c>
      <c r="AR32">
        <v>0.4668904099113404</v>
      </c>
      <c r="AS32">
        <f t="shared" si="7"/>
        <v>0.54153334235672013</v>
      </c>
      <c r="AU32" s="3">
        <f t="shared" si="8"/>
        <v>48</v>
      </c>
      <c r="AV32" s="2">
        <f>VLOOKUP($AU32,Rotated,2) - B32</f>
        <v>1.2864709297844001E-14</v>
      </c>
      <c r="AW32" s="2">
        <f>VLOOKUP($AU32,Rotated,3) - C32</f>
        <v>-1.8485213360008856E-14</v>
      </c>
      <c r="AX32" s="2">
        <f>VLOOKUP($AU32,Rotated,4) - D32</f>
        <v>1.8873791418627661E-15</v>
      </c>
      <c r="AY32" s="2">
        <f>VLOOKUP($AU32,Rotated,5) - E32</f>
        <v>1.2101430968414206E-14</v>
      </c>
      <c r="AZ32" s="2">
        <f>VLOOKUP($AU32,Rotated,6) - F32</f>
        <v>2.2426505097428162E-14</v>
      </c>
      <c r="BA32" s="2">
        <f>VLOOKUP($AU32,Rotated,7) - G32</f>
        <v>-9.9920072216264089E-16</v>
      </c>
    </row>
    <row r="33" spans="1:53" x14ac:dyDescent="0.25">
      <c r="A33">
        <v>1</v>
      </c>
      <c r="B33">
        <v>-0.19294079521579499</v>
      </c>
      <c r="C33">
        <v>0.84667459951383095</v>
      </c>
      <c r="D33">
        <v>-2.7942801738829801</v>
      </c>
      <c r="E33">
        <v>-0.91389143903369496</v>
      </c>
      <c r="F33">
        <v>0.46254909980667902</v>
      </c>
      <c r="G33">
        <v>-1.1996183017867399</v>
      </c>
      <c r="W33">
        <v>30</v>
      </c>
      <c r="X33">
        <v>660.54</v>
      </c>
      <c r="Y33">
        <v>6.93</v>
      </c>
      <c r="Z33">
        <v>955.55555600000002</v>
      </c>
      <c r="AA33">
        <v>30</v>
      </c>
      <c r="AB33">
        <v>0.28000000000000003</v>
      </c>
      <c r="AC33">
        <v>0.110143163</v>
      </c>
      <c r="AE33">
        <v>30</v>
      </c>
      <c r="AF33">
        <f t="shared" si="1"/>
        <v>0.22884180509495608</v>
      </c>
      <c r="AG33">
        <f t="shared" si="2"/>
        <v>0.11202722607382527</v>
      </c>
      <c r="AH33">
        <f t="shared" si="3"/>
        <v>1.3159114558018876</v>
      </c>
      <c r="AI33">
        <f t="shared" si="4"/>
        <v>0.20531294487666707</v>
      </c>
      <c r="AJ33">
        <f t="shared" si="5"/>
        <v>7.469198148174834E-2</v>
      </c>
      <c r="AK33">
        <f t="shared" si="6"/>
        <v>0.5700686381957436</v>
      </c>
      <c r="AM33">
        <v>30</v>
      </c>
      <c r="AN33">
        <f t="array" ref="AN33:AR33">MMULT($AF33:$AJ33, Theta_Transpose)</f>
        <v>0.35464486295263065</v>
      </c>
      <c r="AO33">
        <v>0.46488495657634676</v>
      </c>
      <c r="AP33">
        <v>0.5794664389244033</v>
      </c>
      <c r="AQ33">
        <v>-0.6212696224828832</v>
      </c>
      <c r="AR33">
        <v>0.88353020817271388</v>
      </c>
      <c r="AS33">
        <f t="shared" si="7"/>
        <v>0.5700686381957436</v>
      </c>
      <c r="AU33" s="3">
        <f t="shared" si="8"/>
        <v>1</v>
      </c>
      <c r="AV33" s="2">
        <f>VLOOKUP($AU33,Rotated,2) - B33</f>
        <v>1.3100631690576847E-14</v>
      </c>
      <c r="AW33" s="2">
        <f>VLOOKUP($AU33,Rotated,3) - C33</f>
        <v>-1.9761969838327786E-14</v>
      </c>
      <c r="AX33" s="2">
        <f>VLOOKUP($AU33,Rotated,4) - D33</f>
        <v>0</v>
      </c>
      <c r="AY33" s="2">
        <f>VLOOKUP($AU33,Rotated,5) - E33</f>
        <v>1.1990408665951691E-14</v>
      </c>
      <c r="AZ33" s="2">
        <f>VLOOKUP($AU33,Rotated,6) - F33</f>
        <v>2.3148150063434514E-14</v>
      </c>
      <c r="BA33" s="2">
        <f>VLOOKUP($AU33,Rotated,7) - G33</f>
        <v>-5.3290705182007514E-15</v>
      </c>
    </row>
    <row r="34" spans="1:53" x14ac:dyDescent="0.25">
      <c r="A34">
        <v>49</v>
      </c>
      <c r="B34">
        <v>-0.18408434038204899</v>
      </c>
      <c r="C34">
        <v>-0.72824187749518698</v>
      </c>
      <c r="D34">
        <v>3.0586110857595699E-2</v>
      </c>
      <c r="E34">
        <v>0.498431398544261</v>
      </c>
      <c r="F34">
        <v>1.41653711942362</v>
      </c>
      <c r="G34">
        <v>-0.194166685042026</v>
      </c>
      <c r="W34">
        <v>31</v>
      </c>
      <c r="X34">
        <v>660.54</v>
      </c>
      <c r="Y34">
        <v>6.93</v>
      </c>
      <c r="Z34">
        <v>1000</v>
      </c>
      <c r="AA34">
        <v>30</v>
      </c>
      <c r="AB34">
        <v>0.28000000000000003</v>
      </c>
      <c r="AC34">
        <v>0.10704825900000001</v>
      </c>
      <c r="AE34">
        <v>31</v>
      </c>
      <c r="AF34">
        <f t="shared" si="1"/>
        <v>0.22884180509495608</v>
      </c>
      <c r="AG34">
        <f t="shared" si="2"/>
        <v>0.11202722607382527</v>
      </c>
      <c r="AH34">
        <f t="shared" si="3"/>
        <v>1.9901660037061868</v>
      </c>
      <c r="AI34">
        <f t="shared" si="4"/>
        <v>0.20531294487666707</v>
      </c>
      <c r="AJ34">
        <f t="shared" si="5"/>
        <v>7.469198148174834E-2</v>
      </c>
      <c r="AK34">
        <f t="shared" si="6"/>
        <v>0.48209185198391608</v>
      </c>
      <c r="AM34">
        <v>31</v>
      </c>
      <c r="AN34">
        <f t="array" ref="AN34:AR34">MMULT($AF34:$AJ34, Theta_Transpose)</f>
        <v>0.43141344602271003</v>
      </c>
      <c r="AO34">
        <v>0.80562921257292397</v>
      </c>
      <c r="AP34">
        <v>0.79593919832383331</v>
      </c>
      <c r="AQ34">
        <v>-0.95618746730844695</v>
      </c>
      <c r="AR34">
        <v>1.3001699970596827</v>
      </c>
      <c r="AS34">
        <f t="shared" si="7"/>
        <v>0.48209185198391608</v>
      </c>
      <c r="AU34" s="3">
        <f t="shared" si="8"/>
        <v>49</v>
      </c>
      <c r="AV34" s="2">
        <f>VLOOKUP($AU34,Rotated,2) - B34</f>
        <v>1.2684298056342413E-14</v>
      </c>
      <c r="AW34" s="2">
        <f>VLOOKUP($AU34,Rotated,3) - C34</f>
        <v>-1.8429702208777599E-14</v>
      </c>
      <c r="AX34" s="2">
        <f>VLOOKUP($AU34,Rotated,4) - D34</f>
        <v>1.4883927423881005E-15</v>
      </c>
      <c r="AY34" s="2">
        <f>VLOOKUP($AU34,Rotated,5) - E34</f>
        <v>1.2434497875801753E-14</v>
      </c>
      <c r="AZ34" s="2">
        <f>VLOOKUP($AU34,Rotated,6) - F34</f>
        <v>2.7755575615628914E-14</v>
      </c>
      <c r="BA34" s="2">
        <f>VLOOKUP($AU34,Rotated,7) - G34</f>
        <v>-5.8286708792820718E-16</v>
      </c>
    </row>
    <row r="35" spans="1:53" x14ac:dyDescent="0.25">
      <c r="A35">
        <v>3</v>
      </c>
      <c r="B35">
        <v>-0.105312689617443</v>
      </c>
      <c r="C35">
        <v>0.65721359592453299</v>
      </c>
      <c r="D35">
        <v>-2.1708789499921202</v>
      </c>
      <c r="E35">
        <v>-0.74466655248076896</v>
      </c>
      <c r="F35">
        <v>0.41348444925184002</v>
      </c>
      <c r="G35">
        <v>-0.75852659249197496</v>
      </c>
      <c r="W35">
        <v>32</v>
      </c>
      <c r="X35">
        <v>660.54</v>
      </c>
      <c r="Y35">
        <v>6.93</v>
      </c>
      <c r="Z35">
        <v>885.2</v>
      </c>
      <c r="AA35">
        <v>12</v>
      </c>
      <c r="AB35">
        <v>0.28000000000000003</v>
      </c>
      <c r="AC35">
        <v>7.07349E-3</v>
      </c>
      <c r="AE35">
        <v>32</v>
      </c>
      <c r="AF35">
        <f t="shared" si="1"/>
        <v>0.22884180509495608</v>
      </c>
      <c r="AG35">
        <f t="shared" si="2"/>
        <v>0.11202722607382527</v>
      </c>
      <c r="AH35">
        <f t="shared" si="3"/>
        <v>0.24856648905338685</v>
      </c>
      <c r="AI35">
        <f t="shared" si="4"/>
        <v>-4.0651963085575984</v>
      </c>
      <c r="AJ35">
        <f t="shared" si="5"/>
        <v>7.469198148174834E-2</v>
      </c>
      <c r="AK35">
        <f t="shared" si="6"/>
        <v>-2.3598246917569727</v>
      </c>
      <c r="AM35">
        <v>32</v>
      </c>
      <c r="AN35">
        <f t="array" ref="AN35:AR35">MMULT($AF35:$AJ35, Theta_Transpose)</f>
        <v>-3.8143951851057754</v>
      </c>
      <c r="AO35">
        <v>0.50970549543576704</v>
      </c>
      <c r="AP35">
        <v>1.0929757777361599</v>
      </c>
      <c r="AQ35">
        <v>-0.68486696293440463</v>
      </c>
      <c r="AR35">
        <v>-0.43017991812347006</v>
      </c>
      <c r="AS35">
        <f t="shared" si="7"/>
        <v>-2.3598246917569727</v>
      </c>
      <c r="AU35" s="3">
        <f t="shared" si="8"/>
        <v>3</v>
      </c>
      <c r="AV35" s="2">
        <f>VLOOKUP($AU35,Rotated,2) - B35</f>
        <v>1.0880185641326534E-14</v>
      </c>
      <c r="AW35" s="2">
        <f>VLOOKUP($AU35,Rotated,3) - C35</f>
        <v>-1.6209256159527285E-14</v>
      </c>
      <c r="AX35" s="2">
        <f>VLOOKUP($AU35,Rotated,4) - D35</f>
        <v>-1.2434497875801753E-14</v>
      </c>
      <c r="AY35" s="2">
        <f>VLOOKUP($AU35,Rotated,5) - E35</f>
        <v>7.7715611723760958E-15</v>
      </c>
      <c r="AZ35" s="2">
        <f>VLOOKUP($AU35,Rotated,6) - F35</f>
        <v>2.325917236589703E-14</v>
      </c>
      <c r="BA35" s="2">
        <f>VLOOKUP($AU35,Rotated,7) - G35</f>
        <v>-8.8817841970012523E-16</v>
      </c>
    </row>
    <row r="36" spans="1:53" x14ac:dyDescent="0.25">
      <c r="A36">
        <v>14</v>
      </c>
      <c r="B36">
        <v>0.22049933141085101</v>
      </c>
      <c r="C36">
        <v>1.1059267230088901</v>
      </c>
      <c r="D36">
        <v>0.260418159667273</v>
      </c>
      <c r="E36">
        <v>1.15842536690716</v>
      </c>
      <c r="F36">
        <v>0.25306122581023599</v>
      </c>
      <c r="G36">
        <v>0.11613311359667999</v>
      </c>
      <c r="W36">
        <v>33</v>
      </c>
      <c r="X36">
        <v>660.54</v>
      </c>
      <c r="Y36">
        <v>6.93</v>
      </c>
      <c r="Z36">
        <v>885.2</v>
      </c>
      <c r="AA36">
        <v>15</v>
      </c>
      <c r="AB36">
        <v>0.28000000000000003</v>
      </c>
      <c r="AC36">
        <v>1.26041E-2</v>
      </c>
      <c r="AE36">
        <v>33</v>
      </c>
      <c r="AF36">
        <f t="shared" si="1"/>
        <v>0.22884180509495608</v>
      </c>
      <c r="AG36">
        <f t="shared" si="2"/>
        <v>0.11202722607382527</v>
      </c>
      <c r="AH36">
        <f t="shared" si="3"/>
        <v>0.24856648905338685</v>
      </c>
      <c r="AI36">
        <f t="shared" si="4"/>
        <v>-3.353444766318554</v>
      </c>
      <c r="AJ36">
        <f t="shared" si="5"/>
        <v>7.469198148174834E-2</v>
      </c>
      <c r="AK36">
        <f t="shared" si="6"/>
        <v>-2.2026097042836956</v>
      </c>
      <c r="AM36">
        <v>33</v>
      </c>
      <c r="AN36">
        <f t="array" ref="AN36:AR36">MMULT($AF36:$AJ36, Theta_Transpose)</f>
        <v>-3.1398092885931854</v>
      </c>
      <c r="AO36">
        <v>0.41233571128519597</v>
      </c>
      <c r="AP36">
        <v>0.95027815731406895</v>
      </c>
      <c r="AQ36">
        <v>-0.58590491335751849</v>
      </c>
      <c r="AR36">
        <v>-0.32115169650241898</v>
      </c>
      <c r="AS36">
        <f t="shared" si="7"/>
        <v>-2.2026097042836956</v>
      </c>
      <c r="AU36" s="3">
        <f t="shared" si="8"/>
        <v>14</v>
      </c>
      <c r="AV36" s="2">
        <f>VLOOKUP($AU36,Rotated,2) - B36</f>
        <v>1.2823075934420558E-14</v>
      </c>
      <c r="AW36" s="2">
        <f>VLOOKUP($AU36,Rotated,3) - C36</f>
        <v>0</v>
      </c>
      <c r="AX36" s="2">
        <f>VLOOKUP($AU36,Rotated,4) - D36</f>
        <v>1.1102230246251565E-15</v>
      </c>
      <c r="AY36" s="2">
        <f>VLOOKUP($AU36,Rotated,5) - E36</f>
        <v>3.0198066269804258E-14</v>
      </c>
      <c r="AZ36" s="2">
        <f>VLOOKUP($AU36,Rotated,6) - F36</f>
        <v>2.2426505097428162E-14</v>
      </c>
      <c r="BA36" s="2">
        <f>VLOOKUP($AU36,Rotated,7) - G36</f>
        <v>-1.5543122344752192E-15</v>
      </c>
    </row>
    <row r="37" spans="1:53" x14ac:dyDescent="0.25">
      <c r="A37">
        <v>12</v>
      </c>
      <c r="B37">
        <v>0.20914508105099899</v>
      </c>
      <c r="C37">
        <v>2.1678993469525301</v>
      </c>
      <c r="D37">
        <v>0.28167498045564099</v>
      </c>
      <c r="E37">
        <v>2.2825453080828901</v>
      </c>
      <c r="F37">
        <v>0.27921543320974801</v>
      </c>
      <c r="G37">
        <v>-0.46070612665574201</v>
      </c>
      <c r="W37">
        <v>34</v>
      </c>
      <c r="X37">
        <v>660.54</v>
      </c>
      <c r="Y37">
        <v>6.93</v>
      </c>
      <c r="Z37">
        <v>885.2</v>
      </c>
      <c r="AA37">
        <v>18</v>
      </c>
      <c r="AB37">
        <v>0.28000000000000003</v>
      </c>
      <c r="AC37">
        <v>2.0943400000000001E-2</v>
      </c>
      <c r="AE37">
        <v>34</v>
      </c>
      <c r="AF37">
        <f t="shared" si="1"/>
        <v>0.22884180509495608</v>
      </c>
      <c r="AG37">
        <f t="shared" si="2"/>
        <v>0.11202722607382527</v>
      </c>
      <c r="AH37">
        <f t="shared" si="3"/>
        <v>0.24856648905338685</v>
      </c>
      <c r="AI37">
        <f t="shared" si="4"/>
        <v>-2.6416932240795097</v>
      </c>
      <c r="AJ37">
        <f t="shared" si="5"/>
        <v>7.469198148174834E-2</v>
      </c>
      <c r="AK37">
        <f t="shared" si="6"/>
        <v>-1.9655539464132432</v>
      </c>
      <c r="AM37">
        <v>34</v>
      </c>
      <c r="AN37">
        <f t="array" ref="AN37:AR37">MMULT($AF37:$AJ37, Theta_Transpose)</f>
        <v>-2.4652233920805959</v>
      </c>
      <c r="AO37">
        <v>0.31496592713462479</v>
      </c>
      <c r="AP37">
        <v>0.80758053689197795</v>
      </c>
      <c r="AQ37">
        <v>-0.48694286378063234</v>
      </c>
      <c r="AR37">
        <v>-0.21212347488136779</v>
      </c>
      <c r="AS37">
        <f t="shared" si="7"/>
        <v>-1.9655539464132432</v>
      </c>
      <c r="AU37" s="3">
        <f t="shared" si="8"/>
        <v>12</v>
      </c>
      <c r="AV37" s="2">
        <f>VLOOKUP($AU37,Rotated,2) - B37</f>
        <v>1.2961853812498703E-14</v>
      </c>
      <c r="AW37" s="2">
        <f>VLOOKUP($AU37,Rotated,3) - C37</f>
        <v>-1.3766765505351941E-14</v>
      </c>
      <c r="AX37" s="2">
        <f>VLOOKUP($AU37,Rotated,4) - D37</f>
        <v>1.0547118733938987E-15</v>
      </c>
      <c r="AY37" s="2">
        <f>VLOOKUP($AU37,Rotated,5) - E37</f>
        <v>2.042810365310288E-14</v>
      </c>
      <c r="AZ37" s="2">
        <f>VLOOKUP($AU37,Rotated,6) - F37</f>
        <v>2.2259971643734389E-14</v>
      </c>
      <c r="BA37" s="2">
        <f>VLOOKUP($AU37,Rotated,7) - G37</f>
        <v>-7.7715611723760958E-16</v>
      </c>
    </row>
    <row r="38" spans="1:53" x14ac:dyDescent="0.25">
      <c r="A38">
        <v>30</v>
      </c>
      <c r="B38">
        <v>0.35464486295261899</v>
      </c>
      <c r="C38">
        <v>0.46488495657636503</v>
      </c>
      <c r="D38">
        <v>0.57946643892440297</v>
      </c>
      <c r="E38">
        <v>-0.62126962248289497</v>
      </c>
      <c r="F38">
        <v>0.88353020817269101</v>
      </c>
      <c r="G38">
        <v>0.57006863819574205</v>
      </c>
      <c r="W38">
        <v>35</v>
      </c>
      <c r="X38">
        <v>660.54</v>
      </c>
      <c r="Y38">
        <v>6.93</v>
      </c>
      <c r="Z38">
        <v>885.2</v>
      </c>
      <c r="AA38">
        <v>21</v>
      </c>
      <c r="AB38">
        <v>0.28000000000000003</v>
      </c>
      <c r="AC38">
        <v>3.3179E-2</v>
      </c>
      <c r="AE38">
        <v>35</v>
      </c>
      <c r="AF38">
        <f t="shared" si="1"/>
        <v>0.22884180509495608</v>
      </c>
      <c r="AG38">
        <f t="shared" si="2"/>
        <v>0.11202722607382527</v>
      </c>
      <c r="AH38">
        <f t="shared" si="3"/>
        <v>0.24856648905338685</v>
      </c>
      <c r="AI38">
        <f t="shared" si="4"/>
        <v>-1.9299416818404656</v>
      </c>
      <c r="AJ38">
        <f t="shared" si="5"/>
        <v>7.469198148174834E-2</v>
      </c>
      <c r="AK38">
        <f t="shared" si="6"/>
        <v>-1.6177406490142163</v>
      </c>
      <c r="AM38">
        <v>35</v>
      </c>
      <c r="AN38">
        <f t="array" ref="AN38:AR38">MMULT($AF38:$AJ38, Theta_Transpose)</f>
        <v>-1.790637495568006</v>
      </c>
      <c r="AO38">
        <v>0.21759614298405375</v>
      </c>
      <c r="AP38">
        <v>0.66488291646988695</v>
      </c>
      <c r="AQ38">
        <v>-0.38798081420374619</v>
      </c>
      <c r="AR38">
        <v>-0.10309525326031672</v>
      </c>
      <c r="AS38">
        <f t="shared" si="7"/>
        <v>-1.6177406490142163</v>
      </c>
      <c r="AU38" s="3">
        <f t="shared" si="8"/>
        <v>30</v>
      </c>
      <c r="AV38" s="2">
        <f>VLOOKUP($AU38,Rotated,2) - B38</f>
        <v>1.1657341758564144E-14</v>
      </c>
      <c r="AW38" s="2">
        <f>VLOOKUP($AU38,Rotated,3) - C38</f>
        <v>-1.8263168755083825E-14</v>
      </c>
      <c r="AX38" s="2">
        <f>VLOOKUP($AU38,Rotated,4) - D38</f>
        <v>0</v>
      </c>
      <c r="AY38" s="2">
        <f>VLOOKUP($AU38,Rotated,5) - E38</f>
        <v>1.1768364061026659E-14</v>
      </c>
      <c r="AZ38" s="2">
        <f>VLOOKUP($AU38,Rotated,6) - F38</f>
        <v>2.2870594307278225E-14</v>
      </c>
      <c r="BA38" s="2">
        <f>VLOOKUP($AU38,Rotated,7) - G38</f>
        <v>1.5543122344752192E-15</v>
      </c>
    </row>
    <row r="39" spans="1:53" x14ac:dyDescent="0.25">
      <c r="A39">
        <v>6</v>
      </c>
      <c r="B39">
        <v>0.15757162323434701</v>
      </c>
      <c r="C39">
        <v>8.8830593682380193E-2</v>
      </c>
      <c r="D39">
        <v>-0.300675306372583</v>
      </c>
      <c r="E39">
        <v>-0.23699190043711299</v>
      </c>
      <c r="F39">
        <v>0.26629049979522901</v>
      </c>
      <c r="G39">
        <v>0.43009152402735001</v>
      </c>
      <c r="W39">
        <v>36</v>
      </c>
      <c r="X39">
        <v>660.54</v>
      </c>
      <c r="Y39">
        <v>6.93</v>
      </c>
      <c r="Z39">
        <v>885.2</v>
      </c>
      <c r="AA39">
        <v>24</v>
      </c>
      <c r="AB39">
        <v>0.28000000000000003</v>
      </c>
      <c r="AC39">
        <v>5.0685800000000003E-2</v>
      </c>
      <c r="AE39">
        <v>36</v>
      </c>
      <c r="AF39">
        <f t="shared" si="1"/>
        <v>0.22884180509495608</v>
      </c>
      <c r="AG39">
        <f t="shared" si="2"/>
        <v>0.11202722607382527</v>
      </c>
      <c r="AH39">
        <f t="shared" si="3"/>
        <v>0.24856648905338685</v>
      </c>
      <c r="AI39">
        <f t="shared" si="4"/>
        <v>-1.2181901396014214</v>
      </c>
      <c r="AJ39">
        <f t="shared" si="5"/>
        <v>7.469198148174834E-2</v>
      </c>
      <c r="AK39">
        <f t="shared" si="6"/>
        <v>-1.1200864404012112</v>
      </c>
      <c r="AM39">
        <v>36</v>
      </c>
      <c r="AN39">
        <f t="array" ref="AN39:AR39">MMULT($AF39:$AJ39, Theta_Transpose)</f>
        <v>-1.1160515990554165</v>
      </c>
      <c r="AO39">
        <v>0.12022635883348265</v>
      </c>
      <c r="AP39">
        <v>0.52218529604779595</v>
      </c>
      <c r="AQ39">
        <v>-0.28901876462686005</v>
      </c>
      <c r="AR39">
        <v>5.9329683607343559E-3</v>
      </c>
      <c r="AS39">
        <f t="shared" si="7"/>
        <v>-1.1200864404012112</v>
      </c>
      <c r="AU39" s="3">
        <f t="shared" si="8"/>
        <v>6</v>
      </c>
      <c r="AV39" s="2">
        <f>VLOOKUP($AU39,Rotated,2) - B39</f>
        <v>1.3156142841808105E-14</v>
      </c>
      <c r="AW39" s="2">
        <f>VLOOKUP($AU39,Rotated,3) - C39</f>
        <v>-1.8485213360008856E-14</v>
      </c>
      <c r="AX39" s="2">
        <f>VLOOKUP($AU39,Rotated,4) - D39</f>
        <v>0</v>
      </c>
      <c r="AY39" s="2">
        <f>VLOOKUP($AU39,Rotated,5) - E39</f>
        <v>1.1851630787873546E-14</v>
      </c>
      <c r="AZ39" s="2">
        <f>VLOOKUP($AU39,Rotated,6) - F39</f>
        <v>2.248201624865942E-14</v>
      </c>
      <c r="BA39" s="2">
        <f>VLOOKUP($AU39,Rotated,7) - G39</f>
        <v>1.7208456881689926E-15</v>
      </c>
    </row>
    <row r="40" spans="1:53" x14ac:dyDescent="0.25">
      <c r="A40">
        <v>41</v>
      </c>
      <c r="B40">
        <v>2.2568778835075101</v>
      </c>
      <c r="C40">
        <v>-0.366622561919354</v>
      </c>
      <c r="D40">
        <v>-0.19130280606265901</v>
      </c>
      <c r="E40">
        <v>0.205791483257558</v>
      </c>
      <c r="F40">
        <v>0.55107407646596895</v>
      </c>
      <c r="G40">
        <v>2.8105571311588902</v>
      </c>
      <c r="W40">
        <v>37</v>
      </c>
      <c r="X40">
        <v>660.54</v>
      </c>
      <c r="Y40">
        <v>6.93</v>
      </c>
      <c r="Z40">
        <v>885.2</v>
      </c>
      <c r="AA40">
        <v>27</v>
      </c>
      <c r="AB40">
        <v>0.28000000000000003</v>
      </c>
      <c r="AC40">
        <v>7.4989601000000003E-2</v>
      </c>
      <c r="AE40">
        <v>37</v>
      </c>
      <c r="AF40">
        <f t="shared" si="1"/>
        <v>0.22884180509495608</v>
      </c>
      <c r="AG40">
        <f t="shared" si="2"/>
        <v>0.11202722607382527</v>
      </c>
      <c r="AH40">
        <f t="shared" si="3"/>
        <v>0.24856648905338685</v>
      </c>
      <c r="AI40">
        <f t="shared" si="4"/>
        <v>-0.50643859736237717</v>
      </c>
      <c r="AJ40">
        <f t="shared" si="5"/>
        <v>7.469198148174834E-2</v>
      </c>
      <c r="AK40">
        <f t="shared" si="6"/>
        <v>-0.42921838610556834</v>
      </c>
      <c r="AM40">
        <v>37</v>
      </c>
      <c r="AN40">
        <f t="array" ref="AN40:AR40">MMULT($AF40:$AJ40, Theta_Transpose)</f>
        <v>-0.44146570254282719</v>
      </c>
      <c r="AO40">
        <v>2.2856574682911565E-2</v>
      </c>
      <c r="AP40">
        <v>0.37948767562570501</v>
      </c>
      <c r="AQ40">
        <v>-0.19005671504997382</v>
      </c>
      <c r="AR40">
        <v>0.11496118998178546</v>
      </c>
      <c r="AS40">
        <f t="shared" si="7"/>
        <v>-0.42921838610556834</v>
      </c>
      <c r="AU40" s="3">
        <f t="shared" si="8"/>
        <v>41</v>
      </c>
      <c r="AV40" s="2">
        <f>VLOOKUP($AU40,Rotated,2) - B40</f>
        <v>2.0872192862952943E-14</v>
      </c>
      <c r="AW40" s="2">
        <f>VLOOKUP($AU40,Rotated,3) - C40</f>
        <v>-1.8818280267396403E-14</v>
      </c>
      <c r="AX40" s="2">
        <f>VLOOKUP($AU40,Rotated,4) - D40</f>
        <v>0</v>
      </c>
      <c r="AY40" s="2">
        <f>VLOOKUP($AU40,Rotated,5) - E40</f>
        <v>1.2878587085651816E-14</v>
      </c>
      <c r="AZ40" s="2">
        <f>VLOOKUP($AU40,Rotated,6) - F40</f>
        <v>2.0983215165415459E-14</v>
      </c>
      <c r="BA40" s="2">
        <f>VLOOKUP($AU40,Rotated,7) - G40</f>
        <v>1.0658141036401503E-14</v>
      </c>
    </row>
    <row r="41" spans="1:53" x14ac:dyDescent="0.25">
      <c r="A41">
        <v>35</v>
      </c>
      <c r="B41">
        <v>-1.79063749556801</v>
      </c>
      <c r="C41">
        <v>0.21759614298407201</v>
      </c>
      <c r="D41">
        <v>0.66488291646988595</v>
      </c>
      <c r="E41">
        <v>-0.38798081420375802</v>
      </c>
      <c r="F41">
        <v>-0.103095253260339</v>
      </c>
      <c r="G41">
        <v>-1.6177406490142101</v>
      </c>
      <c r="W41">
        <v>38</v>
      </c>
      <c r="X41">
        <v>660.54</v>
      </c>
      <c r="Y41">
        <v>6.93</v>
      </c>
      <c r="Z41">
        <v>885.2</v>
      </c>
      <c r="AA41">
        <v>30</v>
      </c>
      <c r="AB41">
        <v>0.28000000000000003</v>
      </c>
      <c r="AC41">
        <v>0.106704204</v>
      </c>
      <c r="AE41">
        <v>38</v>
      </c>
      <c r="AF41">
        <f t="shared" si="1"/>
        <v>0.22884180509495608</v>
      </c>
      <c r="AG41">
        <f t="shared" si="2"/>
        <v>0.11202722607382527</v>
      </c>
      <c r="AH41">
        <f t="shared" si="3"/>
        <v>0.24856648905338685</v>
      </c>
      <c r="AI41">
        <f t="shared" si="4"/>
        <v>0.20531294487666707</v>
      </c>
      <c r="AJ41">
        <f t="shared" si="5"/>
        <v>7.469198148174834E-2</v>
      </c>
      <c r="AK41">
        <f t="shared" si="6"/>
        <v>0.47231162837112839</v>
      </c>
      <c r="AM41">
        <v>38</v>
      </c>
      <c r="AN41">
        <f t="array" ref="AN41:AR41">MMULT($AF41:$AJ41, Theta_Transpose)</f>
        <v>0.23312019396976244</v>
      </c>
      <c r="AO41">
        <v>-7.4513209467659519E-2</v>
      </c>
      <c r="AP41">
        <v>0.23679005520361399</v>
      </c>
      <c r="AQ41">
        <v>-9.1094665473087644E-2</v>
      </c>
      <c r="AR41">
        <v>0.22398941160283659</v>
      </c>
      <c r="AS41">
        <f t="shared" si="7"/>
        <v>0.47231162837112839</v>
      </c>
      <c r="AU41" s="3">
        <f t="shared" si="8"/>
        <v>35</v>
      </c>
      <c r="AV41" s="2">
        <f>VLOOKUP($AU41,Rotated,2) - B41</f>
        <v>3.9968028886505635E-15</v>
      </c>
      <c r="AW41" s="2">
        <f>VLOOKUP($AU41,Rotated,3) - C41</f>
        <v>-1.8263168755083825E-14</v>
      </c>
      <c r="AX41" s="2">
        <f>VLOOKUP($AU41,Rotated,4) - D41</f>
        <v>9.9920072216264089E-16</v>
      </c>
      <c r="AY41" s="2">
        <f>VLOOKUP($AU41,Rotated,5) - E41</f>
        <v>1.1823875212257917E-14</v>
      </c>
      <c r="AZ41" s="2">
        <f>VLOOKUP($AU41,Rotated,6) - F41</f>
        <v>2.2273849431542203E-14</v>
      </c>
      <c r="BA41" s="2">
        <f>VLOOKUP($AU41,Rotated,7) - G41</f>
        <v>-6.2172489379008766E-15</v>
      </c>
    </row>
    <row r="42" spans="1:53" x14ac:dyDescent="0.25">
      <c r="A42">
        <v>47</v>
      </c>
      <c r="B42">
        <v>0.23312019396974901</v>
      </c>
      <c r="C42">
        <v>-7.4513209467641395E-2</v>
      </c>
      <c r="D42">
        <v>0.23679005520361299</v>
      </c>
      <c r="E42">
        <v>-9.1094665473099704E-2</v>
      </c>
      <c r="F42">
        <v>0.22398941160281399</v>
      </c>
      <c r="G42">
        <v>0.472311628371127</v>
      </c>
      <c r="W42">
        <v>39</v>
      </c>
      <c r="X42">
        <v>660.54</v>
      </c>
      <c r="Y42">
        <v>6.93</v>
      </c>
      <c r="Z42">
        <v>885.2</v>
      </c>
      <c r="AA42">
        <v>33</v>
      </c>
      <c r="AB42">
        <v>0.28000000000000003</v>
      </c>
      <c r="AC42">
        <v>0.13941094500000001</v>
      </c>
      <c r="AE42">
        <v>39</v>
      </c>
      <c r="AF42">
        <f t="shared" si="1"/>
        <v>0.22884180509495608</v>
      </c>
      <c r="AG42">
        <f t="shared" si="2"/>
        <v>0.11202722607382527</v>
      </c>
      <c r="AH42">
        <f t="shared" si="3"/>
        <v>0.24856648905338685</v>
      </c>
      <c r="AI42">
        <f t="shared" si="4"/>
        <v>0.91706448711571131</v>
      </c>
      <c r="AJ42">
        <f t="shared" si="5"/>
        <v>7.469198148174834E-2</v>
      </c>
      <c r="AK42">
        <f t="shared" si="6"/>
        <v>1.4020444926676034</v>
      </c>
      <c r="AM42">
        <v>39</v>
      </c>
      <c r="AN42">
        <f t="array" ref="AN42:AR42">MMULT($AF42:$AJ42, Theta_Transpose)</f>
        <v>0.90770609048235196</v>
      </c>
      <c r="AO42">
        <v>-0.17188299361823062</v>
      </c>
      <c r="AP42">
        <v>9.4092434781523016E-2</v>
      </c>
      <c r="AQ42">
        <v>7.8673841037985234E-3</v>
      </c>
      <c r="AR42">
        <v>0.33301763322388767</v>
      </c>
      <c r="AS42">
        <f t="shared" si="7"/>
        <v>1.4020444926676034</v>
      </c>
      <c r="AU42" s="3">
        <f t="shared" si="8"/>
        <v>47</v>
      </c>
      <c r="AV42" s="2">
        <f>VLOOKUP($AU42,Rotated,2) - B42</f>
        <v>1.3433698597964394E-14</v>
      </c>
      <c r="AW42" s="2">
        <f>VLOOKUP($AU42,Rotated,3) - C42</f>
        <v>-1.8124390877005681E-14</v>
      </c>
      <c r="AX42" s="2">
        <f>VLOOKUP($AU42,Rotated,4) - D42</f>
        <v>9.9920072216264089E-16</v>
      </c>
      <c r="AY42" s="2">
        <f>VLOOKUP($AU42,Rotated,5) - E42</f>
        <v>1.2059797604990763E-14</v>
      </c>
      <c r="AZ42" s="2">
        <f>VLOOKUP($AU42,Rotated,6) - F42</f>
        <v>2.2593038551121936E-14</v>
      </c>
      <c r="BA42" s="2">
        <f>VLOOKUP($AU42,Rotated,7) - G42</f>
        <v>1.3877787807814457E-15</v>
      </c>
    </row>
    <row r="43" spans="1:53" x14ac:dyDescent="0.25">
      <c r="A43">
        <v>10</v>
      </c>
      <c r="B43">
        <v>0.50808404168448995</v>
      </c>
      <c r="C43">
        <v>-0.66901341214907095</v>
      </c>
      <c r="D43">
        <v>2.1929295611378099</v>
      </c>
      <c r="E43">
        <v>0.43990763815946798</v>
      </c>
      <c r="F43">
        <v>7.0031899783778606E-2</v>
      </c>
      <c r="G43">
        <v>0.30094396330111201</v>
      </c>
      <c r="W43">
        <v>40</v>
      </c>
      <c r="X43">
        <v>660.54</v>
      </c>
      <c r="Y43">
        <v>6.93</v>
      </c>
      <c r="Z43">
        <v>885.2</v>
      </c>
      <c r="AA43">
        <v>36</v>
      </c>
      <c r="AB43">
        <v>0.28000000000000003</v>
      </c>
      <c r="AC43">
        <v>0.163635263</v>
      </c>
      <c r="AE43">
        <v>40</v>
      </c>
      <c r="AF43">
        <f t="shared" si="1"/>
        <v>0.22884180509495608</v>
      </c>
      <c r="AG43">
        <f t="shared" si="2"/>
        <v>0.11202722607382527</v>
      </c>
      <c r="AH43">
        <f t="shared" si="3"/>
        <v>0.24856648905338685</v>
      </c>
      <c r="AI43">
        <f t="shared" si="4"/>
        <v>1.6288160293547556</v>
      </c>
      <c r="AJ43">
        <f t="shared" si="5"/>
        <v>7.469198148174834E-2</v>
      </c>
      <c r="AK43">
        <f t="shared" si="6"/>
        <v>2.0906531363648968</v>
      </c>
      <c r="AM43">
        <v>40</v>
      </c>
      <c r="AN43">
        <f t="array" ref="AN43:AR43">MMULT($AF43:$AJ43, Theta_Transpose)</f>
        <v>1.5822919869949417</v>
      </c>
      <c r="AO43">
        <v>-0.26925277776880174</v>
      </c>
      <c r="AP43">
        <v>-4.8605185640567948E-2</v>
      </c>
      <c r="AQ43">
        <v>0.1068294336806847</v>
      </c>
      <c r="AR43">
        <v>0.4420458548449388</v>
      </c>
      <c r="AS43">
        <f t="shared" si="7"/>
        <v>2.0906531363648968</v>
      </c>
      <c r="AU43" s="3">
        <f t="shared" si="8"/>
        <v>10</v>
      </c>
      <c r="AV43" s="2">
        <f>VLOOKUP($AU43,Rotated,2) - B43</f>
        <v>1.2212453270876722E-14</v>
      </c>
      <c r="AW43" s="2">
        <f>VLOOKUP($AU43,Rotated,3) - C43</f>
        <v>-1.6875389974302379E-14</v>
      </c>
      <c r="AX43" s="2">
        <f>VLOOKUP($AU43,Rotated,4) - D43</f>
        <v>6.6613381477509392E-15</v>
      </c>
      <c r="AY43" s="2">
        <f>VLOOKUP($AU43,Rotated,5) - E43</f>
        <v>1.2378986724570495E-14</v>
      </c>
      <c r="AZ43" s="2">
        <f>VLOOKUP($AU43,Rotated,6) - F43</f>
        <v>2.2190582704695316E-14</v>
      </c>
      <c r="BA43" s="2">
        <f>VLOOKUP($AU43,Rotated,7) - G43</f>
        <v>8.8817841970012523E-16</v>
      </c>
    </row>
    <row r="44" spans="1:53" x14ac:dyDescent="0.25">
      <c r="A44">
        <v>13</v>
      </c>
      <c r="B44">
        <v>0.214835011111255</v>
      </c>
      <c r="C44">
        <v>1.6357153837107099</v>
      </c>
      <c r="D44">
        <v>0.27102259744875601</v>
      </c>
      <c r="E44">
        <v>1.7192175989066401</v>
      </c>
      <c r="F44">
        <v>0.26610883381584499</v>
      </c>
      <c r="G44">
        <v>-0.193099133930203</v>
      </c>
      <c r="W44">
        <v>41</v>
      </c>
      <c r="X44">
        <v>660.54</v>
      </c>
      <c r="Y44">
        <v>6.93</v>
      </c>
      <c r="Z44">
        <v>885.2</v>
      </c>
      <c r="AA44">
        <v>39</v>
      </c>
      <c r="AB44">
        <v>0.28000000000000003</v>
      </c>
      <c r="AC44">
        <v>0.188960509</v>
      </c>
      <c r="AE44">
        <v>41</v>
      </c>
      <c r="AF44">
        <f t="shared" si="1"/>
        <v>0.22884180509495608</v>
      </c>
      <c r="AG44">
        <f t="shared" si="2"/>
        <v>0.11202722607382527</v>
      </c>
      <c r="AH44">
        <f t="shared" si="3"/>
        <v>0.24856648905338685</v>
      </c>
      <c r="AI44">
        <f t="shared" si="4"/>
        <v>2.3405675715937999</v>
      </c>
      <c r="AJ44">
        <f t="shared" si="5"/>
        <v>7.469198148174834E-2</v>
      </c>
      <c r="AK44">
        <f t="shared" si="6"/>
        <v>2.8105571311589008</v>
      </c>
      <c r="AM44">
        <v>41</v>
      </c>
      <c r="AN44">
        <f t="array" ref="AN44:AR44">MMULT($AF44:$AJ44, Theta_Transpose)</f>
        <v>2.2568778835075309</v>
      </c>
      <c r="AO44">
        <v>-0.36662256191937281</v>
      </c>
      <c r="AP44">
        <v>-0.19130280606265895</v>
      </c>
      <c r="AQ44">
        <v>0.20579148325757088</v>
      </c>
      <c r="AR44">
        <v>0.55107407646598994</v>
      </c>
      <c r="AS44">
        <f t="shared" si="7"/>
        <v>2.8105571311589008</v>
      </c>
      <c r="AU44" s="3">
        <f t="shared" si="8"/>
        <v>13</v>
      </c>
      <c r="AV44" s="2">
        <f>VLOOKUP($AU44,Rotated,2) - B44</f>
        <v>1.2989609388114332E-14</v>
      </c>
      <c r="AW44" s="2">
        <f>VLOOKUP($AU44,Rotated,3) - C44</f>
        <v>-1.1990408665951691E-14</v>
      </c>
      <c r="AX44" s="2">
        <f>VLOOKUP($AU44,Rotated,4) - D44</f>
        <v>4.9960036108132044E-16</v>
      </c>
      <c r="AY44" s="2">
        <f>VLOOKUP($AU44,Rotated,5) - E44</f>
        <v>2.0206059048177849E-14</v>
      </c>
      <c r="AZ44" s="2">
        <f>VLOOKUP($AU44,Rotated,6) - F44</f>
        <v>2.2648549702353193E-14</v>
      </c>
      <c r="BA44" s="2">
        <f>VLOOKUP($AU44,Rotated,7) - G44</f>
        <v>-3.5527136788005009E-15</v>
      </c>
    </row>
    <row r="45" spans="1:53" x14ac:dyDescent="0.25">
      <c r="A45">
        <v>45</v>
      </c>
      <c r="B45">
        <v>0.65032472832154897</v>
      </c>
      <c r="C45">
        <v>0.57921545855990597</v>
      </c>
      <c r="D45">
        <v>0.44299399954963198</v>
      </c>
      <c r="E45">
        <v>-0.68062072949046204</v>
      </c>
      <c r="F45">
        <v>-0.96855829621799905</v>
      </c>
      <c r="G45">
        <v>1.0668518922483601</v>
      </c>
      <c r="W45">
        <v>42</v>
      </c>
      <c r="X45">
        <v>660.54</v>
      </c>
      <c r="Y45">
        <v>6.93</v>
      </c>
      <c r="Z45">
        <v>885.2</v>
      </c>
      <c r="AA45">
        <v>30</v>
      </c>
      <c r="AB45">
        <v>0.23</v>
      </c>
      <c r="AC45">
        <v>0.13860096799999999</v>
      </c>
      <c r="AE45">
        <v>42</v>
      </c>
      <c r="AF45">
        <f t="shared" si="1"/>
        <v>0.22884180509495608</v>
      </c>
      <c r="AG45">
        <f t="shared" si="2"/>
        <v>0.11202722607382527</v>
      </c>
      <c r="AH45">
        <f t="shared" si="3"/>
        <v>0.24856648905338685</v>
      </c>
      <c r="AI45">
        <f t="shared" si="4"/>
        <v>0.20531294487666707</v>
      </c>
      <c r="AJ45">
        <f t="shared" si="5"/>
        <v>-3.8092910555669386</v>
      </c>
      <c r="AK45">
        <f t="shared" si="6"/>
        <v>1.3790198129471667</v>
      </c>
      <c r="AM45">
        <v>42</v>
      </c>
      <c r="AN45">
        <f t="array" ref="AN45:AR45">MMULT($AF45:$AJ45, Theta_Transpose)</f>
        <v>1.2761315298492615</v>
      </c>
      <c r="AO45">
        <v>1.5598084606012088</v>
      </c>
      <c r="AP45">
        <v>0.7522999160686572</v>
      </c>
      <c r="AQ45">
        <v>-1.5649098255164937</v>
      </c>
      <c r="AR45">
        <v>-2.7573798579491982</v>
      </c>
      <c r="AS45">
        <f t="shared" si="7"/>
        <v>1.3790198129471667</v>
      </c>
      <c r="AU45" s="3">
        <f t="shared" si="8"/>
        <v>45</v>
      </c>
      <c r="AV45" s="2">
        <f>VLOOKUP($AU45,Rotated,2) - B45</f>
        <v>1.3322676295501878E-14</v>
      </c>
      <c r="AW45" s="2">
        <f>VLOOKUP($AU45,Rotated,3) - C45</f>
        <v>-1.7985612998927536E-14</v>
      </c>
      <c r="AX45" s="2">
        <f>VLOOKUP($AU45,Rotated,4) - D45</f>
        <v>-6.106226635438361E-16</v>
      </c>
      <c r="AY45" s="2">
        <f>VLOOKUP($AU45,Rotated,5) - E45</f>
        <v>1.1768364061026659E-14</v>
      </c>
      <c r="AZ45" s="2">
        <f>VLOOKUP($AU45,Rotated,6) - F45</f>
        <v>2.120525977034049E-14</v>
      </c>
      <c r="BA45" s="2">
        <f>VLOOKUP($AU45,Rotated,7) - G45</f>
        <v>6.8833827526759706E-15</v>
      </c>
    </row>
    <row r="46" spans="1:53" x14ac:dyDescent="0.25">
      <c r="A46">
        <v>36</v>
      </c>
      <c r="B46">
        <v>-1.1160515990554201</v>
      </c>
      <c r="C46">
        <v>0.1202263588335</v>
      </c>
      <c r="D46">
        <v>0.52218529604779496</v>
      </c>
      <c r="E46">
        <v>-0.28901876462687198</v>
      </c>
      <c r="F46">
        <v>5.93296836071152E-3</v>
      </c>
      <c r="G46">
        <v>-1.1200864404012101</v>
      </c>
      <c r="W46">
        <v>43</v>
      </c>
      <c r="X46">
        <v>660.54</v>
      </c>
      <c r="Y46">
        <v>6.93</v>
      </c>
      <c r="Z46">
        <v>885.2</v>
      </c>
      <c r="AA46">
        <v>30</v>
      </c>
      <c r="AB46">
        <v>0.24</v>
      </c>
      <c r="AC46">
        <v>0.13636255999999999</v>
      </c>
      <c r="AE46">
        <v>43</v>
      </c>
      <c r="AF46">
        <f t="shared" si="1"/>
        <v>0.22884180509495608</v>
      </c>
      <c r="AG46">
        <f t="shared" si="2"/>
        <v>0.11202722607382527</v>
      </c>
      <c r="AH46">
        <f t="shared" si="3"/>
        <v>0.24856648905338685</v>
      </c>
      <c r="AI46">
        <f t="shared" si="4"/>
        <v>0.20531294487666707</v>
      </c>
      <c r="AJ46">
        <f t="shared" si="5"/>
        <v>-3.0324944481572027</v>
      </c>
      <c r="AK46">
        <f t="shared" si="6"/>
        <v>1.3153900712586217</v>
      </c>
      <c r="AM46">
        <v>43</v>
      </c>
      <c r="AN46">
        <f t="array" ref="AN46:AR46">MMULT($AF46:$AJ46, Theta_Transpose)</f>
        <v>1.0675292626733621</v>
      </c>
      <c r="AO46">
        <v>1.2329441265874357</v>
      </c>
      <c r="AP46">
        <v>0.64919794389564867</v>
      </c>
      <c r="AQ46">
        <v>-1.270146793507813</v>
      </c>
      <c r="AR46">
        <v>-2.1611060040387922</v>
      </c>
      <c r="AS46">
        <f t="shared" si="7"/>
        <v>1.3153900712586217</v>
      </c>
      <c r="AU46" s="3">
        <f t="shared" si="8"/>
        <v>36</v>
      </c>
      <c r="AV46" s="2">
        <f>VLOOKUP($AU46,Rotated,2) - B46</f>
        <v>3.5527136788005009E-15</v>
      </c>
      <c r="AW46" s="2">
        <f>VLOOKUP($AU46,Rotated,3) - C46</f>
        <v>-1.7347234759768071E-14</v>
      </c>
      <c r="AX46" s="2">
        <f>VLOOKUP($AU46,Rotated,4) - D46</f>
        <v>9.9920072216264089E-16</v>
      </c>
      <c r="AY46" s="2">
        <f>VLOOKUP($AU46,Rotated,5) - E46</f>
        <v>1.1934897514720433E-14</v>
      </c>
      <c r="AZ46" s="2">
        <f>VLOOKUP($AU46,Rotated,6) - F46</f>
        <v>2.2835899837758689E-14</v>
      </c>
      <c r="BA46" s="2">
        <f>VLOOKUP($AU46,Rotated,7) - G46</f>
        <v>0</v>
      </c>
    </row>
    <row r="47" spans="1:53" x14ac:dyDescent="0.25">
      <c r="A47">
        <v>29</v>
      </c>
      <c r="B47">
        <v>0.27787627815524502</v>
      </c>
      <c r="C47">
        <v>0.12414069291304</v>
      </c>
      <c r="D47">
        <v>0.36299367465433502</v>
      </c>
      <c r="E47">
        <v>-0.28635177012167901</v>
      </c>
      <c r="F47">
        <v>0.46689040991132602</v>
      </c>
      <c r="G47">
        <v>0.54153334235671902</v>
      </c>
      <c r="W47">
        <v>44</v>
      </c>
      <c r="X47">
        <v>660.54</v>
      </c>
      <c r="Y47">
        <v>6.93</v>
      </c>
      <c r="Z47">
        <v>885.2</v>
      </c>
      <c r="AA47">
        <v>30</v>
      </c>
      <c r="AB47">
        <v>0.25</v>
      </c>
      <c r="AC47">
        <v>0.133268681</v>
      </c>
      <c r="AE47">
        <v>44</v>
      </c>
      <c r="AF47">
        <f t="shared" si="1"/>
        <v>0.22884180509495608</v>
      </c>
      <c r="AG47">
        <f t="shared" si="2"/>
        <v>0.11202722607382527</v>
      </c>
      <c r="AH47">
        <f t="shared" si="3"/>
        <v>0.24856648905338685</v>
      </c>
      <c r="AI47">
        <f t="shared" si="4"/>
        <v>0.20531294487666707</v>
      </c>
      <c r="AJ47">
        <f t="shared" si="5"/>
        <v>-2.255697840747465</v>
      </c>
      <c r="AK47">
        <f t="shared" si="6"/>
        <v>1.2274424220429232</v>
      </c>
      <c r="AM47">
        <v>44</v>
      </c>
      <c r="AN47">
        <f t="array" ref="AN47:AR47">MMULT($AF47:$AJ47, Theta_Transpose)</f>
        <v>0.85892699549746232</v>
      </c>
      <c r="AO47">
        <v>0.90607979257366189</v>
      </c>
      <c r="AP47">
        <v>0.54609597172264002</v>
      </c>
      <c r="AQ47">
        <v>-0.97538376149913164</v>
      </c>
      <c r="AR47">
        <v>-1.5648321501283853</v>
      </c>
      <c r="AS47">
        <f t="shared" si="7"/>
        <v>1.2274424220429232</v>
      </c>
      <c r="AU47" s="3">
        <f t="shared" si="8"/>
        <v>29</v>
      </c>
      <c r="AV47" s="2">
        <f>VLOOKUP($AU47,Rotated,2) - B47</f>
        <v>1.1324274851176597E-14</v>
      </c>
      <c r="AW47" s="2">
        <f>VLOOKUP($AU47,Rotated,3) - C47</f>
        <v>-2.425837308805967E-14</v>
      </c>
      <c r="AX47" s="2">
        <f>VLOOKUP($AU47,Rotated,4) - D47</f>
        <v>-3.8857805861880479E-15</v>
      </c>
      <c r="AY47" s="2">
        <f>VLOOKUP($AU47,Rotated,5) - E47</f>
        <v>1.8762769116165146E-14</v>
      </c>
      <c r="AZ47" s="2">
        <f>VLOOKUP($AU47,Rotated,6) - F47</f>
        <v>1.4377388168895777E-14</v>
      </c>
      <c r="BA47" s="2">
        <f>VLOOKUP($AU47,Rotated,7) - G47</f>
        <v>1.1102230246251565E-15</v>
      </c>
    </row>
    <row r="48" spans="1:53" x14ac:dyDescent="0.25">
      <c r="A48">
        <v>18</v>
      </c>
      <c r="B48">
        <v>0.242903681300316</v>
      </c>
      <c r="C48">
        <v>-0.98957104089421899</v>
      </c>
      <c r="D48">
        <v>0.21847393302204901</v>
      </c>
      <c r="E48">
        <v>-1.0597022665012601</v>
      </c>
      <c r="F48">
        <v>0.20145341418999499</v>
      </c>
      <c r="G48">
        <v>0.162086392016172</v>
      </c>
      <c r="W48">
        <v>45</v>
      </c>
      <c r="X48">
        <v>660.54</v>
      </c>
      <c r="Y48">
        <v>6.93</v>
      </c>
      <c r="Z48">
        <v>885.2</v>
      </c>
      <c r="AA48">
        <v>30</v>
      </c>
      <c r="AB48">
        <v>0.26</v>
      </c>
      <c r="AC48">
        <v>0.12761932400000001</v>
      </c>
      <c r="AE48">
        <v>45</v>
      </c>
      <c r="AF48">
        <f t="shared" si="1"/>
        <v>0.22884180509495608</v>
      </c>
      <c r="AG48">
        <f t="shared" si="2"/>
        <v>0.11202722607382527</v>
      </c>
      <c r="AH48">
        <f t="shared" si="3"/>
        <v>0.24856648905338685</v>
      </c>
      <c r="AI48">
        <f t="shared" si="4"/>
        <v>0.20531294487666707</v>
      </c>
      <c r="AJ48">
        <f t="shared" si="5"/>
        <v>-1.4789012333377272</v>
      </c>
      <c r="AK48">
        <f t="shared" si="6"/>
        <v>1.066851892248367</v>
      </c>
      <c r="AM48">
        <v>45</v>
      </c>
      <c r="AN48">
        <f t="array" ref="AN48:AR48">MMULT($AF48:$AJ48, Theta_Transpose)</f>
        <v>0.6503247283215623</v>
      </c>
      <c r="AO48">
        <v>0.57921545855988799</v>
      </c>
      <c r="AP48">
        <v>0.44299399954963137</v>
      </c>
      <c r="AQ48">
        <v>-0.68062072949045027</v>
      </c>
      <c r="AR48">
        <v>-0.96855829621797784</v>
      </c>
      <c r="AS48">
        <f t="shared" si="7"/>
        <v>1.066851892248367</v>
      </c>
      <c r="AU48" s="3">
        <f t="shared" si="8"/>
        <v>18</v>
      </c>
      <c r="AV48" s="2">
        <f>VLOOKUP($AU48,Rotated,2) - B48</f>
        <v>1.2490009027033011E-14</v>
      </c>
      <c r="AW48" s="2">
        <f>VLOOKUP($AU48,Rotated,3) - C48</f>
        <v>-1.7541523789077473E-14</v>
      </c>
      <c r="AX48" s="2">
        <f>VLOOKUP($AU48,Rotated,4) - D48</f>
        <v>1.1102230246251565E-15</v>
      </c>
      <c r="AY48" s="2">
        <f>VLOOKUP($AU48,Rotated,5) - E48</f>
        <v>3.9968028886505635E-15</v>
      </c>
      <c r="AZ48" s="2">
        <f>VLOOKUP($AU48,Rotated,6) - F48</f>
        <v>2.2565282975506307E-14</v>
      </c>
      <c r="BA48" s="2">
        <f>VLOOKUP($AU48,Rotated,7) - G48</f>
        <v>9.1593399531575415E-16</v>
      </c>
    </row>
    <row r="49" spans="1:53" x14ac:dyDescent="0.25">
      <c r="A49">
        <v>31</v>
      </c>
      <c r="B49">
        <v>0.43141344602269799</v>
      </c>
      <c r="C49">
        <v>0.80562921257294196</v>
      </c>
      <c r="D49">
        <v>0.79593919832383297</v>
      </c>
      <c r="E49">
        <v>-0.95618746730845805</v>
      </c>
      <c r="F49">
        <v>1.3001699970596501</v>
      </c>
      <c r="G49">
        <v>0.48209185198391502</v>
      </c>
      <c r="W49">
        <v>46</v>
      </c>
      <c r="X49">
        <v>660.54</v>
      </c>
      <c r="Y49">
        <v>6.93</v>
      </c>
      <c r="Z49">
        <v>885.2</v>
      </c>
      <c r="AA49">
        <v>30</v>
      </c>
      <c r="AB49">
        <v>0.27</v>
      </c>
      <c r="AC49">
        <v>0.118289109</v>
      </c>
      <c r="AE49">
        <v>46</v>
      </c>
      <c r="AF49">
        <f t="shared" si="1"/>
        <v>0.22884180509495608</v>
      </c>
      <c r="AG49">
        <f t="shared" si="2"/>
        <v>0.11202722607382527</v>
      </c>
      <c r="AH49">
        <f t="shared" si="3"/>
        <v>0.24856648905338685</v>
      </c>
      <c r="AI49">
        <f t="shared" si="4"/>
        <v>0.20531294487666707</v>
      </c>
      <c r="AJ49">
        <f t="shared" si="5"/>
        <v>-0.7021046259279895</v>
      </c>
      <c r="AK49">
        <f t="shared" si="6"/>
        <v>0.8016280499691274</v>
      </c>
      <c r="AM49">
        <v>46</v>
      </c>
      <c r="AN49">
        <f t="array" ref="AN49:AR49">MMULT($AF49:$AJ49, Theta_Transpose)</f>
        <v>0.44172246114566238</v>
      </c>
      <c r="AO49">
        <v>0.2523511245461143</v>
      </c>
      <c r="AP49">
        <v>0.33989202737662266</v>
      </c>
      <c r="AQ49">
        <v>-0.38585769748176901</v>
      </c>
      <c r="AR49">
        <v>-0.37228444230757063</v>
      </c>
      <c r="AS49">
        <f t="shared" si="7"/>
        <v>0.8016280499691274</v>
      </c>
      <c r="AU49" s="3">
        <f t="shared" si="8"/>
        <v>31</v>
      </c>
      <c r="AV49" s="2">
        <f>VLOOKUP($AU49,Rotated,2) - B49</f>
        <v>1.2045919817182948E-14</v>
      </c>
      <c r="AW49" s="2">
        <f>VLOOKUP($AU49,Rotated,3) - C49</f>
        <v>-1.7985612998927536E-14</v>
      </c>
      <c r="AX49" s="2">
        <f>VLOOKUP($AU49,Rotated,4) - D49</f>
        <v>0</v>
      </c>
      <c r="AY49" s="2">
        <f>VLOOKUP($AU49,Rotated,5) - E49</f>
        <v>1.1102230246251565E-14</v>
      </c>
      <c r="AZ49" s="2">
        <f>VLOOKUP($AU49,Rotated,6) - F49</f>
        <v>3.2640556923979602E-14</v>
      </c>
      <c r="BA49" s="2">
        <f>VLOOKUP($AU49,Rotated,7) - G49</f>
        <v>1.0547118733938987E-15</v>
      </c>
    </row>
    <row r="50" spans="1:53" x14ac:dyDescent="0.25">
      <c r="A50">
        <v>5</v>
      </c>
      <c r="B50">
        <v>6.9943519607627805E-2</v>
      </c>
      <c r="C50">
        <v>0.27829159300880602</v>
      </c>
      <c r="D50">
        <v>-0.924076516236919</v>
      </c>
      <c r="E50">
        <v>-0.406216783182478</v>
      </c>
      <c r="F50">
        <v>0.31535514924611402</v>
      </c>
      <c r="G50">
        <v>0.14909035367356699</v>
      </c>
      <c r="W50">
        <v>47</v>
      </c>
      <c r="X50">
        <v>660.54</v>
      </c>
      <c r="Y50">
        <v>6.93</v>
      </c>
      <c r="Z50">
        <v>885.2</v>
      </c>
      <c r="AA50">
        <v>30</v>
      </c>
      <c r="AB50">
        <v>0.28000000000000003</v>
      </c>
      <c r="AC50">
        <v>0.106704204</v>
      </c>
      <c r="AE50">
        <v>47</v>
      </c>
      <c r="AF50">
        <f t="shared" si="1"/>
        <v>0.22884180509495608</v>
      </c>
      <c r="AG50">
        <f t="shared" si="2"/>
        <v>0.11202722607382527</v>
      </c>
      <c r="AH50">
        <f t="shared" si="3"/>
        <v>0.24856648905338685</v>
      </c>
      <c r="AI50">
        <f t="shared" si="4"/>
        <v>0.20531294487666707</v>
      </c>
      <c r="AJ50">
        <f t="shared" si="5"/>
        <v>7.469198148174834E-2</v>
      </c>
      <c r="AK50">
        <f t="shared" si="6"/>
        <v>0.47231162837112839</v>
      </c>
      <c r="AM50">
        <v>47</v>
      </c>
      <c r="AN50">
        <f t="array" ref="AN50:AR50">MMULT($AF50:$AJ50, Theta_Transpose)</f>
        <v>0.23312019396976244</v>
      </c>
      <c r="AO50">
        <v>-7.4513209467659519E-2</v>
      </c>
      <c r="AP50">
        <v>0.23679005520361399</v>
      </c>
      <c r="AQ50">
        <v>-9.1094665473087644E-2</v>
      </c>
      <c r="AR50">
        <v>0.22398941160283659</v>
      </c>
      <c r="AS50">
        <f t="shared" si="7"/>
        <v>0.47231162837112839</v>
      </c>
      <c r="AU50" s="3">
        <f t="shared" si="8"/>
        <v>5</v>
      </c>
      <c r="AV50" s="2">
        <f>VLOOKUP($AU50,Rotated,2) - B50</f>
        <v>1.3114509478384662E-14</v>
      </c>
      <c r="AW50" s="2">
        <f>VLOOKUP($AU50,Rotated,3) - C50</f>
        <v>-1.8318679906315083E-14</v>
      </c>
      <c r="AX50" s="2">
        <f>VLOOKUP($AU50,Rotated,4) - D50</f>
        <v>0</v>
      </c>
      <c r="AY50" s="2">
        <f>VLOOKUP($AU50,Rotated,5) - E50</f>
        <v>1.149080830487037E-14</v>
      </c>
      <c r="AZ50" s="2">
        <f>VLOOKUP($AU50,Rotated,6) - F50</f>
        <v>2.2815083156046967E-14</v>
      </c>
      <c r="BA50" s="2">
        <f>VLOOKUP($AU50,Rotated,7) - G50</f>
        <v>8.0491169285323849E-16</v>
      </c>
    </row>
    <row r="51" spans="1:53" x14ac:dyDescent="0.25">
      <c r="A51">
        <v>33</v>
      </c>
      <c r="B51">
        <v>-3.1398092885931899</v>
      </c>
      <c r="C51">
        <v>0.41233571128521401</v>
      </c>
      <c r="D51">
        <v>0.95027815731406795</v>
      </c>
      <c r="E51">
        <v>-0.58590491335753003</v>
      </c>
      <c r="F51">
        <v>-0.32115169650244202</v>
      </c>
      <c r="G51">
        <v>-2.2026097042836899</v>
      </c>
      <c r="W51">
        <v>48</v>
      </c>
      <c r="X51">
        <v>660.54</v>
      </c>
      <c r="Y51">
        <v>6.93</v>
      </c>
      <c r="Z51">
        <v>885.2</v>
      </c>
      <c r="AA51">
        <v>30</v>
      </c>
      <c r="AB51">
        <v>0.28999999999999998</v>
      </c>
      <c r="AC51">
        <v>9.4713801999999903E-2</v>
      </c>
      <c r="AE51">
        <v>48</v>
      </c>
      <c r="AF51">
        <f t="shared" si="1"/>
        <v>0.22884180509495608</v>
      </c>
      <c r="AG51">
        <f t="shared" si="2"/>
        <v>0.11202722607382527</v>
      </c>
      <c r="AH51">
        <f t="shared" si="3"/>
        <v>0.24856648905338685</v>
      </c>
      <c r="AI51">
        <f t="shared" si="4"/>
        <v>0.20531294487666707</v>
      </c>
      <c r="AJ51">
        <f t="shared" si="5"/>
        <v>0.85148858889148182</v>
      </c>
      <c r="AK51">
        <f t="shared" si="6"/>
        <v>0.131468412120195</v>
      </c>
      <c r="AM51">
        <v>48</v>
      </c>
      <c r="AN51">
        <f t="array" ref="AN51:AR51">MMULT($AF51:$AJ51, Theta_Transpose)</f>
        <v>2.4517926793863665E-2</v>
      </c>
      <c r="AO51">
        <v>-0.40137754348143151</v>
      </c>
      <c r="AP51">
        <v>0.13368808303060589</v>
      </c>
      <c r="AQ51">
        <v>0.20366836653559209</v>
      </c>
      <c r="AR51">
        <v>0.82026326551324047</v>
      </c>
      <c r="AS51">
        <f t="shared" si="7"/>
        <v>0.131468412120195</v>
      </c>
      <c r="AU51" s="3">
        <f t="shared" si="8"/>
        <v>33</v>
      </c>
      <c r="AV51" s="2">
        <f>VLOOKUP($AU51,Rotated,2) - B51</f>
        <v>4.4408920985006262E-15</v>
      </c>
      <c r="AW51" s="2">
        <f>VLOOKUP($AU51,Rotated,3) - C51</f>
        <v>-1.8041124150158794E-14</v>
      </c>
      <c r="AX51" s="2">
        <f>VLOOKUP($AU51,Rotated,4) - D51</f>
        <v>9.9920072216264089E-16</v>
      </c>
      <c r="AY51" s="2">
        <f>VLOOKUP($AU51,Rotated,5) - E51</f>
        <v>1.1546319456101628E-14</v>
      </c>
      <c r="AZ51" s="2">
        <f>VLOOKUP($AU51,Rotated,6) - F51</f>
        <v>2.3037127760971998E-14</v>
      </c>
      <c r="BA51" s="2">
        <f>VLOOKUP($AU51,Rotated,7) - G51</f>
        <v>-5.773159728050814E-15</v>
      </c>
    </row>
    <row r="52" spans="1:53" x14ac:dyDescent="0.25">
      <c r="A52">
        <v>28</v>
      </c>
      <c r="B52">
        <v>0.233120465154772</v>
      </c>
      <c r="C52">
        <v>-7.4512005788545499E-2</v>
      </c>
      <c r="D52">
        <v>0.23679081989364301</v>
      </c>
      <c r="E52">
        <v>-9.1095848570398E-2</v>
      </c>
      <c r="F52">
        <v>0.22399088338288201</v>
      </c>
      <c r="G52">
        <v>0.47230491975543298</v>
      </c>
      <c r="W52">
        <v>49</v>
      </c>
      <c r="X52">
        <v>660.54</v>
      </c>
      <c r="Y52">
        <v>6.93</v>
      </c>
      <c r="Z52">
        <v>885.2</v>
      </c>
      <c r="AA52">
        <v>30</v>
      </c>
      <c r="AB52">
        <v>0.3</v>
      </c>
      <c r="AC52">
        <v>8.3258400999999996E-2</v>
      </c>
      <c r="AE52">
        <v>49</v>
      </c>
      <c r="AF52">
        <f t="shared" si="1"/>
        <v>0.22884180509495608</v>
      </c>
      <c r="AG52">
        <f t="shared" si="2"/>
        <v>0.11202722607382527</v>
      </c>
      <c r="AH52">
        <f t="shared" si="3"/>
        <v>0.24856648905338685</v>
      </c>
      <c r="AI52">
        <f t="shared" si="4"/>
        <v>0.20531294487666707</v>
      </c>
      <c r="AJ52">
        <f t="shared" si="5"/>
        <v>1.6282851963012197</v>
      </c>
      <c r="AK52">
        <f t="shared" si="6"/>
        <v>-0.19416668504202658</v>
      </c>
      <c r="AM52">
        <v>49</v>
      </c>
      <c r="AN52">
        <f t="array" ref="AN52:AR52">MMULT($AF52:$AJ52, Theta_Transpose)</f>
        <v>-0.1840843403820363</v>
      </c>
      <c r="AO52">
        <v>-0.72824187749520541</v>
      </c>
      <c r="AP52">
        <v>3.0586110857597187E-2</v>
      </c>
      <c r="AQ52">
        <v>0.49843139854427343</v>
      </c>
      <c r="AR52">
        <v>1.4165371194236478</v>
      </c>
      <c r="AS52">
        <f t="shared" si="7"/>
        <v>-0.19416668504202658</v>
      </c>
      <c r="AU52" s="3">
        <f t="shared" si="8"/>
        <v>28</v>
      </c>
      <c r="AV52" s="2">
        <f>VLOOKUP($AU52,Rotated,2) - B52</f>
        <v>1.2712053631958042E-14</v>
      </c>
      <c r="AW52" s="2">
        <f>VLOOKUP($AU52,Rotated,3) - C52</f>
        <v>-1.8096635301390052E-14</v>
      </c>
      <c r="AX52" s="2">
        <f>VLOOKUP($AU52,Rotated,4) - D52</f>
        <v>9.4368957093138306E-16</v>
      </c>
      <c r="AY52" s="2">
        <f>VLOOKUP($AU52,Rotated,5) - E52</f>
        <v>1.2115308756222021E-14</v>
      </c>
      <c r="AZ52" s="2">
        <f>VLOOKUP($AU52,Rotated,6) - F52</f>
        <v>2.3009372185356369E-14</v>
      </c>
      <c r="BA52" s="2">
        <f>VLOOKUP($AU52,Rotated,7) - G52</f>
        <v>1.3322676295501878E-15</v>
      </c>
    </row>
    <row r="53" spans="1:53" x14ac:dyDescent="0.25">
      <c r="A53">
        <v>15</v>
      </c>
      <c r="B53">
        <v>0.22613813507618899</v>
      </c>
      <c r="C53">
        <v>0.57852465465602698</v>
      </c>
      <c r="D53">
        <v>0.24986149276491901</v>
      </c>
      <c r="E53">
        <v>0.60015939216745295</v>
      </c>
      <c r="F53">
        <v>0.24007239467878</v>
      </c>
      <c r="G53">
        <v>0.424825942939622</v>
      </c>
      <c r="W53">
        <v>50</v>
      </c>
      <c r="X53">
        <v>660.54</v>
      </c>
      <c r="Y53">
        <v>6.93</v>
      </c>
      <c r="Z53">
        <v>885.2</v>
      </c>
      <c r="AA53">
        <v>30</v>
      </c>
      <c r="AB53">
        <v>0.31</v>
      </c>
      <c r="AC53">
        <v>7.2689200999999995E-2</v>
      </c>
      <c r="AE53">
        <v>50</v>
      </c>
      <c r="AF53">
        <f t="shared" si="1"/>
        <v>0.22884180509495608</v>
      </c>
      <c r="AG53">
        <f t="shared" si="2"/>
        <v>0.11202722607382527</v>
      </c>
      <c r="AH53">
        <f t="shared" si="3"/>
        <v>0.24856648905338685</v>
      </c>
      <c r="AI53">
        <f t="shared" si="4"/>
        <v>0.20531294487666707</v>
      </c>
      <c r="AJ53">
        <f t="shared" si="5"/>
        <v>2.4050818037109574</v>
      </c>
      <c r="AK53">
        <f t="shared" si="6"/>
        <v>-0.49461033331998561</v>
      </c>
      <c r="AM53">
        <v>50</v>
      </c>
      <c r="AN53">
        <f t="array" ref="AN53:AR53">MMULT($AF53:$AJ53, Theta_Transpose)</f>
        <v>-0.39268660755793622</v>
      </c>
      <c r="AO53">
        <v>-1.0551062115089791</v>
      </c>
      <c r="AP53">
        <v>-7.2515861315411489E-2</v>
      </c>
      <c r="AQ53">
        <v>0.7931944305529548</v>
      </c>
      <c r="AR53">
        <v>2.0128109733340547</v>
      </c>
      <c r="AS53">
        <f t="shared" si="7"/>
        <v>-0.49461033331998561</v>
      </c>
      <c r="AU53" s="3">
        <f t="shared" si="8"/>
        <v>15</v>
      </c>
      <c r="AV53" s="2">
        <f>VLOOKUP($AU53,Rotated,2) - B53</f>
        <v>1.3211653993039363E-14</v>
      </c>
      <c r="AW53" s="2">
        <f>VLOOKUP($AU53,Rotated,3) - C53</f>
        <v>-1.7430501486614958E-14</v>
      </c>
      <c r="AX53" s="2">
        <f>VLOOKUP($AU53,Rotated,4) - D53</f>
        <v>9.9920072216264089E-16</v>
      </c>
      <c r="AY53" s="2">
        <f>VLOOKUP($AU53,Rotated,5) - E53</f>
        <v>1.2101430968414206E-14</v>
      </c>
      <c r="AZ53" s="2">
        <f>VLOOKUP($AU53,Rotated,6) - F53</f>
        <v>2.2704060853584451E-14</v>
      </c>
      <c r="BA53" s="2">
        <f>VLOOKUP($AU53,Rotated,7) - G53</f>
        <v>1.4432899320127035E-15</v>
      </c>
    </row>
    <row r="54" spans="1:53" x14ac:dyDescent="0.25">
      <c r="A54">
        <v>21</v>
      </c>
      <c r="B54">
        <v>-0.25950380851719301</v>
      </c>
      <c r="C54">
        <v>-2.2610691220632302</v>
      </c>
      <c r="D54">
        <v>-1.1523156557535901</v>
      </c>
      <c r="E54">
        <v>2.05807316626422</v>
      </c>
      <c r="F54">
        <v>-2.4495881404206301</v>
      </c>
      <c r="G54">
        <v>-0.85556401800438997</v>
      </c>
      <c r="W54">
        <v>51</v>
      </c>
      <c r="X54">
        <v>660.54</v>
      </c>
      <c r="Y54">
        <v>6.93</v>
      </c>
      <c r="Z54">
        <v>885.2</v>
      </c>
      <c r="AA54">
        <v>30</v>
      </c>
      <c r="AB54">
        <v>0.32</v>
      </c>
      <c r="AC54">
        <v>6.3105999999999995E-2</v>
      </c>
      <c r="AE54">
        <v>51</v>
      </c>
      <c r="AF54">
        <f t="shared" si="1"/>
        <v>0.22884180509495608</v>
      </c>
      <c r="AG54">
        <f t="shared" si="2"/>
        <v>0.11202722607382527</v>
      </c>
      <c r="AH54">
        <f t="shared" si="3"/>
        <v>0.24856648905338685</v>
      </c>
      <c r="AI54">
        <f t="shared" si="4"/>
        <v>0.20531294487666707</v>
      </c>
      <c r="AJ54">
        <f t="shared" si="5"/>
        <v>3.181878411120695</v>
      </c>
      <c r="AK54">
        <f t="shared" si="6"/>
        <v>-0.76702564106522508</v>
      </c>
      <c r="AM54">
        <v>51</v>
      </c>
      <c r="AN54">
        <f t="array" ref="AN54:AR54">MMULT($AF54:$AJ54, Theta_Transpose)</f>
        <v>-0.60128887473383608</v>
      </c>
      <c r="AO54">
        <v>-1.3819705455227529</v>
      </c>
      <c r="AP54">
        <v>-0.17561783348842014</v>
      </c>
      <c r="AQ54">
        <v>1.0879574625616359</v>
      </c>
      <c r="AR54">
        <v>2.609084827244462</v>
      </c>
      <c r="AS54">
        <f t="shared" si="7"/>
        <v>-0.76702564106522508</v>
      </c>
      <c r="AU54" s="3">
        <f t="shared" si="8"/>
        <v>21</v>
      </c>
      <c r="AV54" s="2">
        <f>VLOOKUP($AU54,Rotated,2) - B54</f>
        <v>1.5376588891058418E-14</v>
      </c>
      <c r="AW54" s="2">
        <f>VLOOKUP($AU54,Rotated,3) - C54</f>
        <v>-2.6645352591003757E-14</v>
      </c>
      <c r="AX54" s="2">
        <f>VLOOKUP($AU54,Rotated,4) - D54</f>
        <v>3.3306690738754696E-15</v>
      </c>
      <c r="AY54" s="2">
        <f>VLOOKUP($AU54,Rotated,5) - E54</f>
        <v>1.4654943925052066E-14</v>
      </c>
      <c r="AZ54" s="2">
        <f>VLOOKUP($AU54,Rotated,6) - F54</f>
        <v>1.1102230246251565E-14</v>
      </c>
      <c r="BA54" s="2">
        <f>VLOOKUP($AU54,Rotated,7) - G54</f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Theta</vt:lpstr>
      <vt:lpstr>S</vt:lpstr>
      <vt:lpstr>S1</vt:lpstr>
      <vt:lpstr>Test</vt:lpstr>
      <vt:lpstr>Test!__data___1</vt:lpstr>
      <vt:lpstr>Test!__data___2</vt:lpstr>
      <vt:lpstr>Test!__data___3</vt:lpstr>
      <vt:lpstr>Test!__data___4</vt:lpstr>
      <vt:lpstr>Test!__data___5</vt:lpstr>
      <vt:lpstr>Test!__standard__</vt:lpstr>
      <vt:lpstr>Output</vt:lpstr>
      <vt:lpstr>Rotated</vt:lpstr>
      <vt:lpstr>S!S</vt:lpstr>
      <vt:lpstr>'S1'!S1_</vt:lpstr>
      <vt:lpstr>Theta_Transpose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Milton</dc:creator>
  <cp:lastModifiedBy>Robert Milton</cp:lastModifiedBy>
  <dcterms:created xsi:type="dcterms:W3CDTF">2019-04-03T21:25:30Z</dcterms:created>
  <dcterms:modified xsi:type="dcterms:W3CDTF">2019-04-03T22:03:05Z</dcterms:modified>
</cp:coreProperties>
</file>