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omma_group1\Rom\dat\Wang\PCC Data V2\Final.Reduced.ROM\"/>
    </mc:Choice>
  </mc:AlternateContent>
  <bookViews>
    <workbookView xWindow="0" yWindow="0" windowWidth="28800" windowHeight="12915"/>
  </bookViews>
  <sheets>
    <sheet name="Results" sheetId="5" r:id="rId1"/>
    <sheet name="PCC Data V2" sheetId="1" r:id="rId2"/>
    <sheet name="Standardized" sheetId="4" r:id="rId3"/>
    <sheet name="Generic" sheetId="7" r:id="rId4"/>
    <sheet name="ARD.1" sheetId="8" r:id="rId5"/>
    <sheet name="ARD.2" sheetId="9" r:id="rId6"/>
    <sheet name="ARD.3" sheetId="10" r:id="rId7"/>
    <sheet name="ARD.4" sheetId="11" r:id="rId8"/>
    <sheet name="ARD.5" sheetId="6" r:id="rId9"/>
  </sheets>
  <definedNames>
    <definedName name="__standard__" localSheetId="2">Standardized!$B$2:$O$5</definedName>
    <definedName name="__test__" localSheetId="4">ARD.1!$B$1:$M$418</definedName>
    <definedName name="__test__" localSheetId="5">ARD.2!$B$1:$M$418</definedName>
    <definedName name="__test__" localSheetId="6">ARD.3!$B$1:$M$418</definedName>
    <definedName name="__test__" localSheetId="7">ARD.4!$B$1:$M$418</definedName>
    <definedName name="__test__" localSheetId="8">ARD.5!$B$1:$M$418</definedName>
    <definedName name="__test__range">Results!$N$5</definedName>
    <definedName name="lengthscale" localSheetId="4">ARD.1!$O$1:$R$9</definedName>
    <definedName name="lengthscale" localSheetId="5">ARD.2!$O$1:$S$9</definedName>
    <definedName name="lengthscale" localSheetId="6">ARD.3!$O$1:$T$9</definedName>
    <definedName name="lengthscale" localSheetId="7">ARD.4!$O$1:$U$9</definedName>
    <definedName name="lengthscale" localSheetId="8">ARD.5!$O$1:$V$9</definedName>
    <definedName name="lengthscale_range">Results!$O$5</definedName>
    <definedName name="log_likelihood" localSheetId="4">ARD.1!$X$1:$AA$9</definedName>
    <definedName name="log_likelihood" localSheetId="5">ARD.2!$X$1:$AA$9</definedName>
    <definedName name="log_likelihood" localSheetId="6">ARD.3!$X$1:$AA$9</definedName>
    <definedName name="log_likelihood" localSheetId="7">ARD.4!$X$1:$AA$9</definedName>
    <definedName name="log_likelihood" localSheetId="8">ARD.5!$X$1:$AA$9</definedName>
    <definedName name="log_likelihood_range">Results!$P$5</definedName>
    <definedName name="Output">Results!$K$2</definedName>
    <definedName name="ROM">Results!$K$4</definedName>
    <definedName name="S" localSheetId="3">Generic!$A$2:$H$10</definedName>
    <definedName name="S1_" localSheetId="3">Generic!$J$2:$Q$10</definedName>
    <definedName name="SplitIndex">Results!$N$18:$N$69</definedName>
    <definedName name="Theta" localSheetId="3">Generic!$U$2:$AB$42</definedName>
    <definedName name="Theta_Used">Generic!$M$17:$Q$21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5" l="1" a="1"/>
  <c r="B18" i="5" s="1"/>
  <c r="N18" i="5" s="1"/>
  <c r="B32" i="5"/>
  <c r="B33" i="5"/>
  <c r="N33" i="5" s="1"/>
  <c r="B34" i="5"/>
  <c r="N34" i="5" s="1"/>
  <c r="B37" i="5"/>
  <c r="N37" i="5" s="1"/>
  <c r="B38" i="5"/>
  <c r="N38" i="5" s="1"/>
  <c r="B39" i="5"/>
  <c r="N39" i="5" s="1"/>
  <c r="B40" i="5"/>
  <c r="N40" i="5" s="1"/>
  <c r="B43" i="5"/>
  <c r="N43" i="5" s="1"/>
  <c r="B44" i="5"/>
  <c r="N44" i="5" s="1"/>
  <c r="B45" i="5"/>
  <c r="N45" i="5" s="1"/>
  <c r="B46" i="5"/>
  <c r="N46" i="5" s="1"/>
  <c r="B47" i="5"/>
  <c r="N47" i="5" s="1"/>
  <c r="B54" i="5"/>
  <c r="N54" i="5" s="1"/>
  <c r="B55" i="5"/>
  <c r="N55" i="5" s="1"/>
  <c r="B56" i="5"/>
  <c r="N56" i="5" s="1"/>
  <c r="B61" i="5"/>
  <c r="N61" i="5" s="1"/>
  <c r="B62" i="5"/>
  <c r="N62" i="5" s="1"/>
  <c r="B63" i="5"/>
  <c r="N63" i="5" s="1"/>
  <c r="B67" i="5"/>
  <c r="N67" i="5" s="1"/>
  <c r="B68" i="5"/>
  <c r="N68" i="5" s="1"/>
  <c r="B69" i="5"/>
  <c r="N69" i="5" s="1"/>
  <c r="I18" i="5" a="1"/>
  <c r="I18" i="5" s="1"/>
  <c r="I17" i="5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418" i="11"/>
  <c r="A417" i="11"/>
  <c r="A416" i="11"/>
  <c r="A415" i="11"/>
  <c r="A414" i="11"/>
  <c r="A413" i="11"/>
  <c r="A412" i="11"/>
  <c r="A411" i="11"/>
  <c r="A410" i="11"/>
  <c r="A409" i="11"/>
  <c r="A408" i="11"/>
  <c r="A407" i="11"/>
  <c r="A406" i="11"/>
  <c r="A405" i="11"/>
  <c r="A404" i="11"/>
  <c r="A403" i="11"/>
  <c r="A402" i="11"/>
  <c r="A401" i="11"/>
  <c r="A400" i="11"/>
  <c r="A399" i="11"/>
  <c r="A398" i="11"/>
  <c r="A397" i="11"/>
  <c r="A396" i="11"/>
  <c r="A395" i="11"/>
  <c r="A394" i="11"/>
  <c r="A393" i="11"/>
  <c r="A392" i="11"/>
  <c r="A391" i="11"/>
  <c r="A390" i="11"/>
  <c r="A389" i="11"/>
  <c r="A388" i="11"/>
  <c r="A387" i="11"/>
  <c r="A386" i="11"/>
  <c r="A385" i="11"/>
  <c r="A384" i="11"/>
  <c r="A383" i="11"/>
  <c r="A382" i="11"/>
  <c r="A381" i="11"/>
  <c r="A380" i="11"/>
  <c r="A379" i="11"/>
  <c r="A378" i="11"/>
  <c r="A377" i="11"/>
  <c r="A376" i="11"/>
  <c r="A375" i="11"/>
  <c r="A374" i="11"/>
  <c r="A373" i="11"/>
  <c r="A372" i="11"/>
  <c r="A371" i="11"/>
  <c r="A370" i="11"/>
  <c r="A369" i="11"/>
  <c r="A368" i="11"/>
  <c r="A367" i="11"/>
  <c r="A366" i="11"/>
  <c r="A365" i="11"/>
  <c r="A364" i="11"/>
  <c r="A363" i="11"/>
  <c r="A362" i="11"/>
  <c r="A361" i="11"/>
  <c r="A360" i="11"/>
  <c r="A359" i="11"/>
  <c r="A358" i="11"/>
  <c r="A357" i="11"/>
  <c r="A356" i="11"/>
  <c r="A355" i="11"/>
  <c r="A354" i="11"/>
  <c r="A353" i="11"/>
  <c r="A352" i="11"/>
  <c r="A351" i="11"/>
  <c r="A350" i="11"/>
  <c r="A349" i="11"/>
  <c r="A348" i="11"/>
  <c r="A347" i="11"/>
  <c r="A346" i="11"/>
  <c r="A345" i="11"/>
  <c r="A344" i="11"/>
  <c r="A343" i="11"/>
  <c r="A342" i="11"/>
  <c r="A341" i="11"/>
  <c r="A340" i="11"/>
  <c r="A339" i="11"/>
  <c r="A338" i="11"/>
  <c r="A337" i="11"/>
  <c r="A336" i="11"/>
  <c r="A335" i="11"/>
  <c r="A334" i="11"/>
  <c r="A333" i="11"/>
  <c r="A332" i="11"/>
  <c r="A331" i="11"/>
  <c r="A330" i="11"/>
  <c r="A329" i="11"/>
  <c r="A328" i="11"/>
  <c r="A327" i="11"/>
  <c r="A326" i="11"/>
  <c r="A325" i="11"/>
  <c r="A324" i="11"/>
  <c r="A323" i="11"/>
  <c r="A322" i="11"/>
  <c r="A321" i="11"/>
  <c r="A320" i="11"/>
  <c r="A319" i="11"/>
  <c r="A318" i="11"/>
  <c r="A317" i="11"/>
  <c r="A316" i="11"/>
  <c r="A315" i="11"/>
  <c r="A314" i="11"/>
  <c r="A313" i="11"/>
  <c r="A312" i="11"/>
  <c r="A311" i="11"/>
  <c r="A310" i="11"/>
  <c r="A309" i="11"/>
  <c r="A308" i="11"/>
  <c r="A307" i="11"/>
  <c r="A306" i="11"/>
  <c r="A305" i="11"/>
  <c r="A304" i="11"/>
  <c r="A303" i="11"/>
  <c r="A302" i="11"/>
  <c r="A301" i="11"/>
  <c r="A300" i="11"/>
  <c r="A299" i="11"/>
  <c r="A298" i="11"/>
  <c r="A297" i="11"/>
  <c r="A296" i="11"/>
  <c r="A295" i="11"/>
  <c r="A294" i="11"/>
  <c r="A293" i="11"/>
  <c r="A292" i="11"/>
  <c r="A291" i="11"/>
  <c r="A290" i="11"/>
  <c r="A289" i="11"/>
  <c r="A288" i="11"/>
  <c r="A287" i="11"/>
  <c r="A286" i="11"/>
  <c r="A285" i="11"/>
  <c r="A284" i="11"/>
  <c r="A283" i="11"/>
  <c r="A282" i="11"/>
  <c r="A281" i="11"/>
  <c r="A280" i="11"/>
  <c r="A279" i="11"/>
  <c r="A278" i="11"/>
  <c r="A277" i="11"/>
  <c r="A276" i="11"/>
  <c r="A275" i="11"/>
  <c r="A274" i="11"/>
  <c r="A273" i="11"/>
  <c r="A272" i="11"/>
  <c r="A271" i="11"/>
  <c r="A270" i="11"/>
  <c r="A269" i="11"/>
  <c r="A268" i="11"/>
  <c r="A267" i="11"/>
  <c r="A266" i="11"/>
  <c r="A265" i="11"/>
  <c r="A264" i="11"/>
  <c r="A263" i="11"/>
  <c r="A262" i="11"/>
  <c r="A261" i="11"/>
  <c r="A260" i="11"/>
  <c r="A259" i="11"/>
  <c r="A258" i="11"/>
  <c r="A257" i="11"/>
  <c r="A256" i="11"/>
  <c r="A255" i="11"/>
  <c r="A254" i="11"/>
  <c r="A253" i="11"/>
  <c r="A252" i="11"/>
  <c r="A251" i="11"/>
  <c r="A250" i="11"/>
  <c r="A249" i="11"/>
  <c r="A248" i="11"/>
  <c r="A247" i="11"/>
  <c r="A246" i="11"/>
  <c r="A245" i="11"/>
  <c r="A244" i="11"/>
  <c r="A243" i="11"/>
  <c r="A242" i="11"/>
  <c r="A241" i="11"/>
  <c r="A240" i="11"/>
  <c r="A239" i="11"/>
  <c r="A238" i="11"/>
  <c r="A237" i="11"/>
  <c r="A236" i="11"/>
  <c r="A235" i="11"/>
  <c r="A234" i="11"/>
  <c r="A233" i="11"/>
  <c r="A232" i="11"/>
  <c r="A231" i="11"/>
  <c r="A230" i="11"/>
  <c r="A229" i="11"/>
  <c r="A228" i="11"/>
  <c r="A227" i="11"/>
  <c r="A226" i="11"/>
  <c r="A225" i="11"/>
  <c r="A224" i="11"/>
  <c r="A223" i="11"/>
  <c r="A222" i="11"/>
  <c r="A221" i="11"/>
  <c r="A220" i="11"/>
  <c r="A219" i="11"/>
  <c r="A218" i="11"/>
  <c r="A217" i="11"/>
  <c r="A216" i="11"/>
  <c r="A215" i="11"/>
  <c r="A214" i="11"/>
  <c r="A213" i="11"/>
  <c r="A212" i="11"/>
  <c r="A211" i="11"/>
  <c r="A210" i="11"/>
  <c r="A209" i="11"/>
  <c r="A208" i="11"/>
  <c r="A207" i="11"/>
  <c r="A206" i="11"/>
  <c r="A205" i="11"/>
  <c r="A204" i="11"/>
  <c r="A203" i="11"/>
  <c r="A202" i="11"/>
  <c r="A201" i="11"/>
  <c r="A200" i="11"/>
  <c r="A199" i="11"/>
  <c r="A198" i="11"/>
  <c r="A197" i="11"/>
  <c r="A196" i="11"/>
  <c r="A195" i="11"/>
  <c r="A194" i="11"/>
  <c r="A193" i="11"/>
  <c r="A192" i="11"/>
  <c r="A191" i="11"/>
  <c r="A190" i="11"/>
  <c r="A189" i="11"/>
  <c r="A188" i="11"/>
  <c r="A187" i="11"/>
  <c r="A186" i="11"/>
  <c r="A185" i="11"/>
  <c r="A184" i="11"/>
  <c r="A183" i="11"/>
  <c r="A182" i="11"/>
  <c r="A181" i="11"/>
  <c r="A180" i="11"/>
  <c r="A179" i="11"/>
  <c r="A178" i="11"/>
  <c r="A177" i="11"/>
  <c r="A176" i="11"/>
  <c r="A175" i="11"/>
  <c r="A174" i="11"/>
  <c r="A173" i="11"/>
  <c r="A172" i="11"/>
  <c r="A171" i="11"/>
  <c r="A170" i="11"/>
  <c r="A169" i="11"/>
  <c r="A168" i="11"/>
  <c r="A167" i="11"/>
  <c r="A166" i="11"/>
  <c r="A165" i="11"/>
  <c r="A164" i="11"/>
  <c r="A163" i="11"/>
  <c r="A162" i="11"/>
  <c r="A161" i="11"/>
  <c r="A160" i="11"/>
  <c r="A159" i="11"/>
  <c r="A158" i="11"/>
  <c r="A157" i="11"/>
  <c r="A156" i="11"/>
  <c r="A155" i="11"/>
  <c r="A154" i="11"/>
  <c r="A153" i="11"/>
  <c r="A152" i="11"/>
  <c r="A151" i="11"/>
  <c r="A150" i="11"/>
  <c r="A149" i="11"/>
  <c r="A148" i="11"/>
  <c r="A147" i="11"/>
  <c r="A146" i="11"/>
  <c r="A145" i="11"/>
  <c r="A144" i="11"/>
  <c r="A143" i="11"/>
  <c r="A142" i="11"/>
  <c r="A141" i="11"/>
  <c r="A140" i="11"/>
  <c r="A139" i="11"/>
  <c r="A138" i="11"/>
  <c r="A137" i="11"/>
  <c r="A136" i="11"/>
  <c r="A135" i="11"/>
  <c r="A134" i="11"/>
  <c r="A133" i="11"/>
  <c r="A132" i="11"/>
  <c r="A131" i="11"/>
  <c r="A130" i="11"/>
  <c r="A129" i="11"/>
  <c r="A128" i="11"/>
  <c r="A127" i="11"/>
  <c r="A126" i="11"/>
  <c r="A125" i="11"/>
  <c r="A124" i="11"/>
  <c r="A123" i="11"/>
  <c r="A122" i="11"/>
  <c r="A121" i="11"/>
  <c r="A120" i="11"/>
  <c r="A119" i="11"/>
  <c r="A118" i="11"/>
  <c r="A117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418" i="10"/>
  <c r="A417" i="10"/>
  <c r="A416" i="10"/>
  <c r="A415" i="10"/>
  <c r="A414" i="10"/>
  <c r="A413" i="10"/>
  <c r="A412" i="10"/>
  <c r="A411" i="10"/>
  <c r="A410" i="10"/>
  <c r="A409" i="10"/>
  <c r="A408" i="10"/>
  <c r="A407" i="10"/>
  <c r="A406" i="10"/>
  <c r="A405" i="10"/>
  <c r="A404" i="10"/>
  <c r="A403" i="10"/>
  <c r="A402" i="10"/>
  <c r="A401" i="10"/>
  <c r="A400" i="10"/>
  <c r="A399" i="10"/>
  <c r="A398" i="10"/>
  <c r="A397" i="10"/>
  <c r="A396" i="10"/>
  <c r="A395" i="10"/>
  <c r="A394" i="10"/>
  <c r="A393" i="10"/>
  <c r="A392" i="10"/>
  <c r="A391" i="10"/>
  <c r="A390" i="10"/>
  <c r="A389" i="10"/>
  <c r="A388" i="10"/>
  <c r="A387" i="10"/>
  <c r="A386" i="10"/>
  <c r="A385" i="10"/>
  <c r="A384" i="10"/>
  <c r="A383" i="10"/>
  <c r="A382" i="10"/>
  <c r="A381" i="10"/>
  <c r="A380" i="10"/>
  <c r="A379" i="10"/>
  <c r="A378" i="10"/>
  <c r="A377" i="10"/>
  <c r="A376" i="10"/>
  <c r="A375" i="10"/>
  <c r="A374" i="10"/>
  <c r="A373" i="10"/>
  <c r="A372" i="10"/>
  <c r="A371" i="10"/>
  <c r="A370" i="10"/>
  <c r="A369" i="10"/>
  <c r="A368" i="10"/>
  <c r="A367" i="10"/>
  <c r="A366" i="10"/>
  <c r="A365" i="10"/>
  <c r="A364" i="10"/>
  <c r="A363" i="10"/>
  <c r="A362" i="10"/>
  <c r="A361" i="10"/>
  <c r="A360" i="10"/>
  <c r="A359" i="10"/>
  <c r="A358" i="10"/>
  <c r="A357" i="10"/>
  <c r="A356" i="10"/>
  <c r="A355" i="10"/>
  <c r="A354" i="10"/>
  <c r="A353" i="10"/>
  <c r="A352" i="10"/>
  <c r="A351" i="10"/>
  <c r="A350" i="10"/>
  <c r="A349" i="10"/>
  <c r="A348" i="10"/>
  <c r="A347" i="10"/>
  <c r="A346" i="10"/>
  <c r="A345" i="10"/>
  <c r="A344" i="10"/>
  <c r="A343" i="10"/>
  <c r="A342" i="10"/>
  <c r="A341" i="10"/>
  <c r="A340" i="10"/>
  <c r="A339" i="10"/>
  <c r="A338" i="10"/>
  <c r="A337" i="10"/>
  <c r="A336" i="10"/>
  <c r="A335" i="10"/>
  <c r="A334" i="10"/>
  <c r="A333" i="10"/>
  <c r="A332" i="10"/>
  <c r="A331" i="10"/>
  <c r="A330" i="10"/>
  <c r="A329" i="10"/>
  <c r="A328" i="10"/>
  <c r="A327" i="10"/>
  <c r="A326" i="10"/>
  <c r="A325" i="10"/>
  <c r="A324" i="10"/>
  <c r="A323" i="10"/>
  <c r="A322" i="10"/>
  <c r="A321" i="10"/>
  <c r="A320" i="10"/>
  <c r="A319" i="10"/>
  <c r="A318" i="10"/>
  <c r="A317" i="10"/>
  <c r="A316" i="10"/>
  <c r="A315" i="10"/>
  <c r="A314" i="10"/>
  <c r="A313" i="10"/>
  <c r="A312" i="10"/>
  <c r="A311" i="10"/>
  <c r="A310" i="10"/>
  <c r="A309" i="10"/>
  <c r="A308" i="10"/>
  <c r="A307" i="10"/>
  <c r="A306" i="10"/>
  <c r="A305" i="10"/>
  <c r="A304" i="10"/>
  <c r="A303" i="10"/>
  <c r="A302" i="10"/>
  <c r="A301" i="10"/>
  <c r="A300" i="10"/>
  <c r="A299" i="10"/>
  <c r="A298" i="10"/>
  <c r="A297" i="10"/>
  <c r="A296" i="10"/>
  <c r="A295" i="10"/>
  <c r="A294" i="10"/>
  <c r="A293" i="10"/>
  <c r="A292" i="10"/>
  <c r="A291" i="10"/>
  <c r="A290" i="10"/>
  <c r="A289" i="10"/>
  <c r="A288" i="10"/>
  <c r="A287" i="10"/>
  <c r="A286" i="10"/>
  <c r="A285" i="10"/>
  <c r="A284" i="10"/>
  <c r="A283" i="10"/>
  <c r="A282" i="10"/>
  <c r="A281" i="10"/>
  <c r="A280" i="10"/>
  <c r="A279" i="10"/>
  <c r="A278" i="10"/>
  <c r="A277" i="10"/>
  <c r="A276" i="10"/>
  <c r="A275" i="10"/>
  <c r="A274" i="10"/>
  <c r="A273" i="10"/>
  <c r="A272" i="10"/>
  <c r="A271" i="10"/>
  <c r="A270" i="10"/>
  <c r="A269" i="10"/>
  <c r="A268" i="10"/>
  <c r="A267" i="10"/>
  <c r="A266" i="10"/>
  <c r="A265" i="10"/>
  <c r="A264" i="10"/>
  <c r="A263" i="10"/>
  <c r="A262" i="10"/>
  <c r="A261" i="10"/>
  <c r="A260" i="10"/>
  <c r="A259" i="10"/>
  <c r="A258" i="10"/>
  <c r="A257" i="10"/>
  <c r="A256" i="10"/>
  <c r="A255" i="10"/>
  <c r="A254" i="10"/>
  <c r="A253" i="10"/>
  <c r="A252" i="10"/>
  <c r="A251" i="10"/>
  <c r="A250" i="10"/>
  <c r="A249" i="10"/>
  <c r="A248" i="10"/>
  <c r="A247" i="10"/>
  <c r="A246" i="10"/>
  <c r="A245" i="10"/>
  <c r="A244" i="10"/>
  <c r="A243" i="10"/>
  <c r="A242" i="10"/>
  <c r="A241" i="10"/>
  <c r="A240" i="10"/>
  <c r="A239" i="10"/>
  <c r="A238" i="10"/>
  <c r="A237" i="10"/>
  <c r="A236" i="10"/>
  <c r="A235" i="10"/>
  <c r="A234" i="10"/>
  <c r="A233" i="10"/>
  <c r="A232" i="10"/>
  <c r="A231" i="10"/>
  <c r="A230" i="10"/>
  <c r="A229" i="10"/>
  <c r="A228" i="10"/>
  <c r="A227" i="10"/>
  <c r="A226" i="10"/>
  <c r="A225" i="10"/>
  <c r="A224" i="10"/>
  <c r="A223" i="10"/>
  <c r="A222" i="10"/>
  <c r="A221" i="10"/>
  <c r="A220" i="10"/>
  <c r="A219" i="10"/>
  <c r="A218" i="10"/>
  <c r="A217" i="10"/>
  <c r="A216" i="10"/>
  <c r="A215" i="10"/>
  <c r="A214" i="10"/>
  <c r="A213" i="10"/>
  <c r="A212" i="10"/>
  <c r="A211" i="10"/>
  <c r="A210" i="10"/>
  <c r="A209" i="10"/>
  <c r="A208" i="10"/>
  <c r="A207" i="10"/>
  <c r="A206" i="10"/>
  <c r="A205" i="10"/>
  <c r="A204" i="10"/>
  <c r="A203" i="10"/>
  <c r="A202" i="10"/>
  <c r="A201" i="10"/>
  <c r="A200" i="10"/>
  <c r="A199" i="10"/>
  <c r="A198" i="10"/>
  <c r="A197" i="10"/>
  <c r="A196" i="10"/>
  <c r="A195" i="10"/>
  <c r="A194" i="10"/>
  <c r="A193" i="10"/>
  <c r="A192" i="10"/>
  <c r="A191" i="10"/>
  <c r="A190" i="10"/>
  <c r="A189" i="10"/>
  <c r="A188" i="10"/>
  <c r="A187" i="10"/>
  <c r="A186" i="10"/>
  <c r="A185" i="10"/>
  <c r="A184" i="10"/>
  <c r="A183" i="10"/>
  <c r="A182" i="10"/>
  <c r="A181" i="10"/>
  <c r="A180" i="10"/>
  <c r="A179" i="10"/>
  <c r="A178" i="10"/>
  <c r="A177" i="10"/>
  <c r="A176" i="10"/>
  <c r="A175" i="10"/>
  <c r="A174" i="10"/>
  <c r="A173" i="10"/>
  <c r="A172" i="10"/>
  <c r="A171" i="10"/>
  <c r="A170" i="10"/>
  <c r="A169" i="10"/>
  <c r="A168" i="10"/>
  <c r="A167" i="10"/>
  <c r="A166" i="10"/>
  <c r="A165" i="10"/>
  <c r="A164" i="10"/>
  <c r="A163" i="10"/>
  <c r="A162" i="10"/>
  <c r="A161" i="10"/>
  <c r="A160" i="10"/>
  <c r="A159" i="10"/>
  <c r="A158" i="10"/>
  <c r="A157" i="10"/>
  <c r="A156" i="10"/>
  <c r="A155" i="10"/>
  <c r="A154" i="10"/>
  <c r="A153" i="10"/>
  <c r="A152" i="10"/>
  <c r="A151" i="10"/>
  <c r="A150" i="10"/>
  <c r="A149" i="10"/>
  <c r="A148" i="10"/>
  <c r="A147" i="10"/>
  <c r="A146" i="10"/>
  <c r="A145" i="10"/>
  <c r="A144" i="10"/>
  <c r="A143" i="10"/>
  <c r="A142" i="10"/>
  <c r="A141" i="10"/>
  <c r="A140" i="10"/>
  <c r="A139" i="10"/>
  <c r="A138" i="10"/>
  <c r="A137" i="10"/>
  <c r="A136" i="10"/>
  <c r="A135" i="10"/>
  <c r="A134" i="10"/>
  <c r="A133" i="10"/>
  <c r="A132" i="10"/>
  <c r="A131" i="10"/>
  <c r="A130" i="10"/>
  <c r="A129" i="10"/>
  <c r="A128" i="10"/>
  <c r="A127" i="10"/>
  <c r="A126" i="10"/>
  <c r="A125" i="10"/>
  <c r="A124" i="10"/>
  <c r="A123" i="10"/>
  <c r="A122" i="10"/>
  <c r="A121" i="10"/>
  <c r="A120" i="10"/>
  <c r="A119" i="10"/>
  <c r="A118" i="10"/>
  <c r="A117" i="10"/>
  <c r="A116" i="10"/>
  <c r="A115" i="10"/>
  <c r="A114" i="10"/>
  <c r="A113" i="10"/>
  <c r="A112" i="10"/>
  <c r="A111" i="10"/>
  <c r="A110" i="10"/>
  <c r="A109" i="10"/>
  <c r="A108" i="10"/>
  <c r="A107" i="10"/>
  <c r="A106" i="10"/>
  <c r="A105" i="10"/>
  <c r="A104" i="10"/>
  <c r="A103" i="10"/>
  <c r="A102" i="10"/>
  <c r="A101" i="10"/>
  <c r="A100" i="10"/>
  <c r="A99" i="10"/>
  <c r="A98" i="10"/>
  <c r="A97" i="10"/>
  <c r="A96" i="10"/>
  <c r="A95" i="10"/>
  <c r="A94" i="10"/>
  <c r="A93" i="10"/>
  <c r="A92" i="10"/>
  <c r="A91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N32" i="5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3" i="8"/>
  <c r="P5" i="5"/>
  <c r="O5" i="5"/>
  <c r="N5" i="5"/>
  <c r="C5" i="5" a="1"/>
  <c r="C5" i="5" s="1"/>
  <c r="C4" i="5" a="1"/>
  <c r="C4" i="5" s="1"/>
  <c r="K18" i="7"/>
  <c r="M18" i="7" s="1" a="1"/>
  <c r="M18" i="7" s="1"/>
  <c r="K19" i="7"/>
  <c r="M19" i="7" s="1" a="1"/>
  <c r="M19" i="7" s="1"/>
  <c r="K20" i="7"/>
  <c r="M20" i="7" s="1" a="1"/>
  <c r="M20" i="7" s="1"/>
  <c r="K21" i="7"/>
  <c r="M21" i="7" s="1" a="1"/>
  <c r="M21" i="7" s="1"/>
  <c r="K17" i="7"/>
  <c r="M24" i="7" s="1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3" i="7"/>
  <c r="T3" i="7"/>
  <c r="T4" i="7" s="1"/>
  <c r="T5" i="7" s="1"/>
  <c r="T6" i="7" s="1"/>
  <c r="T7" i="7" s="1"/>
  <c r="T8" i="7"/>
  <c r="T9" i="7" s="1"/>
  <c r="T10" i="7" s="1"/>
  <c r="T11" i="7" s="1"/>
  <c r="T12" i="7" s="1"/>
  <c r="T13" i="7"/>
  <c r="T14" i="7" s="1"/>
  <c r="T15" i="7" s="1"/>
  <c r="T16" i="7" s="1"/>
  <c r="T17" i="7" s="1"/>
  <c r="T18" i="7"/>
  <c r="T19" i="7" s="1"/>
  <c r="T20" i="7" s="1"/>
  <c r="T21" i="7" s="1"/>
  <c r="T22" i="7" s="1"/>
  <c r="T23" i="7"/>
  <c r="T24" i="7" s="1"/>
  <c r="T25" i="7" s="1"/>
  <c r="T26" i="7" s="1"/>
  <c r="T27" i="7" s="1"/>
  <c r="T28" i="7"/>
  <c r="T29" i="7" s="1"/>
  <c r="T30" i="7" s="1"/>
  <c r="T31" i="7" s="1"/>
  <c r="T32" i="7" s="1"/>
  <c r="T33" i="7"/>
  <c r="T34" i="7" s="1"/>
  <c r="T35" i="7" s="1"/>
  <c r="T36" i="7" s="1"/>
  <c r="T37" i="7" s="1"/>
  <c r="T38" i="7"/>
  <c r="T39" i="7" s="1"/>
  <c r="T40" i="7" s="1"/>
  <c r="T41" i="7" s="1"/>
  <c r="T42" i="7" s="1"/>
  <c r="O40" i="5"/>
  <c r="O43" i="5"/>
  <c r="O44" i="5"/>
  <c r="O45" i="5"/>
  <c r="C40" i="5" a="1"/>
  <c r="J40" i="5" a="1"/>
  <c r="C43" i="5" a="1"/>
  <c r="J43" i="5" a="1"/>
  <c r="C44" i="5" a="1"/>
  <c r="J44" i="5" a="1"/>
  <c r="J45" i="5" a="1"/>
  <c r="O37" i="5"/>
  <c r="O38" i="5"/>
  <c r="O46" i="5"/>
  <c r="C46" i="5" a="1"/>
  <c r="J46" i="5" a="1"/>
  <c r="O18" i="5"/>
  <c r="O61" i="5"/>
  <c r="J61" i="5" s="1" a="1"/>
  <c r="K8" i="5"/>
  <c r="C45" i="5" a="1"/>
  <c r="O69" i="5"/>
  <c r="C6" i="5" a="1"/>
  <c r="C18" i="5" a="1"/>
  <c r="O39" i="5"/>
  <c r="C61" i="5" a="1"/>
  <c r="O62" i="5"/>
  <c r="O47" i="5"/>
  <c r="C47" i="5" s="1" a="1"/>
  <c r="O54" i="5"/>
  <c r="O55" i="5"/>
  <c r="O56" i="5"/>
  <c r="O63" i="5"/>
  <c r="O32" i="5"/>
  <c r="O33" i="5"/>
  <c r="C33" i="5" a="1"/>
  <c r="J33" i="5" a="1"/>
  <c r="O67" i="5"/>
  <c r="J67" i="5" s="1" a="1"/>
  <c r="O68" i="5"/>
  <c r="C67" i="5" a="1"/>
  <c r="J47" i="5" a="1"/>
  <c r="O34" i="5"/>
  <c r="J37" i="5" a="1"/>
  <c r="C37" i="5" a="1"/>
  <c r="J38" i="5" a="1"/>
  <c r="C38" i="5" a="1"/>
  <c r="J69" i="5" a="1"/>
  <c r="C69" i="5" a="1"/>
  <c r="J39" i="5" a="1"/>
  <c r="C39" i="5" a="1"/>
  <c r="C62" i="5" a="1"/>
  <c r="J62" i="5" a="1"/>
  <c r="J54" i="5" a="1"/>
  <c r="C54" i="5" a="1"/>
  <c r="J55" i="5" a="1"/>
  <c r="C55" i="5" a="1"/>
  <c r="J56" i="5" a="1"/>
  <c r="C56" i="5" a="1"/>
  <c r="J63" i="5" a="1"/>
  <c r="C63" i="5" a="1"/>
  <c r="J32" i="5" a="1"/>
  <c r="C32" i="5" a="1"/>
  <c r="C68" i="5" a="1"/>
  <c r="J68" i="5" a="1"/>
  <c r="J34" i="5" a="1"/>
  <c r="C34" i="5" a="1"/>
  <c r="B31" i="5" l="1"/>
  <c r="N31" i="5" s="1"/>
  <c r="B49" i="5"/>
  <c r="N49" i="5" s="1"/>
  <c r="B48" i="5"/>
  <c r="N48" i="5" s="1"/>
  <c r="B42" i="5"/>
  <c r="N42" i="5" s="1"/>
  <c r="B41" i="5"/>
  <c r="N41" i="5" s="1"/>
  <c r="B36" i="5"/>
  <c r="N36" i="5" s="1"/>
  <c r="B35" i="5"/>
  <c r="N35" i="5" s="1"/>
  <c r="B30" i="5"/>
  <c r="N30" i="5" s="1"/>
  <c r="B29" i="5"/>
  <c r="N29" i="5" s="1"/>
  <c r="B28" i="5"/>
  <c r="N28" i="5" s="1"/>
  <c r="B27" i="5"/>
  <c r="N27" i="5" s="1"/>
  <c r="B66" i="5"/>
  <c r="N66" i="5" s="1"/>
  <c r="B26" i="5"/>
  <c r="N26" i="5" s="1"/>
  <c r="B65" i="5"/>
  <c r="N65" i="5" s="1"/>
  <c r="B25" i="5"/>
  <c r="N25" i="5" s="1"/>
  <c r="B64" i="5"/>
  <c r="N64" i="5" s="1"/>
  <c r="B24" i="5"/>
  <c r="N24" i="5" s="1"/>
  <c r="B60" i="5"/>
  <c r="N60" i="5" s="1"/>
  <c r="B59" i="5"/>
  <c r="N59" i="5" s="1"/>
  <c r="B23" i="5"/>
  <c r="N23" i="5" s="1"/>
  <c r="B58" i="5"/>
  <c r="N58" i="5" s="1"/>
  <c r="B22" i="5"/>
  <c r="N22" i="5" s="1"/>
  <c r="B57" i="5"/>
  <c r="N57" i="5" s="1"/>
  <c r="B21" i="5"/>
  <c r="N21" i="5" s="1"/>
  <c r="G46" i="5"/>
  <c r="F46" i="5"/>
  <c r="E46" i="5"/>
  <c r="D46" i="5"/>
  <c r="C46" i="5"/>
  <c r="G45" i="5"/>
  <c r="F45" i="5"/>
  <c r="E45" i="5"/>
  <c r="D45" i="5"/>
  <c r="C45" i="5"/>
  <c r="G44" i="5"/>
  <c r="F44" i="5"/>
  <c r="E44" i="5"/>
  <c r="D44" i="5"/>
  <c r="C44" i="5"/>
  <c r="C43" i="5"/>
  <c r="D43" i="5"/>
  <c r="G43" i="5"/>
  <c r="F43" i="5"/>
  <c r="E43" i="5"/>
  <c r="G40" i="5"/>
  <c r="F40" i="5"/>
  <c r="E40" i="5"/>
  <c r="D40" i="5"/>
  <c r="C40" i="5"/>
  <c r="G39" i="5"/>
  <c r="F39" i="5"/>
  <c r="E39" i="5"/>
  <c r="D39" i="5"/>
  <c r="C39" i="5"/>
  <c r="G38" i="5"/>
  <c r="F38" i="5"/>
  <c r="E38" i="5"/>
  <c r="D38" i="5"/>
  <c r="C38" i="5"/>
  <c r="G69" i="5"/>
  <c r="F69" i="5"/>
  <c r="E69" i="5"/>
  <c r="D69" i="5"/>
  <c r="C69" i="5"/>
  <c r="G37" i="5"/>
  <c r="F37" i="5"/>
  <c r="E37" i="5"/>
  <c r="D37" i="5"/>
  <c r="C37" i="5"/>
  <c r="G68" i="5"/>
  <c r="F68" i="5"/>
  <c r="E68" i="5"/>
  <c r="D68" i="5"/>
  <c r="C68" i="5"/>
  <c r="G47" i="5"/>
  <c r="F47" i="5"/>
  <c r="E47" i="5"/>
  <c r="D47" i="5"/>
  <c r="C47" i="5"/>
  <c r="G67" i="5"/>
  <c r="F67" i="5"/>
  <c r="E67" i="5"/>
  <c r="D67" i="5"/>
  <c r="C67" i="5"/>
  <c r="G34" i="5"/>
  <c r="F34" i="5"/>
  <c r="E34" i="5"/>
  <c r="D34" i="5"/>
  <c r="C34" i="5"/>
  <c r="G33" i="5"/>
  <c r="F33" i="5"/>
  <c r="E33" i="5"/>
  <c r="D33" i="5"/>
  <c r="C33" i="5"/>
  <c r="E32" i="5"/>
  <c r="D32" i="5"/>
  <c r="C32" i="5"/>
  <c r="F32" i="5"/>
  <c r="G32" i="5"/>
  <c r="G63" i="5"/>
  <c r="F63" i="5"/>
  <c r="E63" i="5"/>
  <c r="D63" i="5"/>
  <c r="C63" i="5"/>
  <c r="G62" i="5"/>
  <c r="F62" i="5"/>
  <c r="E62" i="5"/>
  <c r="D62" i="5"/>
  <c r="C62" i="5"/>
  <c r="G61" i="5"/>
  <c r="F61" i="5"/>
  <c r="E61" i="5"/>
  <c r="D61" i="5"/>
  <c r="C61" i="5"/>
  <c r="G56" i="5"/>
  <c r="F56" i="5"/>
  <c r="E56" i="5"/>
  <c r="D56" i="5"/>
  <c r="C56" i="5"/>
  <c r="G55" i="5"/>
  <c r="F55" i="5"/>
  <c r="E55" i="5"/>
  <c r="D55" i="5"/>
  <c r="C55" i="5"/>
  <c r="G54" i="5"/>
  <c r="F54" i="5"/>
  <c r="E54" i="5"/>
  <c r="D54" i="5"/>
  <c r="C54" i="5"/>
  <c r="K46" i="5"/>
  <c r="J46" i="5"/>
  <c r="K45" i="5"/>
  <c r="J45" i="5"/>
  <c r="K44" i="5"/>
  <c r="J44" i="5"/>
  <c r="K43" i="5"/>
  <c r="J43" i="5"/>
  <c r="K40" i="5"/>
  <c r="J40" i="5"/>
  <c r="K39" i="5"/>
  <c r="J39" i="5"/>
  <c r="K38" i="5"/>
  <c r="J38" i="5"/>
  <c r="K69" i="5"/>
  <c r="J69" i="5"/>
  <c r="K37" i="5"/>
  <c r="J37" i="5"/>
  <c r="K68" i="5"/>
  <c r="J68" i="5"/>
  <c r="K47" i="5"/>
  <c r="J47" i="5"/>
  <c r="K67" i="5"/>
  <c r="J67" i="5"/>
  <c r="K34" i="5"/>
  <c r="J34" i="5"/>
  <c r="K33" i="5"/>
  <c r="J33" i="5"/>
  <c r="K32" i="5"/>
  <c r="J32" i="5"/>
  <c r="K63" i="5"/>
  <c r="J63" i="5"/>
  <c r="K62" i="5"/>
  <c r="J62" i="5"/>
  <c r="K61" i="5"/>
  <c r="J61" i="5"/>
  <c r="K56" i="5"/>
  <c r="J56" i="5"/>
  <c r="K55" i="5"/>
  <c r="J55" i="5"/>
  <c r="K54" i="5"/>
  <c r="J54" i="5"/>
  <c r="I66" i="5"/>
  <c r="I65" i="5"/>
  <c r="I30" i="5"/>
  <c r="I29" i="5"/>
  <c r="I28" i="5"/>
  <c r="I27" i="5"/>
  <c r="I64" i="5"/>
  <c r="I63" i="5"/>
  <c r="I62" i="5"/>
  <c r="I26" i="5"/>
  <c r="I61" i="5"/>
  <c r="I25" i="5"/>
  <c r="I60" i="5"/>
  <c r="I24" i="5"/>
  <c r="I59" i="5"/>
  <c r="I23" i="5"/>
  <c r="I58" i="5"/>
  <c r="I22" i="5"/>
  <c r="I57" i="5"/>
  <c r="I21" i="5"/>
  <c r="I55" i="5"/>
  <c r="I54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56" i="5"/>
  <c r="I36" i="5"/>
  <c r="I35" i="5"/>
  <c r="B53" i="5"/>
  <c r="N53" i="5" s="1"/>
  <c r="I34" i="5"/>
  <c r="B52" i="5"/>
  <c r="N52" i="5" s="1"/>
  <c r="B20" i="5"/>
  <c r="N20" i="5" s="1"/>
  <c r="I69" i="5"/>
  <c r="I33" i="5"/>
  <c r="B51" i="5"/>
  <c r="N51" i="5" s="1"/>
  <c r="B19" i="5"/>
  <c r="N19" i="5" s="1"/>
  <c r="I68" i="5"/>
  <c r="I32" i="5"/>
  <c r="B50" i="5"/>
  <c r="N50" i="5" s="1"/>
  <c r="I67" i="5"/>
  <c r="I31" i="5"/>
  <c r="I53" i="5"/>
  <c r="I52" i="5"/>
  <c r="I20" i="5"/>
  <c r="I51" i="5"/>
  <c r="I19" i="5"/>
  <c r="I50" i="5"/>
  <c r="C18" i="5"/>
  <c r="D18" i="5"/>
  <c r="E18" i="5"/>
  <c r="F18" i="5"/>
  <c r="G18" i="5"/>
  <c r="C6" i="5"/>
  <c r="D6" i="5"/>
  <c r="E6" i="5"/>
  <c r="F6" i="5"/>
  <c r="G6" i="5"/>
  <c r="G5" i="5"/>
  <c r="F5" i="5"/>
  <c r="E5" i="5"/>
  <c r="D5" i="5"/>
  <c r="F4" i="5"/>
  <c r="E4" i="5"/>
  <c r="D4" i="5"/>
  <c r="G4" i="5"/>
  <c r="M17" i="7" a="1"/>
  <c r="M17" i="7" s="1"/>
  <c r="Q21" i="7"/>
  <c r="P21" i="7"/>
  <c r="O21" i="7"/>
  <c r="N21" i="7"/>
  <c r="Q20" i="7"/>
  <c r="P20" i="7"/>
  <c r="O20" i="7"/>
  <c r="N20" i="7"/>
  <c r="O19" i="7"/>
  <c r="Q19" i="7"/>
  <c r="P19" i="7"/>
  <c r="N19" i="7"/>
  <c r="Q18" i="7"/>
  <c r="P18" i="7"/>
  <c r="N18" i="7"/>
  <c r="O18" i="7"/>
  <c r="J18" i="5" a="1"/>
  <c r="O57" i="5"/>
  <c r="O51" i="5"/>
  <c r="O49" i="5"/>
  <c r="O41" i="5"/>
  <c r="C51" i="5" a="1"/>
  <c r="O27" i="5"/>
  <c r="J27" i="5" s="1" a="1"/>
  <c r="O66" i="5"/>
  <c r="O26" i="5"/>
  <c r="O59" i="5"/>
  <c r="O21" i="5"/>
  <c r="J21" i="5" s="1" a="1"/>
  <c r="C21" i="5" a="1"/>
  <c r="C27" i="5" a="1"/>
  <c r="O50" i="5"/>
  <c r="C50" i="5" s="1" a="1"/>
  <c r="J26" i="5" a="1"/>
  <c r="O19" i="5"/>
  <c r="J19" i="5" s="1" a="1"/>
  <c r="O60" i="5"/>
  <c r="C57" i="5" a="1"/>
  <c r="O53" i="5"/>
  <c r="J53" i="5" s="1" a="1"/>
  <c r="C26" i="5" a="1"/>
  <c r="C19" i="5" a="1"/>
  <c r="J51" i="5" a="1"/>
  <c r="J41" i="5" a="1"/>
  <c r="J57" i="5" a="1"/>
  <c r="O20" i="5"/>
  <c r="C53" i="5" a="1"/>
  <c r="O48" i="5"/>
  <c r="C49" i="5" a="1"/>
  <c r="J20" i="5" a="1"/>
  <c r="O28" i="5"/>
  <c r="C60" i="5" a="1"/>
  <c r="O52" i="5"/>
  <c r="J52" i="5" s="1" a="1"/>
  <c r="O31" i="5"/>
  <c r="J50" i="5" a="1"/>
  <c r="C20" i="5" a="1"/>
  <c r="O25" i="5"/>
  <c r="O36" i="5"/>
  <c r="C36" i="5" s="1" a="1"/>
  <c r="J36" i="5" a="1"/>
  <c r="J28" i="5" a="1"/>
  <c r="C52" i="5" a="1"/>
  <c r="O42" i="5"/>
  <c r="J42" i="5" s="1" a="1"/>
  <c r="J49" i="5" a="1"/>
  <c r="O35" i="5"/>
  <c r="O29" i="5"/>
  <c r="J29" i="5" s="1" a="1"/>
  <c r="O24" i="5"/>
  <c r="J60" i="5" a="1"/>
  <c r="O58" i="5"/>
  <c r="C58" i="5" s="1" a="1"/>
  <c r="C28" i="5" a="1"/>
  <c r="J59" i="5" a="1"/>
  <c r="O30" i="5"/>
  <c r="C42" i="5" a="1"/>
  <c r="C41" i="5" a="1"/>
  <c r="C59" i="5" a="1"/>
  <c r="O23" i="5"/>
  <c r="J23" i="5" s="1" a="1"/>
  <c r="O65" i="5"/>
  <c r="C23" i="5" a="1"/>
  <c r="J58" i="5" a="1"/>
  <c r="O22" i="5"/>
  <c r="O64" i="5"/>
  <c r="C29" i="5" a="1"/>
  <c r="C66" i="5" a="1"/>
  <c r="J66" i="5" a="1"/>
  <c r="C48" i="5" a="1"/>
  <c r="J48" i="5" a="1"/>
  <c r="C31" i="5" a="1"/>
  <c r="J31" i="5" a="1"/>
  <c r="C25" i="5" a="1"/>
  <c r="J25" i="5" a="1"/>
  <c r="C35" i="5" a="1"/>
  <c r="J35" i="5" a="1"/>
  <c r="C24" i="5" a="1"/>
  <c r="J24" i="5" a="1"/>
  <c r="C30" i="5" a="1"/>
  <c r="J30" i="5" a="1"/>
  <c r="C65" i="5" a="1"/>
  <c r="J65" i="5" a="1"/>
  <c r="C22" i="5" a="1"/>
  <c r="J22" i="5" a="1"/>
  <c r="C64" i="5" a="1"/>
  <c r="J64" i="5" a="1"/>
  <c r="K18" i="5" l="1"/>
  <c r="J18" i="5"/>
  <c r="G31" i="5"/>
  <c r="E31" i="5"/>
  <c r="D31" i="5"/>
  <c r="F31" i="5"/>
  <c r="C31" i="5"/>
  <c r="K31" i="5"/>
  <c r="J31" i="5"/>
  <c r="G27" i="5"/>
  <c r="F27" i="5"/>
  <c r="E27" i="5"/>
  <c r="C27" i="5"/>
  <c r="D27" i="5"/>
  <c r="J27" i="5"/>
  <c r="K27" i="5"/>
  <c r="F28" i="5"/>
  <c r="G28" i="5"/>
  <c r="C28" i="5"/>
  <c r="E28" i="5"/>
  <c r="D28" i="5"/>
  <c r="K28" i="5"/>
  <c r="J28" i="5"/>
  <c r="E29" i="5"/>
  <c r="C29" i="5"/>
  <c r="G29" i="5"/>
  <c r="D29" i="5"/>
  <c r="F29" i="5"/>
  <c r="K29" i="5"/>
  <c r="J29" i="5"/>
  <c r="G30" i="5"/>
  <c r="E30" i="5"/>
  <c r="C30" i="5"/>
  <c r="F30" i="5"/>
  <c r="D30" i="5"/>
  <c r="J30" i="5"/>
  <c r="K30" i="5"/>
  <c r="C35" i="5"/>
  <c r="G35" i="5"/>
  <c r="F35" i="5"/>
  <c r="D35" i="5"/>
  <c r="E35" i="5"/>
  <c r="J35" i="5"/>
  <c r="K35" i="5"/>
  <c r="G36" i="5"/>
  <c r="F36" i="5"/>
  <c r="E36" i="5"/>
  <c r="D36" i="5"/>
  <c r="C36" i="5"/>
  <c r="K36" i="5"/>
  <c r="J36" i="5"/>
  <c r="G41" i="5"/>
  <c r="C41" i="5"/>
  <c r="F41" i="5"/>
  <c r="D41" i="5"/>
  <c r="E41" i="5"/>
  <c r="K41" i="5"/>
  <c r="J41" i="5"/>
  <c r="E42" i="5"/>
  <c r="G42" i="5"/>
  <c r="F42" i="5"/>
  <c r="D42" i="5"/>
  <c r="C42" i="5"/>
  <c r="J42" i="5"/>
  <c r="K42" i="5"/>
  <c r="G48" i="5"/>
  <c r="E48" i="5"/>
  <c r="D48" i="5"/>
  <c r="F48" i="5"/>
  <c r="C48" i="5"/>
  <c r="J48" i="5"/>
  <c r="K48" i="5"/>
  <c r="F49" i="5"/>
  <c r="D49" i="5"/>
  <c r="E49" i="5"/>
  <c r="G49" i="5"/>
  <c r="C49" i="5"/>
  <c r="J49" i="5"/>
  <c r="K49" i="5"/>
  <c r="G24" i="5"/>
  <c r="D24" i="5"/>
  <c r="F24" i="5"/>
  <c r="E24" i="5"/>
  <c r="C24" i="5"/>
  <c r="J24" i="5"/>
  <c r="K24" i="5"/>
  <c r="E64" i="5"/>
  <c r="D64" i="5"/>
  <c r="C64" i="5"/>
  <c r="G64" i="5"/>
  <c r="F64" i="5"/>
  <c r="K64" i="5"/>
  <c r="J64" i="5"/>
  <c r="C25" i="5"/>
  <c r="G25" i="5"/>
  <c r="D25" i="5"/>
  <c r="F25" i="5"/>
  <c r="E25" i="5"/>
  <c r="J25" i="5"/>
  <c r="K25" i="5"/>
  <c r="G65" i="5"/>
  <c r="F65" i="5"/>
  <c r="D65" i="5"/>
  <c r="E65" i="5"/>
  <c r="C65" i="5"/>
  <c r="J65" i="5"/>
  <c r="K65" i="5"/>
  <c r="G26" i="5"/>
  <c r="D26" i="5"/>
  <c r="F26" i="5"/>
  <c r="E26" i="5"/>
  <c r="C26" i="5"/>
  <c r="K26" i="5"/>
  <c r="J26" i="5"/>
  <c r="G66" i="5"/>
  <c r="C66" i="5"/>
  <c r="F66" i="5"/>
  <c r="E66" i="5"/>
  <c r="D66" i="5"/>
  <c r="K66" i="5"/>
  <c r="J66" i="5"/>
  <c r="L68" i="5"/>
  <c r="L24" i="5"/>
  <c r="L62" i="5"/>
  <c r="L34" i="5"/>
  <c r="E21" i="5"/>
  <c r="D21" i="5"/>
  <c r="C21" i="5"/>
  <c r="F21" i="5"/>
  <c r="G21" i="5"/>
  <c r="J21" i="5"/>
  <c r="K21" i="5"/>
  <c r="D57" i="5"/>
  <c r="G57" i="5"/>
  <c r="C57" i="5"/>
  <c r="F57" i="5"/>
  <c r="E57" i="5"/>
  <c r="K57" i="5"/>
  <c r="J57" i="5"/>
  <c r="G22" i="5"/>
  <c r="C22" i="5"/>
  <c r="D22" i="5"/>
  <c r="E22" i="5"/>
  <c r="F22" i="5"/>
  <c r="K22" i="5"/>
  <c r="J22" i="5"/>
  <c r="D58" i="5"/>
  <c r="G58" i="5"/>
  <c r="F58" i="5"/>
  <c r="E58" i="5"/>
  <c r="C58" i="5"/>
  <c r="K58" i="5"/>
  <c r="J58" i="5"/>
  <c r="G23" i="5"/>
  <c r="E23" i="5"/>
  <c r="D23" i="5"/>
  <c r="C23" i="5"/>
  <c r="F23" i="5"/>
  <c r="K23" i="5"/>
  <c r="J23" i="5"/>
  <c r="F59" i="5"/>
  <c r="E59" i="5"/>
  <c r="D59" i="5"/>
  <c r="C59" i="5"/>
  <c r="G59" i="5"/>
  <c r="K59" i="5"/>
  <c r="J59" i="5"/>
  <c r="F60" i="5"/>
  <c r="G60" i="5"/>
  <c r="D60" i="5"/>
  <c r="C60" i="5"/>
  <c r="E60" i="5"/>
  <c r="K60" i="5"/>
  <c r="J60" i="5"/>
  <c r="L67" i="5"/>
  <c r="L47" i="5"/>
  <c r="L61" i="5"/>
  <c r="L63" i="5"/>
  <c r="L33" i="5"/>
  <c r="L31" i="5"/>
  <c r="L54" i="5"/>
  <c r="L32" i="5"/>
  <c r="L69" i="5"/>
  <c r="G51" i="5"/>
  <c r="F51" i="5"/>
  <c r="E51" i="5"/>
  <c r="D51" i="5"/>
  <c r="C51" i="5"/>
  <c r="G20" i="5"/>
  <c r="F20" i="5"/>
  <c r="E20" i="5"/>
  <c r="D20" i="5"/>
  <c r="C20" i="5"/>
  <c r="G19" i="5"/>
  <c r="F19" i="5"/>
  <c r="E19" i="5"/>
  <c r="D19" i="5"/>
  <c r="C19" i="5"/>
  <c r="G52" i="5"/>
  <c r="F52" i="5"/>
  <c r="E52" i="5"/>
  <c r="D52" i="5"/>
  <c r="C52" i="5"/>
  <c r="G50" i="5"/>
  <c r="F50" i="5"/>
  <c r="E50" i="5"/>
  <c r="D50" i="5"/>
  <c r="C50" i="5"/>
  <c r="G53" i="5"/>
  <c r="F53" i="5"/>
  <c r="E53" i="5"/>
  <c r="D53" i="5"/>
  <c r="C53" i="5"/>
  <c r="L35" i="5"/>
  <c r="K51" i="5"/>
  <c r="J51" i="5"/>
  <c r="K20" i="5"/>
  <c r="J20" i="5"/>
  <c r="K19" i="5"/>
  <c r="J19" i="5"/>
  <c r="K52" i="5"/>
  <c r="J52" i="5"/>
  <c r="K50" i="5"/>
  <c r="J50" i="5"/>
  <c r="K53" i="5"/>
  <c r="J53" i="5"/>
  <c r="L40" i="5"/>
  <c r="L37" i="5"/>
  <c r="L56" i="5"/>
  <c r="L38" i="5"/>
  <c r="L39" i="5"/>
  <c r="L44" i="5"/>
  <c r="L43" i="5"/>
  <c r="L45" i="5"/>
  <c r="L55" i="5"/>
  <c r="L46" i="5"/>
  <c r="L18" i="5"/>
  <c r="O16" i="5"/>
  <c r="O15" i="5"/>
  <c r="Q17" i="7"/>
  <c r="P17" i="7"/>
  <c r="N17" i="7"/>
  <c r="O17" i="7"/>
  <c r="C10" i="5" s="1" a="1"/>
  <c r="D9" i="4"/>
  <c r="E9" i="4"/>
  <c r="F9" i="4"/>
  <c r="G9" i="4"/>
  <c r="H9" i="4"/>
  <c r="I9" i="4"/>
  <c r="J9" i="4"/>
  <c r="K9" i="4"/>
  <c r="L9" i="4"/>
  <c r="M9" i="4"/>
  <c r="N9" i="4"/>
  <c r="O9" i="4"/>
  <c r="D10" i="4"/>
  <c r="E10" i="4"/>
  <c r="F10" i="4"/>
  <c r="G10" i="4"/>
  <c r="H10" i="4"/>
  <c r="I10" i="4"/>
  <c r="J10" i="4"/>
  <c r="K10" i="4"/>
  <c r="L10" i="4"/>
  <c r="M10" i="4"/>
  <c r="N10" i="4"/>
  <c r="O10" i="4"/>
  <c r="C10" i="4"/>
  <c r="C9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O13" i="4"/>
  <c r="N13" i="4"/>
  <c r="L13" i="4"/>
  <c r="M13" i="4"/>
  <c r="K13" i="4"/>
  <c r="J13" i="4"/>
  <c r="I13" i="4"/>
  <c r="D13" i="4"/>
  <c r="E13" i="4"/>
  <c r="F13" i="4"/>
  <c r="G13" i="4"/>
  <c r="H13" i="4"/>
  <c r="C13" i="4"/>
  <c r="L41" i="5" l="1"/>
  <c r="L36" i="5"/>
  <c r="L48" i="5"/>
  <c r="L27" i="5"/>
  <c r="L30" i="5"/>
  <c r="L42" i="5"/>
  <c r="L49" i="5"/>
  <c r="L28" i="5"/>
  <c r="L29" i="5"/>
  <c r="L64" i="5"/>
  <c r="L23" i="5"/>
  <c r="L50" i="5"/>
  <c r="L53" i="5"/>
  <c r="L26" i="5"/>
  <c r="L59" i="5"/>
  <c r="L65" i="5"/>
  <c r="L20" i="5"/>
  <c r="L66" i="5"/>
  <c r="L57" i="5"/>
  <c r="L60" i="5"/>
  <c r="L21" i="5"/>
  <c r="L25" i="5"/>
  <c r="L22" i="5"/>
  <c r="L58" i="5"/>
  <c r="L19" i="5"/>
  <c r="K13" i="5"/>
  <c r="L51" i="5"/>
  <c r="K14" i="5"/>
  <c r="K15" i="5"/>
  <c r="O14" i="5"/>
  <c r="L52" i="5"/>
  <c r="F11" i="5"/>
  <c r="D12" i="5"/>
  <c r="F12" i="5"/>
  <c r="C13" i="5"/>
  <c r="F13" i="5"/>
  <c r="C14" i="5"/>
  <c r="E14" i="5"/>
  <c r="C10" i="5"/>
  <c r="D10" i="5"/>
  <c r="E10" i="5"/>
  <c r="F10" i="5"/>
  <c r="G10" i="5"/>
  <c r="C11" i="5"/>
  <c r="D11" i="5"/>
  <c r="E11" i="5"/>
  <c r="G11" i="5"/>
  <c r="E12" i="5"/>
  <c r="G12" i="5"/>
  <c r="D13" i="5"/>
  <c r="G13" i="5"/>
  <c r="F14" i="5"/>
  <c r="C12" i="5"/>
  <c r="E13" i="5"/>
  <c r="D14" i="5"/>
  <c r="G14" i="5"/>
  <c r="I57" i="1"/>
  <c r="H57" i="1"/>
  <c r="J57" i="1"/>
  <c r="I56" i="1"/>
  <c r="H56" i="1"/>
  <c r="J56" i="1"/>
  <c r="I55" i="1"/>
  <c r="H55" i="1"/>
  <c r="J55" i="1"/>
  <c r="I54" i="1"/>
  <c r="H54" i="1"/>
  <c r="J54" i="1"/>
  <c r="I53" i="1"/>
  <c r="H53" i="1"/>
  <c r="J53" i="1"/>
  <c r="I52" i="1"/>
  <c r="H52" i="1"/>
  <c r="J52" i="1"/>
  <c r="I51" i="1"/>
  <c r="H51" i="1"/>
  <c r="J51" i="1"/>
  <c r="I50" i="1"/>
  <c r="H50" i="1"/>
  <c r="J50" i="1"/>
  <c r="J49" i="1"/>
  <c r="I49" i="1"/>
  <c r="H49" i="1"/>
  <c r="I48" i="1"/>
  <c r="G48" i="1"/>
  <c r="G49" i="1"/>
  <c r="G50" i="1"/>
  <c r="G51" i="1"/>
  <c r="G52" i="1"/>
  <c r="G53" i="1"/>
  <c r="G54" i="1"/>
  <c r="G55" i="1"/>
  <c r="G56" i="1"/>
  <c r="G57" i="1"/>
  <c r="H48" i="1"/>
  <c r="F48" i="1"/>
  <c r="F49" i="1"/>
  <c r="F50" i="1"/>
  <c r="F51" i="1"/>
  <c r="F52" i="1"/>
  <c r="F53" i="1"/>
  <c r="F54" i="1"/>
  <c r="F55" i="1"/>
  <c r="F56" i="1"/>
  <c r="F57" i="1"/>
  <c r="J48" i="1"/>
  <c r="R48" i="1"/>
  <c r="R49" i="1"/>
  <c r="R50" i="1"/>
  <c r="R51" i="1"/>
  <c r="R52" i="1"/>
  <c r="R53" i="1"/>
  <c r="R54" i="1"/>
  <c r="R55" i="1"/>
  <c r="R56" i="1"/>
  <c r="R57" i="1"/>
  <c r="I47" i="1"/>
  <c r="H47" i="1"/>
  <c r="J47" i="1"/>
  <c r="R47" i="1"/>
  <c r="L15" i="5" l="1"/>
  <c r="K9" i="5"/>
  <c r="L13" i="5"/>
  <c r="L14" i="5"/>
  <c r="I46" i="1"/>
  <c r="H46" i="1"/>
  <c r="F46" i="1"/>
  <c r="F47" i="1"/>
  <c r="J46" i="1"/>
  <c r="R46" i="1"/>
  <c r="G45" i="1"/>
  <c r="G46" i="1"/>
  <c r="G47" i="1"/>
  <c r="I45" i="1"/>
  <c r="H45" i="1"/>
  <c r="F45" i="1"/>
  <c r="J45" i="1"/>
  <c r="R45" i="1"/>
  <c r="I44" i="1"/>
  <c r="H44" i="1"/>
  <c r="G44" i="1"/>
  <c r="F44" i="1"/>
  <c r="J44" i="1"/>
  <c r="R44" i="1"/>
  <c r="I43" i="1"/>
  <c r="H43" i="1"/>
  <c r="G43" i="1"/>
  <c r="F43" i="1"/>
  <c r="J43" i="1"/>
  <c r="R43" i="1"/>
  <c r="I42" i="1"/>
  <c r="H42" i="1"/>
  <c r="G42" i="1"/>
  <c r="F42" i="1"/>
  <c r="J42" i="1"/>
  <c r="R42" i="1"/>
  <c r="I41" i="1"/>
  <c r="H41" i="1"/>
  <c r="G41" i="1"/>
  <c r="F41" i="1"/>
  <c r="J41" i="1"/>
  <c r="R41" i="1"/>
  <c r="I40" i="1"/>
  <c r="H40" i="1"/>
  <c r="G40" i="1"/>
  <c r="F40" i="1"/>
  <c r="J40" i="1"/>
  <c r="R40" i="1"/>
  <c r="I39" i="1"/>
  <c r="H39" i="1"/>
  <c r="G39" i="1"/>
  <c r="F39" i="1"/>
  <c r="J39" i="1"/>
  <c r="R39" i="1"/>
  <c r="I38" i="1"/>
  <c r="H38" i="1"/>
  <c r="G38" i="1"/>
  <c r="F38" i="1"/>
  <c r="J38" i="1"/>
  <c r="R38" i="1"/>
  <c r="F27" i="1"/>
  <c r="F28" i="1"/>
  <c r="F29" i="1"/>
  <c r="F30" i="1"/>
  <c r="F31" i="1"/>
  <c r="F32" i="1"/>
  <c r="F33" i="1"/>
  <c r="F34" i="1"/>
  <c r="F35" i="1"/>
  <c r="F36" i="1"/>
  <c r="F37" i="1"/>
  <c r="R27" i="1"/>
  <c r="R28" i="1"/>
  <c r="R29" i="1"/>
  <c r="R30" i="1"/>
  <c r="R31" i="1"/>
  <c r="R32" i="1"/>
  <c r="R33" i="1"/>
  <c r="R34" i="1"/>
  <c r="R35" i="1"/>
  <c r="R36" i="1"/>
  <c r="R37" i="1"/>
  <c r="J37" i="1"/>
  <c r="J36" i="1"/>
  <c r="J35" i="1"/>
  <c r="J34" i="1"/>
  <c r="J33" i="1"/>
  <c r="J32" i="1"/>
  <c r="J31" i="1"/>
  <c r="J30" i="1"/>
  <c r="J29" i="1"/>
  <c r="J28" i="1"/>
  <c r="J27" i="1"/>
  <c r="I26" i="1"/>
  <c r="H26" i="1"/>
  <c r="G26" i="1"/>
  <c r="J26" i="1"/>
  <c r="B26" i="1"/>
  <c r="J25" i="1"/>
  <c r="I25" i="1"/>
  <c r="H25" i="1"/>
  <c r="G25" i="1"/>
  <c r="B25" i="1"/>
  <c r="I24" i="1"/>
  <c r="H24" i="1"/>
  <c r="G24" i="1"/>
  <c r="J24" i="1"/>
  <c r="B24" i="1"/>
  <c r="I23" i="1"/>
  <c r="H23" i="1"/>
  <c r="G23" i="1"/>
  <c r="J23" i="1"/>
  <c r="B23" i="1"/>
  <c r="I22" i="1"/>
  <c r="H22" i="1"/>
  <c r="G22" i="1"/>
  <c r="J22" i="1"/>
  <c r="B22" i="1"/>
  <c r="I21" i="1"/>
  <c r="H21" i="1"/>
  <c r="G21" i="1"/>
  <c r="J21" i="1"/>
  <c r="B21" i="1"/>
  <c r="I20" i="1"/>
  <c r="H20" i="1"/>
  <c r="G20" i="1"/>
  <c r="J20" i="1"/>
  <c r="B20" i="1"/>
  <c r="J19" i="1"/>
  <c r="I19" i="1"/>
  <c r="H19" i="1"/>
  <c r="G19" i="1"/>
  <c r="B19" i="1"/>
  <c r="I18" i="1"/>
  <c r="H18" i="1"/>
  <c r="G18" i="1"/>
  <c r="J18" i="1"/>
  <c r="R18" i="1"/>
  <c r="R19" i="1"/>
  <c r="R20" i="1"/>
  <c r="R21" i="1"/>
  <c r="R22" i="1"/>
  <c r="R23" i="1"/>
  <c r="R24" i="1"/>
  <c r="R25" i="1"/>
  <c r="R26" i="1"/>
  <c r="B18" i="1"/>
  <c r="I17" i="1"/>
  <c r="H17" i="1"/>
  <c r="G17" i="1"/>
  <c r="R17" i="1"/>
  <c r="F7" i="1"/>
  <c r="F8" i="1"/>
  <c r="F9" i="1"/>
  <c r="F10" i="1"/>
  <c r="F11" i="1"/>
  <c r="F12" i="1"/>
  <c r="F13" i="1"/>
  <c r="F14" i="1"/>
  <c r="F15" i="1"/>
  <c r="F16" i="1"/>
  <c r="F6" i="1"/>
  <c r="J17" i="1"/>
  <c r="B17" i="1"/>
  <c r="F17" i="1" l="1"/>
  <c r="F21" i="1"/>
  <c r="F20" i="1"/>
  <c r="F22" i="1"/>
  <c r="F26" i="1"/>
  <c r="F18" i="1"/>
  <c r="F23" i="1"/>
  <c r="F24" i="1"/>
  <c r="F25" i="1"/>
  <c r="F19" i="1"/>
  <c r="R7" i="1"/>
  <c r="R8" i="1"/>
  <c r="R9" i="1"/>
  <c r="R10" i="1"/>
  <c r="R11" i="1"/>
  <c r="R12" i="1"/>
  <c r="R13" i="1"/>
  <c r="R14" i="1"/>
  <c r="R15" i="1"/>
  <c r="R16" i="1"/>
  <c r="R6" i="1"/>
</calcChain>
</file>

<file path=xl/connections.xml><?xml version="1.0" encoding="utf-8"?>
<connections xmlns="http://schemas.openxmlformats.org/spreadsheetml/2006/main">
  <connection id="1" name="__standard__" type="6" refreshedVersion="6" background="1" saveData="1">
    <textPr codePage="850" sourceFile="X:\comma_group1\Rom\dat\Wang\PCC Data V2\Final.Reduced.ROM\fold_0\__standard__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__test__" type="6" refreshedVersion="6" background="1" saveData="1">
    <textPr codePage="850" sourceFile="X:\comma_group1\Rom\dat\Wang\PCC Data V2\Final.Reduced.ROM\ARD.0\__test__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__test__1" type="6" refreshedVersion="6" background="1" saveData="1">
    <textPr codePage="850" sourceFile="X:\comma_group1\Rom\dat\Wang\PCC Data V2\Final.Reduced.ROM\ARD.1\__test__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__test__11" type="6" refreshedVersion="6" background="1" saveData="1">
    <textPr codePage="850" sourceFile="X:\comma_group1\Rom\dat\Wang\PCC Data V2\Final.Reduced.ROM\ARD.3\__test__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__test__111" type="6" refreshedVersion="6" background="1" saveData="1">
    <textPr codePage="850" sourceFile="X:\comma_group1\Rom\dat\Wang\PCC Data V2\Final.Reduced.ROM\ARD.4\__test__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__test__2" type="6" refreshedVersion="6" background="1" saveData="1">
    <textPr codePage="850" sourceFile="X:\comma_group1\Rom\dat\Wang\PCC Data V2\Final.Reduced.ROM\ARD.2\__test__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lengthscale" type="6" refreshedVersion="6" background="1" saveData="1">
    <textPr codePage="850" sourceFile="X:\comma_group1\Rom\dat\Wang\PCC Data V2\Final.Reduced.ROM\ARD.0\kernel\lengthscale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8" name="lengthscale1" type="6" refreshedVersion="6" background="1" saveData="1">
    <textPr codePage="850" sourceFile="X:\comma_group1\Rom\dat\Wang\PCC Data V2\Final.Reduced.ROM\ARD.1\kernel\lengthscale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9" name="lengthscale11" type="6" refreshedVersion="6" background="1" saveData="1">
    <textPr codePage="850" sourceFile="X:\comma_group1\Rom\dat\Wang\PCC Data V2\Final.Reduced.ROM\ARD.3\kernel\lengthscale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name="lengthscale111" type="6" refreshedVersion="6" background="1" saveData="1">
    <textPr codePage="850" sourceFile="X:\comma_group1\Rom\dat\Wang\PCC Data V2\Final.Reduced.ROM\ARD.4\kernel\lengthscale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1" name="lengthscale2" type="6" refreshedVersion="6" background="1" saveData="1">
    <textPr codePage="850" sourceFile="X:\comma_group1\Rom\dat\Wang\PCC Data V2\Final.Reduced.ROM\ARD.2\kernel\lengthscale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2" name="log_likelihood" type="6" refreshedVersion="6" background="1" saveData="1">
    <textPr codePage="850" sourceFile="X:\comma_group1\Rom\dat\Wang\PCC Data V2\Final.Reduced.ROM\ARD.0\log_likelihood.csv" tab="0" comma="1">
      <textFields count="4">
        <textField/>
        <textField/>
        <textField/>
        <textField/>
      </textFields>
    </textPr>
  </connection>
  <connection id="13" name="log_likelihood1" type="6" refreshedVersion="6" background="1" saveData="1">
    <textPr codePage="850" sourceFile="X:\comma_group1\Rom\dat\Wang\PCC Data V2\Final.Reduced.ROM\ARD.1\log_likelihood.csv" tab="0" comma="1">
      <textFields count="4">
        <textField/>
        <textField/>
        <textField/>
        <textField/>
      </textFields>
    </textPr>
  </connection>
  <connection id="14" name="log_likelihood11" type="6" refreshedVersion="6" background="1" saveData="1">
    <textPr codePage="850" sourceFile="X:\comma_group1\Rom\dat\Wang\PCC Data V2\Final.Reduced.ROM\ARD.3\log_likelihood.csv" tab="0" comma="1">
      <textFields count="4">
        <textField/>
        <textField/>
        <textField/>
        <textField/>
      </textFields>
    </textPr>
  </connection>
  <connection id="15" name="log_likelihood111" type="6" refreshedVersion="6" background="1" saveData="1">
    <textPr codePage="850" sourceFile="X:\comma_group1\Rom\dat\Wang\PCC Data V2\Final.Reduced.ROM\ARD.4\log_likelihood.csv" tab="0" comma="1">
      <textFields count="4">
        <textField/>
        <textField/>
        <textField/>
        <textField/>
      </textFields>
    </textPr>
  </connection>
  <connection id="16" name="log_likelihood2" type="6" refreshedVersion="6" background="1" saveData="1">
    <textPr codePage="850" sourceFile="X:\comma_group1\Rom\dat\Wang\PCC Data V2\Final.Reduced.ROM\ARD.2\log_likelihood.csv" tab="0" comma="1">
      <textFields count="4">
        <textField/>
        <textField/>
        <textField/>
        <textField/>
      </textFields>
    </textPr>
  </connection>
  <connection id="17" name="S" type="6" refreshedVersion="6" background="1" saveData="1">
    <textPr codePage="850" sourceFile="X:\comma_group1\Rom\dat\Wang\PCC Data V2\Final.Reduced.ROM\ROM.optimized\sobol\S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8" name="S1" type="6" refreshedVersion="6" background="1" saveData="1">
    <textPr codePage="850" sourceFile="X:\comma_group1\Rom\dat\Wang\PCC Data V2\Final.Reduced.ROM\ROM.optimized\sobol\S1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9" name="Theta" type="6" refreshedVersion="6" background="1" saveData="1">
    <textPr codePage="850" sourceFile="X:\comma_group1\Rom\dat\Wang\PCC Data V2\Final.Reduced.ROM\ROM.optimized\sobol\Theta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<sst xmlns="http://schemas.openxmlformats.org/spreadsheetml/2006/main" count="335" uniqueCount="73">
  <si>
    <t>Post-combustion CO2 capture Plant for CO2 Capture from a 453 Mwe NGCC Power Plant</t>
  </si>
  <si>
    <t>Input</t>
  </si>
  <si>
    <t>Flue gas (kg/s)</t>
  </si>
  <si>
    <t>Solvent rate (kg/s)</t>
  </si>
  <si>
    <t>Capture level (%)</t>
  </si>
  <si>
    <t>Blower</t>
  </si>
  <si>
    <t>Lean Pump</t>
  </si>
  <si>
    <t>Rich pump</t>
  </si>
  <si>
    <t>Reboiler duty (MWth)</t>
  </si>
  <si>
    <t>Electricity consumption (kWe)</t>
  </si>
  <si>
    <t>CO2 in flue gas (wt%)</t>
  </si>
  <si>
    <t>Lean loading (mol CO2/mol MEA)</t>
  </si>
  <si>
    <t>Rich Loading (mol CO2/mol MEA)</t>
  </si>
  <si>
    <t>CO2 from absorber</t>
  </si>
  <si>
    <t>MEA from absorber</t>
  </si>
  <si>
    <t>MEA from stripper</t>
  </si>
  <si>
    <t>Emissions (kg/s)</t>
  </si>
  <si>
    <t>Solvent concentration (wt%)</t>
  </si>
  <si>
    <t>Rich temperature (K)</t>
  </si>
  <si>
    <t>CO2 captured (kg/s)</t>
  </si>
  <si>
    <t>Reboiler temperature (K)</t>
  </si>
  <si>
    <t>MEA Make-up (kg/s)</t>
  </si>
  <si>
    <t>Outputs</t>
  </si>
  <si>
    <t>Output</t>
  </si>
  <si>
    <t/>
  </si>
  <si>
    <t>Total Electricity consumption (kWe)</t>
  </si>
  <si>
    <t>CO2 from absorber (kg/s)</t>
  </si>
  <si>
    <t>mean</t>
  </si>
  <si>
    <t>std</t>
  </si>
  <si>
    <t>u0</t>
  </si>
  <si>
    <t>u1</t>
  </si>
  <si>
    <t>u2</t>
  </si>
  <si>
    <t>u3</t>
  </si>
  <si>
    <t>u4</t>
  </si>
  <si>
    <t>x0</t>
  </si>
  <si>
    <t>x1</t>
  </si>
  <si>
    <t>x2</t>
  </si>
  <si>
    <t>x3</t>
  </si>
  <si>
    <t>x4</t>
  </si>
  <si>
    <t>y0</t>
  </si>
  <si>
    <t>y1</t>
  </si>
  <si>
    <t>y2</t>
  </si>
  <si>
    <t>y3</t>
  </si>
  <si>
    <t>y4</t>
  </si>
  <si>
    <t>y5</t>
  </si>
  <si>
    <t>y6</t>
  </si>
  <si>
    <t>y7</t>
  </si>
  <si>
    <t>index</t>
  </si>
  <si>
    <t>Split</t>
  </si>
  <si>
    <t>Fold</t>
  </si>
  <si>
    <t>Predictive Mean</t>
  </si>
  <si>
    <t>Predictive Std</t>
  </si>
  <si>
    <t>S</t>
  </si>
  <si>
    <t>S1</t>
  </si>
  <si>
    <t>Theta</t>
  </si>
  <si>
    <t>Index</t>
  </si>
  <si>
    <t>SplitIndex</t>
  </si>
  <si>
    <t>ROM</t>
  </si>
  <si>
    <t>Theta Used</t>
  </si>
  <si>
    <t>Theta Transpose</t>
  </si>
  <si>
    <t>Sobol Main Effect</t>
  </si>
  <si>
    <t>Sobol Cumulative</t>
  </si>
  <si>
    <t>ARD Lengthscale</t>
  </si>
  <si>
    <t>Log Likelihood</t>
  </si>
  <si>
    <t>__test__offset</t>
  </si>
  <si>
    <t>Prediction Std Error</t>
  </si>
  <si>
    <t>RMS</t>
  </si>
  <si>
    <t>Max</t>
  </si>
  <si>
    <t>Min</t>
  </si>
  <si>
    <t>Outliers @ 5% Confidence</t>
  </si>
  <si>
    <t>Relevance Measures</t>
  </si>
  <si>
    <t>Prediction</t>
  </si>
  <si>
    <t>Predictive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</si>
</sst>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11" fontId="0" fillId="0" borderId="0" xfId="0" applyNumberFormat="1"/>
    <xf numFmtId="0" fontId="0" fillId="0" borderId="0" xfId="0" applyNumberFormat="1"/>
    <xf numFmtId="0" fontId="0" fillId="4" borderId="0" xfId="0" applyFill="1"/>
    <xf numFmtId="0" fontId="0" fillId="0" borderId="0" xfId="0"/>
    <xf numFmtId="0" fontId="0" fillId="0" borderId="0" xfId="0" quotePrefix="1"/>
    <xf numFmtId="164" fontId="0" fillId="0" borderId="0" xfId="0" applyNumberFormat="1"/>
    <xf numFmtId="164" fontId="1" fillId="0" borderId="0" xfId="0" applyNumberFormat="1" applyFont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11" xfId="0" applyNumberFormat="1" applyFont="1" applyBorder="1"/>
    <xf numFmtId="164" fontId="0" fillId="0" borderId="0" xfId="0" applyNumberFormat="1" applyBorder="1"/>
    <xf numFmtId="164" fontId="0" fillId="0" borderId="12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" fontId="0" fillId="0" borderId="0" xfId="0" applyNumberFormat="1"/>
    <xf numFmtId="1" fontId="1" fillId="0" borderId="6" xfId="0" applyNumberFormat="1" applyFont="1" applyBorder="1"/>
    <xf numFmtId="1" fontId="1" fillId="0" borderId="10" xfId="0" applyNumberFormat="1" applyFont="1" applyBorder="1"/>
    <xf numFmtId="1" fontId="1" fillId="0" borderId="13" xfId="0" applyNumberFormat="1" applyFont="1" applyBorder="1"/>
    <xf numFmtId="164" fontId="0" fillId="0" borderId="5" xfId="0" applyNumberFormat="1" applyBorder="1"/>
    <xf numFmtId="164" fontId="0" fillId="0" borderId="16" xfId="0" applyNumberFormat="1" applyBorder="1"/>
    <xf numFmtId="164" fontId="1" fillId="0" borderId="0" xfId="0" applyNumberFormat="1" applyFont="1" applyAlignment="1">
      <alignment horizontal="center"/>
    </xf>
    <xf numFmtId="164" fontId="1" fillId="0" borderId="4" xfId="0" applyNumberFormat="1" applyFont="1" applyBorder="1"/>
    <xf numFmtId="164" fontId="0" fillId="0" borderId="1" xfId="0" applyNumberFormat="1" applyBorder="1"/>
    <xf numFmtId="164" fontId="0" fillId="0" borderId="17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18" xfId="0" applyNumberFormat="1" applyBorder="1"/>
    <xf numFmtId="164" fontId="0" fillId="0" borderId="9" xfId="0" applyNumberFormat="1" applyBorder="1"/>
    <xf numFmtId="1" fontId="1" fillId="0" borderId="19" xfId="0" applyNumberFormat="1" applyFont="1" applyBorder="1"/>
    <xf numFmtId="1" fontId="0" fillId="0" borderId="20" xfId="0" applyNumberFormat="1" applyBorder="1"/>
    <xf numFmtId="1" fontId="0" fillId="0" borderId="21" xfId="0" applyNumberFormat="1" applyBorder="1"/>
    <xf numFmtId="164" fontId="0" fillId="0" borderId="22" xfId="0" applyNumberFormat="1" applyBorder="1"/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" fontId="1" fillId="0" borderId="10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4" fontId="1" fillId="0" borderId="26" xfId="0" applyNumberFormat="1" applyFont="1" applyBorder="1" applyAlignment="1">
      <alignment horizontal="center"/>
    </xf>
    <xf numFmtId="164" fontId="1" fillId="0" borderId="27" xfId="0" applyNumberFormat="1" applyFont="1" applyBorder="1" applyAlignment="1">
      <alignment horizontal="center"/>
    </xf>
    <xf numFmtId="164" fontId="1" fillId="0" borderId="28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1" fillId="0" borderId="30" xfId="0" applyNumberFormat="1" applyFont="1" applyBorder="1" applyAlignment="1">
      <alignment horizontal="center"/>
    </xf>
    <xf numFmtId="1" fontId="1" fillId="0" borderId="26" xfId="0" applyNumberFormat="1" applyFon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28" xfId="0" applyNumberFormat="1" applyBorder="1" applyAlignment="1">
      <alignment horizontal="center"/>
    </xf>
    <xf numFmtId="164" fontId="1" fillId="0" borderId="33" xfId="0" applyNumberFormat="1" applyFont="1" applyBorder="1" applyAlignment="1">
      <alignment horizontal="center"/>
    </xf>
    <xf numFmtId="9" fontId="1" fillId="0" borderId="34" xfId="1" applyFont="1" applyBorder="1" applyAlignment="1">
      <alignment horizontal="center"/>
    </xf>
    <xf numFmtId="164" fontId="1" fillId="0" borderId="29" xfId="0" applyNumberFormat="1" applyFont="1" applyBorder="1" applyAlignment="1">
      <alignment horizontal="center"/>
    </xf>
    <xf numFmtId="164" fontId="1" fillId="0" borderId="20" xfId="0" applyNumberFormat="1" applyFont="1" applyBorder="1" applyAlignment="1">
      <alignment horizontal="center"/>
    </xf>
    <xf numFmtId="164" fontId="1" fillId="0" borderId="21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1" fillId="0" borderId="19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35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" fontId="1" fillId="0" borderId="20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" fontId="1" fillId="0" borderId="21" xfId="0" applyNumberFormat="1" applyFon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18" xfId="0" applyNumberFormat="1" applyFont="1" applyBorder="1" applyAlignment="1">
      <alignment horizontal="center"/>
    </xf>
    <xf numFmtId="164" fontId="1" fillId="0" borderId="29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23" xfId="0" applyNumberFormat="1" applyFont="1" applyBorder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164" fontId="1" fillId="0" borderId="25" xfId="0" applyNumberFormat="1" applyFont="1" applyBorder="1" applyAlignment="1">
      <alignment horizontal="center"/>
    </xf>
    <xf numFmtId="1" fontId="1" fillId="0" borderId="23" xfId="0" applyNumberFormat="1" applyFont="1" applyBorder="1" applyAlignment="1">
      <alignment horizontal="center"/>
    </xf>
    <xf numFmtId="1" fontId="1" fillId="0" borderId="24" xfId="0" applyNumberFormat="1" applyFont="1" applyBorder="1" applyAlignment="1">
      <alignment horizontal="center"/>
    </xf>
    <xf numFmtId="1" fontId="1" fillId="0" borderId="25" xfId="0" applyNumberFormat="1" applyFont="1" applyBorder="1" applyAlignment="1">
      <alignment horizontal="center"/>
    </xf>
    <xf numFmtId="164" fontId="5" fillId="4" borderId="26" xfId="0" applyNumberFormat="1" applyFont="1" applyFill="1" applyBorder="1" applyAlignment="1">
      <alignment horizontal="center" vertical="center"/>
    </xf>
    <xf numFmtId="164" fontId="5" fillId="4" borderId="31" xfId="0" applyNumberFormat="1" applyFont="1" applyFill="1" applyBorder="1" applyAlignment="1">
      <alignment horizontal="center" vertical="center"/>
    </xf>
    <xf numFmtId="1" fontId="5" fillId="5" borderId="30" xfId="0" applyNumberFormat="1" applyFont="1" applyFill="1" applyBorder="1" applyAlignment="1">
      <alignment horizontal="center" vertical="center"/>
    </xf>
    <xf numFmtId="1" fontId="5" fillId="5" borderId="32" xfId="0" applyNumberFormat="1" applyFont="1" applyFill="1" applyBorder="1" applyAlignment="1">
      <alignment horizontal="center" vertical="center"/>
    </xf>
    <xf numFmtId="164" fontId="5" fillId="4" borderId="33" xfId="0" applyNumberFormat="1" applyFont="1" applyFill="1" applyBorder="1" applyAlignment="1">
      <alignment horizontal="center" vertical="center"/>
    </xf>
    <xf numFmtId="1" fontId="5" fillId="5" borderId="34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__standard__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" connectionId="1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heta" connectionId="19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1" connectionId="18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__test__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lengthscale" connectionId="8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log_likelihood" connectionId="1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lengthscale" connectionId="11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log_likelihood" connectionId="16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__test__" connectionId="6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__test__" connectionId="4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log_likelihood" connectionId="14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lengthscale" connectionId="9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__test__" connectionId="5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lengthscale" connectionId="10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log_likelihood" connectionId="15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lengthscale" connectionId="7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__test__" connectionId="2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log_likelihood" connectionId="1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.xml"/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6.xml"/><Relationship Id="rId2" Type="http://schemas.openxmlformats.org/officeDocument/2006/relationships/queryTable" Target="../queryTables/queryTable15.xml"/><Relationship Id="rId1" Type="http://schemas.openxmlformats.org/officeDocument/2006/relationships/queryTable" Target="../queryTables/query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9.xml"/><Relationship Id="rId2" Type="http://schemas.openxmlformats.org/officeDocument/2006/relationships/queryTable" Target="../queryTables/queryTable18.xml"/><Relationship Id="rId1" Type="http://schemas.openxmlformats.org/officeDocument/2006/relationships/queryTable" Target="../queryTables/query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9"/>
  <sheetViews>
    <sheetView tabSelected="1" zoomScale="75" zoomScaleNormal="75" workbookViewId="0">
      <selection activeCell="K6" sqref="K6"/>
    </sheetView>
  </sheetViews>
  <sheetFormatPr defaultRowHeight="15" x14ac:dyDescent="0.25"/>
  <cols>
    <col min="1" max="1" width="2.140625" style="44" customWidth="1"/>
    <col min="2" max="2" width="16.28515625" style="45" bestFit="1" customWidth="1"/>
    <col min="3" max="3" width="13.85546875" style="44" bestFit="1" customWidth="1"/>
    <col min="4" max="4" width="20" style="44" bestFit="1" customWidth="1"/>
    <col min="5" max="5" width="17.5703125" style="44" bestFit="1" customWidth="1"/>
    <col min="6" max="6" width="27" style="44" bestFit="1" customWidth="1"/>
    <col min="7" max="7" width="30.85546875" style="44" bestFit="1" customWidth="1"/>
    <col min="8" max="8" width="2.42578125" style="44" customWidth="1"/>
    <col min="9" max="9" width="24.85546875" style="44" bestFit="1" customWidth="1"/>
    <col min="10" max="10" width="24.7109375" style="44" bestFit="1" customWidth="1"/>
    <col min="11" max="11" width="20.140625" style="44" bestFit="1" customWidth="1"/>
    <col min="12" max="12" width="19.140625" style="44" bestFit="1" customWidth="1"/>
    <col min="13" max="13" width="2.28515625" style="44" customWidth="1"/>
    <col min="14" max="14" width="14.85546875" style="46" hidden="1" customWidth="1"/>
    <col min="15" max="15" width="18" style="46" hidden="1" customWidth="1"/>
    <col min="16" max="16" width="20.28515625" style="46" hidden="1" customWidth="1"/>
    <col min="17" max="16384" width="9.140625" style="44"/>
  </cols>
  <sheetData>
    <row r="1" spans="2:16" ht="6.75" customHeight="1" thickBot="1" x14ac:dyDescent="0.3"/>
    <row r="2" spans="2:16" ht="15" customHeight="1" thickBot="1" x14ac:dyDescent="0.3">
      <c r="B2" s="89" t="s">
        <v>70</v>
      </c>
      <c r="C2" s="90"/>
      <c r="D2" s="90"/>
      <c r="E2" s="90"/>
      <c r="F2" s="90"/>
      <c r="G2" s="91"/>
      <c r="J2" s="92" t="s">
        <v>23</v>
      </c>
      <c r="K2" s="94">
        <v>2</v>
      </c>
    </row>
    <row r="3" spans="2:16" s="24" customFormat="1" ht="15" customHeight="1" x14ac:dyDescent="0.25">
      <c r="B3" s="47"/>
      <c r="C3" s="48" t="s">
        <v>29</v>
      </c>
      <c r="D3" s="48" t="s">
        <v>30</v>
      </c>
      <c r="E3" s="48" t="s">
        <v>31</v>
      </c>
      <c r="F3" s="48" t="s">
        <v>32</v>
      </c>
      <c r="G3" s="49" t="s">
        <v>33</v>
      </c>
      <c r="J3" s="93"/>
      <c r="K3" s="95"/>
      <c r="N3" s="45"/>
      <c r="O3" s="45"/>
      <c r="P3" s="45"/>
    </row>
    <row r="4" spans="2:16" ht="15" customHeight="1" x14ac:dyDescent="0.25">
      <c r="B4" s="39" t="s">
        <v>60</v>
      </c>
      <c r="C4" s="50">
        <f t="array" aca="1" ref="C4:G4" ca="1">OFFSET(INDEX(Generic!S1_,MATCH(Output,INDEX(Generic!S1_,,2),0),0),,3,,5)</f>
        <v>0.90386943519973295</v>
      </c>
      <c r="D4" s="50">
        <f ca="1"/>
        <v>4.6800641009854503E-2</v>
      </c>
      <c r="E4" s="50">
        <f ca="1"/>
        <v>3.55938353070281E-3</v>
      </c>
      <c r="F4" s="50">
        <f ca="1"/>
        <v>1.15600519872002E-2</v>
      </c>
      <c r="G4" s="51">
        <f ca="1"/>
        <v>5.7169150686473299E-15</v>
      </c>
      <c r="J4" s="93" t="s">
        <v>57</v>
      </c>
      <c r="K4" s="95">
        <v>1</v>
      </c>
    </row>
    <row r="5" spans="2:16" ht="15" customHeight="1" thickBot="1" x14ac:dyDescent="0.3">
      <c r="B5" s="39" t="s">
        <v>61</v>
      </c>
      <c r="C5" s="50">
        <f t="array" aca="1" ref="C5:G5" ca="1">OFFSET(INDEX(Generic!S,MATCH(Output,INDEX(Generic!S,,2),0),0),,3,,5)</f>
        <v>0.90386943519973295</v>
      </c>
      <c r="D5" s="50">
        <f ca="1"/>
        <v>0.95539408608663001</v>
      </c>
      <c r="E5" s="50">
        <f ca="1"/>
        <v>0.96906287928419599</v>
      </c>
      <c r="F5" s="50">
        <f ca="1"/>
        <v>1</v>
      </c>
      <c r="G5" s="51">
        <f ca="1"/>
        <v>1</v>
      </c>
      <c r="J5" s="96"/>
      <c r="K5" s="97"/>
      <c r="N5" s="46" t="str">
        <f>"ARD." &amp; ROM &amp; "!__test__"</f>
        <v>ARD.1!__test__</v>
      </c>
      <c r="O5" s="46" t="str">
        <f>"ARD." &amp; ROM &amp; "!lengthscale"</f>
        <v>ARD.1!lengthscale</v>
      </c>
      <c r="P5" s="46" t="str">
        <f>"ARD." &amp; ROM &amp; "!log_likelihood"</f>
        <v>ARD.1!log_likelihood</v>
      </c>
    </row>
    <row r="6" spans="2:16" ht="15" customHeight="1" thickBot="1" x14ac:dyDescent="0.3">
      <c r="B6" s="52" t="s">
        <v>62</v>
      </c>
      <c r="C6" s="53">
        <f t="array" aca="1" ref="C6:G6" ca="1">OFFSET(INDIRECT(lengthscale_range), MATCH(Output,INDEX(INDIRECT(lengthscale_range),,2),0)-1,3,1,5)</f>
        <v>3.3828550871528398</v>
      </c>
      <c r="D6" s="53" t="str">
        <f ca="1"/>
        <v/>
      </c>
      <c r="E6" s="53" t="str">
        <f ca="1"/>
        <v/>
      </c>
      <c r="F6" s="53" t="str">
        <f ca="1"/>
        <v/>
      </c>
      <c r="G6" s="54" t="str">
        <f ca="1"/>
        <v/>
      </c>
    </row>
    <row r="7" spans="2:16" ht="15" customHeight="1" thickBot="1" x14ac:dyDescent="0.3"/>
    <row r="8" spans="2:16" ht="15" customHeight="1" thickBot="1" x14ac:dyDescent="0.3">
      <c r="B8" s="86" t="s">
        <v>59</v>
      </c>
      <c r="C8" s="87"/>
      <c r="D8" s="87"/>
      <c r="E8" s="87"/>
      <c r="F8" s="87"/>
      <c r="G8" s="88"/>
      <c r="J8" s="47" t="s">
        <v>63</v>
      </c>
      <c r="K8" s="55">
        <f ca="1">INDEX(INDIRECT(log_likelihood_range), MATCH(Output,INDEX(INDIRECT(log_likelihood_range),,2),0),4)</f>
        <v>-6.8914304825282704</v>
      </c>
    </row>
    <row r="9" spans="2:16" ht="15" customHeight="1" thickBot="1" x14ac:dyDescent="0.3">
      <c r="B9" s="56"/>
      <c r="C9" s="57" t="s">
        <v>29</v>
      </c>
      <c r="D9" s="57" t="s">
        <v>30</v>
      </c>
      <c r="E9" s="57" t="s">
        <v>31</v>
      </c>
      <c r="F9" s="57" t="s">
        <v>32</v>
      </c>
      <c r="G9" s="58" t="s">
        <v>33</v>
      </c>
      <c r="J9" s="59" t="s">
        <v>69</v>
      </c>
      <c r="K9" s="60">
        <f ca="1">(COUNTIF($L$18:$L$69,"&lt;-2")+COUNTIF($L$18:$L$69,"&gt;2"))/COUNT($L$18:$L$69)</f>
        <v>3.8461538461538464E-2</v>
      </c>
    </row>
    <row r="10" spans="2:16" ht="15" customHeight="1" x14ac:dyDescent="0.25">
      <c r="B10" s="39" t="s">
        <v>34</v>
      </c>
      <c r="C10" s="50">
        <f t="array" aca="1" ref="C10:G14" ca="1">TRANSPOSE(Theta_Used)</f>
        <v>0.35142047505957502</v>
      </c>
      <c r="D10" s="50">
        <f ca="1"/>
        <v>-0.67641846245710302</v>
      </c>
      <c r="E10" s="50">
        <f ca="1"/>
        <v>0.63834622201581803</v>
      </c>
      <c r="F10" s="50">
        <f ca="1"/>
        <v>-2.2195936958507499E-2</v>
      </c>
      <c r="G10" s="51">
        <f ca="1"/>
        <v>-0.10480054664331399</v>
      </c>
    </row>
    <row r="11" spans="2:16" ht="15" customHeight="1" x14ac:dyDescent="0.25">
      <c r="B11" s="39" t="s">
        <v>35</v>
      </c>
      <c r="C11" s="50">
        <f ca="1"/>
        <v>0.399839061921687</v>
      </c>
      <c r="D11" s="50">
        <f ca="1"/>
        <v>-0.47036350352949402</v>
      </c>
      <c r="E11" s="50">
        <f ca="1"/>
        <v>-0.73330140156436296</v>
      </c>
      <c r="F11" s="50">
        <f ca="1"/>
        <v>0.24683849983221601</v>
      </c>
      <c r="G11" s="51">
        <f ca="1"/>
        <v>-0.142220633430481</v>
      </c>
    </row>
    <row r="12" spans="2:16" ht="15" customHeight="1" thickBot="1" x14ac:dyDescent="0.3">
      <c r="B12" s="39" t="s">
        <v>36</v>
      </c>
      <c r="C12" s="50">
        <f ca="1"/>
        <v>0.80943224438927797</v>
      </c>
      <c r="D12" s="50">
        <f ca="1"/>
        <v>0.448456823765852</v>
      </c>
      <c r="E12" s="50">
        <f ca="1"/>
        <v>9.0744230960292702E-2</v>
      </c>
      <c r="F12" s="50">
        <f ca="1"/>
        <v>2.4580661081212301E-2</v>
      </c>
      <c r="G12" s="51">
        <f ca="1"/>
        <v>0.367242691702659</v>
      </c>
    </row>
    <row r="13" spans="2:16" ht="15" customHeight="1" x14ac:dyDescent="0.25">
      <c r="B13" s="39" t="s">
        <v>37</v>
      </c>
      <c r="C13" s="50">
        <f ca="1"/>
        <v>0.121868088156365</v>
      </c>
      <c r="D13" s="50">
        <f ca="1"/>
        <v>-8.1498189574911298E-2</v>
      </c>
      <c r="E13" s="50">
        <f ca="1"/>
        <v>-0.19626646438315201</v>
      </c>
      <c r="F13" s="50">
        <f ca="1"/>
        <v>-0.96792132089718297</v>
      </c>
      <c r="G13" s="51">
        <f ca="1"/>
        <v>-5.5803276752474103E-2</v>
      </c>
      <c r="J13" s="61" t="s">
        <v>66</v>
      </c>
      <c r="K13" s="37">
        <f ca="1">SQRT(SUMSQ(K$18:K$69)/COUNT(K$18:K$69))</f>
        <v>0.23940936185139566</v>
      </c>
      <c r="L13" s="38">
        <f ca="1">SQRT(SUMSQ(L$18:L$69)/COUNT(L$18:L$69))</f>
        <v>0.93229465202893014</v>
      </c>
      <c r="P13" s="44"/>
    </row>
    <row r="14" spans="2:16" ht="15" customHeight="1" thickBot="1" x14ac:dyDescent="0.3">
      <c r="B14" s="52" t="s">
        <v>38</v>
      </c>
      <c r="C14" s="53">
        <f ca="1"/>
        <v>-0.21587029694364099</v>
      </c>
      <c r="D14" s="53">
        <f ca="1"/>
        <v>-0.33683936900024503</v>
      </c>
      <c r="E14" s="53">
        <f ca="1"/>
        <v>-8.9599747811225303E-2</v>
      </c>
      <c r="F14" s="53">
        <f ca="1"/>
        <v>-3.3199443317287997E-2</v>
      </c>
      <c r="G14" s="54">
        <f ca="1"/>
        <v>0.91148721139935196</v>
      </c>
      <c r="J14" s="62" t="s">
        <v>68</v>
      </c>
      <c r="K14" s="41">
        <f ca="1">MIN(K$18:K$69)</f>
        <v>0.23492624490213199</v>
      </c>
      <c r="L14" s="43">
        <f ca="1">MIN(L$18:L$69)</f>
        <v>-1.3546706749274888</v>
      </c>
      <c r="O14" s="46">
        <f ca="1">O16-O15</f>
        <v>51</v>
      </c>
      <c r="P14" s="44"/>
    </row>
    <row r="15" spans="2:16" ht="15" customHeight="1" thickBot="1" x14ac:dyDescent="0.3">
      <c r="J15" s="63" t="s">
        <v>67</v>
      </c>
      <c r="K15" s="64">
        <f ca="1">MAX(K$18:K$69)</f>
        <v>0.2937136010193</v>
      </c>
      <c r="L15" s="65">
        <f ca="1">MAX(L$18:L$69)</f>
        <v>2.252544270009329</v>
      </c>
      <c r="O15" s="45">
        <f ca="1">MIN($O$18:$O$69)</f>
        <v>106</v>
      </c>
      <c r="P15" s="44"/>
    </row>
    <row r="16" spans="2:16" s="24" customFormat="1" x14ac:dyDescent="0.25">
      <c r="B16" s="66" t="s">
        <v>24</v>
      </c>
      <c r="C16" s="81" t="s">
        <v>1</v>
      </c>
      <c r="D16" s="82"/>
      <c r="E16" s="82"/>
      <c r="F16" s="82"/>
      <c r="G16" s="83"/>
      <c r="H16" s="37"/>
      <c r="I16" s="36" t="s">
        <v>23</v>
      </c>
      <c r="J16" s="84" t="s">
        <v>71</v>
      </c>
      <c r="K16" s="82"/>
      <c r="L16" s="85"/>
      <c r="N16" s="45"/>
      <c r="O16" s="45">
        <f ca="1">MAX($O$18:$O$69)</f>
        <v>157</v>
      </c>
    </row>
    <row r="17" spans="2:15" s="24" customFormat="1" x14ac:dyDescent="0.25">
      <c r="B17" s="67" t="s">
        <v>24</v>
      </c>
      <c r="C17" s="68" t="s">
        <v>29</v>
      </c>
      <c r="D17" s="69" t="s">
        <v>30</v>
      </c>
      <c r="E17" s="69" t="s">
        <v>31</v>
      </c>
      <c r="F17" s="69" t="s">
        <v>32</v>
      </c>
      <c r="G17" s="70" t="s">
        <v>33</v>
      </c>
      <c r="H17" s="69"/>
      <c r="I17" s="68" t="str">
        <f ca="1">OFFSET(Standardized!$H$3:$O$3,,Output,,1)</f>
        <v>Reboiler duty (MWth)</v>
      </c>
      <c r="J17" s="71" t="s">
        <v>50</v>
      </c>
      <c r="K17" s="69" t="s">
        <v>72</v>
      </c>
      <c r="L17" s="72" t="s">
        <v>65</v>
      </c>
      <c r="N17" s="45" t="s">
        <v>56</v>
      </c>
      <c r="O17" s="45" t="s">
        <v>64</v>
      </c>
    </row>
    <row r="18" spans="2:15" x14ac:dyDescent="0.25">
      <c r="B18" s="73">
        <f t="array" ref="B18:B69">Standardized!$B$13:$B$64</f>
        <v>0</v>
      </c>
      <c r="C18" s="74">
        <f t="array" aca="1" ref="C18:G18" ca="1">OFFSET(INDIRECT(__test__range),$O18,4,1,ROM)</f>
        <v>-1.0668298587963201</v>
      </c>
      <c r="D18" s="50">
        <f ca="1"/>
        <v>-1.0668298587963201</v>
      </c>
      <c r="E18" s="50">
        <f ca="1"/>
        <v>-1.0668298587963201</v>
      </c>
      <c r="F18" s="50">
        <f ca="1"/>
        <v>-1.0668298587963201</v>
      </c>
      <c r="G18" s="75">
        <f ca="1"/>
        <v>-1.0668298587963201</v>
      </c>
      <c r="H18" s="50"/>
      <c r="I18" s="74">
        <f t="array" aca="1" ref="I18:I69" ca="1">OFFSET(Standardized!$H$13:$O$64,,Output,,1)</f>
        <v>-1.7047191190127065</v>
      </c>
      <c r="J18" s="76">
        <f t="array" aca="1" ref="J18:K18" ca="1">OFFSET(INDIRECT(__test__range),$O18,10,1,2)</f>
        <v>-1.1635201183225401</v>
      </c>
      <c r="K18" s="50">
        <f ca="1"/>
        <v>0.240261205027471</v>
      </c>
      <c r="L18" s="51">
        <f ca="1">(J18-I18)/K18</f>
        <v>2.252544270009329</v>
      </c>
      <c r="N18" s="46" t="str">
        <f t="shared" ref="N18:N49" si="0">Output &amp; ":" &amp;B18</f>
        <v>2:0</v>
      </c>
      <c r="O18" s="46">
        <f t="shared" ref="O18:O49" ca="1" si="1">MATCH(N18,OFFSET(INDIRECT(__test__range),,-1,,1),0)-1</f>
        <v>111</v>
      </c>
    </row>
    <row r="19" spans="2:15" x14ac:dyDescent="0.25">
      <c r="B19" s="73">
        <v>1</v>
      </c>
      <c r="C19" s="74">
        <f t="array" aca="1" ref="C19:G19" ca="1">OFFSET(INDIRECT(__test__range),$O19,4,1,ROM)</f>
        <v>-0.82764501218262798</v>
      </c>
      <c r="D19" s="50">
        <f ca="1"/>
        <v>-0.82764501218262798</v>
      </c>
      <c r="E19" s="50">
        <f ca="1"/>
        <v>-0.82764501218262798</v>
      </c>
      <c r="F19" s="50">
        <f ca="1"/>
        <v>-0.82764501218262798</v>
      </c>
      <c r="G19" s="75">
        <f ca="1"/>
        <v>-0.82764501218262798</v>
      </c>
      <c r="H19" s="50"/>
      <c r="I19" s="74">
        <f ca="1"/>
        <v>-1.2685344456778789</v>
      </c>
      <c r="J19" s="76">
        <f t="array" aca="1" ref="J19:K19" ca="1">OFFSET(INDIRECT(__test__range),$O19,10,1,2)</f>
        <v>-0.88082624320079705</v>
      </c>
      <c r="K19" s="50">
        <f ca="1"/>
        <v>0.238274612717605</v>
      </c>
      <c r="L19" s="51">
        <f t="shared" ref="L19:L69" ca="1" si="2">(J19-I19)/K19</f>
        <v>1.6271485999080415</v>
      </c>
      <c r="N19" s="46" t="str">
        <f t="shared" si="0"/>
        <v>2:1</v>
      </c>
      <c r="O19" s="46">
        <f t="shared" ca="1" si="1"/>
        <v>136</v>
      </c>
    </row>
    <row r="20" spans="2:15" x14ac:dyDescent="0.25">
      <c r="B20" s="73">
        <v>2</v>
      </c>
      <c r="C20" s="74">
        <f t="array" aca="1" ref="C20:G20" ca="1">OFFSET(INDIRECT(__test__range),$O20,4,1,ROM)</f>
        <v>-0.58846016018726899</v>
      </c>
      <c r="D20" s="50">
        <f ca="1"/>
        <v>-0.58846016018726899</v>
      </c>
      <c r="E20" s="50">
        <f ca="1"/>
        <v>-0.58846016018726899</v>
      </c>
      <c r="F20" s="50">
        <f ca="1"/>
        <v>-0.58846016018726899</v>
      </c>
      <c r="G20" s="75">
        <f ca="1"/>
        <v>-0.58846016018726899</v>
      </c>
      <c r="H20" s="50"/>
      <c r="I20" s="74">
        <f ca="1"/>
        <v>-0.82375022636023909</v>
      </c>
      <c r="J20" s="76">
        <f t="array" aca="1" ref="J20:K20" ca="1">OFFSET(INDIRECT(__test__range),$O20,10,1,2)</f>
        <v>-0.59824107215123701</v>
      </c>
      <c r="K20" s="50">
        <f ca="1"/>
        <v>0.2367370290121</v>
      </c>
      <c r="L20" s="51">
        <f t="shared" ca="1" si="2"/>
        <v>0.9525723759821112</v>
      </c>
      <c r="N20" s="46" t="str">
        <f t="shared" si="0"/>
        <v>2:2</v>
      </c>
      <c r="O20" s="46">
        <f t="shared" ca="1" si="1"/>
        <v>116</v>
      </c>
    </row>
    <row r="21" spans="2:15" x14ac:dyDescent="0.25">
      <c r="B21" s="73">
        <v>3</v>
      </c>
      <c r="C21" s="74">
        <f t="array" aca="1" ref="C21:G21" ca="1">OFFSET(INDIRECT(__test__range),$O21,4,1,ROM)</f>
        <v>-0.58846016018726899</v>
      </c>
      <c r="D21" s="50">
        <f ca="1"/>
        <v>-0.58846016018726899</v>
      </c>
      <c r="E21" s="50">
        <f ca="1"/>
        <v>-0.58846016018726899</v>
      </c>
      <c r="F21" s="50">
        <f ca="1"/>
        <v>-0.58846016018726899</v>
      </c>
      <c r="G21" s="75">
        <f ca="1"/>
        <v>-0.58846016018726899</v>
      </c>
      <c r="H21" s="50"/>
      <c r="I21" s="74">
        <f ca="1"/>
        <v>-0.82479801121605345</v>
      </c>
      <c r="J21" s="76">
        <f t="array" aca="1" ref="J21:K21" ca="1">OFFSET(INDIRECT(__test__range),$O21,10,1,2)</f>
        <v>-0.59824107215123701</v>
      </c>
      <c r="K21" s="50">
        <f ca="1"/>
        <v>0.2367370290121</v>
      </c>
      <c r="L21" s="51">
        <f t="shared" ca="1" si="2"/>
        <v>0.95699832007791552</v>
      </c>
      <c r="N21" s="46" t="str">
        <f t="shared" si="0"/>
        <v>2:3</v>
      </c>
      <c r="O21" s="46">
        <f t="shared" ca="1" si="1"/>
        <v>138</v>
      </c>
    </row>
    <row r="22" spans="2:15" x14ac:dyDescent="0.25">
      <c r="B22" s="73">
        <v>4</v>
      </c>
      <c r="C22" s="74">
        <f t="array" aca="1" ref="C22:G22" ca="1">OFFSET(INDIRECT(__test__range),$O22,4,1,ROM)</f>
        <v>-0.349275313573568</v>
      </c>
      <c r="D22" s="50">
        <f ca="1"/>
        <v>-0.349275313573568</v>
      </c>
      <c r="E22" s="50">
        <f ca="1"/>
        <v>-0.349275313573568</v>
      </c>
      <c r="F22" s="50">
        <f ca="1"/>
        <v>-0.349275313573568</v>
      </c>
      <c r="G22" s="75">
        <f ca="1"/>
        <v>-0.349275313573568</v>
      </c>
      <c r="H22" s="50"/>
      <c r="I22" s="74">
        <f ca="1"/>
        <v>-0.36362001338832439</v>
      </c>
      <c r="J22" s="76">
        <f t="array" aca="1" ref="J22:K22" ca="1">OFFSET(INDIRECT(__test__range),$O22,10,1,2)</f>
        <v>-0.32027899411088601</v>
      </c>
      <c r="K22" s="50">
        <f ca="1"/>
        <v>0.23570832399480399</v>
      </c>
      <c r="L22" s="51">
        <f t="shared" ca="1" si="2"/>
        <v>0.18387564148304666</v>
      </c>
      <c r="N22" s="46" t="str">
        <f t="shared" si="0"/>
        <v>2:4</v>
      </c>
      <c r="O22" s="46">
        <f t="shared" ca="1" si="1"/>
        <v>122</v>
      </c>
    </row>
    <row r="23" spans="2:15" x14ac:dyDescent="0.25">
      <c r="B23" s="73">
        <v>5</v>
      </c>
      <c r="C23" s="74">
        <f t="array" aca="1" ref="C23:G23" ca="1">OFFSET(INDIRECT(__test__range),$O23,4,1,ROM)</f>
        <v>-0.110090461578208</v>
      </c>
      <c r="D23" s="50">
        <f ca="1"/>
        <v>-0.110090461578208</v>
      </c>
      <c r="E23" s="50">
        <f ca="1"/>
        <v>-0.110090461578208</v>
      </c>
      <c r="F23" s="50">
        <f ca="1"/>
        <v>-0.110090461578208</v>
      </c>
      <c r="G23" s="75">
        <f ca="1"/>
        <v>-0.110090461578208</v>
      </c>
      <c r="H23" s="50"/>
      <c r="I23" s="74">
        <f ca="1"/>
        <v>9.9125753467000394E-2</v>
      </c>
      <c r="J23" s="76">
        <f t="array" aca="1" ref="J23:K23" ca="1">OFFSET(INDIRECT(__test__range),$O23,10,1,2)</f>
        <v>-5.1358109205853701E-2</v>
      </c>
      <c r="K23" s="50">
        <f ca="1"/>
        <v>0.235144498184962</v>
      </c>
      <c r="L23" s="51">
        <f t="shared" ca="1" si="2"/>
        <v>-0.63996335799651671</v>
      </c>
      <c r="N23" s="46" t="str">
        <f t="shared" si="0"/>
        <v>2:5</v>
      </c>
      <c r="O23" s="46">
        <f t="shared" ca="1" si="1"/>
        <v>153</v>
      </c>
    </row>
    <row r="24" spans="2:15" x14ac:dyDescent="0.25">
      <c r="B24" s="73">
        <v>6</v>
      </c>
      <c r="C24" s="74">
        <f t="array" aca="1" ref="C24:G24" ca="1">OFFSET(INDIRECT(__test__range),$O24,4,1,ROM)</f>
        <v>0.129094385035492</v>
      </c>
      <c r="D24" s="50">
        <f ca="1"/>
        <v>0.129094385035492</v>
      </c>
      <c r="E24" s="50">
        <f ca="1"/>
        <v>0.129094385035492</v>
      </c>
      <c r="F24" s="50">
        <f ca="1"/>
        <v>0.129094385035492</v>
      </c>
      <c r="G24" s="75">
        <f ca="1"/>
        <v>0.129094385035492</v>
      </c>
      <c r="H24" s="50"/>
      <c r="I24" s="74">
        <f ca="1"/>
        <v>0.45649515131449514</v>
      </c>
      <c r="J24" s="76">
        <f t="array" aca="1" ref="J24:K24" ca="1">OFFSET(INDIRECT(__test__range),$O24,10,1,2)</f>
        <v>0.204320774586712</v>
      </c>
      <c r="K24" s="50">
        <f ca="1"/>
        <v>0.234934523409668</v>
      </c>
      <c r="L24" s="51">
        <f t="shared" ca="1" si="2"/>
        <v>-1.0733815237876005</v>
      </c>
      <c r="N24" s="46" t="str">
        <f t="shared" si="0"/>
        <v>2:6</v>
      </c>
      <c r="O24" s="46">
        <f t="shared" ca="1" si="1"/>
        <v>142</v>
      </c>
    </row>
    <row r="25" spans="2:15" x14ac:dyDescent="0.25">
      <c r="B25" s="73">
        <v>7</v>
      </c>
      <c r="C25" s="74">
        <f t="array" aca="1" ref="C25:G25" ca="1">OFFSET(INDIRECT(__test__range),$O25,4,1,ROM)</f>
        <v>0.36827923703085103</v>
      </c>
      <c r="D25" s="50">
        <f ca="1"/>
        <v>0.36827923703085103</v>
      </c>
      <c r="E25" s="50">
        <f ca="1"/>
        <v>0.36827923703085103</v>
      </c>
      <c r="F25" s="50">
        <f ca="1"/>
        <v>0.36827923703085103</v>
      </c>
      <c r="G25" s="75">
        <f ca="1"/>
        <v>0.36827923703085103</v>
      </c>
      <c r="H25" s="50"/>
      <c r="I25" s="74">
        <f ca="1"/>
        <v>0.62010235643829015</v>
      </c>
      <c r="J25" s="76">
        <f t="array" aca="1" ref="J25:K25" ca="1">OFFSET(INDIRECT(__test__range),$O25,10,1,2)</f>
        <v>0.442889362769259</v>
      </c>
      <c r="K25" s="50">
        <f ca="1"/>
        <v>0.234985299951706</v>
      </c>
      <c r="L25" s="51">
        <f t="shared" ca="1" si="2"/>
        <v>-0.75414501973294423</v>
      </c>
      <c r="N25" s="46" t="str">
        <f t="shared" si="0"/>
        <v>2:7</v>
      </c>
      <c r="O25" s="46">
        <f t="shared" ca="1" si="1"/>
        <v>112</v>
      </c>
    </row>
    <row r="26" spans="2:15" x14ac:dyDescent="0.25">
      <c r="B26" s="73">
        <v>8</v>
      </c>
      <c r="C26" s="74">
        <f t="array" aca="1" ref="C26:G26" ca="1">OFFSET(INDIRECT(__test__range),$O26,4,1,ROM)</f>
        <v>0.60746408364455295</v>
      </c>
      <c r="D26" s="50">
        <f ca="1"/>
        <v>0.60746408364455295</v>
      </c>
      <c r="E26" s="50">
        <f ca="1"/>
        <v>0.60746408364455295</v>
      </c>
      <c r="F26" s="50">
        <f ca="1"/>
        <v>0.60746408364455295</v>
      </c>
      <c r="G26" s="75">
        <f ca="1"/>
        <v>0.60746408364455295</v>
      </c>
      <c r="H26" s="50"/>
      <c r="I26" s="74">
        <f ca="1"/>
        <v>0.68114665840078881</v>
      </c>
      <c r="J26" s="76">
        <f t="array" aca="1" ref="J26:K26" ca="1">OFFSET(INDIRECT(__test__range),$O26,10,1,2)</f>
        <v>0.66091656433991697</v>
      </c>
      <c r="K26" s="50">
        <f ca="1"/>
        <v>0.23534600839488001</v>
      </c>
      <c r="L26" s="51">
        <f t="shared" ca="1" si="2"/>
        <v>-8.5958942744966252E-2</v>
      </c>
      <c r="N26" s="46" t="str">
        <f t="shared" si="0"/>
        <v>2:8</v>
      </c>
      <c r="O26" s="46">
        <f t="shared" ca="1" si="1"/>
        <v>120</v>
      </c>
    </row>
    <row r="27" spans="2:15" x14ac:dyDescent="0.25">
      <c r="B27" s="73">
        <v>9</v>
      </c>
      <c r="C27" s="74">
        <f t="array" aca="1" ref="C27:G27" ca="1">OFFSET(INDIRECT(__test__range),$O27,4,1,ROM)</f>
        <v>0.84664893563991195</v>
      </c>
      <c r="D27" s="50">
        <f ca="1"/>
        <v>0.84664893563991195</v>
      </c>
      <c r="E27" s="50">
        <f ca="1"/>
        <v>0.84664893563991195</v>
      </c>
      <c r="F27" s="50">
        <f ca="1"/>
        <v>0.84664893563991195</v>
      </c>
      <c r="G27" s="75">
        <f ca="1"/>
        <v>0.84664893563991195</v>
      </c>
      <c r="H27" s="50"/>
      <c r="I27" s="74">
        <f ca="1"/>
        <v>0.69953566812857337</v>
      </c>
      <c r="J27" s="76">
        <f t="array" aca="1" ref="J27:K27" ca="1">OFFSET(INDIRECT(__test__range),$O27,10,1,2)</f>
        <v>0.85549868586642197</v>
      </c>
      <c r="K27" s="50">
        <f ca="1"/>
        <v>0.23635877263580801</v>
      </c>
      <c r="L27" s="51">
        <f t="shared" ca="1" si="2"/>
        <v>0.65985711466763819</v>
      </c>
      <c r="N27" s="46" t="str">
        <f t="shared" si="0"/>
        <v>2:9</v>
      </c>
      <c r="O27" s="46">
        <f t="shared" ca="1" si="1"/>
        <v>110</v>
      </c>
    </row>
    <row r="28" spans="2:15" x14ac:dyDescent="0.25">
      <c r="B28" s="73">
        <v>10</v>
      </c>
      <c r="C28" s="74">
        <f t="array" aca="1" ref="C28:G28" ca="1">OFFSET(INDIRECT(__test__range),$O28,4,1,ROM)</f>
        <v>1.0858337822536099</v>
      </c>
      <c r="D28" s="50">
        <f ca="1"/>
        <v>1.0858337822536099</v>
      </c>
      <c r="E28" s="50">
        <f ca="1"/>
        <v>1.0858337822536099</v>
      </c>
      <c r="F28" s="50">
        <f ca="1"/>
        <v>1.0858337822536099</v>
      </c>
      <c r="G28" s="75">
        <f ca="1"/>
        <v>1.0858337822536099</v>
      </c>
      <c r="H28" s="50"/>
      <c r="I28" s="74">
        <f ca="1"/>
        <v>0.69498496914200902</v>
      </c>
      <c r="J28" s="76">
        <f t="array" aca="1" ref="J28:K28" ca="1">OFFSET(INDIRECT(__test__range),$O28,10,1,2)</f>
        <v>1.0243314403086301</v>
      </c>
      <c r="K28" s="50">
        <f ca="1"/>
        <v>0.238812547980738</v>
      </c>
      <c r="L28" s="51">
        <f t="shared" ca="1" si="2"/>
        <v>1.3791003611467907</v>
      </c>
      <c r="N28" s="46" t="str">
        <f t="shared" si="0"/>
        <v>2:10</v>
      </c>
      <c r="O28" s="46">
        <f t="shared" ca="1" si="1"/>
        <v>146</v>
      </c>
    </row>
    <row r="29" spans="2:15" x14ac:dyDescent="0.25">
      <c r="B29" s="73">
        <v>11</v>
      </c>
      <c r="C29" s="74">
        <f t="array" aca="1" ref="C29:G29" ca="1">OFFSET(INDIRECT(__test__range),$O29,4,1,ROM)</f>
        <v>-1.2819963615824299</v>
      </c>
      <c r="D29" s="50">
        <f ca="1"/>
        <v>-1.2819963615824299</v>
      </c>
      <c r="E29" s="50">
        <f ca="1"/>
        <v>-1.2819963615824299</v>
      </c>
      <c r="F29" s="50">
        <f ca="1"/>
        <v>-1.2819963615824299</v>
      </c>
      <c r="G29" s="75">
        <f ca="1"/>
        <v>-1.2819963615824299</v>
      </c>
      <c r="H29" s="50"/>
      <c r="I29" s="74">
        <f ca="1"/>
        <v>-1.5353297685955327</v>
      </c>
      <c r="J29" s="76">
        <f t="array" aca="1" ref="J29:K29" ca="1">OFFSET(INDIRECT(__test__range),$O29,10,1,2)</f>
        <v>-1.4142103612156101</v>
      </c>
      <c r="K29" s="50">
        <f ca="1"/>
        <v>0.24230984158677099</v>
      </c>
      <c r="L29" s="51">
        <f t="shared" ca="1" si="2"/>
        <v>0.49985343800635468</v>
      </c>
      <c r="N29" s="46" t="str">
        <f t="shared" si="0"/>
        <v>2:11</v>
      </c>
      <c r="O29" s="46">
        <f t="shared" ca="1" si="1"/>
        <v>113</v>
      </c>
    </row>
    <row r="30" spans="2:15" x14ac:dyDescent="0.25">
      <c r="B30" s="73">
        <v>12</v>
      </c>
      <c r="C30" s="74">
        <f t="array" aca="1" ref="C30:G30" ca="1">OFFSET(INDIRECT(__test__range),$O30,4,1,ROM)</f>
        <v>-0.97065639484412602</v>
      </c>
      <c r="D30" s="50">
        <f ca="1"/>
        <v>-0.97065639484412602</v>
      </c>
      <c r="E30" s="50">
        <f ca="1"/>
        <v>-0.97065639484412602</v>
      </c>
      <c r="F30" s="50">
        <f ca="1"/>
        <v>-0.97065639484412602</v>
      </c>
      <c r="G30" s="75">
        <f ca="1"/>
        <v>-0.97065639484412602</v>
      </c>
      <c r="H30" s="50"/>
      <c r="I30" s="74">
        <f ca="1"/>
        <v>-1.1362373704126894</v>
      </c>
      <c r="J30" s="76">
        <f t="array" aca="1" ref="J30:K30" ca="1">OFFSET(INDIRECT(__test__range),$O30,10,1,2)</f>
        <v>-1.05012848151119</v>
      </c>
      <c r="K30" s="50">
        <f ca="1"/>
        <v>0.23941651206987399</v>
      </c>
      <c r="L30" s="51">
        <f t="shared" ca="1" si="2"/>
        <v>0.35966144589212123</v>
      </c>
      <c r="N30" s="46" t="str">
        <f t="shared" si="0"/>
        <v>2:12</v>
      </c>
      <c r="O30" s="46">
        <f t="shared" ca="1" si="1"/>
        <v>140</v>
      </c>
    </row>
    <row r="31" spans="2:15" x14ac:dyDescent="0.25">
      <c r="B31" s="73">
        <v>13</v>
      </c>
      <c r="C31" s="74">
        <f t="array" aca="1" ref="C31:G31" ca="1">OFFSET(INDIRECT(__test__range),$O31,4,1,ROM)</f>
        <v>-0.66071650681570804</v>
      </c>
      <c r="D31" s="50">
        <f ca="1"/>
        <v>-0.66071650681570804</v>
      </c>
      <c r="E31" s="50">
        <f ca="1"/>
        <v>-0.66071650681570804</v>
      </c>
      <c r="F31" s="50">
        <f ca="1"/>
        <v>-0.66071650681570804</v>
      </c>
      <c r="G31" s="75">
        <f ca="1"/>
        <v>-0.66071650681570804</v>
      </c>
      <c r="H31" s="50"/>
      <c r="I31" s="74">
        <f ca="1"/>
        <v>-0.71452015729454421</v>
      </c>
      <c r="J31" s="76">
        <f t="array" aca="1" ref="J31:K31" ca="1">OFFSET(INDIRECT(__test__range),$O31,10,1,2)</f>
        <v>-0.68332683025889895</v>
      </c>
      <c r="K31" s="50">
        <f ca="1"/>
        <v>0.23714852632799399</v>
      </c>
      <c r="L31" s="51">
        <f t="shared" ca="1" si="2"/>
        <v>0.13153498155203619</v>
      </c>
      <c r="N31" s="46" t="str">
        <f t="shared" si="0"/>
        <v>2:13</v>
      </c>
      <c r="O31" s="46">
        <f t="shared" ca="1" si="1"/>
        <v>147</v>
      </c>
    </row>
    <row r="32" spans="2:15" x14ac:dyDescent="0.25">
      <c r="B32" s="73">
        <v>14</v>
      </c>
      <c r="C32" s="74">
        <f t="array" aca="1" ref="C32:G32" ca="1">OFFSET(INDIRECT(__test__range),$O32,4,1,ROM)</f>
        <v>-0.35217162474823499</v>
      </c>
      <c r="D32" s="50">
        <f ca="1"/>
        <v>-0.35217162474823499</v>
      </c>
      <c r="E32" s="50">
        <f ca="1"/>
        <v>-0.35217162474823499</v>
      </c>
      <c r="F32" s="50">
        <f ca="1"/>
        <v>-0.35217162474823499</v>
      </c>
      <c r="G32" s="75">
        <f ca="1"/>
        <v>-0.35217162474823499</v>
      </c>
      <c r="H32" s="50"/>
      <c r="I32" s="74">
        <f ca="1"/>
        <v>-0.25485101219802914</v>
      </c>
      <c r="J32" s="76">
        <f t="array" aca="1" ref="J32:K32" ca="1">OFFSET(INDIRECT(__test__range),$O32,10,1,2)</f>
        <v>-0.32359953022085097</v>
      </c>
      <c r="K32" s="50">
        <f ca="1"/>
        <v>0.23571781901434799</v>
      </c>
      <c r="L32" s="51">
        <f t="shared" ca="1" si="2"/>
        <v>-0.29165600763783223</v>
      </c>
      <c r="N32" s="46" t="str">
        <f t="shared" si="0"/>
        <v>2:14</v>
      </c>
      <c r="O32" s="46">
        <f t="shared" ca="1" si="1"/>
        <v>139</v>
      </c>
    </row>
    <row r="33" spans="2:15" x14ac:dyDescent="0.25">
      <c r="B33" s="73">
        <v>15</v>
      </c>
      <c r="C33" s="74">
        <f t="array" aca="1" ref="C33:G33" ca="1">OFFSET(INDIRECT(__test__range),$O33,4,1,ROM)</f>
        <v>-4.50166758927594E-2</v>
      </c>
      <c r="D33" s="50">
        <f ca="1"/>
        <v>-4.50166758927594E-2</v>
      </c>
      <c r="E33" s="50">
        <f ca="1"/>
        <v>-4.50166758927594E-2</v>
      </c>
      <c r="F33" s="50">
        <f ca="1"/>
        <v>-4.50166758927594E-2</v>
      </c>
      <c r="G33" s="75">
        <f ca="1"/>
        <v>-4.50166758927594E-2</v>
      </c>
      <c r="H33" s="50"/>
      <c r="I33" s="74">
        <f ca="1"/>
        <v>0.22848445821038033</v>
      </c>
      <c r="J33" s="76">
        <f t="array" aca="1" ref="J33:K33" ca="1">OFFSET(INDIRECT(__test__range),$O33,10,1,2)</f>
        <v>1.9683745542440699E-2</v>
      </c>
      <c r="K33" s="50">
        <f ca="1"/>
        <v>0.23505746259281399</v>
      </c>
      <c r="L33" s="51">
        <f t="shared" ca="1" si="2"/>
        <v>-0.8882964631913921</v>
      </c>
      <c r="N33" s="46" t="str">
        <f t="shared" si="0"/>
        <v>2:15</v>
      </c>
      <c r="O33" s="46">
        <f t="shared" ca="1" si="1"/>
        <v>156</v>
      </c>
    </row>
    <row r="34" spans="2:15" x14ac:dyDescent="0.25">
      <c r="B34" s="73">
        <v>16</v>
      </c>
      <c r="C34" s="74">
        <f t="array" aca="1" ref="C34:G34" ca="1">OFFSET(INDIRECT(__test__range),$O34,4,1,ROM)</f>
        <v>0.26076355799756601</v>
      </c>
      <c r="D34" s="50">
        <f ca="1"/>
        <v>0.26076355799756601</v>
      </c>
      <c r="E34" s="50">
        <f ca="1"/>
        <v>0.26076355799756601</v>
      </c>
      <c r="F34" s="50">
        <f ca="1"/>
        <v>0.26076355799756601</v>
      </c>
      <c r="G34" s="75">
        <f ca="1"/>
        <v>0.26076355799756601</v>
      </c>
      <c r="H34" s="50"/>
      <c r="I34" s="74">
        <f ca="1"/>
        <v>0.55846511618971395</v>
      </c>
      <c r="J34" s="76">
        <f t="array" aca="1" ref="J34:K34" ca="1">OFFSET(INDIRECT(__test__range),$O34,10,1,2)</f>
        <v>0.337998354468108</v>
      </c>
      <c r="K34" s="50">
        <f ca="1"/>
        <v>0.23493205982978599</v>
      </c>
      <c r="L34" s="51">
        <f t="shared" ca="1" si="2"/>
        <v>-0.93842773898692033</v>
      </c>
      <c r="N34" s="46" t="str">
        <f t="shared" si="0"/>
        <v>2:16</v>
      </c>
      <c r="O34" s="46">
        <f t="shared" ca="1" si="1"/>
        <v>126</v>
      </c>
    </row>
    <row r="35" spans="2:15" x14ac:dyDescent="0.25">
      <c r="B35" s="73">
        <v>17</v>
      </c>
      <c r="C35" s="74">
        <f t="array" aca="1" ref="C35:G35" ca="1">OFFSET(INDIRECT(__test__range),$O35,4,1,ROM)</f>
        <v>0.56517414967169</v>
      </c>
      <c r="D35" s="50">
        <f ca="1"/>
        <v>0.56517414967169</v>
      </c>
      <c r="E35" s="50">
        <f ca="1"/>
        <v>0.56517414967169</v>
      </c>
      <c r="F35" s="50">
        <f ca="1"/>
        <v>0.56517414967169</v>
      </c>
      <c r="G35" s="75">
        <f ca="1"/>
        <v>0.56517414967169</v>
      </c>
      <c r="H35" s="50"/>
      <c r="I35" s="74">
        <f ca="1"/>
        <v>0.70555300004551136</v>
      </c>
      <c r="J35" s="76">
        <f t="array" aca="1" ref="J35:K35" ca="1">OFFSET(INDIRECT(__test__range),$O35,10,1,2)</f>
        <v>0.62399822045051301</v>
      </c>
      <c r="K35" s="50">
        <f ca="1"/>
        <v>0.23524952945048</v>
      </c>
      <c r="L35" s="51">
        <f t="shared" ca="1" si="2"/>
        <v>-0.34667350785143919</v>
      </c>
      <c r="N35" s="46" t="str">
        <f t="shared" si="0"/>
        <v>2:17</v>
      </c>
      <c r="O35" s="46">
        <f t="shared" ca="1" si="1"/>
        <v>114</v>
      </c>
    </row>
    <row r="36" spans="2:15" x14ac:dyDescent="0.25">
      <c r="B36" s="73">
        <v>18</v>
      </c>
      <c r="C36" s="74">
        <f t="array" aca="1" ref="C36:G36" ca="1">OFFSET(INDIRECT(__test__range),$O36,4,1,ROM)</f>
        <v>0.86823031737646195</v>
      </c>
      <c r="D36" s="50">
        <f ca="1"/>
        <v>0.86823031737646195</v>
      </c>
      <c r="E36" s="50">
        <f ca="1"/>
        <v>0.86823031737646195</v>
      </c>
      <c r="F36" s="50">
        <f ca="1"/>
        <v>0.86823031737646195</v>
      </c>
      <c r="G36" s="75">
        <f ca="1"/>
        <v>0.86823031737646195</v>
      </c>
      <c r="H36" s="50"/>
      <c r="I36" s="74">
        <f ca="1"/>
        <v>0.78715371891710972</v>
      </c>
      <c r="J36" s="76">
        <f t="array" aca="1" ref="J36:K36" ca="1">OFFSET(INDIRECT(__test__range),$O36,10,1,2)</f>
        <v>0.87181854618119903</v>
      </c>
      <c r="K36" s="50">
        <f ca="1"/>
        <v>0.23650512053273101</v>
      </c>
      <c r="L36" s="51">
        <f t="shared" ca="1" si="2"/>
        <v>0.35798306215688108</v>
      </c>
      <c r="N36" s="46" t="str">
        <f t="shared" si="0"/>
        <v>2:18</v>
      </c>
      <c r="O36" s="46">
        <f t="shared" ca="1" si="1"/>
        <v>151</v>
      </c>
    </row>
    <row r="37" spans="2:15" x14ac:dyDescent="0.25">
      <c r="B37" s="73">
        <v>19</v>
      </c>
      <c r="C37" s="74">
        <f t="array" aca="1" ref="C37:G37" ca="1">OFFSET(INDIRECT(__test__range),$O37,4,1,ROM)</f>
        <v>1.16993713386082</v>
      </c>
      <c r="D37" s="50">
        <f ca="1"/>
        <v>1.16993713386082</v>
      </c>
      <c r="E37" s="50">
        <f ca="1"/>
        <v>1.16993713386082</v>
      </c>
      <c r="F37" s="50">
        <f ca="1"/>
        <v>1.16993713386082</v>
      </c>
      <c r="G37" s="75">
        <f ca="1"/>
        <v>1.16993713386082</v>
      </c>
      <c r="H37" s="50"/>
      <c r="I37" s="74">
        <f ca="1"/>
        <v>0.84190966336459427</v>
      </c>
      <c r="J37" s="76">
        <f t="array" aca="1" ref="J37:K37" ca="1">OFFSET(INDIRECT(__test__range),$O37,10,1,2)</f>
        <v>1.0772499761726699</v>
      </c>
      <c r="K37" s="50">
        <f ca="1"/>
        <v>0.24025082662417999</v>
      </c>
      <c r="L37" s="51">
        <f t="shared" ca="1" si="2"/>
        <v>0.97956088690680865</v>
      </c>
      <c r="N37" s="46" t="str">
        <f t="shared" si="0"/>
        <v>2:19</v>
      </c>
      <c r="O37" s="46">
        <f t="shared" ca="1" si="1"/>
        <v>127</v>
      </c>
    </row>
    <row r="38" spans="2:15" x14ac:dyDescent="0.25">
      <c r="B38" s="73">
        <v>20</v>
      </c>
      <c r="C38" s="74">
        <f t="array" aca="1" ref="C38:G38" ca="1">OFFSET(INDIRECT(__test__range),$O38,4,1,ROM)</f>
        <v>1.47029967187373</v>
      </c>
      <c r="D38" s="50">
        <f ca="1"/>
        <v>1.47029967187373</v>
      </c>
      <c r="E38" s="50">
        <f ca="1"/>
        <v>1.47029967187373</v>
      </c>
      <c r="F38" s="50">
        <f ca="1"/>
        <v>1.47029967187373</v>
      </c>
      <c r="G38" s="75">
        <f ca="1"/>
        <v>1.47029967187373</v>
      </c>
      <c r="H38" s="50"/>
      <c r="I38" s="74">
        <f ca="1"/>
        <v>0.88408027866651206</v>
      </c>
      <c r="J38" s="76">
        <f t="array" aca="1" ref="J38:K38" ca="1">OFFSET(INDIRECT(__test__range),$O38,10,1,2)</f>
        <v>1.2378464942969001</v>
      </c>
      <c r="K38" s="50">
        <f ca="1"/>
        <v>0.24937430365921001</v>
      </c>
      <c r="L38" s="51">
        <f t="shared" ca="1" si="2"/>
        <v>1.4186153522611453</v>
      </c>
      <c r="N38" s="46" t="str">
        <f t="shared" si="0"/>
        <v>2:20</v>
      </c>
      <c r="O38" s="46">
        <f t="shared" ca="1" si="1"/>
        <v>134</v>
      </c>
    </row>
    <row r="39" spans="2:15" x14ac:dyDescent="0.25">
      <c r="B39" s="73">
        <v>21</v>
      </c>
      <c r="C39" s="74">
        <f t="array" aca="1" ref="C39:G39" ca="1">OFFSET(INDIRECT(__test__range),$O39,4,1,ROM)</f>
        <v>-3.16685598934315</v>
      </c>
      <c r="D39" s="50">
        <f ca="1"/>
        <v>-3.16685598934315</v>
      </c>
      <c r="E39" s="50">
        <f ca="1"/>
        <v>-3.16685598934315</v>
      </c>
      <c r="F39" s="50">
        <f ca="1"/>
        <v>-3.16685598934315</v>
      </c>
      <c r="G39" s="75">
        <f ca="1"/>
        <v>-3.16685598934315</v>
      </c>
      <c r="H39" s="50"/>
      <c r="I39" s="74">
        <f ca="1"/>
        <v>-3.2325230639267288</v>
      </c>
      <c r="J39" s="76">
        <f t="array" aca="1" ref="J39:K39" ca="1">OFFSET(INDIRECT(__test__range),$O39,10,1,2)</f>
        <v>-3.0408562389520601</v>
      </c>
      <c r="K39" s="50">
        <f ca="1"/>
        <v>0.2937136010193</v>
      </c>
      <c r="L39" s="51">
        <f t="shared" ca="1" si="2"/>
        <v>0.65256366851759862</v>
      </c>
      <c r="N39" s="46" t="str">
        <f t="shared" si="0"/>
        <v>2:21</v>
      </c>
      <c r="O39" s="46">
        <f t="shared" ca="1" si="1"/>
        <v>157</v>
      </c>
    </row>
    <row r="40" spans="2:15" x14ac:dyDescent="0.25">
      <c r="B40" s="73">
        <v>22</v>
      </c>
      <c r="C40" s="74">
        <f t="array" aca="1" ref="C40:G40" ca="1">OFFSET(INDIRECT(__test__range),$O40,4,1,ROM)</f>
        <v>-2.6210926173432898</v>
      </c>
      <c r="D40" s="50">
        <f ca="1"/>
        <v>-2.6210926173432898</v>
      </c>
      <c r="E40" s="50">
        <f ca="1"/>
        <v>-2.6210926173432898</v>
      </c>
      <c r="F40" s="50">
        <f ca="1"/>
        <v>-2.6210926173432898</v>
      </c>
      <c r="G40" s="75">
        <f ca="1"/>
        <v>-2.6210926173432898</v>
      </c>
      <c r="H40" s="50"/>
      <c r="I40" s="74">
        <f ca="1"/>
        <v>-2.6050501505807913</v>
      </c>
      <c r="J40" s="76">
        <f t="array" aca="1" ref="J40:K40" ca="1">OFFSET(INDIRECT(__test__range),$O40,10,1,2)</f>
        <v>-2.71593616755252</v>
      </c>
      <c r="K40" s="50">
        <f ca="1"/>
        <v>0.261311402729759</v>
      </c>
      <c r="L40" s="51">
        <f t="shared" ca="1" si="2"/>
        <v>-0.42434434859470704</v>
      </c>
      <c r="N40" s="46" t="str">
        <f t="shared" si="0"/>
        <v>2:22</v>
      </c>
      <c r="O40" s="46">
        <f t="shared" ca="1" si="1"/>
        <v>129</v>
      </c>
    </row>
    <row r="41" spans="2:15" x14ac:dyDescent="0.25">
      <c r="B41" s="73">
        <v>23</v>
      </c>
      <c r="C41" s="74">
        <f t="array" aca="1" ref="C41:G41" ca="1">OFFSET(INDIRECT(__test__range),$O41,4,1,ROM)</f>
        <v>-2.0753292330637598</v>
      </c>
      <c r="D41" s="50">
        <f ca="1"/>
        <v>-2.0753292330637598</v>
      </c>
      <c r="E41" s="50">
        <f ca="1"/>
        <v>-2.0753292330637598</v>
      </c>
      <c r="F41" s="50">
        <f ca="1"/>
        <v>-2.0753292330637598</v>
      </c>
      <c r="G41" s="75">
        <f ca="1"/>
        <v>-2.0753292330637598</v>
      </c>
      <c r="H41" s="50"/>
      <c r="I41" s="74">
        <f ca="1"/>
        <v>-1.9806885281500195</v>
      </c>
      <c r="J41" s="76">
        <f t="array" aca="1" ref="J41:K41" ca="1">OFFSET(INDIRECT(__test__range),$O41,10,1,2)</f>
        <v>-2.25791497814597</v>
      </c>
      <c r="K41" s="50">
        <f ca="1"/>
        <v>0.25058708575118899</v>
      </c>
      <c r="L41" s="51">
        <f t="shared" ca="1" si="2"/>
        <v>-1.1063078097776038</v>
      </c>
      <c r="N41" s="46" t="str">
        <f t="shared" si="0"/>
        <v>2:23</v>
      </c>
      <c r="O41" s="46">
        <f t="shared" ca="1" si="1"/>
        <v>107</v>
      </c>
    </row>
    <row r="42" spans="2:15" x14ac:dyDescent="0.25">
      <c r="B42" s="73">
        <v>24</v>
      </c>
      <c r="C42" s="74">
        <f t="array" aca="1" ref="C42:G42" ca="1">OFFSET(INDIRECT(__test__range),$O42,4,1,ROM)</f>
        <v>-1.52956586106391</v>
      </c>
      <c r="D42" s="50">
        <f ca="1"/>
        <v>-1.52956586106391</v>
      </c>
      <c r="E42" s="50">
        <f ca="1"/>
        <v>-1.52956586106391</v>
      </c>
      <c r="F42" s="50">
        <f ca="1"/>
        <v>-1.52956586106391</v>
      </c>
      <c r="G42" s="75">
        <f ca="1"/>
        <v>-1.52956586106391</v>
      </c>
      <c r="H42" s="50"/>
      <c r="I42" s="74">
        <f ca="1"/>
        <v>-1.3625282713020563</v>
      </c>
      <c r="J42" s="76">
        <f t="array" aca="1" ref="J42:K42" ca="1">OFFSET(INDIRECT(__test__range),$O42,10,1,2)</f>
        <v>-1.69415240803707</v>
      </c>
      <c r="K42" s="50">
        <f ca="1"/>
        <v>0.24480055770954401</v>
      </c>
      <c r="L42" s="51">
        <f t="shared" ca="1" si="2"/>
        <v>-1.3546706749274888</v>
      </c>
      <c r="N42" s="46" t="str">
        <f t="shared" si="0"/>
        <v>2:24</v>
      </c>
      <c r="O42" s="46">
        <f t="shared" ca="1" si="1"/>
        <v>123</v>
      </c>
    </row>
    <row r="43" spans="2:15" x14ac:dyDescent="0.25">
      <c r="B43" s="73">
        <v>25</v>
      </c>
      <c r="C43" s="74">
        <f t="array" aca="1" ref="C43:G43" ca="1">OFFSET(INDIRECT(__test__range),$O43,4,1,ROM)</f>
        <v>-0.98380247678438304</v>
      </c>
      <c r="D43" s="50">
        <f ca="1"/>
        <v>-0.98380247678438304</v>
      </c>
      <c r="E43" s="50">
        <f ca="1"/>
        <v>-0.98380247678438304</v>
      </c>
      <c r="F43" s="50">
        <f ca="1"/>
        <v>-0.98380247678438304</v>
      </c>
      <c r="G43" s="75">
        <f ca="1"/>
        <v>-0.98380247678438304</v>
      </c>
      <c r="H43" s="50"/>
      <c r="I43" s="74">
        <f ca="1"/>
        <v>-0.75590917454542872</v>
      </c>
      <c r="J43" s="76">
        <f t="array" aca="1" ref="J43:K43" ca="1">OFFSET(INDIRECT(__test__range),$O43,10,1,2)</f>
        <v>-1.0656594000283299</v>
      </c>
      <c r="K43" s="50">
        <f ca="1"/>
        <v>0.23952866443762</v>
      </c>
      <c r="L43" s="51">
        <f t="shared" ca="1" si="2"/>
        <v>-1.2931655850465817</v>
      </c>
      <c r="N43" s="46" t="str">
        <f t="shared" si="0"/>
        <v>2:25</v>
      </c>
      <c r="O43" s="46">
        <f t="shared" ca="1" si="1"/>
        <v>131</v>
      </c>
    </row>
    <row r="44" spans="2:15" x14ac:dyDescent="0.25">
      <c r="B44" s="73">
        <v>26</v>
      </c>
      <c r="C44" s="74">
        <f t="array" aca="1" ref="C44:G44" ca="1">OFFSET(INDIRECT(__test__range),$O44,4,1,ROM)</f>
        <v>-0.43803910478452801</v>
      </c>
      <c r="D44" s="50">
        <f ca="1"/>
        <v>-0.43803910478452801</v>
      </c>
      <c r="E44" s="50">
        <f ca="1"/>
        <v>-0.43803910478452801</v>
      </c>
      <c r="F44" s="50">
        <f ca="1"/>
        <v>-0.43803910478452801</v>
      </c>
      <c r="G44" s="75">
        <f ca="1"/>
        <v>-0.43803910478452801</v>
      </c>
      <c r="H44" s="50"/>
      <c r="I44" s="74">
        <f ca="1"/>
        <v>-0.16792246286726165</v>
      </c>
      <c r="J44" s="76">
        <f t="array" aca="1" ref="J44:K44" ca="1">OFFSET(INDIRECT(__test__range),$O44,10,1,2)</f>
        <v>-0.422610480548197</v>
      </c>
      <c r="K44" s="50">
        <f ca="1"/>
        <v>0.23603142504564201</v>
      </c>
      <c r="L44" s="51">
        <f t="shared" ca="1" si="2"/>
        <v>-1.0790428335196709</v>
      </c>
      <c r="N44" s="46" t="str">
        <f t="shared" si="0"/>
        <v>2:26</v>
      </c>
      <c r="O44" s="46">
        <f t="shared" ca="1" si="1"/>
        <v>109</v>
      </c>
    </row>
    <row r="45" spans="2:15" x14ac:dyDescent="0.25">
      <c r="B45" s="73">
        <v>27</v>
      </c>
      <c r="C45" s="74">
        <f t="array" aca="1" ref="C45:G45" ca="1">OFFSET(INDIRECT(__test__range),$O45,4,1,ROM)</f>
        <v>0.107724279495001</v>
      </c>
      <c r="D45" s="50">
        <f ca="1"/>
        <v>0.107724279495001</v>
      </c>
      <c r="E45" s="50">
        <f ca="1"/>
        <v>0.107724279495001</v>
      </c>
      <c r="F45" s="50">
        <f ca="1"/>
        <v>0.107724279495001</v>
      </c>
      <c r="G45" s="75">
        <f ca="1"/>
        <v>0.107724279495001</v>
      </c>
      <c r="H45" s="50"/>
      <c r="I45" s="74">
        <f ca="1"/>
        <v>0.38776163459128865</v>
      </c>
      <c r="J45" s="76">
        <f t="array" aca="1" ref="J45:K45" ca="1">OFFSET(INDIRECT(__test__range),$O45,10,1,2)</f>
        <v>0.18211872395732601</v>
      </c>
      <c r="K45" s="50">
        <f ca="1"/>
        <v>0.234941890483225</v>
      </c>
      <c r="L45" s="51">
        <f t="shared" ca="1" si="2"/>
        <v>-0.87529265305135384</v>
      </c>
      <c r="N45" s="46" t="str">
        <f t="shared" si="0"/>
        <v>2:27</v>
      </c>
      <c r="O45" s="46">
        <f t="shared" ca="1" si="1"/>
        <v>118</v>
      </c>
    </row>
    <row r="46" spans="2:15" x14ac:dyDescent="0.25">
      <c r="B46" s="73">
        <v>28</v>
      </c>
      <c r="C46" s="74">
        <f t="array" aca="1" ref="C46:G46" ca="1">OFFSET(INDIRECT(__test__range),$O46,4,1,ROM)</f>
        <v>0.33530953171068001</v>
      </c>
      <c r="D46" s="50">
        <f ca="1"/>
        <v>0.33530953171068001</v>
      </c>
      <c r="E46" s="50">
        <f ca="1"/>
        <v>0.33530953171068001</v>
      </c>
      <c r="F46" s="50">
        <f ca="1"/>
        <v>0.33530953171068001</v>
      </c>
      <c r="G46" s="75">
        <f ca="1"/>
        <v>0.33530953171068001</v>
      </c>
      <c r="H46" s="50"/>
      <c r="I46" s="74">
        <f ca="1"/>
        <v>0.60564143656858904</v>
      </c>
      <c r="J46" s="76">
        <f t="array" aca="1" ref="J46:K46" ca="1">OFFSET(INDIRECT(__test__range),$O46,10,1,2)</f>
        <v>0.41115302693985001</v>
      </c>
      <c r="K46" s="50">
        <f ca="1"/>
        <v>0.23496335388203601</v>
      </c>
      <c r="L46" s="51">
        <f t="shared" ca="1" si="2"/>
        <v>-0.82773933217850837</v>
      </c>
      <c r="N46" s="46" t="str">
        <f t="shared" si="0"/>
        <v>2:28</v>
      </c>
      <c r="O46" s="46">
        <f t="shared" ca="1" si="1"/>
        <v>155</v>
      </c>
    </row>
    <row r="47" spans="2:15" x14ac:dyDescent="0.25">
      <c r="B47" s="73">
        <v>29</v>
      </c>
      <c r="C47" s="74">
        <f t="array" aca="1" ref="C47:G47" ca="1">OFFSET(INDIRECT(__test__range),$O47,4,1,ROM)</f>
        <v>0.65348765149485599</v>
      </c>
      <c r="D47" s="50">
        <f ca="1"/>
        <v>0.65348765149485599</v>
      </c>
      <c r="E47" s="50">
        <f ca="1"/>
        <v>0.65348765149485599</v>
      </c>
      <c r="F47" s="50">
        <f ca="1"/>
        <v>0.65348765149485599</v>
      </c>
      <c r="G47" s="75">
        <f ca="1"/>
        <v>0.65348765149485599</v>
      </c>
      <c r="H47" s="50"/>
      <c r="I47" s="74">
        <f ca="1"/>
        <v>0.88681871663019651</v>
      </c>
      <c r="J47" s="76">
        <f t="array" aca="1" ref="J47:K47" ca="1">OFFSET(INDIRECT(__test__range),$O47,10,1,2)</f>
        <v>0.70025925648601695</v>
      </c>
      <c r="K47" s="50">
        <f ca="1"/>
        <v>0.235472974239716</v>
      </c>
      <c r="L47" s="51">
        <f t="shared" ca="1" si="2"/>
        <v>-0.79227546492982448</v>
      </c>
      <c r="N47" s="46" t="str">
        <f t="shared" si="0"/>
        <v>2:29</v>
      </c>
      <c r="O47" s="46">
        <f t="shared" ca="1" si="1"/>
        <v>150</v>
      </c>
    </row>
    <row r="48" spans="2:15" x14ac:dyDescent="0.25">
      <c r="B48" s="73">
        <v>30</v>
      </c>
      <c r="C48" s="74">
        <f t="array" aca="1" ref="C48:G48" ca="1">OFFSET(INDIRECT(__test__range),$O48,4,1,ROM)</f>
        <v>1.19925103577438</v>
      </c>
      <c r="D48" s="50">
        <f ca="1"/>
        <v>1.19925103577438</v>
      </c>
      <c r="E48" s="50">
        <f ca="1"/>
        <v>1.19925103577438</v>
      </c>
      <c r="F48" s="50">
        <f ca="1"/>
        <v>1.19925103577438</v>
      </c>
      <c r="G48" s="75">
        <f ca="1"/>
        <v>1.19925103577438</v>
      </c>
      <c r="H48" s="50"/>
      <c r="I48" s="74">
        <f ca="1"/>
        <v>1.2992048220275807</v>
      </c>
      <c r="J48" s="76">
        <f t="array" aca="1" ref="J48:K48" ca="1">OFFSET(INDIRECT(__test__range),$O48,10,1,2)</f>
        <v>1.09488693070049</v>
      </c>
      <c r="K48" s="50">
        <f ca="1"/>
        <v>0.24084552457636399</v>
      </c>
      <c r="L48" s="51">
        <f t="shared" ca="1" si="2"/>
        <v>-0.8483358438421319</v>
      </c>
      <c r="N48" s="46" t="str">
        <f t="shared" si="0"/>
        <v>2:30</v>
      </c>
      <c r="O48" s="46">
        <f t="shared" ca="1" si="1"/>
        <v>141</v>
      </c>
    </row>
    <row r="49" spans="2:15" x14ac:dyDescent="0.25">
      <c r="B49" s="73">
        <v>31</v>
      </c>
      <c r="C49" s="74">
        <f t="array" aca="1" ref="C49:G49" ca="1">OFFSET(INDIRECT(__test__range),$O49,4,1,ROM)</f>
        <v>1.74501440777424</v>
      </c>
      <c r="D49" s="50">
        <f ca="1"/>
        <v>1.74501440777424</v>
      </c>
      <c r="E49" s="50">
        <f ca="1"/>
        <v>1.74501440777424</v>
      </c>
      <c r="F49" s="50">
        <f ca="1"/>
        <v>1.74501440777424</v>
      </c>
      <c r="G49" s="75">
        <f ca="1"/>
        <v>1.74501440777424</v>
      </c>
      <c r="H49" s="50"/>
      <c r="I49" s="74">
        <f ca="1"/>
        <v>1.6296880232534141</v>
      </c>
      <c r="J49" s="76">
        <f t="array" aca="1" ref="J49:K49" ca="1">OFFSET(INDIRECT(__test__range),$O49,10,1,2)</f>
        <v>1.34523955405433</v>
      </c>
      <c r="K49" s="50">
        <f ca="1"/>
        <v>0.26585760863087399</v>
      </c>
      <c r="L49" s="51">
        <f t="shared" ca="1" si="2"/>
        <v>-1.0699278860738655</v>
      </c>
      <c r="N49" s="46" t="str">
        <f t="shared" si="0"/>
        <v>2:31</v>
      </c>
      <c r="O49" s="46">
        <f t="shared" ca="1" si="1"/>
        <v>152</v>
      </c>
    </row>
    <row r="50" spans="2:15" x14ac:dyDescent="0.25">
      <c r="B50" s="73">
        <v>32</v>
      </c>
      <c r="C50" s="74">
        <f t="array" aca="1" ref="C50:G50" ca="1">OFFSET(INDIRECT(__test__range),$O50,4,1,ROM)</f>
        <v>-0.185131194368548</v>
      </c>
      <c r="D50" s="50">
        <f ca="1"/>
        <v>-0.185131194368548</v>
      </c>
      <c r="E50" s="50">
        <f ca="1"/>
        <v>-0.185131194368548</v>
      </c>
      <c r="F50" s="50">
        <f ca="1"/>
        <v>-0.185131194368548</v>
      </c>
      <c r="G50" s="75">
        <f ca="1"/>
        <v>-0.185131194368548</v>
      </c>
      <c r="H50" s="50"/>
      <c r="I50" s="74">
        <f ca="1"/>
        <v>-0.60666223175608891</v>
      </c>
      <c r="J50" s="76">
        <f t="array" aca="1" ref="J50:K50" ca="1">OFFSET(INDIRECT(__test__range),$O50,10,1,2)</f>
        <v>-0.134495001032195</v>
      </c>
      <c r="K50" s="50">
        <f ca="1"/>
        <v>0.23527745526204799</v>
      </c>
      <c r="L50" s="51">
        <f t="shared" ca="1" si="2"/>
        <v>2.006852846134374</v>
      </c>
      <c r="N50" s="46" t="str">
        <f t="shared" ref="N50:N69" si="3">Output &amp; ":" &amp;B50</f>
        <v>2:32</v>
      </c>
      <c r="O50" s="46">
        <f t="shared" ref="O50:O81" ca="1" si="4">MATCH(N50,OFFSET(INDIRECT(__test__range),,-1,,1),0)-1</f>
        <v>106</v>
      </c>
    </row>
    <row r="51" spans="2:15" x14ac:dyDescent="0.25">
      <c r="B51" s="73">
        <v>33</v>
      </c>
      <c r="C51" s="74">
        <f t="array" aca="1" ref="C51:G51" ca="1">OFFSET(INDIRECT(__test__range),$O51,4,1,ROM)</f>
        <v>-9.8391394673532098E-2</v>
      </c>
      <c r="D51" s="50">
        <f ca="1"/>
        <v>-9.8391394673532098E-2</v>
      </c>
      <c r="E51" s="50">
        <f ca="1"/>
        <v>-9.8391394673532098E-2</v>
      </c>
      <c r="F51" s="50">
        <f ca="1"/>
        <v>-9.8391394673532098E-2</v>
      </c>
      <c r="G51" s="75">
        <f ca="1"/>
        <v>-9.8391394673532098E-2</v>
      </c>
      <c r="H51" s="50"/>
      <c r="I51" s="74">
        <f ca="1"/>
        <v>-0.39911389154636051</v>
      </c>
      <c r="J51" s="76">
        <f t="array" aca="1" ref="J51:K51" ca="1">OFFSET(INDIRECT(__test__range),$O51,10,1,2)</f>
        <v>-3.8511316075407302E-2</v>
      </c>
      <c r="K51" s="50">
        <f ca="1"/>
        <v>0.23512699993327199</v>
      </c>
      <c r="L51" s="51">
        <f t="shared" ca="1" si="2"/>
        <v>1.5336502212561323</v>
      </c>
      <c r="N51" s="46" t="str">
        <f t="shared" si="3"/>
        <v>2:33</v>
      </c>
      <c r="O51" s="46">
        <f t="shared" ca="1" si="4"/>
        <v>154</v>
      </c>
    </row>
    <row r="52" spans="2:15" x14ac:dyDescent="0.25">
      <c r="B52" s="73">
        <v>34</v>
      </c>
      <c r="C52" s="74">
        <f t="array" aca="1" ref="C52:G52" ca="1">OFFSET(INDIRECT(__test__range),$O52,4,1,ROM)</f>
        <v>-1.1651594978515501E-2</v>
      </c>
      <c r="D52" s="50">
        <f ca="1"/>
        <v>-1.1651594978515501E-2</v>
      </c>
      <c r="E52" s="50">
        <f ca="1"/>
        <v>-1.1651594978515501E-2</v>
      </c>
      <c r="F52" s="50">
        <f ca="1"/>
        <v>-1.1651594978515501E-2</v>
      </c>
      <c r="G52" s="75">
        <f ca="1"/>
        <v>-1.1651594978515501E-2</v>
      </c>
      <c r="H52" s="50"/>
      <c r="I52" s="74">
        <f ca="1"/>
        <v>-0.19338164085530374</v>
      </c>
      <c r="J52" s="76">
        <f t="array" aca="1" ref="J52:K52" ca="1">OFFSET(INDIRECT(__test__range),$O52,10,1,2)</f>
        <v>5.5701623076441102E-2</v>
      </c>
      <c r="K52" s="50">
        <f ca="1"/>
        <v>0.23502213991051499</v>
      </c>
      <c r="L52" s="51">
        <f t="shared" ca="1" si="2"/>
        <v>1.0598289336765618</v>
      </c>
      <c r="N52" s="46" t="str">
        <f t="shared" si="3"/>
        <v>2:34</v>
      </c>
      <c r="O52" s="46">
        <f t="shared" ca="1" si="4"/>
        <v>119</v>
      </c>
    </row>
    <row r="53" spans="2:15" x14ac:dyDescent="0.25">
      <c r="B53" s="73">
        <v>35</v>
      </c>
      <c r="C53" s="74">
        <f t="array" aca="1" ref="C53:G53" ca="1">OFFSET(INDIRECT(__test__range),$O53,4,1,ROM)</f>
        <v>7.5088204716500906E-2</v>
      </c>
      <c r="D53" s="50">
        <f ca="1"/>
        <v>7.5088204716500906E-2</v>
      </c>
      <c r="E53" s="50">
        <f ca="1"/>
        <v>7.5088204716500906E-2</v>
      </c>
      <c r="F53" s="50">
        <f ca="1"/>
        <v>7.5088204716500906E-2</v>
      </c>
      <c r="G53" s="75">
        <f ca="1"/>
        <v>7.5088204716500906E-2</v>
      </c>
      <c r="H53" s="50"/>
      <c r="I53" s="74">
        <f ca="1"/>
        <v>1.4048281852577376E-2</v>
      </c>
      <c r="J53" s="76">
        <f t="array" aca="1" ref="J53:K53" ca="1">OFFSET(INDIRECT(__test__range),$O53,10,1,2)</f>
        <v>0.14795396882321499</v>
      </c>
      <c r="K53" s="50">
        <f ca="1"/>
        <v>0.23495708609014199</v>
      </c>
      <c r="L53" s="51">
        <f t="shared" ca="1" si="2"/>
        <v>0.56991550754619213</v>
      </c>
      <c r="N53" s="46" t="str">
        <f t="shared" si="3"/>
        <v>2:35</v>
      </c>
      <c r="O53" s="46">
        <f t="shared" ca="1" si="4"/>
        <v>144</v>
      </c>
    </row>
    <row r="54" spans="2:15" x14ac:dyDescent="0.25">
      <c r="B54" s="73">
        <v>36</v>
      </c>
      <c r="C54" s="74">
        <f t="array" aca="1" ref="C54:G54" ca="1">OFFSET(INDIRECT(__test__range),$O54,4,1,ROM)</f>
        <v>0.16182800441151701</v>
      </c>
      <c r="D54" s="50">
        <f ca="1"/>
        <v>0.16182800441151701</v>
      </c>
      <c r="E54" s="50">
        <f ca="1"/>
        <v>0.16182800441151701</v>
      </c>
      <c r="F54" s="50">
        <f ca="1"/>
        <v>0.16182800441151701</v>
      </c>
      <c r="G54" s="75">
        <f ca="1"/>
        <v>0.16182800441151701</v>
      </c>
      <c r="H54" s="50"/>
      <c r="I54" s="74">
        <f ca="1"/>
        <v>0.23394820027023386</v>
      </c>
      <c r="J54" s="76">
        <f t="array" aca="1" ref="J54:K54" ca="1">OFFSET(INDIRECT(__test__range),$O54,10,1,2)</f>
        <v>0.23806242667583999</v>
      </c>
      <c r="K54" s="50">
        <f ca="1"/>
        <v>0.23492708470836399</v>
      </c>
      <c r="L54" s="51">
        <f t="shared" ca="1" si="2"/>
        <v>1.7512780234401188E-2</v>
      </c>
      <c r="N54" s="46" t="str">
        <f t="shared" si="3"/>
        <v>2:36</v>
      </c>
      <c r="O54" s="46">
        <f t="shared" ca="1" si="4"/>
        <v>149</v>
      </c>
    </row>
    <row r="55" spans="2:15" x14ac:dyDescent="0.25">
      <c r="B55" s="73">
        <v>37</v>
      </c>
      <c r="C55" s="74">
        <f t="array" aca="1" ref="C55:G55" ca="1">OFFSET(INDIRECT(__test__range),$O55,4,1,ROM)</f>
        <v>0.24856780410653301</v>
      </c>
      <c r="D55" s="50">
        <f ca="1"/>
        <v>0.24856780410653301</v>
      </c>
      <c r="E55" s="50">
        <f ca="1"/>
        <v>0.24856780410653301</v>
      </c>
      <c r="F55" s="50">
        <f ca="1"/>
        <v>0.24856780410653301</v>
      </c>
      <c r="G55" s="75">
        <f ca="1"/>
        <v>0.24856780410653301</v>
      </c>
      <c r="H55" s="50"/>
      <c r="I55" s="74">
        <f ca="1"/>
        <v>0.44319080938941685</v>
      </c>
      <c r="J55" s="76">
        <f t="array" aca="1" ref="J55:K55" ca="1">OFFSET(INDIRECT(__test__range),$O55,10,1,2)</f>
        <v>0.32585090942691802</v>
      </c>
      <c r="K55" s="50">
        <f ca="1"/>
        <v>0.23492923090168799</v>
      </c>
      <c r="L55" s="51">
        <f t="shared" ca="1" si="2"/>
        <v>-0.49946913592716202</v>
      </c>
      <c r="N55" s="46" t="str">
        <f t="shared" si="3"/>
        <v>2:37</v>
      </c>
      <c r="O55" s="46">
        <f t="shared" ca="1" si="4"/>
        <v>115</v>
      </c>
    </row>
    <row r="56" spans="2:15" x14ac:dyDescent="0.25">
      <c r="B56" s="73">
        <v>38</v>
      </c>
      <c r="C56" s="74">
        <f t="array" aca="1" ref="C56:G56" ca="1">OFFSET(INDIRECT(__test__range),$O56,4,1,ROM)</f>
        <v>0.33530760380155</v>
      </c>
      <c r="D56" s="50">
        <f ca="1"/>
        <v>0.33530760380155</v>
      </c>
      <c r="E56" s="50">
        <f ca="1"/>
        <v>0.33530760380155</v>
      </c>
      <c r="F56" s="50">
        <f ca="1"/>
        <v>0.33530760380155</v>
      </c>
      <c r="G56" s="75">
        <f ca="1"/>
        <v>0.33530760380155</v>
      </c>
      <c r="H56" s="50"/>
      <c r="I56" s="74">
        <f ca="1"/>
        <v>0.60564069213885019</v>
      </c>
      <c r="J56" s="76">
        <f t="array" aca="1" ref="J56:K56" ca="1">OFFSET(INDIRECT(__test__range),$O56,10,1,2)</f>
        <v>0.41115115987989898</v>
      </c>
      <c r="K56" s="50">
        <f ca="1"/>
        <v>0.234963352750203</v>
      </c>
      <c r="L56" s="51">
        <f t="shared" ca="1" si="2"/>
        <v>-0.82774411406071147</v>
      </c>
      <c r="N56" s="46" t="str">
        <f t="shared" si="3"/>
        <v>2:38</v>
      </c>
      <c r="O56" s="46">
        <f t="shared" ca="1" si="4"/>
        <v>128</v>
      </c>
    </row>
    <row r="57" spans="2:15" x14ac:dyDescent="0.25">
      <c r="B57" s="73">
        <v>39</v>
      </c>
      <c r="C57" s="74">
        <f t="array" aca="1" ref="C57:G57" ca="1">OFFSET(INDIRECT(__test__range),$O57,4,1,ROM)</f>
        <v>0.422047403496566</v>
      </c>
      <c r="D57" s="50">
        <f ca="1"/>
        <v>0.422047403496566</v>
      </c>
      <c r="E57" s="50">
        <f ca="1"/>
        <v>0.422047403496566</v>
      </c>
      <c r="F57" s="50">
        <f ca="1"/>
        <v>0.422047403496566</v>
      </c>
      <c r="G57" s="75">
        <f ca="1"/>
        <v>0.422047403496566</v>
      </c>
      <c r="H57" s="50"/>
      <c r="I57" s="74">
        <f ca="1"/>
        <v>0.59645692833260266</v>
      </c>
      <c r="J57" s="76">
        <f t="array" aca="1" ref="J57:K57" ca="1">OFFSET(INDIRECT(__test__range),$O57,10,1,2)</f>
        <v>0.493803338887981</v>
      </c>
      <c r="K57" s="50">
        <f ca="1"/>
        <v>0.235032954377322</v>
      </c>
      <c r="L57" s="51">
        <f t="shared" ca="1" si="2"/>
        <v>-0.43676253705181084</v>
      </c>
      <c r="N57" s="46" t="str">
        <f t="shared" si="3"/>
        <v>2:39</v>
      </c>
      <c r="O57" s="46">
        <f t="shared" ca="1" si="4"/>
        <v>132</v>
      </c>
    </row>
    <row r="58" spans="2:15" x14ac:dyDescent="0.25">
      <c r="B58" s="73">
        <v>40</v>
      </c>
      <c r="C58" s="74">
        <f t="array" aca="1" ref="C58:G58" ca="1">OFFSET(INDIRECT(__test__range),$O58,4,1,ROM)</f>
        <v>0.50878720319158299</v>
      </c>
      <c r="D58" s="50">
        <f ca="1"/>
        <v>0.50878720319158299</v>
      </c>
      <c r="E58" s="50">
        <f ca="1"/>
        <v>0.50878720319158299</v>
      </c>
      <c r="F58" s="50">
        <f ca="1"/>
        <v>0.50878720319158299</v>
      </c>
      <c r="G58" s="75">
        <f ca="1"/>
        <v>0.50878720319158299</v>
      </c>
      <c r="H58" s="50"/>
      <c r="I58" s="74">
        <f ca="1"/>
        <v>0.4026745828324319</v>
      </c>
      <c r="J58" s="76">
        <f t="array" aca="1" ref="J58:K58" ca="1">OFFSET(INDIRECT(__test__range),$O58,10,1,2)</f>
        <v>0.57365657565443195</v>
      </c>
      <c r="K58" s="50">
        <f ca="1"/>
        <v>0.23514620432116701</v>
      </c>
      <c r="L58" s="51">
        <f t="shared" ca="1" si="2"/>
        <v>0.72713056677057697</v>
      </c>
      <c r="N58" s="46" t="str">
        <f t="shared" si="3"/>
        <v>2:40</v>
      </c>
      <c r="O58" s="46">
        <f t="shared" ca="1" si="4"/>
        <v>125</v>
      </c>
    </row>
    <row r="59" spans="2:15" x14ac:dyDescent="0.25">
      <c r="B59" s="73">
        <v>41</v>
      </c>
      <c r="C59" s="74">
        <f t="array" aca="1" ref="C59:G59" ca="1">OFFSET(INDIRECT(__test__range),$O59,4,1,ROM)</f>
        <v>0.59552700288659899</v>
      </c>
      <c r="D59" s="50">
        <f ca="1"/>
        <v>0.59552700288659899</v>
      </c>
      <c r="E59" s="50">
        <f ca="1"/>
        <v>0.59552700288659899</v>
      </c>
      <c r="F59" s="50">
        <f ca="1"/>
        <v>0.59552700288659899</v>
      </c>
      <c r="G59" s="75">
        <f ca="1"/>
        <v>0.59552700288659899</v>
      </c>
      <c r="H59" s="50"/>
      <c r="I59" s="74">
        <f ca="1"/>
        <v>0.25531232344473825</v>
      </c>
      <c r="J59" s="76">
        <f t="array" aca="1" ref="J59:K59" ca="1">OFFSET(INDIRECT(__test__range),$O59,10,1,2)</f>
        <v>0.65056947746320504</v>
      </c>
      <c r="K59" s="50">
        <f ca="1"/>
        <v>0.23531695145050399</v>
      </c>
      <c r="L59" s="51">
        <f t="shared" ca="1" si="2"/>
        <v>1.6796799022853406</v>
      </c>
      <c r="N59" s="46" t="str">
        <f t="shared" si="3"/>
        <v>2:41</v>
      </c>
      <c r="O59" s="46">
        <f t="shared" ca="1" si="4"/>
        <v>143</v>
      </c>
    </row>
    <row r="60" spans="2:15" x14ac:dyDescent="0.25">
      <c r="B60" s="73">
        <v>42</v>
      </c>
      <c r="C60" s="74">
        <f t="array" aca="1" ref="C60:G60" ca="1">OFFSET(INDIRECT(__test__range),$O60,4,1,ROM)</f>
        <v>1.17374417533331</v>
      </c>
      <c r="D60" s="50">
        <f ca="1"/>
        <v>1.17374417533331</v>
      </c>
      <c r="E60" s="50">
        <f ca="1"/>
        <v>1.17374417533331</v>
      </c>
      <c r="F60" s="50">
        <f ca="1"/>
        <v>1.17374417533331</v>
      </c>
      <c r="G60" s="75">
        <f ca="1"/>
        <v>1.17374417533331</v>
      </c>
      <c r="H60" s="50"/>
      <c r="I60" s="74">
        <f ca="1"/>
        <v>0.96768696981344982</v>
      </c>
      <c r="J60" s="76">
        <f t="array" aca="1" ref="J60:K60" ca="1">OFFSET(INDIRECT(__test__range),$O60,10,1,2)</f>
        <v>1.07956421815923</v>
      </c>
      <c r="K60" s="50">
        <f ca="1"/>
        <v>0.24032514557280099</v>
      </c>
      <c r="L60" s="51">
        <f t="shared" ca="1" si="2"/>
        <v>0.46552452128605709</v>
      </c>
      <c r="N60" s="46" t="str">
        <f t="shared" si="3"/>
        <v>2:42</v>
      </c>
      <c r="O60" s="46">
        <f t="shared" ca="1" si="4"/>
        <v>124</v>
      </c>
    </row>
    <row r="61" spans="2:15" x14ac:dyDescent="0.25">
      <c r="B61" s="73">
        <v>43</v>
      </c>
      <c r="C61" s="74">
        <f t="array" aca="1" ref="C61:G61" ca="1">OFFSET(INDIRECT(__test__range),$O61,4,1,ROM)</f>
        <v>1.00605686102696</v>
      </c>
      <c r="D61" s="50">
        <f ca="1"/>
        <v>1.00605686102696</v>
      </c>
      <c r="E61" s="50">
        <f ca="1"/>
        <v>1.00605686102696</v>
      </c>
      <c r="F61" s="50">
        <f ca="1"/>
        <v>1.00605686102696</v>
      </c>
      <c r="G61" s="75">
        <f ca="1"/>
        <v>1.00605686102696</v>
      </c>
      <c r="H61" s="50"/>
      <c r="I61" s="74">
        <f ca="1"/>
        <v>0.94419489423372827</v>
      </c>
      <c r="J61" s="76">
        <f t="array" aca="1" ref="J61:K61" ca="1">OFFSET(INDIRECT(__test__range),$O61,10,1,2)</f>
        <v>0.97099733528919596</v>
      </c>
      <c r="K61" s="50">
        <f ca="1"/>
        <v>0.23776293715980801</v>
      </c>
      <c r="L61" s="51">
        <f t="shared" ca="1" si="2"/>
        <v>0.11272758225329681</v>
      </c>
      <c r="N61" s="46" t="str">
        <f t="shared" si="3"/>
        <v>2:43</v>
      </c>
      <c r="O61" s="46">
        <f t="shared" ca="1" si="4"/>
        <v>133</v>
      </c>
    </row>
    <row r="62" spans="2:15" x14ac:dyDescent="0.25">
      <c r="B62" s="73">
        <v>44</v>
      </c>
      <c r="C62" s="74">
        <f t="array" aca="1" ref="C62:G62" ca="1">OFFSET(INDIRECT(__test__range),$O62,4,1,ROM)</f>
        <v>0.83836954672061004</v>
      </c>
      <c r="D62" s="50">
        <f ca="1"/>
        <v>0.83836954672061004</v>
      </c>
      <c r="E62" s="50">
        <f ca="1"/>
        <v>0.83836954672061004</v>
      </c>
      <c r="F62" s="50">
        <f ca="1"/>
        <v>0.83836954672061004</v>
      </c>
      <c r="G62" s="75">
        <f ca="1"/>
        <v>0.83836954672061004</v>
      </c>
      <c r="H62" s="50"/>
      <c r="I62" s="74">
        <f ca="1"/>
        <v>0.92865072274856697</v>
      </c>
      <c r="J62" s="76">
        <f t="array" aca="1" ref="J62:K62" ca="1">OFFSET(INDIRECT(__test__range),$O62,10,1,2)</f>
        <v>0.84918197025456399</v>
      </c>
      <c r="K62" s="50">
        <f ca="1"/>
        <v>0.236305681599456</v>
      </c>
      <c r="L62" s="51">
        <f t="shared" ca="1" si="2"/>
        <v>-0.33629641046339498</v>
      </c>
      <c r="N62" s="46" t="str">
        <f t="shared" si="3"/>
        <v>2:44</v>
      </c>
      <c r="O62" s="46">
        <f t="shared" ca="1" si="4"/>
        <v>108</v>
      </c>
    </row>
    <row r="63" spans="2:15" x14ac:dyDescent="0.25">
      <c r="B63" s="73">
        <v>45</v>
      </c>
      <c r="C63" s="74">
        <f t="array" aca="1" ref="C63:G63" ca="1">OFFSET(INDIRECT(__test__range),$O63,4,1,ROM)</f>
        <v>0.67068223241425695</v>
      </c>
      <c r="D63" s="50">
        <f ca="1"/>
        <v>0.67068223241425695</v>
      </c>
      <c r="E63" s="50">
        <f ca="1"/>
        <v>0.67068223241425695</v>
      </c>
      <c r="F63" s="50">
        <f ca="1"/>
        <v>0.67068223241425695</v>
      </c>
      <c r="G63" s="75">
        <f ca="1"/>
        <v>0.67068223241425695</v>
      </c>
      <c r="H63" s="50"/>
      <c r="I63" s="74">
        <f ca="1"/>
        <v>0.88567155040439915</v>
      </c>
      <c r="J63" s="76">
        <f t="array" aca="1" ref="J63:K63" ca="1">OFFSET(INDIRECT(__test__range),$O63,10,1,2)</f>
        <v>0.71473091228395802</v>
      </c>
      <c r="K63" s="50">
        <f ca="1"/>
        <v>0.235527068745992</v>
      </c>
      <c r="L63" s="51">
        <f t="shared" ca="1" si="2"/>
        <v>-0.72577916003699283</v>
      </c>
      <c r="N63" s="46" t="str">
        <f t="shared" si="3"/>
        <v>2:45</v>
      </c>
      <c r="O63" s="46">
        <f t="shared" ca="1" si="4"/>
        <v>148</v>
      </c>
    </row>
    <row r="64" spans="2:15" x14ac:dyDescent="0.25">
      <c r="B64" s="73">
        <v>46</v>
      </c>
      <c r="C64" s="74">
        <f t="array" aca="1" ref="C64:G64" ca="1">OFFSET(INDIRECT(__test__range),$O64,4,1,ROM)</f>
        <v>0.50299491810790398</v>
      </c>
      <c r="D64" s="50">
        <f ca="1"/>
        <v>0.50299491810790398</v>
      </c>
      <c r="E64" s="50">
        <f ca="1"/>
        <v>0.50299491810790398</v>
      </c>
      <c r="F64" s="50">
        <f ca="1"/>
        <v>0.50299491810790398</v>
      </c>
      <c r="G64" s="75">
        <f ca="1"/>
        <v>0.50299491810790398</v>
      </c>
      <c r="H64" s="50"/>
      <c r="I64" s="74">
        <f ca="1"/>
        <v>0.77622655383871964</v>
      </c>
      <c r="J64" s="76">
        <f t="array" aca="1" ref="J64:K64" ca="1">OFFSET(INDIRECT(__test__range),$O64,10,1,2)</f>
        <v>0.56841426365729197</v>
      </c>
      <c r="K64" s="50">
        <f ca="1"/>
        <v>0.23513703726190299</v>
      </c>
      <c r="L64" s="51">
        <f t="shared" ca="1" si="2"/>
        <v>-0.88379224558298664</v>
      </c>
      <c r="N64" s="46" t="str">
        <f t="shared" si="3"/>
        <v>2:46</v>
      </c>
      <c r="O64" s="46">
        <f t="shared" ca="1" si="4"/>
        <v>130</v>
      </c>
    </row>
    <row r="65" spans="2:15" x14ac:dyDescent="0.25">
      <c r="B65" s="73">
        <v>47</v>
      </c>
      <c r="C65" s="74">
        <f t="array" aca="1" ref="C65:G65" ca="1">OFFSET(INDIRECT(__test__range),$O65,4,1,ROM)</f>
        <v>0.33530760380155</v>
      </c>
      <c r="D65" s="50">
        <f ca="1"/>
        <v>0.33530760380155</v>
      </c>
      <c r="E65" s="50">
        <f ca="1"/>
        <v>0.33530760380155</v>
      </c>
      <c r="F65" s="50">
        <f ca="1"/>
        <v>0.33530760380155</v>
      </c>
      <c r="G65" s="75">
        <f ca="1"/>
        <v>0.33530760380155</v>
      </c>
      <c r="H65" s="50"/>
      <c r="I65" s="74">
        <f ca="1"/>
        <v>0.60564069213885019</v>
      </c>
      <c r="J65" s="76">
        <f t="array" aca="1" ref="J65:K65" ca="1">OFFSET(INDIRECT(__test__range),$O65,10,1,2)</f>
        <v>0.41115115987989898</v>
      </c>
      <c r="K65" s="50">
        <f ca="1"/>
        <v>0.234963352750203</v>
      </c>
      <c r="L65" s="51">
        <f t="shared" ca="1" si="2"/>
        <v>-0.82774411406071147</v>
      </c>
      <c r="N65" s="46" t="str">
        <f t="shared" si="3"/>
        <v>2:47</v>
      </c>
      <c r="O65" s="46">
        <f t="shared" ca="1" si="4"/>
        <v>145</v>
      </c>
    </row>
    <row r="66" spans="2:15" x14ac:dyDescent="0.25">
      <c r="B66" s="73">
        <v>48</v>
      </c>
      <c r="C66" s="74">
        <f t="array" aca="1" ref="C66:G66" ca="1">OFFSET(INDIRECT(__test__range),$O66,4,1,ROM)</f>
        <v>0.167620289495197</v>
      </c>
      <c r="D66" s="50">
        <f ca="1"/>
        <v>0.167620289495197</v>
      </c>
      <c r="E66" s="50">
        <f ca="1"/>
        <v>0.167620289495197</v>
      </c>
      <c r="F66" s="50">
        <f ca="1"/>
        <v>0.167620289495197</v>
      </c>
      <c r="G66" s="75">
        <f ca="1"/>
        <v>0.167620289495197</v>
      </c>
      <c r="H66" s="50"/>
      <c r="I66" s="74">
        <f ca="1"/>
        <v>0.39919022627157175</v>
      </c>
      <c r="J66" s="76">
        <f t="array" aca="1" ref="J66:K66" ca="1">OFFSET(INDIRECT(__test__range),$O66,10,1,2)</f>
        <v>0.24399893659154601</v>
      </c>
      <c r="K66" s="50">
        <f ca="1"/>
        <v>0.23492624490213199</v>
      </c>
      <c r="L66" s="51">
        <f t="shared" ca="1" si="2"/>
        <v>-0.66059579569186466</v>
      </c>
      <c r="N66" s="46" t="str">
        <f t="shared" si="3"/>
        <v>2:48</v>
      </c>
      <c r="O66" s="46">
        <f t="shared" ca="1" si="4"/>
        <v>135</v>
      </c>
    </row>
    <row r="67" spans="2:15" x14ac:dyDescent="0.25">
      <c r="B67" s="73">
        <v>49</v>
      </c>
      <c r="C67" s="74">
        <f t="array" aca="1" ref="C67:G67" ca="1">OFFSET(INDIRECT(__test__range),$O67,4,1,ROM)</f>
        <v>-6.7024811155546094E-5</v>
      </c>
      <c r="D67" s="50">
        <f ca="1"/>
        <v>-6.7024811155546094E-5</v>
      </c>
      <c r="E67" s="50">
        <f ca="1"/>
        <v>-6.7024811155546094E-5</v>
      </c>
      <c r="F67" s="50">
        <f ca="1"/>
        <v>-6.7024811155546094E-5</v>
      </c>
      <c r="G67" s="75">
        <f ca="1"/>
        <v>-6.7024811155546094E-5</v>
      </c>
      <c r="H67" s="50"/>
      <c r="I67" s="74">
        <f ca="1"/>
        <v>0.17362275156659066</v>
      </c>
      <c r="J67" s="76">
        <f t="array" aca="1" ref="J67:K67" ca="1">OFFSET(INDIRECT(__test__range),$O67,10,1,2)</f>
        <v>6.81399389467056E-2</v>
      </c>
      <c r="K67" s="50">
        <f ca="1"/>
        <v>0.23501126633814401</v>
      </c>
      <c r="L67" s="51">
        <f t="shared" ca="1" si="2"/>
        <v>-0.44884151412601636</v>
      </c>
      <c r="N67" s="46" t="str">
        <f t="shared" si="3"/>
        <v>2:49</v>
      </c>
      <c r="O67" s="46">
        <f t="shared" ca="1" si="4"/>
        <v>137</v>
      </c>
    </row>
    <row r="68" spans="2:15" x14ac:dyDescent="0.25">
      <c r="B68" s="73">
        <v>50</v>
      </c>
      <c r="C68" s="74">
        <f t="array" aca="1" ref="C68:G68" ca="1">OFFSET(INDIRECT(__test__range),$O68,4,1,ROM)</f>
        <v>-0.167754339117509</v>
      </c>
      <c r="D68" s="50">
        <f ca="1"/>
        <v>-0.167754339117509</v>
      </c>
      <c r="E68" s="50">
        <f ca="1"/>
        <v>-0.167754339117509</v>
      </c>
      <c r="F68" s="50">
        <f ca="1"/>
        <v>-0.167754339117509</v>
      </c>
      <c r="G68" s="75">
        <f ca="1"/>
        <v>-0.167754339117509</v>
      </c>
      <c r="H68" s="50"/>
      <c r="I68" s="74">
        <f ca="1"/>
        <v>-6.2576828172887622E-2</v>
      </c>
      <c r="J68" s="76">
        <f t="array" aca="1" ref="J68:K68" ca="1">OFFSET(INDIRECT(__test__range),$O68,10,1,2)</f>
        <v>-0.115133778278035</v>
      </c>
      <c r="K68" s="50">
        <f ca="1"/>
        <v>0.235243368083</v>
      </c>
      <c r="L68" s="51">
        <f t="shared" ca="1" si="2"/>
        <v>-0.22341522540437322</v>
      </c>
      <c r="N68" s="46" t="str">
        <f t="shared" si="3"/>
        <v>2:50</v>
      </c>
      <c r="O68" s="46">
        <f t="shared" ca="1" si="4"/>
        <v>121</v>
      </c>
    </row>
    <row r="69" spans="2:15" ht="15.75" thickBot="1" x14ac:dyDescent="0.3">
      <c r="B69" s="77">
        <v>51</v>
      </c>
      <c r="C69" s="78">
        <f t="array" aca="1" ref="C69:G69" ca="1">OFFSET(INDIRECT(__test__range),$O69,4,1,ROM)</f>
        <v>-0.33544165342386201</v>
      </c>
      <c r="D69" s="53">
        <f ca="1"/>
        <v>-0.33544165342386201</v>
      </c>
      <c r="E69" s="53">
        <f ca="1"/>
        <v>-0.33544165342386201</v>
      </c>
      <c r="F69" s="53">
        <f ca="1"/>
        <v>-0.33544165342386201</v>
      </c>
      <c r="G69" s="79">
        <f ca="1"/>
        <v>-0.33544165342386201</v>
      </c>
      <c r="H69" s="53"/>
      <c r="I69" s="78">
        <f ca="1"/>
        <v>-0.30559123677259298</v>
      </c>
      <c r="J69" s="80">
        <f t="array" aca="1" ref="J69:K69" ca="1">OFFSET(INDIRECT(__test__range),$O69,10,1,2)</f>
        <v>-0.30443756529807597</v>
      </c>
      <c r="K69" s="53">
        <f ca="1"/>
        <v>0.235663922714658</v>
      </c>
      <c r="L69" s="54">
        <f t="shared" ca="1" si="2"/>
        <v>4.8954097904661889E-3</v>
      </c>
      <c r="N69" s="46" t="str">
        <f t="shared" si="3"/>
        <v>2:51</v>
      </c>
      <c r="O69" s="46">
        <f t="shared" ca="1" si="4"/>
        <v>117</v>
      </c>
    </row>
  </sheetData>
  <mergeCells count="8">
    <mergeCell ref="C16:G16"/>
    <mergeCell ref="J16:L16"/>
    <mergeCell ref="B8:G8"/>
    <mergeCell ref="B2:G2"/>
    <mergeCell ref="J2:J3"/>
    <mergeCell ref="K2:K3"/>
    <mergeCell ref="J4:J5"/>
    <mergeCell ref="K4:K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zoomScale="75" zoomScaleNormal="75" workbookViewId="0">
      <selection activeCell="J5" sqref="J5"/>
    </sheetView>
  </sheetViews>
  <sheetFormatPr defaultRowHeight="15" x14ac:dyDescent="0.25"/>
  <cols>
    <col min="1" max="1" width="14.42578125" customWidth="1"/>
    <col min="2" max="2" width="19.7109375" customWidth="1"/>
    <col min="3" max="3" width="17.42578125" customWidth="1"/>
    <col min="4" max="4" width="26.85546875" customWidth="1"/>
    <col min="5" max="5" width="30" customWidth="1"/>
    <col min="6" max="6" width="16" customWidth="1"/>
    <col min="8" max="8" width="11" bestFit="1" customWidth="1"/>
    <col min="9" max="9" width="10" customWidth="1"/>
    <col min="10" max="11" width="20" customWidth="1"/>
    <col min="12" max="12" width="30" customWidth="1"/>
    <col min="13" max="13" width="31" customWidth="1"/>
    <col min="14" max="14" width="18.140625" customWidth="1"/>
    <col min="15" max="15" width="19.42578125" customWidth="1"/>
    <col min="16" max="16" width="19.7109375" customWidth="1"/>
    <col min="17" max="17" width="19.5703125" customWidth="1"/>
  </cols>
  <sheetData>
    <row r="1" spans="1:18" ht="15" customHeight="1" x14ac:dyDescent="0.25">
      <c r="A1" s="101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</row>
    <row r="2" spans="1:18" ht="15" customHeight="1" x14ac:dyDescent="0.25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</row>
    <row r="3" spans="1:18" ht="19.5" x14ac:dyDescent="0.3">
      <c r="A3" s="100" t="s">
        <v>1</v>
      </c>
      <c r="B3" s="100"/>
      <c r="C3" s="100"/>
      <c r="D3" s="100"/>
      <c r="E3" s="100"/>
      <c r="F3" s="100" t="s">
        <v>22</v>
      </c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</row>
    <row r="4" spans="1:18" x14ac:dyDescent="0.25">
      <c r="G4" s="99" t="s">
        <v>9</v>
      </c>
      <c r="H4" s="99"/>
      <c r="I4" s="99"/>
      <c r="N4" s="98" t="s">
        <v>16</v>
      </c>
      <c r="O4" s="98"/>
      <c r="P4" s="98"/>
    </row>
    <row r="5" spans="1:18" ht="15" customHeight="1" x14ac:dyDescent="0.25">
      <c r="A5" t="s">
        <v>2</v>
      </c>
      <c r="B5" t="s">
        <v>10</v>
      </c>
      <c r="C5" t="s">
        <v>3</v>
      </c>
      <c r="D5" t="s">
        <v>17</v>
      </c>
      <c r="E5" t="s">
        <v>11</v>
      </c>
      <c r="F5" t="s">
        <v>4</v>
      </c>
      <c r="G5" s="1" t="s">
        <v>5</v>
      </c>
      <c r="H5" s="1" t="s">
        <v>6</v>
      </c>
      <c r="I5" s="1" t="s">
        <v>7</v>
      </c>
      <c r="J5" s="3" t="s">
        <v>8</v>
      </c>
      <c r="K5" s="3" t="s">
        <v>19</v>
      </c>
      <c r="L5" s="3" t="s">
        <v>20</v>
      </c>
      <c r="M5" s="3" t="s">
        <v>12</v>
      </c>
      <c r="N5" s="2" t="s">
        <v>13</v>
      </c>
      <c r="O5" s="2" t="s">
        <v>14</v>
      </c>
      <c r="P5" s="2" t="s">
        <v>15</v>
      </c>
      <c r="Q5" s="3" t="s">
        <v>18</v>
      </c>
      <c r="R5" s="3" t="s">
        <v>21</v>
      </c>
    </row>
    <row r="6" spans="1:18" x14ac:dyDescent="0.25">
      <c r="A6" s="6">
        <v>400</v>
      </c>
      <c r="B6">
        <v>6.93</v>
      </c>
      <c r="C6">
        <v>885.2</v>
      </c>
      <c r="D6">
        <v>30</v>
      </c>
      <c r="E6">
        <v>0.28000000000000003</v>
      </c>
      <c r="F6">
        <f t="shared" ref="F6:F37" si="0">(((A6*(B6/100))-N6)/(A6*(B6/100)))*100</f>
        <v>99.313338506493508</v>
      </c>
      <c r="G6">
        <v>3936.1865699999998</v>
      </c>
      <c r="H6">
        <v>9.57831382</v>
      </c>
      <c r="I6">
        <v>142.283838</v>
      </c>
      <c r="J6">
        <v>191.012551</v>
      </c>
      <c r="K6">
        <v>27.5416785</v>
      </c>
      <c r="L6">
        <v>395.09720600000003</v>
      </c>
      <c r="M6">
        <v>0.42141476500000002</v>
      </c>
      <c r="N6">
        <v>0.19034256599999999</v>
      </c>
      <c r="O6">
        <v>3.3187409600000002E-2</v>
      </c>
      <c r="P6" s="4">
        <v>7.3204431799999998E-6</v>
      </c>
      <c r="Q6">
        <v>324.54281200000003</v>
      </c>
      <c r="R6" s="5">
        <f>O6+P6</f>
        <v>3.319473004318E-2</v>
      </c>
    </row>
    <row r="7" spans="1:18" x14ac:dyDescent="0.25">
      <c r="A7" s="6">
        <v>444.44444399999998</v>
      </c>
      <c r="B7">
        <v>6.93</v>
      </c>
      <c r="C7">
        <v>885.2</v>
      </c>
      <c r="D7">
        <v>30</v>
      </c>
      <c r="E7">
        <v>0.28000000000000003</v>
      </c>
      <c r="F7">
        <f t="shared" si="0"/>
        <v>98.966745541174532</v>
      </c>
      <c r="G7">
        <v>4373.5406300000004</v>
      </c>
      <c r="H7">
        <v>9.5426531000000008</v>
      </c>
      <c r="I7">
        <v>141.105335</v>
      </c>
      <c r="J7">
        <v>199.21558899999999</v>
      </c>
      <c r="K7">
        <v>30.497181399999999</v>
      </c>
      <c r="L7">
        <v>395.119325</v>
      </c>
      <c r="M7">
        <v>0.43659853100000001</v>
      </c>
      <c r="N7">
        <v>0.31824237300000002</v>
      </c>
      <c r="O7">
        <v>4.7885219999999999E-2</v>
      </c>
      <c r="P7" s="4">
        <v>2.7572478199999999E-6</v>
      </c>
      <c r="Q7">
        <v>323.43881499999998</v>
      </c>
      <c r="R7" s="5">
        <f t="shared" ref="R7:R57" si="1">O7+P7</f>
        <v>4.7887977247819999E-2</v>
      </c>
    </row>
    <row r="8" spans="1:18" x14ac:dyDescent="0.25">
      <c r="A8" s="6">
        <v>488.88888900000001</v>
      </c>
      <c r="B8">
        <v>6.93</v>
      </c>
      <c r="C8">
        <v>885.2</v>
      </c>
      <c r="D8">
        <v>30</v>
      </c>
      <c r="E8">
        <v>0.28000000000000003</v>
      </c>
      <c r="F8">
        <f t="shared" si="0"/>
        <v>98.569793604221147</v>
      </c>
      <c r="G8">
        <v>4810.8946999999998</v>
      </c>
      <c r="H8">
        <v>9.5055353700000005</v>
      </c>
      <c r="I8">
        <v>139.78338600000001</v>
      </c>
      <c r="J8">
        <v>207.580353</v>
      </c>
      <c r="K8">
        <v>33.414438500000003</v>
      </c>
      <c r="L8">
        <v>395.14251999999999</v>
      </c>
      <c r="M8">
        <v>0.45158806899999998</v>
      </c>
      <c r="N8">
        <v>0.484553927</v>
      </c>
      <c r="O8">
        <v>6.3403387500000005E-2</v>
      </c>
      <c r="P8" s="4">
        <v>8.8868711700000002E-7</v>
      </c>
      <c r="Q8">
        <v>322.13181700000001</v>
      </c>
      <c r="R8" s="5">
        <f t="shared" si="1"/>
        <v>6.3404276187117012E-2</v>
      </c>
    </row>
    <row r="9" spans="1:18" x14ac:dyDescent="0.25">
      <c r="A9" s="6">
        <v>488.88888900000001</v>
      </c>
      <c r="B9">
        <v>6.93</v>
      </c>
      <c r="C9">
        <v>885.2</v>
      </c>
      <c r="D9">
        <v>30</v>
      </c>
      <c r="E9">
        <v>0.28000000000000003</v>
      </c>
      <c r="F9">
        <f t="shared" si="0"/>
        <v>98.56984278958123</v>
      </c>
      <c r="G9">
        <v>4810.8946999999998</v>
      </c>
      <c r="H9">
        <v>9.5055085100000003</v>
      </c>
      <c r="I9">
        <v>139.783895</v>
      </c>
      <c r="J9">
        <v>207.56064799999999</v>
      </c>
      <c r="K9">
        <v>33.4144553</v>
      </c>
      <c r="L9">
        <v>395.142537</v>
      </c>
      <c r="M9">
        <v>0.45158815600000002</v>
      </c>
      <c r="N9">
        <v>0.484537263</v>
      </c>
      <c r="O9">
        <v>6.34040929E-2</v>
      </c>
      <c r="P9" s="4">
        <v>8.9199242100000003E-7</v>
      </c>
      <c r="Q9">
        <v>322.13154500000002</v>
      </c>
      <c r="R9" s="5">
        <f t="shared" si="1"/>
        <v>6.3404984892420996E-2</v>
      </c>
    </row>
    <row r="10" spans="1:18" x14ac:dyDescent="0.25">
      <c r="A10" s="6">
        <v>533.33333300000004</v>
      </c>
      <c r="B10">
        <v>6.93</v>
      </c>
      <c r="C10">
        <v>885.2</v>
      </c>
      <c r="D10">
        <v>30</v>
      </c>
      <c r="E10">
        <v>0.28000000000000003</v>
      </c>
      <c r="F10">
        <f t="shared" si="0"/>
        <v>97.996806692470955</v>
      </c>
      <c r="G10">
        <v>5248.2487600000004</v>
      </c>
      <c r="H10">
        <v>9.46665095</v>
      </c>
      <c r="I10">
        <v>138.264027</v>
      </c>
      <c r="J10">
        <v>216.23371900000001</v>
      </c>
      <c r="K10">
        <v>36.242316500000001</v>
      </c>
      <c r="L10">
        <v>395.16701599999999</v>
      </c>
      <c r="M10">
        <v>0.46612078899999998</v>
      </c>
      <c r="N10">
        <v>0.74038024599999996</v>
      </c>
      <c r="O10">
        <v>7.9592496099999993E-2</v>
      </c>
      <c r="P10" s="4">
        <v>2.27845003E-7</v>
      </c>
      <c r="Q10">
        <v>320.52464199999997</v>
      </c>
      <c r="R10" s="5">
        <f t="shared" si="1"/>
        <v>7.9592723945002997E-2</v>
      </c>
    </row>
    <row r="11" spans="1:18" x14ac:dyDescent="0.25">
      <c r="A11" s="6">
        <v>577.77777800000001</v>
      </c>
      <c r="B11">
        <v>6.93</v>
      </c>
      <c r="C11">
        <v>885.2</v>
      </c>
      <c r="D11">
        <v>30</v>
      </c>
      <c r="E11">
        <v>0.28000000000000003</v>
      </c>
      <c r="F11">
        <f t="shared" si="0"/>
        <v>96.829736839381169</v>
      </c>
      <c r="G11">
        <v>5685.6028299999998</v>
      </c>
      <c r="H11">
        <v>9.4269224400000002</v>
      </c>
      <c r="I11">
        <v>136.548509</v>
      </c>
      <c r="J11">
        <v>224.936274</v>
      </c>
      <c r="K11">
        <v>38.796937399999997</v>
      </c>
      <c r="L11">
        <v>395.192273</v>
      </c>
      <c r="M11">
        <v>0.47925153500000001</v>
      </c>
      <c r="N11">
        <v>1.2693733700000001</v>
      </c>
      <c r="O11">
        <v>9.5333674699999996E-2</v>
      </c>
      <c r="P11" s="4">
        <v>4.3343666500000002E-8</v>
      </c>
      <c r="Q11">
        <v>318.560608</v>
      </c>
      <c r="R11" s="5">
        <f t="shared" si="1"/>
        <v>9.5333718043666499E-2</v>
      </c>
    </row>
    <row r="12" spans="1:18" x14ac:dyDescent="0.25">
      <c r="A12" s="6">
        <v>622.22222199999999</v>
      </c>
      <c r="B12">
        <v>6.93</v>
      </c>
      <c r="C12">
        <v>885.2</v>
      </c>
      <c r="D12">
        <v>30</v>
      </c>
      <c r="E12">
        <v>0.28000000000000003</v>
      </c>
      <c r="F12">
        <f t="shared" si="0"/>
        <v>93.943609993198791</v>
      </c>
      <c r="G12">
        <v>6122.9568900000004</v>
      </c>
      <c r="H12">
        <v>9.3955331799999993</v>
      </c>
      <c r="I12">
        <v>134.92300900000001</v>
      </c>
      <c r="J12">
        <v>231.657085</v>
      </c>
      <c r="K12">
        <v>40.5372281</v>
      </c>
      <c r="L12">
        <v>395.21243800000002</v>
      </c>
      <c r="M12">
        <v>0.48819685499999999</v>
      </c>
      <c r="N12">
        <v>2.6115153699999998</v>
      </c>
      <c r="O12">
        <v>0.10521894900000001</v>
      </c>
      <c r="P12" s="4">
        <v>8.6655917700000007E-9</v>
      </c>
      <c r="Q12">
        <v>316.79181799999998</v>
      </c>
      <c r="R12" s="5">
        <f t="shared" si="1"/>
        <v>0.10521895766559178</v>
      </c>
    </row>
    <row r="13" spans="1:18" x14ac:dyDescent="0.25">
      <c r="A13" s="6">
        <v>666.66666699999996</v>
      </c>
      <c r="B13">
        <v>6.93</v>
      </c>
      <c r="C13">
        <v>885.2</v>
      </c>
      <c r="D13">
        <v>30</v>
      </c>
      <c r="E13">
        <v>0.28000000000000003</v>
      </c>
      <c r="F13">
        <f t="shared" si="0"/>
        <v>89.314721065948703</v>
      </c>
      <c r="G13">
        <v>6560.31095</v>
      </c>
      <c r="H13">
        <v>9.3801965000000003</v>
      </c>
      <c r="I13">
        <v>133.57288399999999</v>
      </c>
      <c r="J13">
        <v>234.73393799999999</v>
      </c>
      <c r="K13">
        <v>41.292862100000001</v>
      </c>
      <c r="L13">
        <v>395.222419</v>
      </c>
      <c r="M13">
        <v>0.49207883299999999</v>
      </c>
      <c r="N13">
        <v>4.9365988700000001</v>
      </c>
      <c r="O13">
        <v>0.106602063</v>
      </c>
      <c r="P13" s="4">
        <v>3.5653054699999998E-9</v>
      </c>
      <c r="Q13">
        <v>315.93115</v>
      </c>
      <c r="R13" s="5">
        <f t="shared" si="1"/>
        <v>0.10660206656530546</v>
      </c>
    </row>
    <row r="14" spans="1:18" x14ac:dyDescent="0.25">
      <c r="A14" s="6">
        <v>711.11111100000005</v>
      </c>
      <c r="B14">
        <v>6.93</v>
      </c>
      <c r="C14">
        <v>885.2</v>
      </c>
      <c r="D14">
        <v>30</v>
      </c>
      <c r="E14">
        <v>0.28000000000000003</v>
      </c>
      <c r="F14">
        <f t="shared" si="0"/>
        <v>84.377348577104414</v>
      </c>
      <c r="G14">
        <v>6997.6650200000004</v>
      </c>
      <c r="H14">
        <v>9.3733981699999998</v>
      </c>
      <c r="I14">
        <v>132.20075600000001</v>
      </c>
      <c r="J14">
        <v>235.881958</v>
      </c>
      <c r="K14">
        <v>41.610703800000003</v>
      </c>
      <c r="L14">
        <v>395.22690699999998</v>
      </c>
      <c r="M14">
        <v>0.49370990999999997</v>
      </c>
      <c r="N14">
        <v>7.6988426199999997</v>
      </c>
      <c r="O14">
        <v>0.104871836</v>
      </c>
      <c r="P14" s="4">
        <v>2.49574744E-9</v>
      </c>
      <c r="Q14">
        <v>315.62866700000001</v>
      </c>
      <c r="R14" s="5">
        <f t="shared" si="1"/>
        <v>0.10487183849574744</v>
      </c>
    </row>
    <row r="15" spans="1:18" x14ac:dyDescent="0.25">
      <c r="A15" s="6">
        <v>755.55555600000002</v>
      </c>
      <c r="B15">
        <v>6.93</v>
      </c>
      <c r="C15">
        <v>885.2</v>
      </c>
      <c r="D15">
        <v>30</v>
      </c>
      <c r="E15">
        <v>0.28000000000000003</v>
      </c>
      <c r="F15">
        <f t="shared" si="0"/>
        <v>79.743379309089065</v>
      </c>
      <c r="G15">
        <v>7435.01908</v>
      </c>
      <c r="H15">
        <v>9.3701686300000002</v>
      </c>
      <c r="I15">
        <v>130.60587799999999</v>
      </c>
      <c r="J15">
        <v>236.227788</v>
      </c>
      <c r="K15">
        <v>41.7831799</v>
      </c>
      <c r="L15">
        <v>395.22907199999997</v>
      </c>
      <c r="M15">
        <v>0.49459398300000001</v>
      </c>
      <c r="N15">
        <v>10.606366599999999</v>
      </c>
      <c r="O15">
        <v>0.10268351000000001</v>
      </c>
      <c r="P15" s="4">
        <v>2.2822126300000001E-9</v>
      </c>
      <c r="Q15">
        <v>315.59040499999998</v>
      </c>
      <c r="R15" s="5">
        <f t="shared" si="1"/>
        <v>0.10268351228221263</v>
      </c>
    </row>
    <row r="16" spans="1:18" x14ac:dyDescent="0.25">
      <c r="A16" s="6">
        <v>800</v>
      </c>
      <c r="B16">
        <v>6.93</v>
      </c>
      <c r="C16">
        <v>885.2</v>
      </c>
      <c r="D16">
        <v>30</v>
      </c>
      <c r="E16">
        <v>0.28000000000000003</v>
      </c>
      <c r="F16">
        <f t="shared" si="0"/>
        <v>75.540701118326112</v>
      </c>
      <c r="G16">
        <v>7872.3731399999997</v>
      </c>
      <c r="H16">
        <v>9.3687871200000004</v>
      </c>
      <c r="I16">
        <v>128.67715799999999</v>
      </c>
      <c r="J16">
        <v>236.14220599999999</v>
      </c>
      <c r="K16">
        <v>41.909345600000002</v>
      </c>
      <c r="L16">
        <v>395.230029</v>
      </c>
      <c r="M16">
        <v>0.49524035300000002</v>
      </c>
      <c r="N16">
        <v>13.5602353</v>
      </c>
      <c r="O16">
        <v>0.10067572</v>
      </c>
      <c r="P16" s="4">
        <v>2.4524914399999999E-9</v>
      </c>
      <c r="Q16">
        <v>315.712806</v>
      </c>
      <c r="R16" s="5">
        <f t="shared" si="1"/>
        <v>0.10067572245249144</v>
      </c>
    </row>
    <row r="17" spans="1:18" x14ac:dyDescent="0.25">
      <c r="A17">
        <v>660.54</v>
      </c>
      <c r="B17" s="6">
        <f>0.0374178*100</f>
        <v>3.7417800000000003</v>
      </c>
      <c r="C17">
        <v>885.2</v>
      </c>
      <c r="D17">
        <v>30</v>
      </c>
      <c r="E17">
        <v>0.28000000000000003</v>
      </c>
      <c r="F17">
        <f t="shared" si="0"/>
        <v>98.214166821442404</v>
      </c>
      <c r="G17">
        <f>6578188.95/1000</f>
        <v>6578.1889499999997</v>
      </c>
      <c r="H17">
        <f>9548.5025/1000</f>
        <v>9.5485024999999997</v>
      </c>
      <c r="I17">
        <f>136926.301/1000</f>
        <v>136.926301</v>
      </c>
      <c r="J17">
        <f>194198145/1000000</f>
        <v>194.19814500000001</v>
      </c>
      <c r="K17">
        <v>24.289190000000001</v>
      </c>
      <c r="L17">
        <v>395.11520000000002</v>
      </c>
      <c r="M17">
        <v>0.40472960000000002</v>
      </c>
      <c r="N17">
        <v>0.44138569999999999</v>
      </c>
      <c r="O17">
        <v>6.5617999999999996E-2</v>
      </c>
      <c r="P17" s="4">
        <v>2.64509E-6</v>
      </c>
      <c r="Q17">
        <v>319.76100000000002</v>
      </c>
      <c r="R17" s="5">
        <f t="shared" si="1"/>
        <v>6.5620645089999999E-2</v>
      </c>
    </row>
    <row r="18" spans="1:18" x14ac:dyDescent="0.25">
      <c r="A18">
        <v>660.54</v>
      </c>
      <c r="B18" s="6">
        <f>0.0435553*100</f>
        <v>4.3555299999999999</v>
      </c>
      <c r="C18">
        <v>885.2</v>
      </c>
      <c r="D18">
        <v>30</v>
      </c>
      <c r="E18">
        <v>0.28000000000000003</v>
      </c>
      <c r="F18">
        <f t="shared" si="0"/>
        <v>98.056080108526146</v>
      </c>
      <c r="G18">
        <f>6563145.98/1000</f>
        <v>6563.1459800000002</v>
      </c>
      <c r="H18">
        <f>9518.74001/1000</f>
        <v>9.5187400100000001</v>
      </c>
      <c r="I18">
        <f>136412.699/1000</f>
        <v>136.412699</v>
      </c>
      <c r="J18">
        <f>201703613/1000000</f>
        <v>201.70361299999999</v>
      </c>
      <c r="K18">
        <v>28.22709</v>
      </c>
      <c r="L18">
        <v>395.13389999999998</v>
      </c>
      <c r="M18">
        <v>0.4249559</v>
      </c>
      <c r="N18">
        <v>0.55926609999999999</v>
      </c>
      <c r="O18">
        <v>7.3880699999999994E-2</v>
      </c>
      <c r="P18" s="4">
        <v>1.2050900000000001E-6</v>
      </c>
      <c r="Q18">
        <v>319.98059999999998</v>
      </c>
      <c r="R18" s="5">
        <f t="shared" si="1"/>
        <v>7.3881905089999991E-2</v>
      </c>
    </row>
    <row r="19" spans="1:18" x14ac:dyDescent="0.25">
      <c r="A19">
        <v>660.54</v>
      </c>
      <c r="B19" s="6">
        <f>0.0496652*100</f>
        <v>4.96652</v>
      </c>
      <c r="C19">
        <v>885.2</v>
      </c>
      <c r="D19">
        <v>30</v>
      </c>
      <c r="E19">
        <v>0.28000000000000003</v>
      </c>
      <c r="F19">
        <f t="shared" si="0"/>
        <v>97.777667479567768</v>
      </c>
      <c r="G19">
        <f>6548170.81/1000</f>
        <v>6548.1708099999996</v>
      </c>
      <c r="H19">
        <f>9486.7585/1000</f>
        <v>9.4867585000000005</v>
      </c>
      <c r="I19">
        <f>135803.902/1000</f>
        <v>135.80390199999999</v>
      </c>
      <c r="J19">
        <f>209634571/1000000</f>
        <v>209.63457099999999</v>
      </c>
      <c r="K19">
        <v>32.095019999999998</v>
      </c>
      <c r="L19">
        <v>395.15410000000003</v>
      </c>
      <c r="M19">
        <v>0.44482480000000002</v>
      </c>
      <c r="N19">
        <v>0.72905509999999996</v>
      </c>
      <c r="O19">
        <v>8.3295499999999995E-2</v>
      </c>
      <c r="P19" s="4">
        <v>4.5633699999999999E-7</v>
      </c>
      <c r="Q19">
        <v>319.83699999999999</v>
      </c>
      <c r="R19" s="5">
        <f t="shared" si="1"/>
        <v>8.3295956336999988E-2</v>
      </c>
    </row>
    <row r="20" spans="1:18" x14ac:dyDescent="0.25">
      <c r="A20">
        <v>660.54</v>
      </c>
      <c r="B20" s="6">
        <f>0.0557476*100</f>
        <v>5.5747600000000004</v>
      </c>
      <c r="C20">
        <v>885.2</v>
      </c>
      <c r="D20">
        <v>30</v>
      </c>
      <c r="E20">
        <v>0.28000000000000003</v>
      </c>
      <c r="F20">
        <f t="shared" si="0"/>
        <v>97.199662041301323</v>
      </c>
      <c r="G20">
        <f>6533262.98/1000</f>
        <v>6533.2629800000004</v>
      </c>
      <c r="H20">
        <f>9451.01304/1000</f>
        <v>9.4510130399999994</v>
      </c>
      <c r="I20">
        <f>135057.967/1000</f>
        <v>135.05796699999999</v>
      </c>
      <c r="J20">
        <f>218279266/1000000</f>
        <v>218.27926600000001</v>
      </c>
      <c r="K20">
        <v>35.812730000000002</v>
      </c>
      <c r="L20">
        <v>395.17669999999998</v>
      </c>
      <c r="M20">
        <v>0.46392460000000002</v>
      </c>
      <c r="N20">
        <v>1.031183</v>
      </c>
      <c r="O20">
        <v>9.41742E-2</v>
      </c>
      <c r="P20" s="4">
        <v>1.2668099999999999E-7</v>
      </c>
      <c r="Q20">
        <v>319.09640000000002</v>
      </c>
      <c r="R20" s="5">
        <f t="shared" si="1"/>
        <v>9.4174326680999995E-2</v>
      </c>
    </row>
    <row r="21" spans="1:18" x14ac:dyDescent="0.25">
      <c r="A21">
        <v>660.54</v>
      </c>
      <c r="B21" s="6">
        <f>0.0618026*100</f>
        <v>6.1802599999999996</v>
      </c>
      <c r="C21">
        <v>885.2</v>
      </c>
      <c r="D21">
        <v>30</v>
      </c>
      <c r="E21">
        <v>0.28000000000000003</v>
      </c>
      <c r="F21">
        <f t="shared" si="0"/>
        <v>95.560490334123458</v>
      </c>
      <c r="G21">
        <f>6518422.04/1000</f>
        <v>6518.4220400000004</v>
      </c>
      <c r="H21">
        <f>9412.29435/1000</f>
        <v>9.4122943499999998</v>
      </c>
      <c r="I21">
        <f>134237.289/1000</f>
        <v>134.23728899999998</v>
      </c>
      <c r="J21">
        <f>227369038/1000000</f>
        <v>227.36903799999999</v>
      </c>
      <c r="K21">
        <v>39.033349999999999</v>
      </c>
      <c r="L21">
        <v>395.20150000000001</v>
      </c>
      <c r="M21">
        <v>0.48047289999999998</v>
      </c>
      <c r="N21">
        <v>1.8123450000000001</v>
      </c>
      <c r="O21">
        <v>0.10503369999999999</v>
      </c>
      <c r="P21" s="4">
        <v>2.24434E-8</v>
      </c>
      <c r="Q21">
        <v>317.56180000000001</v>
      </c>
      <c r="R21" s="5">
        <f t="shared" si="1"/>
        <v>0.10503372244339999</v>
      </c>
    </row>
    <row r="22" spans="1:18" x14ac:dyDescent="0.25">
      <c r="A22">
        <v>660.54</v>
      </c>
      <c r="B22" s="6">
        <f>0.0678305*100</f>
        <v>6.7830500000000002</v>
      </c>
      <c r="C22">
        <v>885.2</v>
      </c>
      <c r="D22">
        <v>30</v>
      </c>
      <c r="E22">
        <v>0.28000000000000003</v>
      </c>
      <c r="F22">
        <f t="shared" si="0"/>
        <v>91.330673052058089</v>
      </c>
      <c r="G22">
        <f>6503647.54/1000</f>
        <v>6503.6475399999999</v>
      </c>
      <c r="H22">
        <f>9385.45203/1000</f>
        <v>9.3854520299999997</v>
      </c>
      <c r="I22">
        <f>133794.562/1000</f>
        <v>133.79456200000001</v>
      </c>
      <c r="J22">
        <f>233574767/1000000</f>
        <v>233.57476700000001</v>
      </c>
      <c r="K22">
        <v>40.943600000000004</v>
      </c>
      <c r="L22">
        <v>395.21899999999999</v>
      </c>
      <c r="M22">
        <v>0.49028579999999999</v>
      </c>
      <c r="N22">
        <v>3.884271</v>
      </c>
      <c r="O22">
        <v>0.1075791</v>
      </c>
      <c r="P22" s="4">
        <v>4.9316400000000001E-9</v>
      </c>
      <c r="Q22">
        <v>316.19830000000002</v>
      </c>
      <c r="R22" s="5">
        <f t="shared" si="1"/>
        <v>0.10757910493164</v>
      </c>
    </row>
    <row r="23" spans="1:18" x14ac:dyDescent="0.25">
      <c r="A23">
        <v>660.54</v>
      </c>
      <c r="B23" s="6">
        <f>0.0738314*100</f>
        <v>7.3831400000000009</v>
      </c>
      <c r="C23">
        <v>885.2</v>
      </c>
      <c r="D23">
        <v>30</v>
      </c>
      <c r="E23">
        <v>0.28000000000000003</v>
      </c>
      <c r="F23">
        <f t="shared" si="0"/>
        <v>85.798027828588644</v>
      </c>
      <c r="G23">
        <f>6488939.02/1000</f>
        <v>6488.9390199999998</v>
      </c>
      <c r="H23">
        <f>9373.56264/1000</f>
        <v>9.3735626399999994</v>
      </c>
      <c r="I23">
        <f>133693.231/1000</f>
        <v>133.693231</v>
      </c>
      <c r="J23">
        <f>236340952/1000000</f>
        <v>236.34095199999999</v>
      </c>
      <c r="K23">
        <v>41.864600000000003</v>
      </c>
      <c r="L23">
        <v>395.2269</v>
      </c>
      <c r="M23">
        <v>0.49501200000000001</v>
      </c>
      <c r="N23">
        <v>6.9261020000000002</v>
      </c>
      <c r="O23">
        <v>0.1024846</v>
      </c>
      <c r="P23" s="4">
        <v>2.2930100000000001E-9</v>
      </c>
      <c r="Q23">
        <v>315.62920000000003</v>
      </c>
      <c r="R23" s="5">
        <f t="shared" si="1"/>
        <v>0.10248460229301</v>
      </c>
    </row>
    <row r="24" spans="1:18" x14ac:dyDescent="0.25">
      <c r="A24">
        <v>660.54</v>
      </c>
      <c r="B24" s="6">
        <f>0.0798056*100</f>
        <v>7.9805600000000005</v>
      </c>
      <c r="C24">
        <v>885.2</v>
      </c>
      <c r="D24">
        <v>30</v>
      </c>
      <c r="E24">
        <v>0.28000000000000003</v>
      </c>
      <c r="F24">
        <f t="shared" si="0"/>
        <v>80.489100307127487</v>
      </c>
      <c r="G24">
        <f>6474296.05/1000</f>
        <v>6474.2960499999999</v>
      </c>
      <c r="H24">
        <f>9367.17765/1000</f>
        <v>9.3671776500000004</v>
      </c>
      <c r="I24">
        <f>133667.892/1000</f>
        <v>133.66789199999999</v>
      </c>
      <c r="J24">
        <f>237875563/1000000</f>
        <v>237.875563</v>
      </c>
      <c r="K24">
        <v>42.450389999999999</v>
      </c>
      <c r="L24">
        <v>395.2312</v>
      </c>
      <c r="M24">
        <v>0.49801509999999999</v>
      </c>
      <c r="N24">
        <v>10.285130000000001</v>
      </c>
      <c r="O24">
        <v>9.5790899999999998E-2</v>
      </c>
      <c r="P24" s="4">
        <v>1.4848000000000001E-9</v>
      </c>
      <c r="Q24">
        <v>315.37560000000002</v>
      </c>
      <c r="R24" s="5">
        <f t="shared" si="1"/>
        <v>9.5790901484800003E-2</v>
      </c>
    </row>
    <row r="25" spans="1:18" x14ac:dyDescent="0.25">
      <c r="A25">
        <v>660.54</v>
      </c>
      <c r="B25" s="6">
        <f>0.0857532*100</f>
        <v>8.5753199999999996</v>
      </c>
      <c r="C25">
        <v>885.2</v>
      </c>
      <c r="D25">
        <v>30</v>
      </c>
      <c r="E25">
        <v>0.28000000000000003</v>
      </c>
      <c r="F25">
        <f t="shared" si="0"/>
        <v>75.707839835595607</v>
      </c>
      <c r="G25">
        <f>6459718.2/1000</f>
        <v>6459.7182000000003</v>
      </c>
      <c r="H25">
        <f>9362.85203/1000</f>
        <v>9.3628520300000009</v>
      </c>
      <c r="I25">
        <f>133658.458/1000</f>
        <v>133.65845800000002</v>
      </c>
      <c r="J25">
        <f>238905322/1000000</f>
        <v>238.90532200000001</v>
      </c>
      <c r="K25">
        <v>42.902880000000003</v>
      </c>
      <c r="L25">
        <v>395.23419999999999</v>
      </c>
      <c r="M25">
        <v>0.50033369999999999</v>
      </c>
      <c r="N25">
        <v>13.75991</v>
      </c>
      <c r="O25">
        <v>8.9236700000000002E-2</v>
      </c>
      <c r="P25" s="4">
        <v>1.1177600000000001E-9</v>
      </c>
      <c r="Q25">
        <v>315.23849999999999</v>
      </c>
      <c r="R25" s="5">
        <f t="shared" si="1"/>
        <v>8.9236701117759998E-2</v>
      </c>
    </row>
    <row r="26" spans="1:18" x14ac:dyDescent="0.25">
      <c r="A26">
        <v>660.54</v>
      </c>
      <c r="B26" s="6">
        <f>0.0916743*100</f>
        <v>9.1674299999999995</v>
      </c>
      <c r="C26">
        <v>885.2</v>
      </c>
      <c r="D26">
        <v>30</v>
      </c>
      <c r="E26">
        <v>0.28000000000000003</v>
      </c>
      <c r="F26">
        <f t="shared" si="0"/>
        <v>71.452248841760309</v>
      </c>
      <c r="G26">
        <f>6445205.01/1000</f>
        <v>6445.2050099999997</v>
      </c>
      <c r="H26">
        <f>9359.54608/1000</f>
        <v>9.3595460799999994</v>
      </c>
      <c r="I26">
        <f>133651.663/1000</f>
        <v>133.65166300000001</v>
      </c>
      <c r="J26">
        <f>239698397/1000000</f>
        <v>239.698397</v>
      </c>
      <c r="K26">
        <v>43.285769999999999</v>
      </c>
      <c r="L26">
        <v>395.23649999999998</v>
      </c>
      <c r="M26">
        <v>0.50229509999999999</v>
      </c>
      <c r="N26">
        <v>17.286960000000001</v>
      </c>
      <c r="O26">
        <v>8.3193699999999995E-2</v>
      </c>
      <c r="P26" s="4">
        <v>9.0414000000000004E-10</v>
      </c>
      <c r="Q26">
        <v>315.15460000000002</v>
      </c>
      <c r="R26" s="5">
        <f t="shared" si="1"/>
        <v>8.3193700904139994E-2</v>
      </c>
    </row>
    <row r="27" spans="1:18" x14ac:dyDescent="0.25">
      <c r="A27">
        <v>660.54</v>
      </c>
      <c r="B27">
        <v>6.93</v>
      </c>
      <c r="C27" s="6">
        <v>600</v>
      </c>
      <c r="D27">
        <v>30</v>
      </c>
      <c r="E27">
        <v>0.28000000000000003</v>
      </c>
      <c r="F27">
        <f t="shared" si="0"/>
        <v>62.51364935532434</v>
      </c>
      <c r="G27">
        <v>6500.0217000000002</v>
      </c>
      <c r="H27">
        <v>6.3348793299999997</v>
      </c>
      <c r="I27">
        <v>91.157675900000001</v>
      </c>
      <c r="J27">
        <f>162280148/1000000</f>
        <v>162.280148</v>
      </c>
      <c r="K27">
        <v>28.635440299999999</v>
      </c>
      <c r="L27">
        <v>395.24523499999998</v>
      </c>
      <c r="M27">
        <v>0.49696383999999999</v>
      </c>
      <c r="N27">
        <v>17.159535200000001</v>
      </c>
      <c r="O27">
        <v>5.9991339300000002E-2</v>
      </c>
      <c r="P27" s="4">
        <v>7.95645966E-10</v>
      </c>
      <c r="Q27">
        <v>314.48791399999999</v>
      </c>
      <c r="R27" s="5">
        <f t="shared" si="1"/>
        <v>5.9991340095645967E-2</v>
      </c>
    </row>
    <row r="28" spans="1:18" x14ac:dyDescent="0.25">
      <c r="A28">
        <v>660.54</v>
      </c>
      <c r="B28">
        <v>6.93</v>
      </c>
      <c r="C28" s="6">
        <v>644.44444399999998</v>
      </c>
      <c r="D28">
        <v>30</v>
      </c>
      <c r="E28">
        <v>0.28000000000000003</v>
      </c>
      <c r="F28">
        <f t="shared" si="0"/>
        <v>67.008826264889493</v>
      </c>
      <c r="G28">
        <v>6500.0217000000002</v>
      </c>
      <c r="H28">
        <v>6.8071706199999999</v>
      </c>
      <c r="I28">
        <v>97.878863899999999</v>
      </c>
      <c r="J28">
        <f>174080618/1000000</f>
        <v>174.08061799999999</v>
      </c>
      <c r="K28">
        <v>30.694627799999999</v>
      </c>
      <c r="L28">
        <v>395.24240200000003</v>
      </c>
      <c r="M28">
        <v>0.49652970899999999</v>
      </c>
      <c r="N28">
        <v>15.101849</v>
      </c>
      <c r="O28">
        <v>6.7090447900000003E-2</v>
      </c>
      <c r="P28" s="4">
        <v>8.5719311799999997E-10</v>
      </c>
      <c r="Q28">
        <v>314.550253</v>
      </c>
      <c r="R28" s="5">
        <f t="shared" si="1"/>
        <v>6.7090448757193125E-2</v>
      </c>
    </row>
    <row r="29" spans="1:18" x14ac:dyDescent="0.25">
      <c r="A29">
        <v>660.54</v>
      </c>
      <c r="B29">
        <v>6.93</v>
      </c>
      <c r="C29" s="6">
        <v>688.88888899999995</v>
      </c>
      <c r="D29">
        <v>30</v>
      </c>
      <c r="E29">
        <v>0.28000000000000003</v>
      </c>
      <c r="F29">
        <f t="shared" si="0"/>
        <v>71.48735166220861</v>
      </c>
      <c r="G29">
        <v>6500.0217000000002</v>
      </c>
      <c r="H29">
        <v>7.2797956399999997</v>
      </c>
      <c r="I29">
        <v>104.577268</v>
      </c>
      <c r="J29">
        <f>185822576/1000000</f>
        <v>185.822576</v>
      </c>
      <c r="K29">
        <v>32.746256299999999</v>
      </c>
      <c r="L29">
        <v>395.239644</v>
      </c>
      <c r="M29">
        <v>0.496102023</v>
      </c>
      <c r="N29">
        <v>13.0517851</v>
      </c>
      <c r="O29">
        <v>7.4502976400000004E-2</v>
      </c>
      <c r="P29" s="4">
        <v>9.4115283200000009E-10</v>
      </c>
      <c r="Q29">
        <v>314.64265</v>
      </c>
      <c r="R29" s="5">
        <f t="shared" si="1"/>
        <v>7.450297734115284E-2</v>
      </c>
    </row>
    <row r="30" spans="1:18" x14ac:dyDescent="0.25">
      <c r="A30">
        <v>660.54</v>
      </c>
      <c r="B30">
        <v>6.93</v>
      </c>
      <c r="C30" s="6">
        <v>733.33333300000004</v>
      </c>
      <c r="D30">
        <v>30</v>
      </c>
      <c r="E30">
        <v>0.28000000000000003</v>
      </c>
      <c r="F30">
        <f t="shared" si="0"/>
        <v>75.929451617070839</v>
      </c>
      <c r="G30">
        <v>6500.0217000000002</v>
      </c>
      <c r="H30">
        <v>7.7529672400000003</v>
      </c>
      <c r="I30">
        <v>111.246042</v>
      </c>
      <c r="J30">
        <f>197447909/1000000</f>
        <v>197.44790900000001</v>
      </c>
      <c r="K30">
        <v>34.781261899999997</v>
      </c>
      <c r="L30">
        <v>395.236783</v>
      </c>
      <c r="M30">
        <v>0.49562336099999998</v>
      </c>
      <c r="N30">
        <v>11.018395099999999</v>
      </c>
      <c r="O30">
        <v>8.2168729600000004E-2</v>
      </c>
      <c r="P30" s="4">
        <v>1.0787638099999999E-9</v>
      </c>
      <c r="Q30">
        <v>314.77919900000001</v>
      </c>
      <c r="R30" s="5">
        <f t="shared" si="1"/>
        <v>8.2168730678763818E-2</v>
      </c>
    </row>
    <row r="31" spans="1:18" x14ac:dyDescent="0.25">
      <c r="A31">
        <v>660.54</v>
      </c>
      <c r="B31">
        <v>6.93</v>
      </c>
      <c r="C31" s="6">
        <v>777.77777800000001</v>
      </c>
      <c r="D31">
        <v>30</v>
      </c>
      <c r="E31">
        <v>0.28000000000000003</v>
      </c>
      <c r="F31">
        <f t="shared" si="0"/>
        <v>80.298659180028977</v>
      </c>
      <c r="G31">
        <v>6500.0217000000002</v>
      </c>
      <c r="H31">
        <v>8.2270326600000008</v>
      </c>
      <c r="I31">
        <v>117.88029</v>
      </c>
      <c r="J31">
        <f>208856195/1000000</f>
        <v>208.85619500000001</v>
      </c>
      <c r="K31">
        <v>36.782924399999999</v>
      </c>
      <c r="L31">
        <v>395.23358000000002</v>
      </c>
      <c r="M31">
        <v>0.49500460099999999</v>
      </c>
      <c r="N31">
        <v>9.0183719</v>
      </c>
      <c r="O31">
        <v>8.9951510299999995E-2</v>
      </c>
      <c r="P31" s="4">
        <v>1.3356621300000001E-9</v>
      </c>
      <c r="Q31">
        <v>314.981246</v>
      </c>
      <c r="R31" s="5">
        <f t="shared" si="1"/>
        <v>8.9951511635662132E-2</v>
      </c>
    </row>
    <row r="32" spans="1:18" x14ac:dyDescent="0.25">
      <c r="A32">
        <v>660.54</v>
      </c>
      <c r="B32">
        <v>6.93</v>
      </c>
      <c r="C32" s="6">
        <v>822.22222199999999</v>
      </c>
      <c r="D32">
        <v>30</v>
      </c>
      <c r="E32">
        <v>0.28000000000000003</v>
      </c>
      <c r="F32">
        <f t="shared" si="0"/>
        <v>84.526814324071111</v>
      </c>
      <c r="G32">
        <v>6500.0217000000002</v>
      </c>
      <c r="H32">
        <v>8.7026318600000003</v>
      </c>
      <c r="I32">
        <v>124.475387</v>
      </c>
      <c r="J32">
        <f>219914074/1000000</f>
        <v>219.914074</v>
      </c>
      <c r="K32">
        <v>38.719983999999997</v>
      </c>
      <c r="L32">
        <v>395.229648</v>
      </c>
      <c r="M32">
        <v>0.49409535999999998</v>
      </c>
      <c r="N32">
        <v>7.0829160399999997</v>
      </c>
      <c r="O32">
        <v>9.7558128699999996E-2</v>
      </c>
      <c r="P32" s="4">
        <v>1.8428158700000001E-9</v>
      </c>
      <c r="Q32">
        <v>315.283344</v>
      </c>
      <c r="R32" s="5">
        <f t="shared" si="1"/>
        <v>9.7558130542815868E-2</v>
      </c>
    </row>
    <row r="33" spans="1:18" x14ac:dyDescent="0.25">
      <c r="A33">
        <v>660.54</v>
      </c>
      <c r="B33">
        <v>6.93</v>
      </c>
      <c r="C33" s="6">
        <v>866.66666699999996</v>
      </c>
      <c r="D33">
        <v>30</v>
      </c>
      <c r="E33">
        <v>0.28000000000000003</v>
      </c>
      <c r="F33">
        <f t="shared" si="0"/>
        <v>88.481699109185712</v>
      </c>
      <c r="G33">
        <v>6500.0217000000002</v>
      </c>
      <c r="H33">
        <v>9.1809165999999998</v>
      </c>
      <c r="I33">
        <v>131.029933</v>
      </c>
      <c r="J33">
        <f>230364459/1000000</f>
        <v>230.36445900000001</v>
      </c>
      <c r="K33">
        <v>40.531791599999998</v>
      </c>
      <c r="L33">
        <v>395.22434700000002</v>
      </c>
      <c r="M33">
        <v>0.49262166899999998</v>
      </c>
      <c r="N33">
        <v>5.2725508400000001</v>
      </c>
      <c r="O33">
        <v>0.104365426</v>
      </c>
      <c r="P33" s="4">
        <v>2.9892377799999999E-9</v>
      </c>
      <c r="Q33">
        <v>315.74497200000002</v>
      </c>
      <c r="R33" s="5">
        <f t="shared" si="1"/>
        <v>0.10436542898923777</v>
      </c>
    </row>
    <row r="34" spans="1:18" x14ac:dyDescent="0.25">
      <c r="A34">
        <v>660.54</v>
      </c>
      <c r="B34">
        <v>6.93</v>
      </c>
      <c r="C34" s="6">
        <v>885.20015699999999</v>
      </c>
      <c r="D34">
        <v>30</v>
      </c>
      <c r="E34">
        <v>0.28000000000000003</v>
      </c>
      <c r="F34">
        <f t="shared" si="0"/>
        <v>89.995973647168114</v>
      </c>
      <c r="G34">
        <v>6500.0217000000002</v>
      </c>
      <c r="H34">
        <v>9.3816135500000009</v>
      </c>
      <c r="I34">
        <v>133.753683</v>
      </c>
      <c r="J34">
        <f>234461981/1000000</f>
        <v>234.46198100000001</v>
      </c>
      <c r="K34">
        <v>41.225453199999997</v>
      </c>
      <c r="L34">
        <v>395.22149000000002</v>
      </c>
      <c r="M34">
        <v>0.49173272699999998</v>
      </c>
      <c r="N34">
        <v>4.5793852800000003</v>
      </c>
      <c r="O34">
        <v>0.106703964</v>
      </c>
      <c r="P34" s="4">
        <v>3.8730364699999999E-9</v>
      </c>
      <c r="Q34">
        <v>316.00556999999998</v>
      </c>
      <c r="R34" s="5">
        <f t="shared" si="1"/>
        <v>0.10670396787303647</v>
      </c>
    </row>
    <row r="35" spans="1:18" x14ac:dyDescent="0.25">
      <c r="A35">
        <v>660.54</v>
      </c>
      <c r="B35">
        <v>6.93</v>
      </c>
      <c r="C35" s="6">
        <v>911.11111100000005</v>
      </c>
      <c r="D35">
        <v>30</v>
      </c>
      <c r="E35">
        <v>0.28000000000000003</v>
      </c>
      <c r="F35">
        <f t="shared" si="0"/>
        <v>91.912142481176915</v>
      </c>
      <c r="G35">
        <v>6500.0217000000002</v>
      </c>
      <c r="H35">
        <v>9.6639148000000006</v>
      </c>
      <c r="I35">
        <v>137.558291</v>
      </c>
      <c r="J35">
        <f>239749897/1000000</f>
        <v>239.749897</v>
      </c>
      <c r="K35">
        <v>42.103123799999999</v>
      </c>
      <c r="L35">
        <v>395.21662600000002</v>
      </c>
      <c r="M35">
        <v>0.49009024499999998</v>
      </c>
      <c r="N35">
        <v>3.7022509100000001</v>
      </c>
      <c r="O35">
        <v>0.109139324</v>
      </c>
      <c r="P35" s="4">
        <v>6.1277994500000001E-9</v>
      </c>
      <c r="Q35">
        <v>316.46182599999997</v>
      </c>
      <c r="R35" s="5">
        <f t="shared" si="1"/>
        <v>0.10913933012779944</v>
      </c>
    </row>
    <row r="36" spans="1:18" x14ac:dyDescent="0.25">
      <c r="A36">
        <v>660.54</v>
      </c>
      <c r="B36">
        <v>6.93</v>
      </c>
      <c r="C36" s="6">
        <v>955.55555600000002</v>
      </c>
      <c r="D36">
        <v>30</v>
      </c>
      <c r="E36">
        <v>0.28000000000000003</v>
      </c>
      <c r="F36">
        <f t="shared" si="0"/>
        <v>94.454303665403671</v>
      </c>
      <c r="G36">
        <v>6500.0217000000002</v>
      </c>
      <c r="H36">
        <v>10.154111199999999</v>
      </c>
      <c r="I36">
        <v>144.102214</v>
      </c>
      <c r="J36">
        <f>247505371/1000000</f>
        <v>247.505371</v>
      </c>
      <c r="K36">
        <v>43.267080499999999</v>
      </c>
      <c r="L36">
        <v>395.20537999999999</v>
      </c>
      <c r="M36">
        <v>0.485853441</v>
      </c>
      <c r="N36">
        <v>2.5385659</v>
      </c>
      <c r="O36">
        <v>0.110143147</v>
      </c>
      <c r="P36" s="4">
        <v>1.63694639E-8</v>
      </c>
      <c r="Q36">
        <v>317.51663500000001</v>
      </c>
      <c r="R36" s="5">
        <f t="shared" si="1"/>
        <v>0.11014316336946389</v>
      </c>
    </row>
    <row r="37" spans="1:18" x14ac:dyDescent="0.25">
      <c r="A37">
        <v>660.54</v>
      </c>
      <c r="B37">
        <v>6.93</v>
      </c>
      <c r="C37" s="6">
        <v>1000</v>
      </c>
      <c r="D37">
        <v>30</v>
      </c>
      <c r="E37">
        <v>0.28000000000000003</v>
      </c>
      <c r="F37">
        <f t="shared" si="0"/>
        <v>95.979210218968603</v>
      </c>
      <c r="G37">
        <v>6500.0217000000002</v>
      </c>
      <c r="H37">
        <v>10.6511823</v>
      </c>
      <c r="I37">
        <v>150.668511</v>
      </c>
      <c r="J37">
        <f>253720551/1000000</f>
        <v>253.720551</v>
      </c>
      <c r="K37">
        <v>43.964556999999999</v>
      </c>
      <c r="L37">
        <v>395.19131099999998</v>
      </c>
      <c r="M37">
        <v>0.47986994799999999</v>
      </c>
      <c r="N37">
        <v>1.8405334900000001</v>
      </c>
      <c r="O37">
        <v>0.10704821</v>
      </c>
      <c r="P37" s="4">
        <v>4.8687265600000003E-8</v>
      </c>
      <c r="Q37">
        <v>318.78339</v>
      </c>
      <c r="R37" s="5">
        <f t="shared" si="1"/>
        <v>0.1070482586872656</v>
      </c>
    </row>
    <row r="38" spans="1:18" x14ac:dyDescent="0.25">
      <c r="A38" s="7">
        <v>660.54</v>
      </c>
      <c r="B38" s="7">
        <v>6.93</v>
      </c>
      <c r="C38" s="3">
        <v>885.2</v>
      </c>
      <c r="D38" s="6">
        <v>12</v>
      </c>
      <c r="E38" s="7">
        <v>0.28000000000000003</v>
      </c>
      <c r="F38" s="7">
        <f t="shared" ref="F38:F57" si="2">(((A38*(B38/100))-N38)/(A38*(B38/100)))*100</f>
        <v>38.003149375662773</v>
      </c>
      <c r="G38">
        <f t="shared" ref="G38:G44" si="3">6500021.7/1000</f>
        <v>6500.0217000000002</v>
      </c>
      <c r="H38">
        <f>10036.214/1000</f>
        <v>10.036213999999999</v>
      </c>
      <c r="I38">
        <f>143350.969/1000</f>
        <v>143.35096900000002</v>
      </c>
      <c r="J38">
        <f>211662984/1000000</f>
        <v>211.66298399999999</v>
      </c>
      <c r="K38" s="7">
        <v>17.404509999999998</v>
      </c>
      <c r="L38" s="7">
        <v>391.26670000000001</v>
      </c>
      <c r="M38" s="7">
        <v>0.50339909999999999</v>
      </c>
      <c r="N38" s="7">
        <v>28.37932</v>
      </c>
      <c r="O38" s="7">
        <v>7.07349E-3</v>
      </c>
      <c r="P38" s="4">
        <v>7.7770999999999996E-23</v>
      </c>
      <c r="Q38" s="7">
        <v>313.77780000000001</v>
      </c>
      <c r="R38" s="5">
        <f t="shared" si="1"/>
        <v>7.07349E-3</v>
      </c>
    </row>
    <row r="39" spans="1:18" x14ac:dyDescent="0.25">
      <c r="A39" s="7">
        <v>660.54</v>
      </c>
      <c r="B39" s="7">
        <v>6.93</v>
      </c>
      <c r="C39" s="3">
        <v>885.2</v>
      </c>
      <c r="D39" s="6">
        <v>15</v>
      </c>
      <c r="E39" s="7">
        <v>0.28000000000000003</v>
      </c>
      <c r="F39" s="7">
        <f t="shared" si="2"/>
        <v>47.022530999277294</v>
      </c>
      <c r="G39">
        <f t="shared" si="3"/>
        <v>6500.0217000000002</v>
      </c>
      <c r="H39">
        <f>9926.67806/1000</f>
        <v>9.9266780600000004</v>
      </c>
      <c r="I39">
        <f>141715.055/1000</f>
        <v>141.71505500000001</v>
      </c>
      <c r="J39" s="7">
        <f>215566209/1000000</f>
        <v>215.56620899999999</v>
      </c>
      <c r="K39" s="7">
        <v>21.534420000000001</v>
      </c>
      <c r="L39" s="7">
        <v>391.9083</v>
      </c>
      <c r="M39" s="7">
        <v>0.50113370000000002</v>
      </c>
      <c r="N39" s="7">
        <v>24.25066</v>
      </c>
      <c r="O39" s="7">
        <v>1.26041E-2</v>
      </c>
      <c r="P39" s="4">
        <v>9.0473000000000005E-21</v>
      </c>
      <c r="Q39" s="7">
        <v>314.04309999999998</v>
      </c>
      <c r="R39" s="5">
        <f t="shared" si="1"/>
        <v>1.26041E-2</v>
      </c>
    </row>
    <row r="40" spans="1:18" x14ac:dyDescent="0.25">
      <c r="A40" s="7">
        <v>660.54</v>
      </c>
      <c r="B40" s="7">
        <v>6.93</v>
      </c>
      <c r="C40" s="3">
        <v>885.2</v>
      </c>
      <c r="D40" s="6">
        <v>18</v>
      </c>
      <c r="E40" s="7">
        <v>0.28000000000000003</v>
      </c>
      <c r="F40" s="7">
        <f t="shared" si="2"/>
        <v>56.001235772332144</v>
      </c>
      <c r="G40">
        <f t="shared" si="3"/>
        <v>6500.0217000000002</v>
      </c>
      <c r="H40">
        <f>9816.90092/1000</f>
        <v>9.8169009200000001</v>
      </c>
      <c r="I40">
        <f>140081.178/1000</f>
        <v>140.08117800000002</v>
      </c>
      <c r="J40">
        <f>219435280/1000000</f>
        <v>219.43528000000001</v>
      </c>
      <c r="K40" s="7">
        <v>25.6463</v>
      </c>
      <c r="L40" s="7">
        <v>392.56169999999997</v>
      </c>
      <c r="M40" s="7">
        <v>0.49947279999999999</v>
      </c>
      <c r="N40" s="7">
        <v>20.140619999999998</v>
      </c>
      <c r="O40" s="7">
        <v>2.0943400000000001E-2</v>
      </c>
      <c r="P40" s="4">
        <v>1.1472999999999999E-15</v>
      </c>
      <c r="Q40" s="7">
        <v>314.30450000000002</v>
      </c>
      <c r="R40" s="5">
        <f t="shared" si="1"/>
        <v>2.0943400000001149E-2</v>
      </c>
    </row>
    <row r="41" spans="1:18" x14ac:dyDescent="0.25">
      <c r="A41" s="7">
        <v>660.54</v>
      </c>
      <c r="B41" s="7">
        <v>6.93</v>
      </c>
      <c r="C41" s="3">
        <v>885.2</v>
      </c>
      <c r="D41" s="6">
        <v>21</v>
      </c>
      <c r="E41" s="7">
        <v>0.28000000000000003</v>
      </c>
      <c r="F41" s="7">
        <f t="shared" si="2"/>
        <v>64.904113827721773</v>
      </c>
      <c r="G41">
        <f t="shared" si="3"/>
        <v>6500.0217000000002</v>
      </c>
      <c r="H41">
        <f>9705.98269/1000</f>
        <v>9.7059826900000008</v>
      </c>
      <c r="I41">
        <f>138456.683/1000</f>
        <v>138.456683</v>
      </c>
      <c r="J41" s="7">
        <f>223336278/1000000</f>
        <v>223.33627799999999</v>
      </c>
      <c r="K41" s="7">
        <v>29.724240000000002</v>
      </c>
      <c r="L41" s="7">
        <v>393.21980000000002</v>
      </c>
      <c r="M41" s="7">
        <v>0.49804189999999998</v>
      </c>
      <c r="N41" s="7">
        <v>16.065290000000001</v>
      </c>
      <c r="O41" s="7">
        <v>3.3179E-2</v>
      </c>
      <c r="P41" s="4">
        <v>3.2961000000000001E-12</v>
      </c>
      <c r="Q41" s="7">
        <v>314.57819999999998</v>
      </c>
      <c r="R41" s="5">
        <f t="shared" si="1"/>
        <v>3.31790000032961E-2</v>
      </c>
    </row>
    <row r="42" spans="1:18" x14ac:dyDescent="0.25">
      <c r="A42" s="7">
        <v>660.54</v>
      </c>
      <c r="B42" s="7">
        <v>6.93</v>
      </c>
      <c r="C42" s="3">
        <v>885.2</v>
      </c>
      <c r="D42" s="6">
        <v>24</v>
      </c>
      <c r="E42" s="7">
        <v>0.28000000000000003</v>
      </c>
      <c r="F42" s="7">
        <f t="shared" si="2"/>
        <v>73.669669282349801</v>
      </c>
      <c r="G42">
        <f t="shared" si="3"/>
        <v>6500.0217000000002</v>
      </c>
      <c r="H42">
        <f>9595.32871/1000</f>
        <v>9.5953287100000004</v>
      </c>
      <c r="I42">
        <f>136847.014/1000</f>
        <v>136.847014</v>
      </c>
      <c r="J42">
        <f>227471791/1000000</f>
        <v>227.471791</v>
      </c>
      <c r="K42" s="7">
        <v>33.740389999999998</v>
      </c>
      <c r="L42" s="7">
        <v>393.88119999999998</v>
      </c>
      <c r="M42" s="7">
        <v>0.4965773</v>
      </c>
      <c r="N42" s="7">
        <v>12.052820000000001</v>
      </c>
      <c r="O42" s="7">
        <v>5.0685800000000003E-2</v>
      </c>
      <c r="P42" s="4">
        <v>6.1724000000000003E-11</v>
      </c>
      <c r="Q42" s="7">
        <v>314.89100000000002</v>
      </c>
      <c r="R42" s="5">
        <f t="shared" si="1"/>
        <v>5.0685800061724004E-2</v>
      </c>
    </row>
    <row r="43" spans="1:18" x14ac:dyDescent="0.25">
      <c r="A43" s="7">
        <v>660.54</v>
      </c>
      <c r="B43" s="7">
        <v>6.93</v>
      </c>
      <c r="C43" s="3">
        <v>885.2</v>
      </c>
      <c r="D43" s="6">
        <v>27</v>
      </c>
      <c r="E43" s="7">
        <v>0.28000000000000003</v>
      </c>
      <c r="F43" s="7">
        <f t="shared" si="2"/>
        <v>82.167091763785379</v>
      </c>
      <c r="G43">
        <f t="shared" si="3"/>
        <v>6500.0217000000002</v>
      </c>
      <c r="H43">
        <f>9486.13845/1000</f>
        <v>9.4861384500000003</v>
      </c>
      <c r="I43">
        <f>135263.642/1000</f>
        <v>135.263642</v>
      </c>
      <c r="J43">
        <f>231406879/1000000</f>
        <v>231.406879</v>
      </c>
      <c r="K43" s="7">
        <v>37.635159999999999</v>
      </c>
      <c r="L43" s="7">
        <v>394.54759999999999</v>
      </c>
      <c r="M43" s="7">
        <v>0.49475150000000001</v>
      </c>
      <c r="N43" s="7">
        <v>8.1630889999999994</v>
      </c>
      <c r="O43" s="7">
        <v>7.4989600000000003E-2</v>
      </c>
      <c r="P43" s="4">
        <v>5.2966000000000001E-10</v>
      </c>
      <c r="Q43" s="7">
        <v>315.30329999999998</v>
      </c>
      <c r="R43" s="5">
        <f t="shared" si="1"/>
        <v>7.498960052966E-2</v>
      </c>
    </row>
    <row r="44" spans="1:18" x14ac:dyDescent="0.25">
      <c r="A44" s="7">
        <v>660.54</v>
      </c>
      <c r="B44" s="7">
        <v>6.93</v>
      </c>
      <c r="C44" s="3">
        <v>885.2</v>
      </c>
      <c r="D44" s="6">
        <v>30</v>
      </c>
      <c r="E44" s="7">
        <v>0.28000000000000003</v>
      </c>
      <c r="F44" s="7">
        <f t="shared" si="2"/>
        <v>89.996052903673942</v>
      </c>
      <c r="G44">
        <f t="shared" si="3"/>
        <v>6500.0217000000002</v>
      </c>
      <c r="H44">
        <f>9381.614/1000</f>
        <v>9.381613999999999</v>
      </c>
      <c r="I44">
        <f>133753.688/1000</f>
        <v>133.75368799999998</v>
      </c>
      <c r="J44">
        <f>234461967/1000000</f>
        <v>234.46196699999999</v>
      </c>
      <c r="K44" s="7">
        <v>41.225450000000002</v>
      </c>
      <c r="L44" s="7">
        <v>395.22149999999999</v>
      </c>
      <c r="M44" s="7">
        <v>0.49173270000000002</v>
      </c>
      <c r="N44" s="7">
        <v>4.5793489999999997</v>
      </c>
      <c r="O44" s="7">
        <v>0.1067042</v>
      </c>
      <c r="P44" s="4">
        <v>3.87308E-9</v>
      </c>
      <c r="Q44" s="7">
        <v>316.00560000000002</v>
      </c>
      <c r="R44" s="5">
        <f t="shared" si="1"/>
        <v>0.10670420387307999</v>
      </c>
    </row>
    <row r="45" spans="1:18" x14ac:dyDescent="0.25">
      <c r="A45" s="7">
        <v>660.54</v>
      </c>
      <c r="B45" s="7">
        <v>6.93</v>
      </c>
      <c r="C45" s="3">
        <v>885.2</v>
      </c>
      <c r="D45" s="6">
        <v>33</v>
      </c>
      <c r="E45" s="7">
        <v>0.28000000000000003</v>
      </c>
      <c r="F45" s="7">
        <f t="shared" si="2"/>
        <v>95.604169416504774</v>
      </c>
      <c r="G45" s="7">
        <f t="shared" ref="G45:G57" si="4">6500021.7/1000</f>
        <v>6500.0217000000002</v>
      </c>
      <c r="H45">
        <f>9292.19119/1000</f>
        <v>9.2921911899999987</v>
      </c>
      <c r="I45">
        <f>132579.16/1000</f>
        <v>132.57916</v>
      </c>
      <c r="J45">
        <f>234289254/1000000</f>
        <v>234.289254</v>
      </c>
      <c r="K45" s="7">
        <v>43.799340000000001</v>
      </c>
      <c r="L45" s="7">
        <v>395.90140000000002</v>
      </c>
      <c r="M45" s="7">
        <v>0.48451709999999998</v>
      </c>
      <c r="N45" s="7">
        <v>2.0122100000000001</v>
      </c>
      <c r="O45" s="7">
        <v>0.1394109</v>
      </c>
      <c r="P45" s="4">
        <v>4.5188699999999999E-8</v>
      </c>
      <c r="Q45" s="7">
        <v>317.63229999999999</v>
      </c>
      <c r="R45" s="5">
        <f t="shared" si="1"/>
        <v>0.13941094518870001</v>
      </c>
    </row>
    <row r="46" spans="1:18" x14ac:dyDescent="0.25">
      <c r="A46" s="7">
        <v>660.54</v>
      </c>
      <c r="B46" s="7">
        <v>6.93</v>
      </c>
      <c r="C46" s="3">
        <v>885.2</v>
      </c>
      <c r="D46" s="6">
        <v>36</v>
      </c>
      <c r="E46" s="7">
        <v>0.28000000000000003</v>
      </c>
      <c r="F46" s="7">
        <f t="shared" si="2"/>
        <v>97.620380211896247</v>
      </c>
      <c r="G46" s="7">
        <f t="shared" si="4"/>
        <v>6500.0217000000002</v>
      </c>
      <c r="H46">
        <f>9218.76229/1000</f>
        <v>9.2187622900000008</v>
      </c>
      <c r="I46">
        <f>131942.163/1000</f>
        <v>131.94216299999999</v>
      </c>
      <c r="J46">
        <f>230644917/1000000</f>
        <v>230.64491699999999</v>
      </c>
      <c r="K46" s="7">
        <v>44.7273</v>
      </c>
      <c r="L46" s="7">
        <v>396.5917</v>
      </c>
      <c r="M46" s="7">
        <v>0.4714527</v>
      </c>
      <c r="N46" s="7">
        <v>1.0892809999999999</v>
      </c>
      <c r="O46" s="7">
        <v>0.16363459999999999</v>
      </c>
      <c r="P46" s="4">
        <v>6.6271500000000002E-7</v>
      </c>
      <c r="Q46" s="7">
        <v>319.96019999999999</v>
      </c>
      <c r="R46" s="5">
        <f t="shared" si="1"/>
        <v>0.16363526271499998</v>
      </c>
    </row>
    <row r="47" spans="1:18" x14ac:dyDescent="0.25">
      <c r="A47" s="7">
        <v>660.54</v>
      </c>
      <c r="B47" s="7">
        <v>6.93</v>
      </c>
      <c r="C47" s="3">
        <v>885.2</v>
      </c>
      <c r="D47" s="6">
        <v>39</v>
      </c>
      <c r="E47" s="7">
        <v>0.28000000000000003</v>
      </c>
      <c r="F47" s="7">
        <f t="shared" si="2"/>
        <v>98.290488944045123</v>
      </c>
      <c r="G47" s="7">
        <f t="shared" si="4"/>
        <v>6500.0217000000002</v>
      </c>
      <c r="H47">
        <f>9142.10862/1000</f>
        <v>9.1421086200000001</v>
      </c>
      <c r="I47">
        <f>131313.443/1000</f>
        <v>131.31344300000001</v>
      </c>
      <c r="J47">
        <f>227873572/1000000</f>
        <v>227.873572</v>
      </c>
      <c r="K47" s="7">
        <v>45.039299999999997</v>
      </c>
      <c r="L47" s="7">
        <v>397.31709999999998</v>
      </c>
      <c r="M47" s="7">
        <v>0.45796429999999999</v>
      </c>
      <c r="N47" s="7">
        <v>0.78253589999999995</v>
      </c>
      <c r="O47" s="7">
        <v>0.18895480000000001</v>
      </c>
      <c r="P47" s="4">
        <v>5.7090099999999997E-6</v>
      </c>
      <c r="Q47" s="7">
        <v>321.69459999999998</v>
      </c>
      <c r="R47" s="5">
        <f t="shared" si="1"/>
        <v>0.18896050901</v>
      </c>
    </row>
    <row r="48" spans="1:18" x14ac:dyDescent="0.25">
      <c r="A48">
        <v>660.54</v>
      </c>
      <c r="B48">
        <v>6.93</v>
      </c>
      <c r="C48" s="3">
        <v>885.2</v>
      </c>
      <c r="D48" s="3">
        <v>30</v>
      </c>
      <c r="E48" s="6">
        <v>0.23</v>
      </c>
      <c r="F48" s="7">
        <f t="shared" si="2"/>
        <v>98.573476613716409</v>
      </c>
      <c r="G48" s="7">
        <f t="shared" si="4"/>
        <v>6500.0217000000002</v>
      </c>
      <c r="H48">
        <f>9489.30067/1000</f>
        <v>9.4893006700000004</v>
      </c>
      <c r="I48">
        <f>135555.894/1000</f>
        <v>135.555894</v>
      </c>
      <c r="J48">
        <f>241270733/1000000</f>
        <v>241.27073300000001</v>
      </c>
      <c r="K48" s="7">
        <v>45.153300000000002</v>
      </c>
      <c r="L48" s="7">
        <v>396.04700000000003</v>
      </c>
      <c r="M48" s="7">
        <v>0.46193469999999998</v>
      </c>
      <c r="N48" s="7">
        <v>0.6529971</v>
      </c>
      <c r="O48" s="7">
        <v>0.13860020000000001</v>
      </c>
      <c r="P48" s="4">
        <v>7.6758799999999995E-7</v>
      </c>
      <c r="Q48" s="7">
        <v>320.51339999999999</v>
      </c>
      <c r="R48" s="5">
        <f t="shared" si="1"/>
        <v>0.138600967588</v>
      </c>
    </row>
    <row r="49" spans="1:18" x14ac:dyDescent="0.25">
      <c r="A49" s="7">
        <v>660.54</v>
      </c>
      <c r="B49" s="7">
        <v>6.93</v>
      </c>
      <c r="C49" s="3">
        <v>885.2</v>
      </c>
      <c r="D49" s="3">
        <v>30</v>
      </c>
      <c r="E49" s="6">
        <v>0.24</v>
      </c>
      <c r="F49" s="7">
        <f t="shared" si="2"/>
        <v>98.088211398684649</v>
      </c>
      <c r="G49" s="7">
        <f t="shared" si="4"/>
        <v>6500.0217000000002</v>
      </c>
      <c r="H49" s="7">
        <f>9464.1187/1000</f>
        <v>9.4641187000000002</v>
      </c>
      <c r="I49">
        <f>135034.558/1000</f>
        <v>135.034558</v>
      </c>
      <c r="J49">
        <f>240828933/1000000</f>
        <v>240.82893300000001</v>
      </c>
      <c r="K49" s="7">
        <v>44.93177</v>
      </c>
      <c r="L49" s="7">
        <v>395.91079999999999</v>
      </c>
      <c r="M49" s="7">
        <v>0.47079460000000001</v>
      </c>
      <c r="N49" s="7">
        <v>0.8751293</v>
      </c>
      <c r="O49" s="7">
        <v>0.13636229999999999</v>
      </c>
      <c r="P49" s="4">
        <v>2.6010800000000002E-7</v>
      </c>
      <c r="Q49" s="7">
        <v>319.54059999999998</v>
      </c>
      <c r="R49" s="5">
        <f t="shared" si="1"/>
        <v>0.13636256010799999</v>
      </c>
    </row>
    <row r="50" spans="1:18" x14ac:dyDescent="0.25">
      <c r="A50" s="7">
        <v>660.54</v>
      </c>
      <c r="B50" s="7">
        <v>6.93</v>
      </c>
      <c r="C50" s="3">
        <v>885.2</v>
      </c>
      <c r="D50" s="3">
        <v>30</v>
      </c>
      <c r="E50" s="6">
        <v>0.25</v>
      </c>
      <c r="F50" s="7">
        <f t="shared" si="2"/>
        <v>97.241087149344025</v>
      </c>
      <c r="G50" s="7">
        <f t="shared" si="4"/>
        <v>6500.0217000000002</v>
      </c>
      <c r="H50">
        <f>9437.95234/1000</f>
        <v>9.4379523399999989</v>
      </c>
      <c r="I50">
        <f>134526.608/1000</f>
        <v>134.52660800000001</v>
      </c>
      <c r="J50">
        <f>240536604/1000000</f>
        <v>240.53660400000001</v>
      </c>
      <c r="K50" s="7">
        <v>44.544429999999998</v>
      </c>
      <c r="L50" s="7">
        <v>395.7636</v>
      </c>
      <c r="M50" s="7">
        <v>0.47880210000000001</v>
      </c>
      <c r="N50" s="7">
        <v>1.262904</v>
      </c>
      <c r="O50" s="7">
        <v>0.13326859999999999</v>
      </c>
      <c r="P50" s="4">
        <v>8.0566600000000001E-8</v>
      </c>
      <c r="Q50" s="7">
        <v>318.4128</v>
      </c>
      <c r="R50" s="5">
        <f t="shared" si="1"/>
        <v>0.13326868056659999</v>
      </c>
    </row>
    <row r="51" spans="1:18" x14ac:dyDescent="0.25">
      <c r="A51" s="7">
        <v>660.54</v>
      </c>
      <c r="B51" s="7">
        <v>6.93</v>
      </c>
      <c r="C51" s="3">
        <v>885.2</v>
      </c>
      <c r="D51" s="3">
        <v>30</v>
      </c>
      <c r="E51" s="6">
        <v>0.26</v>
      </c>
      <c r="F51" s="7">
        <f t="shared" si="2"/>
        <v>95.688869891794766</v>
      </c>
      <c r="G51" s="7">
        <f t="shared" si="4"/>
        <v>6500.0217000000002</v>
      </c>
      <c r="H51">
        <f>9413.88058/1000</f>
        <v>9.4138805799999989</v>
      </c>
      <c r="I51">
        <f>134120.699/1000</f>
        <v>134.120699</v>
      </c>
      <c r="J51">
        <f>239728323/1000000</f>
        <v>239.72832299999999</v>
      </c>
      <c r="K51" s="7">
        <v>43.83379</v>
      </c>
      <c r="L51" s="7">
        <v>395.6019</v>
      </c>
      <c r="M51" s="7">
        <v>0.48514689999999999</v>
      </c>
      <c r="N51" s="7">
        <v>1.973438</v>
      </c>
      <c r="O51" s="7">
        <v>0.12761929999999999</v>
      </c>
      <c r="P51" s="4">
        <v>2.44864E-8</v>
      </c>
      <c r="Q51" s="7">
        <v>317.31299999999999</v>
      </c>
      <c r="R51" s="5">
        <f t="shared" si="1"/>
        <v>0.12761932448639998</v>
      </c>
    </row>
    <row r="52" spans="1:18" x14ac:dyDescent="0.25">
      <c r="A52" s="7">
        <v>660.54</v>
      </c>
      <c r="B52" s="7">
        <v>6.93</v>
      </c>
      <c r="C52" s="3">
        <v>885.2</v>
      </c>
      <c r="D52" s="3">
        <v>30</v>
      </c>
      <c r="E52" s="6">
        <v>0.27</v>
      </c>
      <c r="F52" s="7">
        <f t="shared" si="2"/>
        <v>93.202629568330352</v>
      </c>
      <c r="G52" s="7">
        <f t="shared" si="4"/>
        <v>6500.0217000000002</v>
      </c>
      <c r="H52">
        <f>9395.23463/1000</f>
        <v>9.3952346300000009</v>
      </c>
      <c r="I52">
        <f>133880.43/1000</f>
        <v>133.88042999999999</v>
      </c>
      <c r="J52">
        <f>237670063/1000000</f>
        <v>237.670063</v>
      </c>
      <c r="K52" s="7">
        <v>42.694789999999998</v>
      </c>
      <c r="L52" s="7">
        <v>395.42180000000002</v>
      </c>
      <c r="M52" s="7">
        <v>0.48928880000000002</v>
      </c>
      <c r="N52" s="7">
        <v>3.1115249999999999</v>
      </c>
      <c r="O52" s="7">
        <v>0.11828909999999999</v>
      </c>
      <c r="P52" s="4">
        <v>8.78327E-9</v>
      </c>
      <c r="Q52" s="7">
        <v>316.50420000000003</v>
      </c>
      <c r="R52" s="5">
        <f t="shared" si="1"/>
        <v>0.11828910878326999</v>
      </c>
    </row>
    <row r="53" spans="1:18" x14ac:dyDescent="0.25">
      <c r="A53" s="7">
        <v>660.54</v>
      </c>
      <c r="B53" s="7">
        <v>6.93</v>
      </c>
      <c r="C53" s="3">
        <v>885.2</v>
      </c>
      <c r="D53" s="3">
        <v>30</v>
      </c>
      <c r="E53" s="6">
        <v>0.28000000000000003</v>
      </c>
      <c r="F53" s="7">
        <f t="shared" si="2"/>
        <v>89.996052903673942</v>
      </c>
      <c r="G53" s="7">
        <f t="shared" si="4"/>
        <v>6500.0217000000002</v>
      </c>
      <c r="H53">
        <f>9381.61399/1000</f>
        <v>9.38161399</v>
      </c>
      <c r="I53">
        <f>133753.688/1000</f>
        <v>133.75368799999998</v>
      </c>
      <c r="J53">
        <f>234461967/1000000</f>
        <v>234.46196699999999</v>
      </c>
      <c r="K53" s="7">
        <v>41.225450000000002</v>
      </c>
      <c r="L53" s="7">
        <v>395.22149999999999</v>
      </c>
      <c r="M53" s="7">
        <v>0.49173270000000002</v>
      </c>
      <c r="N53" s="7">
        <v>4.5793489999999997</v>
      </c>
      <c r="O53" s="7">
        <v>0.1067042</v>
      </c>
      <c r="P53" s="4">
        <v>3.87308E-9</v>
      </c>
      <c r="Q53" s="7">
        <v>316.00560000000002</v>
      </c>
      <c r="R53" s="5">
        <f t="shared" si="1"/>
        <v>0.10670420387307999</v>
      </c>
    </row>
    <row r="54" spans="1:18" x14ac:dyDescent="0.25">
      <c r="A54" s="7">
        <v>660.54</v>
      </c>
      <c r="B54" s="7">
        <v>6.93</v>
      </c>
      <c r="C54" s="3">
        <v>885.2</v>
      </c>
      <c r="D54" s="3">
        <v>30</v>
      </c>
      <c r="E54" s="6">
        <v>0.28999999999999998</v>
      </c>
      <c r="F54" s="7">
        <f t="shared" si="2"/>
        <v>86.385694052148779</v>
      </c>
      <c r="G54" s="7">
        <f t="shared" si="4"/>
        <v>6500.0217000000002</v>
      </c>
      <c r="H54">
        <f>9370.90804/1000</f>
        <v>9.3709080399999998</v>
      </c>
      <c r="I54">
        <f>133674.084/1000</f>
        <v>133.67408399999999</v>
      </c>
      <c r="J54">
        <f>230579389/1000000</f>
        <v>230.57938899999999</v>
      </c>
      <c r="K54" s="7">
        <v>39.57103</v>
      </c>
      <c r="L54" s="7">
        <v>394.99959999999999</v>
      </c>
      <c r="M54" s="7">
        <v>0.49322640000000001</v>
      </c>
      <c r="N54" s="7">
        <v>6.2320060000000002</v>
      </c>
      <c r="O54" s="7">
        <v>9.4713800000000001E-2</v>
      </c>
      <c r="P54" s="4">
        <v>1.92892E-9</v>
      </c>
      <c r="Q54" s="7">
        <v>315.69600000000003</v>
      </c>
      <c r="R54" s="5">
        <f t="shared" si="1"/>
        <v>9.4713801928919997E-2</v>
      </c>
    </row>
    <row r="55" spans="1:18" x14ac:dyDescent="0.25">
      <c r="A55" s="7">
        <v>660.54</v>
      </c>
      <c r="B55" s="7">
        <v>6.93</v>
      </c>
      <c r="C55" s="3">
        <v>885.2</v>
      </c>
      <c r="D55" s="3">
        <v>30</v>
      </c>
      <c r="E55" s="6">
        <v>0.3</v>
      </c>
      <c r="F55" s="7">
        <f t="shared" si="2"/>
        <v>82.557548022167879</v>
      </c>
      <c r="G55" s="7">
        <f t="shared" si="4"/>
        <v>6500.0217000000002</v>
      </c>
      <c r="H55">
        <f>9361.71391/1000</f>
        <v>9.3617139100000006</v>
      </c>
      <c r="I55">
        <f>133610.349/1000</f>
        <v>133.61034899999999</v>
      </c>
      <c r="J55">
        <f>226337290/1000000</f>
        <v>226.33729</v>
      </c>
      <c r="K55" s="7">
        <v>37.816859999999998</v>
      </c>
      <c r="L55" s="7">
        <v>394.75400000000002</v>
      </c>
      <c r="M55" s="7">
        <v>0.49420900000000001</v>
      </c>
      <c r="N55" s="7">
        <v>7.984356</v>
      </c>
      <c r="O55" s="7">
        <v>8.3258399999999996E-2</v>
      </c>
      <c r="P55" s="4">
        <v>1.00183E-9</v>
      </c>
      <c r="Q55" s="7">
        <v>315.48849999999999</v>
      </c>
      <c r="R55" s="5">
        <f t="shared" si="1"/>
        <v>8.325840100182999E-2</v>
      </c>
    </row>
    <row r="56" spans="1:18" x14ac:dyDescent="0.25">
      <c r="A56" s="7">
        <v>660.54</v>
      </c>
      <c r="B56" s="7">
        <v>6.93</v>
      </c>
      <c r="C56" s="3">
        <v>885.2</v>
      </c>
      <c r="D56" s="3">
        <v>30</v>
      </c>
      <c r="E56" s="6">
        <v>0.31</v>
      </c>
      <c r="F56" s="7">
        <f t="shared" si="2"/>
        <v>78.603644549688696</v>
      </c>
      <c r="G56" s="7">
        <f t="shared" si="4"/>
        <v>6500.0217000000002</v>
      </c>
      <c r="H56">
        <f>9353.33028/1000</f>
        <v>9.3533302799999998</v>
      </c>
      <c r="I56">
        <f>133551.034/1000</f>
        <v>133.55103400000002</v>
      </c>
      <c r="J56">
        <f>221895240/1000000</f>
        <v>221.89524</v>
      </c>
      <c r="K56" s="7">
        <v>36.005139999999997</v>
      </c>
      <c r="L56" s="7">
        <v>394.4819</v>
      </c>
      <c r="M56" s="7">
        <v>0.49489729999999998</v>
      </c>
      <c r="N56" s="7">
        <v>9.7942719999999994</v>
      </c>
      <c r="O56" s="7">
        <v>7.2689199999999995E-2</v>
      </c>
      <c r="P56" s="4">
        <v>5.1420000000000004E-10</v>
      </c>
      <c r="Q56" s="7">
        <v>315.339</v>
      </c>
      <c r="R56" s="5">
        <f t="shared" si="1"/>
        <v>7.2689200514199998E-2</v>
      </c>
    </row>
    <row r="57" spans="1:18" x14ac:dyDescent="0.25">
      <c r="A57" s="7">
        <v>660.54</v>
      </c>
      <c r="B57" s="7">
        <v>6.93</v>
      </c>
      <c r="C57" s="3">
        <v>885.2</v>
      </c>
      <c r="D57" s="3">
        <v>30</v>
      </c>
      <c r="E57" s="6">
        <v>0.32</v>
      </c>
      <c r="F57" s="7">
        <f t="shared" si="2"/>
        <v>74.5708297347865</v>
      </c>
      <c r="G57" s="7">
        <f t="shared" si="4"/>
        <v>6500.0217000000002</v>
      </c>
      <c r="H57">
        <f>9345.36445/1000</f>
        <v>9.3453644499999999</v>
      </c>
      <c r="I57">
        <f>133491.536/1000</f>
        <v>133.491536</v>
      </c>
      <c r="J57">
        <f>217325028/1000000</f>
        <v>217.325028</v>
      </c>
      <c r="K57" s="7">
        <v>34.157380000000003</v>
      </c>
      <c r="L57" s="7">
        <v>394.17959999999999</v>
      </c>
      <c r="M57" s="7">
        <v>0.49540220000000001</v>
      </c>
      <c r="N57" s="7">
        <v>11.640309999999999</v>
      </c>
      <c r="O57" s="7">
        <v>6.3105999999999995E-2</v>
      </c>
      <c r="P57" s="4">
        <v>2.5076000000000002E-10</v>
      </c>
      <c r="Q57" s="7">
        <v>315.2242</v>
      </c>
      <c r="R57" s="5">
        <f t="shared" si="1"/>
        <v>6.3106000250759992E-2</v>
      </c>
    </row>
  </sheetData>
  <mergeCells count="5">
    <mergeCell ref="N4:P4"/>
    <mergeCell ref="G4:I4"/>
    <mergeCell ref="F3:R3"/>
    <mergeCell ref="A3:E3"/>
    <mergeCell ref="A1:R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topLeftCell="A11" zoomScale="75" zoomScaleNormal="75" workbookViewId="0">
      <selection activeCell="Q11" sqref="Q11"/>
    </sheetView>
  </sheetViews>
  <sheetFormatPr defaultRowHeight="15" x14ac:dyDescent="0.25"/>
  <cols>
    <col min="1" max="1" width="2.140625" style="9" customWidth="1"/>
    <col min="2" max="2" width="6.42578125" style="18" customWidth="1"/>
    <col min="3" max="3" width="13.85546875" style="9" bestFit="1" customWidth="1"/>
    <col min="4" max="4" width="20" style="9" bestFit="1" customWidth="1"/>
    <col min="5" max="5" width="17.5703125" style="9" bestFit="1" customWidth="1"/>
    <col min="6" max="6" width="27" style="9" bestFit="1" customWidth="1"/>
    <col min="7" max="7" width="30.85546875" style="9" bestFit="1" customWidth="1"/>
    <col min="8" max="8" width="16.5703125" style="9" bestFit="1" customWidth="1"/>
    <col min="9" max="9" width="33.7109375" style="9" customWidth="1"/>
    <col min="10" max="10" width="20.7109375" style="9" bestFit="1" customWidth="1"/>
    <col min="11" max="11" width="24" style="9" bestFit="1" customWidth="1"/>
    <col min="12" max="12" width="30.7109375" style="9" bestFit="1" customWidth="1"/>
    <col min="13" max="13" width="23.5703125" style="9" bestFit="1" customWidth="1"/>
    <col min="14" max="14" width="20.140625" style="9" bestFit="1" customWidth="1"/>
    <col min="15" max="15" width="19.140625" style="9" bestFit="1" customWidth="1"/>
    <col min="16" max="16384" width="9.140625" style="9"/>
  </cols>
  <sheetData>
    <row r="1" spans="2:15" ht="6.75" customHeight="1" thickBot="1" x14ac:dyDescent="0.3"/>
    <row r="2" spans="2:15" s="10" customFormat="1" x14ac:dyDescent="0.25">
      <c r="B2" s="19"/>
      <c r="C2" s="81" t="s">
        <v>1</v>
      </c>
      <c r="D2" s="82"/>
      <c r="E2" s="82"/>
      <c r="F2" s="82"/>
      <c r="G2" s="82"/>
      <c r="H2" s="81" t="s">
        <v>23</v>
      </c>
      <c r="I2" s="82"/>
      <c r="J2" s="82"/>
      <c r="K2" s="82"/>
      <c r="L2" s="82"/>
      <c r="M2" s="82"/>
      <c r="N2" s="82"/>
      <c r="O2" s="85"/>
    </row>
    <row r="3" spans="2:15" s="10" customFormat="1" x14ac:dyDescent="0.25">
      <c r="B3" s="20"/>
      <c r="C3" s="11" t="s">
        <v>2</v>
      </c>
      <c r="D3" s="12" t="s">
        <v>10</v>
      </c>
      <c r="E3" s="12" t="s">
        <v>3</v>
      </c>
      <c r="F3" s="12" t="s">
        <v>17</v>
      </c>
      <c r="G3" s="12" t="s">
        <v>11</v>
      </c>
      <c r="H3" s="11" t="s">
        <v>4</v>
      </c>
      <c r="I3" s="12" t="s">
        <v>25</v>
      </c>
      <c r="J3" s="12" t="s">
        <v>8</v>
      </c>
      <c r="K3" s="12" t="s">
        <v>20</v>
      </c>
      <c r="L3" s="12" t="s">
        <v>12</v>
      </c>
      <c r="M3" s="12" t="s">
        <v>26</v>
      </c>
      <c r="N3" s="12" t="s">
        <v>18</v>
      </c>
      <c r="O3" s="13" t="s">
        <v>21</v>
      </c>
    </row>
    <row r="4" spans="2:15" x14ac:dyDescent="0.25">
      <c r="B4" s="20" t="s">
        <v>27</v>
      </c>
      <c r="C4" s="14">
        <v>645.59670940384603</v>
      </c>
      <c r="D4" s="14">
        <v>6.8416990384615399</v>
      </c>
      <c r="E4" s="14">
        <v>868.81538763461504</v>
      </c>
      <c r="F4" s="14">
        <v>29.134615384615302</v>
      </c>
      <c r="G4" s="22">
        <v>0.27903846153846101</v>
      </c>
      <c r="H4" s="14">
        <v>85.490903626538397</v>
      </c>
      <c r="I4" s="14">
        <v>6497.0149297115304</v>
      </c>
      <c r="J4" s="14">
        <v>223.07208121153801</v>
      </c>
      <c r="K4" s="14">
        <v>395.02300169230699</v>
      </c>
      <c r="L4" s="14">
        <v>0.48161915390384602</v>
      </c>
      <c r="M4" s="14">
        <v>6.8385422397115301</v>
      </c>
      <c r="N4" s="14">
        <v>317.12082661538398</v>
      </c>
      <c r="O4" s="15">
        <v>9.0088921596153795E-2</v>
      </c>
    </row>
    <row r="5" spans="2:15" ht="15.75" thickBot="1" x14ac:dyDescent="0.3">
      <c r="B5" s="21" t="s">
        <v>28</v>
      </c>
      <c r="C5" s="16">
        <v>65.299653574893497</v>
      </c>
      <c r="D5" s="16">
        <v>0.78820983642199605</v>
      </c>
      <c r="E5" s="16">
        <v>65.916417083341997</v>
      </c>
      <c r="F5" s="16">
        <v>4.21495398599704</v>
      </c>
      <c r="G5" s="23">
        <v>1.28733826906704E-2</v>
      </c>
      <c r="H5" s="16">
        <v>14.118915904939501</v>
      </c>
      <c r="I5" s="16">
        <v>640.80913988588895</v>
      </c>
      <c r="J5" s="16">
        <v>18.806341674694998</v>
      </c>
      <c r="K5" s="16">
        <v>0.97255955087602497</v>
      </c>
      <c r="L5" s="16">
        <v>2.25437936439488E-2</v>
      </c>
      <c r="M5" s="16">
        <v>6.72361906287904</v>
      </c>
      <c r="N5" s="16">
        <v>2.6297252496034198</v>
      </c>
      <c r="O5" s="17">
        <v>3.5178643517941102E-2</v>
      </c>
    </row>
    <row r="8" spans="2:15" ht="15.75" thickBot="1" x14ac:dyDescent="0.3"/>
    <row r="9" spans="2:15" x14ac:dyDescent="0.25">
      <c r="B9" s="19" t="s">
        <v>27</v>
      </c>
      <c r="C9" s="28">
        <f>AVERAGE(C$13:C$64)</f>
        <v>1.3482804616361277E-15</v>
      </c>
      <c r="D9" s="29">
        <f t="shared" ref="D9:O9" si="0">AVERAGE(D$13:D$64)</f>
        <v>-2.1313079506385816E-15</v>
      </c>
      <c r="E9" s="29">
        <f t="shared" si="0"/>
        <v>5.8051853922226937E-15</v>
      </c>
      <c r="F9" s="29">
        <f t="shared" si="0"/>
        <v>1.9616786827415264E-14</v>
      </c>
      <c r="G9" s="30">
        <f t="shared" si="0"/>
        <v>4.2530082020255999E-14</v>
      </c>
      <c r="H9" s="28">
        <f t="shared" si="0"/>
        <v>1.9294589430447654E-11</v>
      </c>
      <c r="I9" s="29">
        <f t="shared" si="0"/>
        <v>-9.7820117924610844E-11</v>
      </c>
      <c r="J9" s="29">
        <f t="shared" si="0"/>
        <v>2.4307479106456551E-14</v>
      </c>
      <c r="K9" s="29">
        <f t="shared" si="0"/>
        <v>7.2159585998795488E-13</v>
      </c>
      <c r="L9" s="29">
        <f t="shared" si="0"/>
        <v>5.8606965434539515E-15</v>
      </c>
      <c r="M9" s="29">
        <f t="shared" si="0"/>
        <v>1.2511359469814265E-15</v>
      </c>
      <c r="N9" s="29">
        <f t="shared" si="0"/>
        <v>2.4312816717151866E-13</v>
      </c>
      <c r="O9" s="31">
        <f t="shared" si="0"/>
        <v>-1.2361797696591736E-10</v>
      </c>
    </row>
    <row r="10" spans="2:15" ht="15.75" thickBot="1" x14ac:dyDescent="0.3">
      <c r="B10" s="21" t="s">
        <v>28</v>
      </c>
      <c r="C10" s="35">
        <f>_xlfn.STDEV.S(C$13:C$64)</f>
        <v>1.0000000000000004</v>
      </c>
      <c r="D10" s="16">
        <f t="shared" ref="D10:O10" si="1">_xlfn.STDEV.S(D$13:D$64)</f>
        <v>1.0000000000000013</v>
      </c>
      <c r="E10" s="16">
        <f t="shared" si="1"/>
        <v>1.0000000000000007</v>
      </c>
      <c r="F10" s="16">
        <f t="shared" si="1"/>
        <v>1.0000000000000016</v>
      </c>
      <c r="G10" s="23">
        <f t="shared" si="1"/>
        <v>1.0000000000000007</v>
      </c>
      <c r="H10" s="35">
        <f t="shared" si="1"/>
        <v>1.0000000000337335</v>
      </c>
      <c r="I10" s="16">
        <f t="shared" si="1"/>
        <v>0.99999999997425948</v>
      </c>
      <c r="J10" s="16">
        <f t="shared" si="1"/>
        <v>1.0000000000000009</v>
      </c>
      <c r="K10" s="16">
        <f t="shared" si="1"/>
        <v>1.000000000000002</v>
      </c>
      <c r="L10" s="16">
        <f t="shared" si="1"/>
        <v>1.000000000000004</v>
      </c>
      <c r="M10" s="16">
        <f t="shared" si="1"/>
        <v>1</v>
      </c>
      <c r="N10" s="16">
        <f t="shared" si="1"/>
        <v>1.0000000000000022</v>
      </c>
      <c r="O10" s="17">
        <f t="shared" si="1"/>
        <v>0.99999999940692141</v>
      </c>
    </row>
    <row r="11" spans="2:15" s="24" customFormat="1" x14ac:dyDescent="0.25">
      <c r="B11" s="39" t="s">
        <v>24</v>
      </c>
      <c r="C11" s="40" t="s">
        <v>34</v>
      </c>
      <c r="D11" s="41" t="s">
        <v>35</v>
      </c>
      <c r="E11" s="41" t="s">
        <v>36</v>
      </c>
      <c r="F11" s="41" t="s">
        <v>37</v>
      </c>
      <c r="G11" s="42" t="s">
        <v>38</v>
      </c>
      <c r="H11" s="40" t="s">
        <v>39</v>
      </c>
      <c r="I11" s="41" t="s">
        <v>40</v>
      </c>
      <c r="J11" s="41" t="s">
        <v>41</v>
      </c>
      <c r="K11" s="41" t="s">
        <v>42</v>
      </c>
      <c r="L11" s="41" t="s">
        <v>43</v>
      </c>
      <c r="M11" s="41" t="s">
        <v>44</v>
      </c>
      <c r="N11" s="41" t="s">
        <v>45</v>
      </c>
      <c r="O11" s="43" t="s">
        <v>46</v>
      </c>
    </row>
    <row r="12" spans="2:15" s="10" customFormat="1" x14ac:dyDescent="0.25">
      <c r="B12" s="32" t="s">
        <v>24</v>
      </c>
      <c r="C12" s="11" t="s">
        <v>2</v>
      </c>
      <c r="D12" s="12" t="s">
        <v>10</v>
      </c>
      <c r="E12" s="12" t="s">
        <v>3</v>
      </c>
      <c r="F12" s="12" t="s">
        <v>17</v>
      </c>
      <c r="G12" s="25" t="s">
        <v>11</v>
      </c>
      <c r="H12" s="11" t="s">
        <v>4</v>
      </c>
      <c r="I12" s="12" t="s">
        <v>25</v>
      </c>
      <c r="J12" s="12" t="s">
        <v>8</v>
      </c>
      <c r="K12" s="12" t="s">
        <v>20</v>
      </c>
      <c r="L12" s="12" t="s">
        <v>12</v>
      </c>
      <c r="M12" s="12" t="s">
        <v>26</v>
      </c>
      <c r="N12" s="12" t="s">
        <v>18</v>
      </c>
      <c r="O12" s="13" t="s">
        <v>21</v>
      </c>
    </row>
    <row r="13" spans="2:15" x14ac:dyDescent="0.25">
      <c r="B13" s="33">
        <v>0</v>
      </c>
      <c r="C13" s="26">
        <f>('PCC Data V2'!A6 - C$4)/C$5</f>
        <v>-3.7610721643747493</v>
      </c>
      <c r="D13" s="14">
        <f>('PCC Data V2'!B6 - D$4)/D$5</f>
        <v>0.11202722607382527</v>
      </c>
      <c r="E13" s="14">
        <f>('PCC Data V2'!C6 - E$4)/E$5</f>
        <v>0.24856648905338685</v>
      </c>
      <c r="F13" s="14">
        <f>('PCC Data V2'!D6 - F$4)/F$5</f>
        <v>0.20531294487666707</v>
      </c>
      <c r="G13" s="27">
        <f>('PCC Data V2'!E6 - G$4)/G$5</f>
        <v>7.469198148174834E-2</v>
      </c>
      <c r="H13" s="26">
        <f>('PCC Data V2'!F6 - H$4)/H$5</f>
        <v>0.97900114803568838</v>
      </c>
      <c r="I13" s="14">
        <f>('PCC Data V2'!G6+'PCC Data V2'!H6+'PCC Data V2'!I6 - I$4)/I$5</f>
        <v>-3.7592569424345346</v>
      </c>
      <c r="J13" s="14">
        <f>('PCC Data V2'!J6 - J$4)/J$5</f>
        <v>-1.7047191190127065</v>
      </c>
      <c r="K13" s="14">
        <f>('PCC Data V2'!L6 - K$4)/K$5</f>
        <v>7.6297957925762272E-2</v>
      </c>
      <c r="L13" s="14">
        <f>('PCC Data V2'!M6 - L$4)/L$5</f>
        <v>-2.6705526964405144</v>
      </c>
      <c r="M13" s="14">
        <f>('PCC Data V2'!N6 - M$4)/M$5</f>
        <v>-0.98878291758319581</v>
      </c>
      <c r="N13" s="14">
        <f>('PCC Data V2'!Q6 - N$4)/N$5</f>
        <v>2.8223425187613556</v>
      </c>
      <c r="O13" s="15">
        <f>('PCC Data V2'!R6 - O$4)/O$5</f>
        <v>-1.6172935014949559</v>
      </c>
    </row>
    <row r="14" spans="2:15" x14ac:dyDescent="0.25">
      <c r="B14" s="33">
        <v>1</v>
      </c>
      <c r="C14" s="26">
        <f>('PCC Data V2'!A7 - C$4)/C$5</f>
        <v>-3.0804491967654997</v>
      </c>
      <c r="D14" s="14">
        <f>('PCC Data V2'!B7 - D$4)/D$5</f>
        <v>0.11202722607382527</v>
      </c>
      <c r="E14" s="14">
        <f>('PCC Data V2'!C7 - E$4)/E$5</f>
        <v>0.24856648905338685</v>
      </c>
      <c r="F14" s="14">
        <f>('PCC Data V2'!D7 - F$4)/F$5</f>
        <v>0.20531294487666707</v>
      </c>
      <c r="G14" s="27">
        <f>('PCC Data V2'!E7 - G$4)/G$5</f>
        <v>7.469198148174834E-2</v>
      </c>
      <c r="H14" s="26">
        <f>('PCC Data V2'!F7 - H$4)/H$5</f>
        <v>0.95445301929460558</v>
      </c>
      <c r="I14" s="14">
        <f>('PCC Data V2'!G7+'PCC Data V2'!H7+'PCC Data V2'!I7 - I$4)/I$5</f>
        <v>-3.0786488344452101</v>
      </c>
      <c r="J14" s="14">
        <f>('PCC Data V2'!J7 - J$4)/J$5</f>
        <v>-1.2685344456778789</v>
      </c>
      <c r="K14" s="14">
        <f>('PCC Data V2'!L7 - K$4)/K$5</f>
        <v>9.9041038264700523E-2</v>
      </c>
      <c r="L14" s="14">
        <f>('PCC Data V2'!M7 - L$4)/L$5</f>
        <v>-1.997029586718668</v>
      </c>
      <c r="M14" s="14">
        <f>('PCC Data V2'!N7 - M$4)/M$5</f>
        <v>-0.96976045277609024</v>
      </c>
      <c r="N14" s="14">
        <f>('PCC Data V2'!Q7 - N$4)/N$5</f>
        <v>2.4025279392091612</v>
      </c>
      <c r="O14" s="15">
        <f>('PCC Data V2'!R7 - O$4)/O$5</f>
        <v>-1.1996182947421301</v>
      </c>
    </row>
    <row r="15" spans="2:15" x14ac:dyDescent="0.25">
      <c r="B15" s="33">
        <v>2</v>
      </c>
      <c r="C15" s="26">
        <f>('PCC Data V2'!A8 - C$4)/C$5</f>
        <v>-2.3998262138422319</v>
      </c>
      <c r="D15" s="14">
        <f>('PCC Data V2'!B8 - D$4)/D$5</f>
        <v>0.11202722607382527</v>
      </c>
      <c r="E15" s="14">
        <f>('PCC Data V2'!C8 - E$4)/E$5</f>
        <v>0.24856648905338685</v>
      </c>
      <c r="F15" s="14">
        <f>('PCC Data V2'!D8 - F$4)/F$5</f>
        <v>0.20531294487666707</v>
      </c>
      <c r="G15" s="27">
        <f>('PCC Data V2'!E8 - G$4)/G$5</f>
        <v>7.469198148174834E-2</v>
      </c>
      <c r="H15" s="26">
        <f>('PCC Data V2'!F8 - H$4)/H$5</f>
        <v>0.9263381172988715</v>
      </c>
      <c r="I15" s="14">
        <f>('PCC Data V2'!G8+'PCC Data V2'!H8+'PCC Data V2'!I8 - I$4)/I$5</f>
        <v>-2.398266835918101</v>
      </c>
      <c r="J15" s="14">
        <f>('PCC Data V2'!J8 - J$4)/J$5</f>
        <v>-0.82375022636023909</v>
      </c>
      <c r="K15" s="14">
        <f>('PCC Data V2'!L8 - K$4)/K$5</f>
        <v>0.12289047759116055</v>
      </c>
      <c r="L15" s="14">
        <f>('PCC Data V2'!M8 - L$4)/L$5</f>
        <v>-1.3321220633115127</v>
      </c>
      <c r="M15" s="14">
        <f>('PCC Data V2'!N8 - M$4)/M$5</f>
        <v>-0.9450250309080962</v>
      </c>
      <c r="N15" s="14">
        <f>('PCC Data V2'!Q8 - N$4)/N$5</f>
        <v>1.9055186032729949</v>
      </c>
      <c r="O15" s="15">
        <f>('PCC Data V2'!R8 - O$4)/O$5</f>
        <v>-0.75854674144634426</v>
      </c>
    </row>
    <row r="16" spans="2:15" x14ac:dyDescent="0.25">
      <c r="B16" s="33">
        <v>3</v>
      </c>
      <c r="C16" s="26">
        <f>('PCC Data V2'!A9 - C$4)/C$5</f>
        <v>-2.3998262138422319</v>
      </c>
      <c r="D16" s="14">
        <f>('PCC Data V2'!B9 - D$4)/D$5</f>
        <v>0.11202722607382527</v>
      </c>
      <c r="E16" s="14">
        <f>('PCC Data V2'!C9 - E$4)/E$5</f>
        <v>0.24856648905338685</v>
      </c>
      <c r="F16" s="14">
        <f>('PCC Data V2'!D9 - F$4)/F$5</f>
        <v>0.20531294487666707</v>
      </c>
      <c r="G16" s="27">
        <f>('PCC Data V2'!E9 - G$4)/G$5</f>
        <v>7.469198148174834E-2</v>
      </c>
      <c r="H16" s="26">
        <f>('PCC Data V2'!F9 - H$4)/H$5</f>
        <v>0.92634160094877882</v>
      </c>
      <c r="I16" s="14">
        <f>('PCC Data V2'!G9+'PCC Data V2'!H9+'PCC Data V2'!I9 - I$4)/I$5</f>
        <v>-2.3982660835255869</v>
      </c>
      <c r="J16" s="14">
        <f>('PCC Data V2'!J9 - J$4)/J$5</f>
        <v>-0.82479801121605345</v>
      </c>
      <c r="K16" s="14">
        <f>('PCC Data V2'!L9 - K$4)/K$5</f>
        <v>0.12290795724060578</v>
      </c>
      <c r="L16" s="14">
        <f>('PCC Data V2'!M9 - L$4)/L$5</f>
        <v>-1.3321182041562429</v>
      </c>
      <c r="M16" s="14">
        <f>('PCC Data V2'!N9 - M$4)/M$5</f>
        <v>-0.9450275093352416</v>
      </c>
      <c r="N16" s="14">
        <f>('PCC Data V2'!Q9 - N$4)/N$5</f>
        <v>1.9054151704143583</v>
      </c>
      <c r="O16" s="15">
        <f>('PCC Data V2'!R9 - O$4)/O$5</f>
        <v>-0.75852659555005286</v>
      </c>
    </row>
    <row r="17" spans="2:15" x14ac:dyDescent="0.25">
      <c r="B17" s="33">
        <v>4</v>
      </c>
      <c r="C17" s="26">
        <f>('PCC Data V2'!A10 - C$4)/C$5</f>
        <v>-1.7192032462329812</v>
      </c>
      <c r="D17" s="14">
        <f>('PCC Data V2'!B10 - D$4)/D$5</f>
        <v>0.11202722607382527</v>
      </c>
      <c r="E17" s="14">
        <f>('PCC Data V2'!C10 - E$4)/E$5</f>
        <v>0.24856648905338685</v>
      </c>
      <c r="F17" s="14">
        <f>('PCC Data V2'!D10 - F$4)/F$5</f>
        <v>0.20531294487666707</v>
      </c>
      <c r="G17" s="27">
        <f>('PCC Data V2'!E10 - G$4)/G$5</f>
        <v>7.469198148174834E-2</v>
      </c>
      <c r="H17" s="26">
        <f>('PCC Data V2'!F10 - H$4)/H$5</f>
        <v>0.88575519183858653</v>
      </c>
      <c r="I17" s="14">
        <f>('PCC Data V2'!G10+'PCC Data V2'!H10+'PCC Data V2'!I10 - I$4)/I$5</f>
        <v>-1.7181956736097657</v>
      </c>
      <c r="J17" s="14">
        <f>('PCC Data V2'!J10 - J$4)/J$5</f>
        <v>-0.36362001338832439</v>
      </c>
      <c r="K17" s="14">
        <f>('PCC Data V2'!L10 - K$4)/K$5</f>
        <v>0.14807762420643425</v>
      </c>
      <c r="L17" s="14">
        <f>('PCC Data V2'!M10 - L$4)/L$5</f>
        <v>-0.68747812141219222</v>
      </c>
      <c r="M17" s="14">
        <f>('PCC Data V2'!N10 - M$4)/M$5</f>
        <v>-0.9069761294745794</v>
      </c>
      <c r="N17" s="14">
        <f>('PCC Data V2'!Q10 - N$4)/N$5</f>
        <v>1.2943616011327852</v>
      </c>
      <c r="O17" s="15">
        <f>('PCC Data V2'!R10 - O$4)/O$5</f>
        <v>-0.29836845885765151</v>
      </c>
    </row>
    <row r="18" spans="2:15" x14ac:dyDescent="0.25">
      <c r="B18" s="33">
        <v>5</v>
      </c>
      <c r="C18" s="26">
        <f>('PCC Data V2'!A11 - C$4)/C$5</f>
        <v>-1.0385802633097143</v>
      </c>
      <c r="D18" s="14">
        <f>('PCC Data V2'!B11 - D$4)/D$5</f>
        <v>0.11202722607382527</v>
      </c>
      <c r="E18" s="14">
        <f>('PCC Data V2'!C11 - E$4)/E$5</f>
        <v>0.24856648905338685</v>
      </c>
      <c r="F18" s="14">
        <f>('PCC Data V2'!D11 - F$4)/F$5</f>
        <v>0.20531294487666707</v>
      </c>
      <c r="G18" s="27">
        <f>('PCC Data V2'!E11 - G$4)/G$5</f>
        <v>7.469198148174834E-2</v>
      </c>
      <c r="H18" s="26">
        <f>('PCC Data V2'!F11 - H$4)/H$5</f>
        <v>0.80309517311282252</v>
      </c>
      <c r="I18" s="14">
        <f>('PCC Data V2'!G11+'PCC Data V2'!H11+'PCC Data V2'!I11 - I$4)/I$5</f>
        <v>-1.0384319243480618</v>
      </c>
      <c r="J18" s="14">
        <f>('PCC Data V2'!J11 - J$4)/J$5</f>
        <v>9.9125753467000394E-2</v>
      </c>
      <c r="K18" s="14">
        <f>('PCC Data V2'!L11 - K$4)/K$5</f>
        <v>0.1740472421874211</v>
      </c>
      <c r="L18" s="14">
        <f>('PCC Data V2'!M11 - L$4)/L$5</f>
        <v>-0.10502309155413732</v>
      </c>
      <c r="M18" s="14">
        <f>('PCC Data V2'!N11 - M$4)/M$5</f>
        <v>-0.82829928608817149</v>
      </c>
      <c r="N18" s="14">
        <f>('PCC Data V2'!Q11 - N$4)/N$5</f>
        <v>0.54750258979836575</v>
      </c>
      <c r="O18" s="15">
        <f>('PCC Data V2'!R11 - O$4)/O$5</f>
        <v>0.14909035491484651</v>
      </c>
    </row>
    <row r="19" spans="2:15" x14ac:dyDescent="0.25">
      <c r="B19" s="33">
        <v>6</v>
      </c>
      <c r="C19" s="26">
        <f>('PCC Data V2'!A12 - C$4)/C$5</f>
        <v>-0.35795729570046453</v>
      </c>
      <c r="D19" s="14">
        <f>('PCC Data V2'!B12 - D$4)/D$5</f>
        <v>0.11202722607382527</v>
      </c>
      <c r="E19" s="14">
        <f>('PCC Data V2'!C12 - E$4)/E$5</f>
        <v>0.24856648905338685</v>
      </c>
      <c r="F19" s="14">
        <f>('PCC Data V2'!D12 - F$4)/F$5</f>
        <v>0.20531294487666707</v>
      </c>
      <c r="G19" s="27">
        <f>('PCC Data V2'!E12 - G$4)/G$5</f>
        <v>7.469198148174834E-2</v>
      </c>
      <c r="H19" s="26">
        <f>('PCC Data V2'!F12 - H$4)/H$5</f>
        <v>0.59867956035514136</v>
      </c>
      <c r="I19" s="14">
        <f>('PCC Data V2'!G12+'PCC Data V2'!H12+'PCC Data V2'!I12 - I$4)/I$5</f>
        <v>-0.3585147015419296</v>
      </c>
      <c r="J19" s="14">
        <f>('PCC Data V2'!J12 - J$4)/J$5</f>
        <v>0.45649515131449514</v>
      </c>
      <c r="K19" s="14">
        <f>('PCC Data V2'!L12 - K$4)/K$5</f>
        <v>0.19478119105652278</v>
      </c>
      <c r="L19" s="14">
        <f>('PCC Data V2'!M12 - L$4)/L$5</f>
        <v>0.29177436593150996</v>
      </c>
      <c r="M19" s="14">
        <f>('PCC Data V2'!N12 - M$4)/M$5</f>
        <v>-0.62868327758912701</v>
      </c>
      <c r="N19" s="14">
        <f>('PCC Data V2'!Q12 - N$4)/N$5</f>
        <v>-0.12511140296257742</v>
      </c>
      <c r="O19" s="15">
        <f>('PCC Data V2'!R12 - O$4)/O$5</f>
        <v>0.43009151452135064</v>
      </c>
    </row>
    <row r="20" spans="2:15" x14ac:dyDescent="0.25">
      <c r="B20" s="33">
        <v>7</v>
      </c>
      <c r="C20" s="26">
        <f>('PCC Data V2'!A13 - C$4)/C$5</f>
        <v>0.32266568722280226</v>
      </c>
      <c r="D20" s="14">
        <f>('PCC Data V2'!B13 - D$4)/D$5</f>
        <v>0.11202722607382527</v>
      </c>
      <c r="E20" s="14">
        <f>('PCC Data V2'!C13 - E$4)/E$5</f>
        <v>0.24856648905338685</v>
      </c>
      <c r="F20" s="14">
        <f>('PCC Data V2'!D13 - F$4)/F$5</f>
        <v>0.20531294487666707</v>
      </c>
      <c r="G20" s="27">
        <f>('PCC Data V2'!E13 - G$4)/G$5</f>
        <v>7.469198148174834E-2</v>
      </c>
      <c r="H20" s="26">
        <f>('PCC Data V2'!F13 - H$4)/H$5</f>
        <v>0.27082939406647671</v>
      </c>
      <c r="I20" s="14">
        <f>('PCC Data V2'!G13+'PCC Data V2'!H13+'PCC Data V2'!I13 - I$4)/I$5</f>
        <v>0.32185730188741929</v>
      </c>
      <c r="J20" s="14">
        <f>('PCC Data V2'!J13 - J$4)/J$5</f>
        <v>0.62010235643829015</v>
      </c>
      <c r="K20" s="14">
        <f>('PCC Data V2'!L13 - K$4)/K$5</f>
        <v>0.20504380170179556</v>
      </c>
      <c r="L20" s="14">
        <f>('PCC Data V2'!M13 - L$4)/L$5</f>
        <v>0.46397155959425479</v>
      </c>
      <c r="M20" s="14">
        <f>('PCC Data V2'!N13 - M$4)/M$5</f>
        <v>-0.28287494456848689</v>
      </c>
      <c r="N20" s="14">
        <f>('PCC Data V2'!Q13 - N$4)/N$5</f>
        <v>-0.45239578376614997</v>
      </c>
      <c r="O20" s="15">
        <f>('PCC Data V2'!R13 - O$4)/O$5</f>
        <v>0.46940823516205132</v>
      </c>
    </row>
    <row r="21" spans="2:15" x14ac:dyDescent="0.25">
      <c r="B21" s="33">
        <v>8</v>
      </c>
      <c r="C21" s="26">
        <f>('PCC Data V2'!A14 - C$4)/C$5</f>
        <v>1.0032886548320539</v>
      </c>
      <c r="D21" s="14">
        <f>('PCC Data V2'!B14 - D$4)/D$5</f>
        <v>0.11202722607382527</v>
      </c>
      <c r="E21" s="14">
        <f>('PCC Data V2'!C14 - E$4)/E$5</f>
        <v>0.24856648905338685</v>
      </c>
      <c r="F21" s="14">
        <f>('PCC Data V2'!D14 - F$4)/F$5</f>
        <v>0.20531294487666707</v>
      </c>
      <c r="G21" s="27">
        <f>('PCC Data V2'!E14 - G$4)/G$5</f>
        <v>7.469198148174834E-2</v>
      </c>
      <c r="H21" s="26">
        <f>('PCC Data V2'!F14 - H$4)/H$5</f>
        <v>-7.886972745863631E-2</v>
      </c>
      <c r="I21" s="14">
        <f>('PCC Data V2'!G14+'PCC Data V2'!H14+'PCC Data V2'!I14 - I$4)/I$5</f>
        <v>1.0022083089714247</v>
      </c>
      <c r="J21" s="14">
        <f>('PCC Data V2'!J14 - J$4)/J$5</f>
        <v>0.68114665840078881</v>
      </c>
      <c r="K21" s="14">
        <f>('PCC Data V2'!L14 - K$4)/K$5</f>
        <v>0.20965842915153704</v>
      </c>
      <c r="L21" s="14">
        <f>('PCC Data V2'!M14 - L$4)/L$5</f>
        <v>0.53632304691536914</v>
      </c>
      <c r="M21" s="14">
        <f>('PCC Data V2'!N14 - M$4)/M$5</f>
        <v>0.12795198125339521</v>
      </c>
      <c r="N21" s="14">
        <f>('PCC Data V2'!Q14 - N$4)/N$5</f>
        <v>-0.56742034766141303</v>
      </c>
      <c r="O21" s="15">
        <f>('PCC Data V2'!R14 - O$4)/O$5</f>
        <v>0.42022418778183868</v>
      </c>
    </row>
    <row r="22" spans="2:15" x14ac:dyDescent="0.25">
      <c r="B22" s="33">
        <v>9</v>
      </c>
      <c r="C22" s="26">
        <f>('PCC Data V2'!A15 - C$4)/C$5</f>
        <v>1.6839116377553207</v>
      </c>
      <c r="D22" s="14">
        <f>('PCC Data V2'!B15 - D$4)/D$5</f>
        <v>0.11202722607382527</v>
      </c>
      <c r="E22" s="14">
        <f>('PCC Data V2'!C15 - E$4)/E$5</f>
        <v>0.24856648905338685</v>
      </c>
      <c r="F22" s="14">
        <f>('PCC Data V2'!D15 - F$4)/F$5</f>
        <v>0.20531294487666707</v>
      </c>
      <c r="G22" s="27">
        <f>('PCC Data V2'!E15 - G$4)/G$5</f>
        <v>7.469198148174834E-2</v>
      </c>
      <c r="H22" s="26">
        <f>('PCC Data V2'!F15 - H$4)/H$5</f>
        <v>-0.40707971887831434</v>
      </c>
      <c r="I22" s="14">
        <f>('PCC Data V2'!G15+'PCC Data V2'!H15+'PCC Data V2'!I15 - I$4)/I$5</f>
        <v>1.6822172622419673</v>
      </c>
      <c r="J22" s="14">
        <f>('PCC Data V2'!J15 - J$4)/J$5</f>
        <v>0.69953566812857337</v>
      </c>
      <c r="K22" s="14">
        <f>('PCC Data V2'!L15 - K$4)/K$5</f>
        <v>0.21188451391728816</v>
      </c>
      <c r="L22" s="14">
        <f>('PCC Data V2'!M15 - L$4)/L$5</f>
        <v>0.57553885122776105</v>
      </c>
      <c r="M22" s="14">
        <f>('PCC Data V2'!N15 - M$4)/M$5</f>
        <v>0.56038635220881994</v>
      </c>
      <c r="N22" s="14">
        <f>('PCC Data V2'!Q15 - N$4)/N$5</f>
        <v>-0.58197015662179841</v>
      </c>
      <c r="O22" s="15">
        <f>('PCC Data V2'!R15 - O$4)/O$5</f>
        <v>0.35801808786730499</v>
      </c>
    </row>
    <row r="23" spans="2:15" x14ac:dyDescent="0.25">
      <c r="B23" s="33">
        <v>10</v>
      </c>
      <c r="C23" s="26">
        <f>('PCC Data V2'!A16 - C$4)/C$5</f>
        <v>2.3645346053645704</v>
      </c>
      <c r="D23" s="14">
        <f>('PCC Data V2'!B16 - D$4)/D$5</f>
        <v>0.11202722607382527</v>
      </c>
      <c r="E23" s="14">
        <f>('PCC Data V2'!C16 - E$4)/E$5</f>
        <v>0.24856648905338685</v>
      </c>
      <c r="F23" s="14">
        <f>('PCC Data V2'!D16 - F$4)/F$5</f>
        <v>0.20531294487666707</v>
      </c>
      <c r="G23" s="27">
        <f>('PCC Data V2'!E16 - G$4)/G$5</f>
        <v>7.469198148174834E-2</v>
      </c>
      <c r="H23" s="26">
        <f>('PCC Data V2'!F16 - H$4)/H$5</f>
        <v>-0.70474267112329836</v>
      </c>
      <c r="I23" s="14">
        <f>('PCC Data V2'!G16+'PCC Data V2'!H16+'PCC Data V2'!I16 - I$4)/I$5</f>
        <v>2.3617081299401672</v>
      </c>
      <c r="J23" s="14">
        <f>('PCC Data V2'!J16 - J$4)/J$5</f>
        <v>0.69498496914200902</v>
      </c>
      <c r="K23" s="14">
        <f>('PCC Data V2'!L16 - K$4)/K$5</f>
        <v>0.21286851535881024</v>
      </c>
      <c r="L23" s="14">
        <f>('PCC Data V2'!M16 - L$4)/L$5</f>
        <v>0.60421060054416353</v>
      </c>
      <c r="M23" s="14">
        <f>('PCC Data V2'!N16 - M$4)/M$5</f>
        <v>0.99971354674133706</v>
      </c>
      <c r="N23" s="14">
        <f>('PCC Data V2'!Q16 - N$4)/N$5</f>
        <v>-0.53542498996665688</v>
      </c>
      <c r="O23" s="15">
        <f>('PCC Data V2'!R16 - O$4)/O$5</f>
        <v>0.30094397616378754</v>
      </c>
    </row>
    <row r="24" spans="2:15" x14ac:dyDescent="0.25">
      <c r="B24" s="33">
        <v>11</v>
      </c>
      <c r="C24" s="26">
        <f>('PCC Data V2'!A17 - C$4)/C$5</f>
        <v>0.22884180509495608</v>
      </c>
      <c r="D24" s="14">
        <f>('PCC Data V2'!B17 - D$4)/D$5</f>
        <v>-3.932860128380697</v>
      </c>
      <c r="E24" s="14">
        <f>('PCC Data V2'!C17 - E$4)/E$5</f>
        <v>0.24856648905338685</v>
      </c>
      <c r="F24" s="14">
        <f>('PCC Data V2'!D17 - F$4)/F$5</f>
        <v>0.20531294487666707</v>
      </c>
      <c r="G24" s="27">
        <f>('PCC Data V2'!E17 - G$4)/G$5</f>
        <v>7.469198148174834E-2</v>
      </c>
      <c r="H24" s="26">
        <f>('PCC Data V2'!F17 - H$4)/H$5</f>
        <v>0.90115015066084325</v>
      </c>
      <c r="I24" s="14">
        <f>('PCC Data V2'!G17+'PCC Data V2'!H17+'PCC Data V2'!I17 - I$4)/I$5</f>
        <v>0.35525214860232457</v>
      </c>
      <c r="J24" s="14">
        <f>('PCC Data V2'!J17 - J$4)/J$5</f>
        <v>-1.5353297685955327</v>
      </c>
      <c r="K24" s="14">
        <f>('PCC Data V2'!L17 - K$4)/K$5</f>
        <v>9.4799652741035495E-2</v>
      </c>
      <c r="L24" s="14">
        <f>('PCC Data V2'!M17 - L$4)/L$5</f>
        <v>-3.4106750229451586</v>
      </c>
      <c r="M24" s="14">
        <f>('PCC Data V2'!N17 - M$4)/M$5</f>
        <v>-0.95144541650643144</v>
      </c>
      <c r="N24" s="14">
        <f>('PCC Data V2'!Q17 - N$4)/N$5</f>
        <v>1.0039730899698378</v>
      </c>
      <c r="O24" s="15">
        <f>('PCC Data V2'!R17 - O$4)/O$5</f>
        <v>-0.69554349057475684</v>
      </c>
    </row>
    <row r="25" spans="2:15" x14ac:dyDescent="0.25">
      <c r="B25" s="33">
        <v>12</v>
      </c>
      <c r="C25" s="26">
        <f>('PCC Data V2'!A18 - C$4)/C$5</f>
        <v>0.22884180509495608</v>
      </c>
      <c r="D25" s="14">
        <f>('PCC Data V2'!B18 - D$4)/D$5</f>
        <v>-3.1541969201339444</v>
      </c>
      <c r="E25" s="14">
        <f>('PCC Data V2'!C18 - E$4)/E$5</f>
        <v>0.24856648905338685</v>
      </c>
      <c r="F25" s="14">
        <f>('PCC Data V2'!D18 - F$4)/F$5</f>
        <v>0.20531294487666707</v>
      </c>
      <c r="G25" s="27">
        <f>('PCC Data V2'!E18 - G$4)/G$5</f>
        <v>7.469198148174834E-2</v>
      </c>
      <c r="H25" s="26">
        <f>('PCC Data V2'!F18 - H$4)/H$5</f>
        <v>0.88995334815981331</v>
      </c>
      <c r="I25" s="14">
        <f>('PCC Data V2'!G18+'PCC Data V2'!H18+'PCC Data V2'!I18 - I$4)/I$5</f>
        <v>0.3309292519395608</v>
      </c>
      <c r="J25" s="14">
        <f>('PCC Data V2'!J18 - J$4)/J$5</f>
        <v>-1.1362373704126894</v>
      </c>
      <c r="K25" s="14">
        <f>('PCC Data V2'!L18 - K$4)/K$5</f>
        <v>0.11402726711500695</v>
      </c>
      <c r="L25" s="14">
        <f>('PCC Data V2'!M18 - L$4)/L$5</f>
        <v>-2.5134746528810408</v>
      </c>
      <c r="M25" s="14">
        <f>('PCC Data V2'!N18 - M$4)/M$5</f>
        <v>-0.93391313234553719</v>
      </c>
      <c r="N25" s="14">
        <f>('PCC Data V2'!Q18 - N$4)/N$5</f>
        <v>1.0874799126058048</v>
      </c>
      <c r="O25" s="15">
        <f>('PCC Data V2'!R18 - O$4)/O$5</f>
        <v>-0.46070612409737255</v>
      </c>
    </row>
    <row r="26" spans="2:15" x14ac:dyDescent="0.25">
      <c r="B26" s="33">
        <v>13</v>
      </c>
      <c r="C26" s="26">
        <f>('PCC Data V2'!A19 - C$4)/C$5</f>
        <v>0.22884180509495608</v>
      </c>
      <c r="D26" s="14">
        <f>('PCC Data V2'!B19 - D$4)/D$5</f>
        <v>-2.3790353175161294</v>
      </c>
      <c r="E26" s="14">
        <f>('PCC Data V2'!C19 - E$4)/E$5</f>
        <v>0.24856648905338685</v>
      </c>
      <c r="F26" s="14">
        <f>('PCC Data V2'!D19 - F$4)/F$5</f>
        <v>0.20531294487666707</v>
      </c>
      <c r="G26" s="27">
        <f>('PCC Data V2'!E19 - G$4)/G$5</f>
        <v>7.469198148174834E-2</v>
      </c>
      <c r="H26" s="26">
        <f>('PCC Data V2'!F19 - H$4)/H$5</f>
        <v>0.87023422589625654</v>
      </c>
      <c r="I26" s="14">
        <f>('PCC Data V2'!G19+'PCC Data V2'!H19+'PCC Data V2'!I19 - I$4)/I$5</f>
        <v>0.3065601417973704</v>
      </c>
      <c r="J26" s="14">
        <f>('PCC Data V2'!J19 - J$4)/J$5</f>
        <v>-0.71452015729454421</v>
      </c>
      <c r="K26" s="14">
        <f>('PCC Data V2'!L19 - K$4)/K$5</f>
        <v>0.13479720349766888</v>
      </c>
      <c r="L26" s="14">
        <f>('PCC Data V2'!M19 - L$4)/L$5</f>
        <v>-1.6321278700899717</v>
      </c>
      <c r="M26" s="14">
        <f>('PCC Data V2'!N19 - M$4)/M$5</f>
        <v>-0.90866051193201602</v>
      </c>
      <c r="N26" s="14">
        <f>('PCC Data V2'!Q19 - N$4)/N$5</f>
        <v>1.0328734475305472</v>
      </c>
      <c r="O26" s="15">
        <f>('PCC Data V2'!R19 - O$4)/O$5</f>
        <v>-0.19309912435052809</v>
      </c>
    </row>
    <row r="27" spans="2:15" x14ac:dyDescent="0.25">
      <c r="B27" s="33">
        <v>14</v>
      </c>
      <c r="C27" s="26">
        <f>('PCC Data V2'!A20 - C$4)/C$5</f>
        <v>0.22884180509495608</v>
      </c>
      <c r="D27" s="14">
        <f>('PCC Data V2'!B20 - D$4)/D$5</f>
        <v>-1.6073626335503366</v>
      </c>
      <c r="E27" s="14">
        <f>('PCC Data V2'!C20 - E$4)/E$5</f>
        <v>0.24856648905338685</v>
      </c>
      <c r="F27" s="14">
        <f>('PCC Data V2'!D20 - F$4)/F$5</f>
        <v>0.20531294487666707</v>
      </c>
      <c r="G27" s="27">
        <f>('PCC Data V2'!E20 - G$4)/G$5</f>
        <v>7.469198148174834E-2</v>
      </c>
      <c r="H27" s="26">
        <f>('PCC Data V2'!F20 - H$4)/H$5</f>
        <v>0.82929585342077283</v>
      </c>
      <c r="I27" s="14">
        <f>('PCC Data V2'!G20+'PCC Data V2'!H20+'PCC Data V2'!I20 - I$4)/I$5</f>
        <v>0.28207623624197709</v>
      </c>
      <c r="J27" s="14">
        <f>('PCC Data V2'!J20 - J$4)/J$5</f>
        <v>-0.25485101219802914</v>
      </c>
      <c r="K27" s="14">
        <f>('PCC Data V2'!L20 - K$4)/K$5</f>
        <v>0.15803485509401347</v>
      </c>
      <c r="L27" s="14">
        <f>('PCC Data V2'!M20 - L$4)/L$5</f>
        <v>-0.78489690702946835</v>
      </c>
      <c r="M27" s="14">
        <f>('PCC Data V2'!N20 - M$4)/M$5</f>
        <v>-0.86372520296009025</v>
      </c>
      <c r="N27" s="14">
        <f>('PCC Data V2'!Q20 - N$4)/N$5</f>
        <v>0.75124706845856648</v>
      </c>
      <c r="O27" s="15">
        <f>('PCC Data V2'!R20 - O$4)/O$5</f>
        <v>0.11613310452867928</v>
      </c>
    </row>
    <row r="28" spans="2:15" x14ac:dyDescent="0.25">
      <c r="B28" s="33">
        <v>15</v>
      </c>
      <c r="C28" s="26">
        <f>('PCC Data V2'!A21 - C$4)/C$5</f>
        <v>0.22884180509495608</v>
      </c>
      <c r="D28" s="14">
        <f>('PCC Data V2'!B21 - D$4)/D$5</f>
        <v>-0.83916618125965059</v>
      </c>
      <c r="E28" s="14">
        <f>('PCC Data V2'!C21 - E$4)/E$5</f>
        <v>0.24856648905338685</v>
      </c>
      <c r="F28" s="14">
        <f>('PCC Data V2'!D21 - F$4)/F$5</f>
        <v>0.20531294487666707</v>
      </c>
      <c r="G28" s="27">
        <f>('PCC Data V2'!E21 - G$4)/G$5</f>
        <v>7.469198148174834E-2</v>
      </c>
      <c r="H28" s="26">
        <f>('PCC Data V2'!F21 - H$4)/H$5</f>
        <v>0.71319829194975348</v>
      </c>
      <c r="I28" s="14">
        <f>('PCC Data V2'!G21+'PCC Data V2'!H21+'PCC Data V2'!I21 - I$4)/I$5</f>
        <v>0.25757543606176025</v>
      </c>
      <c r="J28" s="14">
        <f>('PCC Data V2'!J21 - J$4)/J$5</f>
        <v>0.22848445821038033</v>
      </c>
      <c r="K28" s="14">
        <f>('PCC Data V2'!L21 - K$4)/K$5</f>
        <v>0.18353457896972789</v>
      </c>
      <c r="L28" s="14">
        <f>('PCC Data V2'!M21 - L$4)/L$5</f>
        <v>-5.0845652774758998E-2</v>
      </c>
      <c r="M28" s="14">
        <f>('PCC Data V2'!N21 - M$4)/M$5</f>
        <v>-0.74754342753608094</v>
      </c>
      <c r="N28" s="14">
        <f>('PCC Data V2'!Q21 - N$4)/N$5</f>
        <v>0.1676880064495449</v>
      </c>
      <c r="O28" s="15">
        <f>('PCC Data V2'!R21 - O$4)/O$5</f>
        <v>0.42482595554386149</v>
      </c>
    </row>
    <row r="29" spans="2:15" x14ac:dyDescent="0.25">
      <c r="B29" s="33">
        <v>16</v>
      </c>
      <c r="C29" s="26">
        <f>('PCC Data V2'!A22 - C$4)/C$5</f>
        <v>0.22884180509495608</v>
      </c>
      <c r="D29" s="14">
        <f>('PCC Data V2'!B22 - D$4)/D$5</f>
        <v>-7.4407899713319292E-2</v>
      </c>
      <c r="E29" s="14">
        <f>('PCC Data V2'!C22 - E$4)/E$5</f>
        <v>0.24856648905338685</v>
      </c>
      <c r="F29" s="14">
        <f>('PCC Data V2'!D22 - F$4)/F$5</f>
        <v>0.20531294487666707</v>
      </c>
      <c r="G29" s="27">
        <f>('PCC Data V2'!E22 - G$4)/G$5</f>
        <v>7.469198148174834E-2</v>
      </c>
      <c r="H29" s="26">
        <f>('PCC Data V2'!F22 - H$4)/H$5</f>
        <v>0.41361316016314315</v>
      </c>
      <c r="I29" s="14">
        <f>('PCC Data V2'!G22+'PCC Data V2'!H22+'PCC Data V2'!I22 - I$4)/I$5</f>
        <v>0.23378665345682703</v>
      </c>
      <c r="J29" s="14">
        <f>('PCC Data V2'!J22 - J$4)/J$5</f>
        <v>0.55846511618971395</v>
      </c>
      <c r="K29" s="14">
        <f>('PCC Data V2'!L22 - K$4)/K$5</f>
        <v>0.20152833573682877</v>
      </c>
      <c r="L29" s="14">
        <f>('PCC Data V2'!M22 - L$4)/L$5</f>
        <v>0.38443601077231615</v>
      </c>
      <c r="M29" s="14">
        <f>('PCC Data V2'!N22 - M$4)/M$5</f>
        <v>-0.43938706403252376</v>
      </c>
      <c r="N29" s="14">
        <f>('PCC Data V2'!Q22 - N$4)/N$5</f>
        <v>-0.35080722426157701</v>
      </c>
      <c r="O29" s="15">
        <f>('PCC Data V2'!R22 - O$4)/O$5</f>
        <v>0.49718185769630968</v>
      </c>
    </row>
    <row r="30" spans="2:15" x14ac:dyDescent="0.25">
      <c r="B30" s="33">
        <v>17</v>
      </c>
      <c r="C30" s="26">
        <f>('PCC Data V2'!A23 - C$4)/C$5</f>
        <v>0.22884180509495608</v>
      </c>
      <c r="D30" s="14">
        <f>('PCC Data V2'!B23 - D$4)/D$5</f>
        <v>0.68692489806557222</v>
      </c>
      <c r="E30" s="14">
        <f>('PCC Data V2'!C23 - E$4)/E$5</f>
        <v>0.24856648905338685</v>
      </c>
      <c r="F30" s="14">
        <f>('PCC Data V2'!D23 - F$4)/F$5</f>
        <v>0.20531294487666707</v>
      </c>
      <c r="G30" s="27">
        <f>('PCC Data V2'!E23 - G$4)/G$5</f>
        <v>7.469198148174834E-2</v>
      </c>
      <c r="H30" s="26">
        <f>('PCC Data V2'!F23 - H$4)/H$5</f>
        <v>2.1752675922008951E-2</v>
      </c>
      <c r="I30" s="14">
        <f>('PCC Data V2'!G23+'PCC Data V2'!H23+'PCC Data V2'!I23 - I$4)/I$5</f>
        <v>0.2106569265733447</v>
      </c>
      <c r="J30" s="14">
        <f>('PCC Data V2'!J23 - J$4)/J$5</f>
        <v>0.70555300004551136</v>
      </c>
      <c r="K30" s="14">
        <f>('PCC Data V2'!L23 - K$4)/K$5</f>
        <v>0.20965123164884836</v>
      </c>
      <c r="L30" s="14">
        <f>('PCC Data V2'!M23 - L$4)/L$5</f>
        <v>0.59408129384421027</v>
      </c>
      <c r="M30" s="14">
        <f>('PCC Data V2'!N23 - M$4)/M$5</f>
        <v>1.3022712838073431E-2</v>
      </c>
      <c r="N30" s="14">
        <f>('PCC Data V2'!Q23 - N$4)/N$5</f>
        <v>-0.56721766489061831</v>
      </c>
      <c r="O30" s="15">
        <f>('PCC Data V2'!R23 - O$4)/O$5</f>
        <v>0.35236380534497896</v>
      </c>
    </row>
    <row r="31" spans="2:15" x14ac:dyDescent="0.25">
      <c r="B31" s="33">
        <v>18</v>
      </c>
      <c r="C31" s="26">
        <f>('PCC Data V2'!A24 - C$4)/C$5</f>
        <v>0.22884180509495608</v>
      </c>
      <c r="D31" s="14">
        <f>('PCC Data V2'!B24 - D$4)/D$5</f>
        <v>1.4448702730077718</v>
      </c>
      <c r="E31" s="14">
        <f>('PCC Data V2'!C24 - E$4)/E$5</f>
        <v>0.24856648905338685</v>
      </c>
      <c r="F31" s="14">
        <f>('PCC Data V2'!D24 - F$4)/F$5</f>
        <v>0.20531294487666707</v>
      </c>
      <c r="G31" s="27">
        <f>('PCC Data V2'!E24 - G$4)/G$5</f>
        <v>7.469198148174834E-2</v>
      </c>
      <c r="H31" s="26">
        <f>('PCC Data V2'!F24 - H$4)/H$5</f>
        <v>-0.35426256187707944</v>
      </c>
      <c r="I31" s="14">
        <f>('PCC Data V2'!G24+'PCC Data V2'!H24+'PCC Data V2'!I24 - I$4)/I$5</f>
        <v>0.18775666957542866</v>
      </c>
      <c r="J31" s="14">
        <f>('PCC Data V2'!J24 - J$4)/J$5</f>
        <v>0.78715371891710972</v>
      </c>
      <c r="K31" s="14">
        <f>('PCC Data V2'!L24 - K$4)/K$5</f>
        <v>0.21407255474019782</v>
      </c>
      <c r="L31" s="14">
        <f>('PCC Data V2'!M24 - L$4)/L$5</f>
        <v>0.72729312355797593</v>
      </c>
      <c r="M31" s="14">
        <f>('PCC Data V2'!N24 - M$4)/M$5</f>
        <v>0.51260901726527153</v>
      </c>
      <c r="N31" s="14">
        <f>('PCC Data V2'!Q24 - N$4)/N$5</f>
        <v>-0.66365359485640096</v>
      </c>
      <c r="O31" s="15">
        <f>('PCC Data V2'!R24 - O$4)/O$5</f>
        <v>0.16208640579726161</v>
      </c>
    </row>
    <row r="32" spans="2:15" x14ac:dyDescent="0.25">
      <c r="B32" s="33">
        <v>19</v>
      </c>
      <c r="C32" s="26">
        <f>('PCC Data V2'!A25 - C$4)/C$5</f>
        <v>0.22884180509495608</v>
      </c>
      <c r="D32" s="14">
        <f>('PCC Data V2'!B25 - D$4)/D$5</f>
        <v>2.1994409120901968</v>
      </c>
      <c r="E32" s="14">
        <f>('PCC Data V2'!C25 - E$4)/E$5</f>
        <v>0.24856648905338685</v>
      </c>
      <c r="F32" s="14">
        <f>('PCC Data V2'!D25 - F$4)/F$5</f>
        <v>0.20531294487666707</v>
      </c>
      <c r="G32" s="27">
        <f>('PCC Data V2'!E25 - G$4)/G$5</f>
        <v>7.469198148174834E-2</v>
      </c>
      <c r="H32" s="26">
        <f>('PCC Data V2'!F25 - H$4)/H$5</f>
        <v>-0.69290474260280754</v>
      </c>
      <c r="I32" s="14">
        <f>('PCC Data V2'!G25+'PCC Data V2'!H25+'PCC Data V2'!I25 - I$4)/I$5</f>
        <v>0.1649860679847612</v>
      </c>
      <c r="J32" s="14">
        <f>('PCC Data V2'!J25 - J$4)/J$5</f>
        <v>0.84190966336459427</v>
      </c>
      <c r="K32" s="14">
        <f>('PCC Data V2'!L25 - K$4)/K$5</f>
        <v>0.21715719875740344</v>
      </c>
      <c r="L32" s="14">
        <f>('PCC Data V2'!M25 - L$4)/L$5</f>
        <v>0.83014182935343384</v>
      </c>
      <c r="M32" s="14">
        <f>('PCC Data V2'!N25 - M$4)/M$5</f>
        <v>1.0294110501442886</v>
      </c>
      <c r="N32" s="14">
        <f>('PCC Data V2'!Q25 - N$4)/N$5</f>
        <v>-0.71578831882450666</v>
      </c>
      <c r="O32" s="15">
        <f>('PCC Data V2'!R25 - O$4)/O$5</f>
        <v>-2.4225507102318064E-2</v>
      </c>
    </row>
    <row r="33" spans="2:15" x14ac:dyDescent="0.25">
      <c r="B33" s="33">
        <v>20</v>
      </c>
      <c r="C33" s="26">
        <f>('PCC Data V2'!A26 - C$4)/C$5</f>
        <v>0.22884180509495608</v>
      </c>
      <c r="D33" s="14">
        <f>('PCC Data V2'!B26 - D$4)/D$5</f>
        <v>2.9506495022897647</v>
      </c>
      <c r="E33" s="14">
        <f>('PCC Data V2'!C26 - E$4)/E$5</f>
        <v>0.24856648905338685</v>
      </c>
      <c r="F33" s="14">
        <f>('PCC Data V2'!D26 - F$4)/F$5</f>
        <v>0.20531294487666707</v>
      </c>
      <c r="G33" s="27">
        <f>('PCC Data V2'!E26 - G$4)/G$5</f>
        <v>7.469198148174834E-2</v>
      </c>
      <c r="H33" s="26">
        <f>('PCC Data V2'!F26 - H$4)/H$5</f>
        <v>-0.99431534823907175</v>
      </c>
      <c r="I33" s="14">
        <f>('PCC Data V2'!G26+'PCC Data V2'!H26+'PCC Data V2'!I26 - I$4)/I$5</f>
        <v>0.14232207952700113</v>
      </c>
      <c r="J33" s="14">
        <f>('PCC Data V2'!J26 - J$4)/J$5</f>
        <v>0.88408027866651206</v>
      </c>
      <c r="K33" s="14">
        <f>('PCC Data V2'!L26 - K$4)/K$5</f>
        <v>0.21952209250392968</v>
      </c>
      <c r="L33" s="14">
        <f>('PCC Data V2'!M26 - L$4)/L$5</f>
        <v>0.91714581949714602</v>
      </c>
      <c r="M33" s="14">
        <f>('PCC Data V2'!N26 - M$4)/M$5</f>
        <v>1.5539871700902816</v>
      </c>
      <c r="N33" s="14">
        <f>('PCC Data V2'!Q26 - N$4)/N$5</f>
        <v>-0.74769279250008336</v>
      </c>
      <c r="O33" s="15">
        <f>('PCC Data V2'!R26 - O$4)/O$5</f>
        <v>-0.19600587181530293</v>
      </c>
    </row>
    <row r="34" spans="2:15" x14ac:dyDescent="0.25">
      <c r="B34" s="33">
        <v>21</v>
      </c>
      <c r="C34" s="26">
        <f>('PCC Data V2'!A27 - C$4)/C$5</f>
        <v>0.22884180509495608</v>
      </c>
      <c r="D34" s="14">
        <f>('PCC Data V2'!B27 - D$4)/D$5</f>
        <v>0.11202722607382527</v>
      </c>
      <c r="E34" s="14">
        <f>('PCC Data V2'!C27 - E$4)/E$5</f>
        <v>-4.0781249881154187</v>
      </c>
      <c r="F34" s="14">
        <f>('PCC Data V2'!D27 - F$4)/F$5</f>
        <v>0.20531294487666707</v>
      </c>
      <c r="G34" s="27">
        <f>('PCC Data V2'!E27 - G$4)/G$5</f>
        <v>7.469198148174834E-2</v>
      </c>
      <c r="H34" s="26">
        <f>('PCC Data V2'!F27 - H$4)/H$5</f>
        <v>-1.6274092448681183</v>
      </c>
      <c r="I34" s="14">
        <f>('PCC Data V2'!G27+'PCC Data V2'!H27+'PCC Data V2'!I27 - I$4)/I$5</f>
        <v>0.15683191649914077</v>
      </c>
      <c r="J34" s="14">
        <f>('PCC Data V2'!J27 - J$4)/J$5</f>
        <v>-3.2325230639267288</v>
      </c>
      <c r="K34" s="14">
        <f>('PCC Data V2'!L27 - K$4)/K$5</f>
        <v>0.22850354766740374</v>
      </c>
      <c r="L34" s="14">
        <f>('PCC Data V2'!M27 - L$4)/L$5</f>
        <v>0.68066122048951538</v>
      </c>
      <c r="M34" s="14">
        <f>('PCC Data V2'!N27 - M$4)/M$5</f>
        <v>1.5350353528013592</v>
      </c>
      <c r="N34" s="14">
        <f>('PCC Data V2'!Q27 - N$4)/N$5</f>
        <v>-1.0012120527728314</v>
      </c>
      <c r="O34" s="15">
        <f>('PCC Data V2'!R27 - O$4)/O$5</f>
        <v>-0.85556401528552595</v>
      </c>
    </row>
    <row r="35" spans="2:15" x14ac:dyDescent="0.25">
      <c r="B35" s="33">
        <v>22</v>
      </c>
      <c r="C35" s="26">
        <f>('PCC Data V2'!A28 - C$4)/C$5</f>
        <v>0.22884180509495608</v>
      </c>
      <c r="D35" s="14">
        <f>('PCC Data V2'!B28 - D$4)/D$5</f>
        <v>0.11202722607382527</v>
      </c>
      <c r="E35" s="14">
        <f>('PCC Data V2'!C28 - E$4)/E$5</f>
        <v>-3.4038704402111191</v>
      </c>
      <c r="F35" s="14">
        <f>('PCC Data V2'!D28 - F$4)/F$5</f>
        <v>0.20531294487666707</v>
      </c>
      <c r="G35" s="27">
        <f>('PCC Data V2'!E28 - G$4)/G$5</f>
        <v>7.469198148174834E-2</v>
      </c>
      <c r="H35" s="26">
        <f>('PCC Data V2'!F28 - H$4)/H$5</f>
        <v>-1.3090294953299462</v>
      </c>
      <c r="I35" s="14">
        <f>('PCC Data V2'!G28+'PCC Data V2'!H28+'PCC Data V2'!I28 - I$4)/I$5</f>
        <v>0.16805753555207925</v>
      </c>
      <c r="J35" s="14">
        <f>('PCC Data V2'!J28 - J$4)/J$5</f>
        <v>-2.6050501505807913</v>
      </c>
      <c r="K35" s="14">
        <f>('PCC Data V2'!L28 - K$4)/K$5</f>
        <v>0.22559061550052409</v>
      </c>
      <c r="L35" s="14">
        <f>('PCC Data V2'!M28 - L$4)/L$5</f>
        <v>0.66140399134447603</v>
      </c>
      <c r="M35" s="14">
        <f>('PCC Data V2'!N28 - M$4)/M$5</f>
        <v>1.2289968665699715</v>
      </c>
      <c r="N35" s="14">
        <f>('PCC Data V2'!Q28 - N$4)/N$5</f>
        <v>-0.97750653448364533</v>
      </c>
      <c r="O35" s="15">
        <f>('PCC Data V2'!R28 - O$4)/O$5</f>
        <v>-0.65376235519801817</v>
      </c>
    </row>
    <row r="36" spans="2:15" x14ac:dyDescent="0.25">
      <c r="B36" s="33">
        <v>23</v>
      </c>
      <c r="C36" s="26">
        <f>('PCC Data V2'!A29 - C$4)/C$5</f>
        <v>0.22884180509495608</v>
      </c>
      <c r="D36" s="14">
        <f>('PCC Data V2'!B29 - D$4)/D$5</f>
        <v>0.11202722607382527</v>
      </c>
      <c r="E36" s="14">
        <f>('PCC Data V2'!C29 - E$4)/E$5</f>
        <v>-2.7296158771360925</v>
      </c>
      <c r="F36" s="14">
        <f>('PCC Data V2'!D29 - F$4)/F$5</f>
        <v>0.20531294487666707</v>
      </c>
      <c r="G36" s="27">
        <f>('PCC Data V2'!E29 - G$4)/G$5</f>
        <v>7.469198148174834E-2</v>
      </c>
      <c r="H36" s="26">
        <f>('PCC Data V2'!F29 - H$4)/H$5</f>
        <v>-0.99182912191088601</v>
      </c>
      <c r="I36" s="14">
        <f>('PCC Data V2'!G29+'PCC Data V2'!H29+'PCC Data V2'!I29 - I$4)/I$5</f>
        <v>0.17924812050733863</v>
      </c>
      <c r="J36" s="14">
        <f>('PCC Data V2'!J29 - J$4)/J$5</f>
        <v>-1.9806885281500195</v>
      </c>
      <c r="K36" s="14">
        <f>('PCC Data V2'!L29 - K$4)/K$5</f>
        <v>0.22275479943399715</v>
      </c>
      <c r="L36" s="14">
        <f>('PCC Data V2'!M29 - L$4)/L$5</f>
        <v>0.64243265019600959</v>
      </c>
      <c r="M36" s="14">
        <f>('PCC Data V2'!N29 - M$4)/M$5</f>
        <v>0.9240920406380031</v>
      </c>
      <c r="N36" s="14">
        <f>('PCC Data V2'!Q29 - N$4)/N$5</f>
        <v>-0.94237092477919437</v>
      </c>
      <c r="O36" s="15">
        <f>('PCC Data V2'!R29 - O$4)/O$5</f>
        <v>-0.44305131455828095</v>
      </c>
    </row>
    <row r="37" spans="2:15" x14ac:dyDescent="0.25">
      <c r="B37" s="33">
        <v>24</v>
      </c>
      <c r="C37" s="26">
        <f>('PCC Data V2'!A30 - C$4)/C$5</f>
        <v>0.22884180509495608</v>
      </c>
      <c r="D37" s="14">
        <f>('PCC Data V2'!B30 - D$4)/D$5</f>
        <v>0.11202722607382527</v>
      </c>
      <c r="E37" s="14">
        <f>('PCC Data V2'!C30 - E$4)/E$5</f>
        <v>-2.0553613292317916</v>
      </c>
      <c r="F37" s="14">
        <f>('PCC Data V2'!D30 - F$4)/F$5</f>
        <v>0.20531294487666707</v>
      </c>
      <c r="G37" s="27">
        <f>('PCC Data V2'!E30 - G$4)/G$5</f>
        <v>7.469198148174834E-2</v>
      </c>
      <c r="H37" s="26">
        <f>('PCC Data V2'!F30 - H$4)/H$5</f>
        <v>-0.67720865212622205</v>
      </c>
      <c r="I37" s="14">
        <f>('PCC Data V2'!G30+'PCC Data V2'!H30+'PCC Data V2'!I30 - I$4)/I$5</f>
        <v>0.19039331984277758</v>
      </c>
      <c r="J37" s="14">
        <f>('PCC Data V2'!J30 - J$4)/J$5</f>
        <v>-1.3625282713020563</v>
      </c>
      <c r="K37" s="14">
        <f>('PCC Data V2'!L30 - K$4)/K$5</f>
        <v>0.21981307725624591</v>
      </c>
      <c r="L37" s="14">
        <f>('PCC Data V2'!M30 - L$4)/L$5</f>
        <v>0.6212001102091782</v>
      </c>
      <c r="M37" s="14">
        <f>('PCC Data V2'!N30 - M$4)/M$5</f>
        <v>0.62166711427263177</v>
      </c>
      <c r="N37" s="14">
        <f>('PCC Data V2'!Q30 - N$4)/N$5</f>
        <v>-0.89044572840341529</v>
      </c>
      <c r="O37" s="15">
        <f>('PCC Data V2'!R30 - O$4)/O$5</f>
        <v>-0.22514202156062899</v>
      </c>
    </row>
    <row r="38" spans="2:15" x14ac:dyDescent="0.25">
      <c r="B38" s="33">
        <v>25</v>
      </c>
      <c r="C38" s="26">
        <f>('PCC Data V2'!A31 - C$4)/C$5</f>
        <v>0.22884180509495608</v>
      </c>
      <c r="D38" s="14">
        <f>('PCC Data V2'!B31 - D$4)/D$5</f>
        <v>0.11202722607382527</v>
      </c>
      <c r="E38" s="14">
        <f>('PCC Data V2'!C31 - E$4)/E$5</f>
        <v>-1.3811067661567653</v>
      </c>
      <c r="F38" s="14">
        <f>('PCC Data V2'!D31 - F$4)/F$5</f>
        <v>0.20531294487666707</v>
      </c>
      <c r="G38" s="27">
        <f>('PCC Data V2'!E31 - G$4)/G$5</f>
        <v>7.469198148174834E-2</v>
      </c>
      <c r="H38" s="26">
        <f>('PCC Data V2'!F31 - H$4)/H$5</f>
        <v>-0.36775092942461074</v>
      </c>
      <c r="I38" s="14">
        <f>('PCC Data V2'!G31+'PCC Data V2'!H31+'PCC Data V2'!I31 - I$4)/I$5</f>
        <v>0.20148603525140382</v>
      </c>
      <c r="J38" s="14">
        <f>('PCC Data V2'!J31 - J$4)/J$5</f>
        <v>-0.75590917454542872</v>
      </c>
      <c r="K38" s="14">
        <f>('PCC Data V2'!L31 - K$4)/K$5</f>
        <v>0.21651970566054271</v>
      </c>
      <c r="L38" s="14">
        <f>('PCC Data V2'!M31 - L$4)/L$5</f>
        <v>0.59375308821400996</v>
      </c>
      <c r="M38" s="14">
        <f>('PCC Data V2'!N31 - M$4)/M$5</f>
        <v>0.32420481289953856</v>
      </c>
      <c r="N38" s="14">
        <f>('PCC Data V2'!Q31 - N$4)/N$5</f>
        <v>-0.81361374756037352</v>
      </c>
      <c r="O38" s="15">
        <f>('PCC Data V2'!R31 - O$4)/O$5</f>
        <v>-3.906061938448092E-3</v>
      </c>
    </row>
    <row r="39" spans="2:15" x14ac:dyDescent="0.25">
      <c r="B39" s="33">
        <v>26</v>
      </c>
      <c r="C39" s="26">
        <f>('PCC Data V2'!A32 - C$4)/C$5</f>
        <v>0.22884180509495608</v>
      </c>
      <c r="D39" s="14">
        <f>('PCC Data V2'!B32 - D$4)/D$5</f>
        <v>0.11202722607382527</v>
      </c>
      <c r="E39" s="14">
        <f>('PCC Data V2'!C32 - E$4)/E$5</f>
        <v>-0.70685221825246614</v>
      </c>
      <c r="F39" s="14">
        <f>('PCC Data V2'!D32 - F$4)/F$5</f>
        <v>0.20531294487666707</v>
      </c>
      <c r="G39" s="27">
        <f>('PCC Data V2'!E32 - G$4)/G$5</f>
        <v>7.469198148174834E-2</v>
      </c>
      <c r="H39" s="26">
        <f>('PCC Data V2'!F32 - H$4)/H$5</f>
        <v>-6.8283521833995747E-2</v>
      </c>
      <c r="I39" s="14">
        <f>('PCC Data V2'!G32+'PCC Data V2'!H32+'PCC Data V2'!I32 - I$4)/I$5</f>
        <v>0.2125200479704788</v>
      </c>
      <c r="J39" s="14">
        <f>('PCC Data V2'!J32 - J$4)/J$5</f>
        <v>-0.16792246286726165</v>
      </c>
      <c r="K39" s="14">
        <f>('PCC Data V2'!L32 - K$4)/K$5</f>
        <v>0.21247676556861875</v>
      </c>
      <c r="L39" s="14">
        <f>('PCC Data V2'!M32 - L$4)/L$5</f>
        <v>0.55342087907652682</v>
      </c>
      <c r="M39" s="14">
        <f>('PCC Data V2'!N32 - M$4)/M$5</f>
        <v>3.634557490587953E-2</v>
      </c>
      <c r="N39" s="14">
        <f>('PCC Data V2'!Q32 - N$4)/N$5</f>
        <v>-0.69873558679222514</v>
      </c>
      <c r="O39" s="15">
        <f>('PCC Data V2'!R32 - O$4)/O$5</f>
        <v>0.2123222557701174</v>
      </c>
    </row>
    <row r="40" spans="2:15" x14ac:dyDescent="0.25">
      <c r="B40" s="33">
        <v>27</v>
      </c>
      <c r="C40" s="26">
        <f>('PCC Data V2'!A33 - C$4)/C$5</f>
        <v>0.22884180509495608</v>
      </c>
      <c r="D40" s="14">
        <f>('PCC Data V2'!B33 - D$4)/D$5</f>
        <v>0.11202722607382527</v>
      </c>
      <c r="E40" s="14">
        <f>('PCC Data V2'!C33 - E$4)/E$5</f>
        <v>-3.2597655177439643E-2</v>
      </c>
      <c r="F40" s="14">
        <f>('PCC Data V2'!D33 - F$4)/F$5</f>
        <v>0.20531294487666707</v>
      </c>
      <c r="G40" s="27">
        <f>('PCC Data V2'!E33 - G$4)/G$5</f>
        <v>7.469198148174834E-2</v>
      </c>
      <c r="H40" s="26">
        <f>('PCC Data V2'!F33 - H$4)/H$5</f>
        <v>0.21182897488616567</v>
      </c>
      <c r="I40" s="14">
        <f>('PCC Data V2'!G33+'PCC Data V2'!H33+'PCC Data V2'!I33 - I$4)/I$5</f>
        <v>0.22349497061476553</v>
      </c>
      <c r="J40" s="14">
        <f>('PCC Data V2'!J33 - J$4)/J$5</f>
        <v>0.38776163459128865</v>
      </c>
      <c r="K40" s="14">
        <f>('PCC Data V2'!L33 - K$4)/K$5</f>
        <v>0.20702619959021709</v>
      </c>
      <c r="L40" s="14">
        <f>('PCC Data V2'!M33 - L$4)/L$5</f>
        <v>0.4880507367094028</v>
      </c>
      <c r="M40" s="14">
        <f>('PCC Data V2'!N33 - M$4)/M$5</f>
        <v>-0.23290900109991891</v>
      </c>
      <c r="N40" s="14">
        <f>('PCC Data V2'!Q33 - N$4)/N$5</f>
        <v>-0.52319329389693681</v>
      </c>
      <c r="O40" s="15">
        <f>('PCC Data V2'!R33 - O$4)/O$5</f>
        <v>0.40582882014205462</v>
      </c>
    </row>
    <row r="41" spans="2:15" x14ac:dyDescent="0.25">
      <c r="B41" s="33">
        <v>28</v>
      </c>
      <c r="C41" s="26">
        <f>('PCC Data V2'!A34 - C$4)/C$5</f>
        <v>0.22884180509495608</v>
      </c>
      <c r="D41" s="14">
        <f>('PCC Data V2'!B34 - D$4)/D$5</f>
        <v>0.11202722607382527</v>
      </c>
      <c r="E41" s="14">
        <f>('PCC Data V2'!C34 - E$4)/E$5</f>
        <v>0.24856887085760029</v>
      </c>
      <c r="F41" s="14">
        <f>('PCC Data V2'!D34 - F$4)/F$5</f>
        <v>0.20531294487666707</v>
      </c>
      <c r="G41" s="27">
        <f>('PCC Data V2'!E34 - G$4)/G$5</f>
        <v>7.469198148174834E-2</v>
      </c>
      <c r="H41" s="26">
        <f>('PCC Data V2'!F34 - H$4)/H$5</f>
        <v>0.31908044859546325</v>
      </c>
      <c r="I41" s="14">
        <f>('PCC Data V2'!G34+'PCC Data V2'!H34+'PCC Data V2'!I34 - I$4)/I$5</f>
        <v>0.22805864920168567</v>
      </c>
      <c r="J41" s="14">
        <f>('PCC Data V2'!J34 - J$4)/J$5</f>
        <v>0.60564143656858904</v>
      </c>
      <c r="K41" s="14">
        <f>('PCC Data V2'!L34 - K$4)/K$5</f>
        <v>0.20408859027114509</v>
      </c>
      <c r="L41" s="14">
        <f>('PCC Data V2'!M34 - L$4)/L$5</f>
        <v>0.44861895277632846</v>
      </c>
      <c r="M41" s="14">
        <f>('PCC Data V2'!N34 - M$4)/M$5</f>
        <v>-0.33600311656326398</v>
      </c>
      <c r="N41" s="14">
        <f>('PCC Data V2'!Q34 - N$4)/N$5</f>
        <v>-0.42409624942840951</v>
      </c>
      <c r="O41" s="15">
        <f>('PCC Data V2'!R34 - O$4)/O$5</f>
        <v>0.4723049161463263</v>
      </c>
    </row>
    <row r="42" spans="2:15" x14ac:dyDescent="0.25">
      <c r="B42" s="33">
        <v>29</v>
      </c>
      <c r="C42" s="26">
        <f>('PCC Data V2'!A35 - C$4)/C$5</f>
        <v>0.22884180509495608</v>
      </c>
      <c r="D42" s="14">
        <f>('PCC Data V2'!B35 - D$4)/D$5</f>
        <v>0.11202722607382527</v>
      </c>
      <c r="E42" s="14">
        <f>('PCC Data V2'!C35 - E$4)/E$5</f>
        <v>0.64165689272686122</v>
      </c>
      <c r="F42" s="14">
        <f>('PCC Data V2'!D35 - F$4)/F$5</f>
        <v>0.20531294487666707</v>
      </c>
      <c r="G42" s="27">
        <f>('PCC Data V2'!E35 - G$4)/G$5</f>
        <v>7.469198148174834E-2</v>
      </c>
      <c r="H42" s="26">
        <f>('PCC Data V2'!F35 - H$4)/H$5</f>
        <v>0.45479687660665558</v>
      </c>
      <c r="I42" s="14">
        <f>('PCC Data V2'!G35+'PCC Data V2'!H35+'PCC Data V2'!I35 - I$4)/I$5</f>
        <v>0.23443638165838629</v>
      </c>
      <c r="J42" s="14">
        <f>('PCC Data V2'!J35 - J$4)/J$5</f>
        <v>0.88681871663019651</v>
      </c>
      <c r="K42" s="14">
        <f>('PCC Data V2'!L35 - K$4)/K$5</f>
        <v>0.19908735410456119</v>
      </c>
      <c r="L42" s="14">
        <f>('PCC Data V2'!M35 - L$4)/L$5</f>
        <v>0.37576156125026317</v>
      </c>
      <c r="M42" s="14">
        <f>('PCC Data V2'!N35 - M$4)/M$5</f>
        <v>-0.46645880743406909</v>
      </c>
      <c r="N42" s="14">
        <f>('PCC Data V2'!Q35 - N$4)/N$5</f>
        <v>-0.25059675549123772</v>
      </c>
      <c r="O42" s="15">
        <f>('PCC Data V2'!R35 - O$4)/O$5</f>
        <v>0.54153334598959002</v>
      </c>
    </row>
    <row r="43" spans="2:15" x14ac:dyDescent="0.25">
      <c r="B43" s="33">
        <v>30</v>
      </c>
      <c r="C43" s="26">
        <f>('PCC Data V2'!A36 - C$4)/C$5</f>
        <v>0.22884180509495608</v>
      </c>
      <c r="D43" s="14">
        <f>('PCC Data V2'!B36 - D$4)/D$5</f>
        <v>0.11202722607382527</v>
      </c>
      <c r="E43" s="14">
        <f>('PCC Data V2'!C36 - E$4)/E$5</f>
        <v>1.3159114558018876</v>
      </c>
      <c r="F43" s="14">
        <f>('PCC Data V2'!D36 - F$4)/F$5</f>
        <v>0.20531294487666707</v>
      </c>
      <c r="G43" s="27">
        <f>('PCC Data V2'!E36 - G$4)/G$5</f>
        <v>7.469198148174834E-2</v>
      </c>
      <c r="H43" s="26">
        <f>('PCC Data V2'!F36 - H$4)/H$5</f>
        <v>0.63485044455356732</v>
      </c>
      <c r="I43" s="14">
        <f>('PCC Data V2'!G36+'PCC Data V2'!H36+'PCC Data V2'!I36 - I$4)/I$5</f>
        <v>0.24541331529146904</v>
      </c>
      <c r="J43" s="14">
        <f>('PCC Data V2'!J36 - J$4)/J$5</f>
        <v>1.2992048220275807</v>
      </c>
      <c r="K43" s="14">
        <f>('PCC Data V2'!L36 - K$4)/K$5</f>
        <v>0.18752405189864635</v>
      </c>
      <c r="L43" s="14">
        <f>('PCC Data V2'!M36 - L$4)/L$5</f>
        <v>0.18782495808067085</v>
      </c>
      <c r="M43" s="14">
        <f>('PCC Data V2'!N36 - M$4)/M$5</f>
        <v>-0.63953301034730081</v>
      </c>
      <c r="N43" s="14">
        <f>('PCC Data V2'!Q36 - N$4)/N$5</f>
        <v>0.15051320843336111</v>
      </c>
      <c r="O43" s="15">
        <f>('PCC Data V2'!R36 - O$4)/O$5</f>
        <v>0.57006864869824891</v>
      </c>
    </row>
    <row r="44" spans="2:15" x14ac:dyDescent="0.25">
      <c r="B44" s="33">
        <v>31</v>
      </c>
      <c r="C44" s="26">
        <f>('PCC Data V2'!A37 - C$4)/C$5</f>
        <v>0.22884180509495608</v>
      </c>
      <c r="D44" s="14">
        <f>('PCC Data V2'!B37 - D$4)/D$5</f>
        <v>0.11202722607382527</v>
      </c>
      <c r="E44" s="14">
        <f>('PCC Data V2'!C37 - E$4)/E$5</f>
        <v>1.9901660037061868</v>
      </c>
      <c r="F44" s="14">
        <f>('PCC Data V2'!D37 - F$4)/F$5</f>
        <v>0.20531294487666707</v>
      </c>
      <c r="G44" s="27">
        <f>('PCC Data V2'!E37 - G$4)/G$5</f>
        <v>7.469198148174834E-2</v>
      </c>
      <c r="H44" s="26">
        <f>('PCC Data V2'!F37 - H$4)/H$5</f>
        <v>0.7428549516865437</v>
      </c>
      <c r="I44" s="14">
        <f>('PCC Data V2'!G37+'PCC Data V2'!H37+'PCC Data V2'!I37 - I$4)/I$5</f>
        <v>0.2564358923122288</v>
      </c>
      <c r="J44" s="14">
        <f>('PCC Data V2'!J37 - J$4)/J$5</f>
        <v>1.6296880232534141</v>
      </c>
      <c r="K44" s="14">
        <f>('PCC Data V2'!L37 - K$4)/K$5</f>
        <v>0.17305809967254998</v>
      </c>
      <c r="L44" s="14">
        <f>('PCC Data V2'!M37 - L$4)/L$5</f>
        <v>-7.7591461821934785E-2</v>
      </c>
      <c r="M44" s="14">
        <f>('PCC Data V2'!N37 - M$4)/M$5</f>
        <v>-0.74335096961477654</v>
      </c>
      <c r="N44" s="14">
        <f>('PCC Data V2'!Q37 - N$4)/N$5</f>
        <v>0.63221942477327131</v>
      </c>
      <c r="O44" s="15">
        <f>('PCC Data V2'!R37 - O$4)/O$5</f>
        <v>0.4820918430940222</v>
      </c>
    </row>
    <row r="45" spans="2:15" x14ac:dyDescent="0.25">
      <c r="B45" s="33">
        <v>32</v>
      </c>
      <c r="C45" s="26">
        <f>('PCC Data V2'!A38 - C$4)/C$5</f>
        <v>0.22884180509495608</v>
      </c>
      <c r="D45" s="14">
        <f>('PCC Data V2'!B38 - D$4)/D$5</f>
        <v>0.11202722607382527</v>
      </c>
      <c r="E45" s="14">
        <f>('PCC Data V2'!C38 - E$4)/E$5</f>
        <v>0.24856648905338685</v>
      </c>
      <c r="F45" s="14">
        <f>('PCC Data V2'!D38 - F$4)/F$5</f>
        <v>-4.0651963085575984</v>
      </c>
      <c r="G45" s="27">
        <f>('PCC Data V2'!E38 - G$4)/G$5</f>
        <v>7.469198148174834E-2</v>
      </c>
      <c r="H45" s="26">
        <f>('PCC Data V2'!F38 - H$4)/H$5</f>
        <v>-3.3634136339222787</v>
      </c>
      <c r="I45" s="14">
        <f>('PCC Data V2'!G38+'PCC Data V2'!H38+'PCC Data V2'!I38 - I$4)/I$5</f>
        <v>0.24405699537356673</v>
      </c>
      <c r="J45" s="14">
        <f>('PCC Data V2'!J38 - J$4)/J$5</f>
        <v>-0.60666223175608891</v>
      </c>
      <c r="K45" s="14">
        <f>('PCC Data V2'!L38 - K$4)/K$5</f>
        <v>-3.8622845140161535</v>
      </c>
      <c r="L45" s="14">
        <f>('PCC Data V2'!M38 - L$4)/L$5</f>
        <v>0.9661171691038849</v>
      </c>
      <c r="M45" s="14">
        <f>('PCC Data V2'!N38 - M$4)/M$5</f>
        <v>3.2037474994998831</v>
      </c>
      <c r="N45" s="14">
        <f>('PCC Data V2'!Q38 - N$4)/N$5</f>
        <v>-1.2712455857843374</v>
      </c>
      <c r="O45" s="15">
        <f>('PCC Data V2'!R38 - O$4)/O$5</f>
        <v>-2.3598246917569727</v>
      </c>
    </row>
    <row r="46" spans="2:15" x14ac:dyDescent="0.25">
      <c r="B46" s="33">
        <v>33</v>
      </c>
      <c r="C46" s="26">
        <f>('PCC Data V2'!A39 - C$4)/C$5</f>
        <v>0.22884180509495608</v>
      </c>
      <c r="D46" s="14">
        <f>('PCC Data V2'!B39 - D$4)/D$5</f>
        <v>0.11202722607382527</v>
      </c>
      <c r="E46" s="14">
        <f>('PCC Data V2'!C39 - E$4)/E$5</f>
        <v>0.24856648905338685</v>
      </c>
      <c r="F46" s="14">
        <f>('PCC Data V2'!D39 - F$4)/F$5</f>
        <v>-3.353444766318554</v>
      </c>
      <c r="G46" s="27">
        <f>('PCC Data V2'!E39 - G$4)/G$5</f>
        <v>7.469198148174834E-2</v>
      </c>
      <c r="H46" s="26">
        <f>('PCC Data V2'!F39 - H$4)/H$5</f>
        <v>-2.7245981834768878</v>
      </c>
      <c r="I46" s="14">
        <f>('PCC Data V2'!G39+'PCC Data V2'!H39+'PCC Data V2'!I39 - I$4)/I$5</f>
        <v>0.24133317351873038</v>
      </c>
      <c r="J46" s="14">
        <f>('PCC Data V2'!J39 - J$4)/J$5</f>
        <v>-0.39911389154636051</v>
      </c>
      <c r="K46" s="14">
        <f>('PCC Data V2'!L39 - K$4)/K$5</f>
        <v>-3.2025819802000322</v>
      </c>
      <c r="L46" s="14">
        <f>('PCC Data V2'!M39 - L$4)/L$5</f>
        <v>0.86562831457570966</v>
      </c>
      <c r="M46" s="14">
        <f>('PCC Data V2'!N39 - M$4)/M$5</f>
        <v>2.5896942699238283</v>
      </c>
      <c r="N46" s="14">
        <f>('PCC Data V2'!Q39 - N$4)/N$5</f>
        <v>-1.1703605218256685</v>
      </c>
      <c r="O46" s="15">
        <f>('PCC Data V2'!R39 - O$4)/O$5</f>
        <v>-2.2026097042836956</v>
      </c>
    </row>
    <row r="47" spans="2:15" x14ac:dyDescent="0.25">
      <c r="B47" s="33">
        <v>34</v>
      </c>
      <c r="C47" s="26">
        <f>('PCC Data V2'!A40 - C$4)/C$5</f>
        <v>0.22884180509495608</v>
      </c>
      <c r="D47" s="14">
        <f>('PCC Data V2'!B40 - D$4)/D$5</f>
        <v>0.11202722607382527</v>
      </c>
      <c r="E47" s="14">
        <f>('PCC Data V2'!C40 - E$4)/E$5</f>
        <v>0.24856648905338685</v>
      </c>
      <c r="F47" s="14">
        <f>('PCC Data V2'!D40 - F$4)/F$5</f>
        <v>-2.6416932240795097</v>
      </c>
      <c r="G47" s="27">
        <f>('PCC Data V2'!E40 - G$4)/G$5</f>
        <v>7.469198148174834E-2</v>
      </c>
      <c r="H47" s="26">
        <f>('PCC Data V2'!F40 - H$4)/H$5</f>
        <v>-2.0886637510100403</v>
      </c>
      <c r="I47" s="14">
        <f>('PCC Data V2'!G40+'PCC Data V2'!H40+'PCC Data V2'!I40 - I$4)/I$5</f>
        <v>0.2386121540583809</v>
      </c>
      <c r="J47" s="14">
        <f>('PCC Data V2'!J40 - J$4)/J$5</f>
        <v>-0.19338164085530374</v>
      </c>
      <c r="K47" s="14">
        <f>('PCC Data V2'!L40 - K$4)/K$5</f>
        <v>-2.5307465132495182</v>
      </c>
      <c r="L47" s="14">
        <f>('PCC Data V2'!M40 - L$4)/L$5</f>
        <v>0.79195393544361359</v>
      </c>
      <c r="M47" s="14">
        <f>('PCC Data V2'!N40 - M$4)/M$5</f>
        <v>1.978410382249191</v>
      </c>
      <c r="N47" s="14">
        <f>('PCC Data V2'!Q40 - N$4)/N$5</f>
        <v>-1.0709585025312733</v>
      </c>
      <c r="O47" s="15">
        <f>('PCC Data V2'!R40 - O$4)/O$5</f>
        <v>-1.9655539464132106</v>
      </c>
    </row>
    <row r="48" spans="2:15" x14ac:dyDescent="0.25">
      <c r="B48" s="33">
        <v>35</v>
      </c>
      <c r="C48" s="26">
        <f>('PCC Data V2'!A41 - C$4)/C$5</f>
        <v>0.22884180509495608</v>
      </c>
      <c r="D48" s="14">
        <f>('PCC Data V2'!B41 - D$4)/D$5</f>
        <v>0.11202722607382527</v>
      </c>
      <c r="E48" s="14">
        <f>('PCC Data V2'!C41 - E$4)/E$5</f>
        <v>0.24856648905338685</v>
      </c>
      <c r="F48" s="14">
        <f>('PCC Data V2'!D41 - F$4)/F$5</f>
        <v>-1.9299416818404656</v>
      </c>
      <c r="G48" s="27">
        <f>('PCC Data V2'!E41 - G$4)/G$5</f>
        <v>7.469198148174834E-2</v>
      </c>
      <c r="H48" s="26">
        <f>('PCC Data V2'!F41 - H$4)/H$5</f>
        <v>-1.4580998950219923</v>
      </c>
      <c r="I48" s="14">
        <f>('PCC Data V2'!G41+'PCC Data V2'!H41+'PCC Data V2'!I41 - I$4)/I$5</f>
        <v>0.23590399476104512</v>
      </c>
      <c r="J48" s="14">
        <f>('PCC Data V2'!J41 - J$4)/J$5</f>
        <v>1.4048281852577376E-2</v>
      </c>
      <c r="K48" s="14">
        <f>('PCC Data V2'!L41 - K$4)/K$5</f>
        <v>-1.8540784373386201</v>
      </c>
      <c r="L48" s="14">
        <f>('PCC Data V2'!M41 - L$4)/L$5</f>
        <v>0.72848192081292185</v>
      </c>
      <c r="M48" s="14">
        <f>('PCC Data V2'!N41 - M$4)/M$5</f>
        <v>1.3722888929310635</v>
      </c>
      <c r="N48" s="14">
        <f>('PCC Data V2'!Q41 - N$4)/N$5</f>
        <v>-0.96687918852642107</v>
      </c>
      <c r="O48" s="15">
        <f>('PCC Data V2'!R41 - O$4)/O$5</f>
        <v>-1.6177406489205204</v>
      </c>
    </row>
    <row r="49" spans="2:15" x14ac:dyDescent="0.25">
      <c r="B49" s="33">
        <v>36</v>
      </c>
      <c r="C49" s="26">
        <f>('PCC Data V2'!A42 - C$4)/C$5</f>
        <v>0.22884180509495608</v>
      </c>
      <c r="D49" s="14">
        <f>('PCC Data V2'!B42 - D$4)/D$5</f>
        <v>0.11202722607382527</v>
      </c>
      <c r="E49" s="14">
        <f>('PCC Data V2'!C42 - E$4)/E$5</f>
        <v>0.24856648905338685</v>
      </c>
      <c r="F49" s="14">
        <f>('PCC Data V2'!D42 - F$4)/F$5</f>
        <v>-1.2181901396014214</v>
      </c>
      <c r="G49" s="27">
        <f>('PCC Data V2'!E42 - G$4)/G$5</f>
        <v>7.469198148174834E-2</v>
      </c>
      <c r="H49" s="26">
        <f>('PCC Data V2'!F42 - H$4)/H$5</f>
        <v>-0.83726218243519246</v>
      </c>
      <c r="I49" s="14">
        <f>('PCC Data V2'!G42+'PCC Data V2'!H42+'PCC Data V2'!I42 - I$4)/I$5</f>
        <v>0.23321938420710231</v>
      </c>
      <c r="J49" s="14">
        <f>('PCC Data V2'!J42 - J$4)/J$5</f>
        <v>0.23394820027023386</v>
      </c>
      <c r="K49" s="14">
        <f>('PCC Data V2'!L42 - K$4)/K$5</f>
        <v>-1.1740172530088715</v>
      </c>
      <c r="L49" s="14">
        <f>('PCC Data V2'!M42 - L$4)/L$5</f>
        <v>0.66351503799224321</v>
      </c>
      <c r="M49" s="14">
        <f>('PCC Data V2'!N42 - M$4)/M$5</f>
        <v>0.77551653529516396</v>
      </c>
      <c r="N49" s="14">
        <f>('PCC Data V2'!Q42 - N$4)/N$5</f>
        <v>-0.8479314010922735</v>
      </c>
      <c r="O49" s="15">
        <f>('PCC Data V2'!R42 - O$4)/O$5</f>
        <v>-1.120086438646624</v>
      </c>
    </row>
    <row r="50" spans="2:15" x14ac:dyDescent="0.25">
      <c r="B50" s="33">
        <v>37</v>
      </c>
      <c r="C50" s="26">
        <f>('PCC Data V2'!A43 - C$4)/C$5</f>
        <v>0.22884180509495608</v>
      </c>
      <c r="D50" s="14">
        <f>('PCC Data V2'!B43 - D$4)/D$5</f>
        <v>0.11202722607382527</v>
      </c>
      <c r="E50" s="14">
        <f>('PCC Data V2'!C43 - E$4)/E$5</f>
        <v>0.24856648905338685</v>
      </c>
      <c r="F50" s="14">
        <f>('PCC Data V2'!D43 - F$4)/F$5</f>
        <v>-0.50643859736237717</v>
      </c>
      <c r="G50" s="27">
        <f>('PCC Data V2'!E43 - G$4)/G$5</f>
        <v>7.469198148174834E-2</v>
      </c>
      <c r="H50" s="26">
        <f>('PCC Data V2'!F43 - H$4)/H$5</f>
        <v>-0.23541551526560076</v>
      </c>
      <c r="I50" s="14">
        <f>('PCC Data V2'!G43+'PCC Data V2'!H43+'PCC Data V2'!I43 - I$4)/I$5</f>
        <v>0.23057809500779164</v>
      </c>
      <c r="J50" s="14">
        <f>('PCC Data V2'!J43 - J$4)/J$5</f>
        <v>0.44319080938941685</v>
      </c>
      <c r="K50" s="14">
        <f>('PCC Data V2'!L43 - K$4)/K$5</f>
        <v>-0.48881499531703582</v>
      </c>
      <c r="L50" s="14">
        <f>('PCC Data V2'!M43 - L$4)/L$5</f>
        <v>0.58252600709370728</v>
      </c>
      <c r="M50" s="14">
        <f>('PCC Data V2'!N43 - M$4)/M$5</f>
        <v>0.19699907860652965</v>
      </c>
      <c r="N50" s="14">
        <f>('PCC Data V2'!Q43 - N$4)/N$5</f>
        <v>-0.69114696132536746</v>
      </c>
      <c r="O50" s="15">
        <f>('PCC Data V2'!R43 - O$4)/O$5</f>
        <v>-0.42921839947561208</v>
      </c>
    </row>
    <row r="51" spans="2:15" x14ac:dyDescent="0.25">
      <c r="B51" s="33">
        <v>38</v>
      </c>
      <c r="C51" s="26">
        <f>('PCC Data V2'!A44 - C$4)/C$5</f>
        <v>0.22884180509495608</v>
      </c>
      <c r="D51" s="14">
        <f>('PCC Data V2'!B44 - D$4)/D$5</f>
        <v>0.11202722607382527</v>
      </c>
      <c r="E51" s="14">
        <f>('PCC Data V2'!C44 - E$4)/E$5</f>
        <v>0.24856648905338685</v>
      </c>
      <c r="F51" s="14">
        <f>('PCC Data V2'!D44 - F$4)/F$5</f>
        <v>0.20531294487666707</v>
      </c>
      <c r="G51" s="27">
        <f>('PCC Data V2'!E44 - G$4)/G$5</f>
        <v>7.469198148174834E-2</v>
      </c>
      <c r="H51" s="26">
        <f>('PCC Data V2'!F44 - H$4)/H$5</f>
        <v>0.31908606209343726</v>
      </c>
      <c r="I51" s="14">
        <f>('PCC Data V2'!G44+'PCC Data V2'!H44+'PCC Data V2'!I44 - I$4)/I$5</f>
        <v>0.22805865770655759</v>
      </c>
      <c r="J51" s="14">
        <f>('PCC Data V2'!J44 - J$4)/J$5</f>
        <v>0.60564069213885019</v>
      </c>
      <c r="K51" s="14">
        <f>('PCC Data V2'!L44 - K$4)/K$5</f>
        <v>0.20409887241784319</v>
      </c>
      <c r="L51" s="14">
        <f>('PCC Data V2'!M44 - L$4)/L$5</f>
        <v>0.44861775510745405</v>
      </c>
      <c r="M51" s="14">
        <f>('PCC Data V2'!N44 - M$4)/M$5</f>
        <v>-0.33600851246681851</v>
      </c>
      <c r="N51" s="14">
        <f>('PCC Data V2'!Q44 - N$4)/N$5</f>
        <v>-0.4240848413925159</v>
      </c>
      <c r="O51" s="15">
        <f>('PCC Data V2'!R44 - O$4)/O$5</f>
        <v>0.4723116247632575</v>
      </c>
    </row>
    <row r="52" spans="2:15" x14ac:dyDescent="0.25">
      <c r="B52" s="33">
        <v>39</v>
      </c>
      <c r="C52" s="26">
        <f>('PCC Data V2'!A45 - C$4)/C$5</f>
        <v>0.22884180509495608</v>
      </c>
      <c r="D52" s="14">
        <f>('PCC Data V2'!B45 - D$4)/D$5</f>
        <v>0.11202722607382527</v>
      </c>
      <c r="E52" s="14">
        <f>('PCC Data V2'!C45 - E$4)/E$5</f>
        <v>0.24856648905338685</v>
      </c>
      <c r="F52" s="14">
        <f>('PCC Data V2'!D45 - F$4)/F$5</f>
        <v>0.91706448711571131</v>
      </c>
      <c r="G52" s="27">
        <f>('PCC Data V2'!E45 - G$4)/G$5</f>
        <v>7.469198148174834E-2</v>
      </c>
      <c r="H52" s="26">
        <f>('PCC Data V2'!F45 - H$4)/H$5</f>
        <v>0.71629194890439518</v>
      </c>
      <c r="I52" s="14">
        <f>('PCC Data V2'!G45+'PCC Data V2'!H45+'PCC Data V2'!I45 - I$4)/I$5</f>
        <v>0.22608622827113434</v>
      </c>
      <c r="J52" s="14">
        <f>('PCC Data V2'!J45 - J$4)/J$5</f>
        <v>0.59645692833260266</v>
      </c>
      <c r="K52" s="14">
        <f>('PCC Data V2'!L45 - K$4)/K$5</f>
        <v>0.90318202818719184</v>
      </c>
      <c r="L52" s="14">
        <f>('PCC Data V2'!M45 - L$4)/L$5</f>
        <v>0.12854740164514522</v>
      </c>
      <c r="M52" s="14">
        <f>('PCC Data V2'!N45 - M$4)/M$5</f>
        <v>-0.7178176209234709</v>
      </c>
      <c r="N52" s="14">
        <f>('PCC Data V2'!Q45 - N$4)/N$5</f>
        <v>0.19449689076573468</v>
      </c>
      <c r="O52" s="15">
        <f>('PCC Data V2'!R45 - O$4)/O$5</f>
        <v>1.4020444980316535</v>
      </c>
    </row>
    <row r="53" spans="2:15" x14ac:dyDescent="0.25">
      <c r="B53" s="33">
        <v>40</v>
      </c>
      <c r="C53" s="26">
        <f>('PCC Data V2'!A46 - C$4)/C$5</f>
        <v>0.22884180509495608</v>
      </c>
      <c r="D53" s="14">
        <f>('PCC Data V2'!B46 - D$4)/D$5</f>
        <v>0.11202722607382527</v>
      </c>
      <c r="E53" s="14">
        <f>('PCC Data V2'!C46 - E$4)/E$5</f>
        <v>0.24856648905338685</v>
      </c>
      <c r="F53" s="14">
        <f>('PCC Data V2'!D46 - F$4)/F$5</f>
        <v>1.6288160293547556</v>
      </c>
      <c r="G53" s="27">
        <f>('PCC Data V2'!E46 - G$4)/G$5</f>
        <v>7.469198148174834E-2</v>
      </c>
      <c r="H53" s="26">
        <f>('PCC Data V2'!F46 - H$4)/H$5</f>
        <v>0.85909404567771053</v>
      </c>
      <c r="I53" s="14">
        <f>('PCC Data V2'!G46+'PCC Data V2'!H46+'PCC Data V2'!I46 - I$4)/I$5</f>
        <v>0.22497758943348103</v>
      </c>
      <c r="J53" s="14">
        <f>('PCC Data V2'!J46 - J$4)/J$5</f>
        <v>0.4026745828324319</v>
      </c>
      <c r="K53" s="14">
        <f>('PCC Data V2'!L46 - K$4)/K$5</f>
        <v>1.612958616549516</v>
      </c>
      <c r="L53" s="14">
        <f>('PCC Data V2'!M46 - L$4)/L$5</f>
        <v>-0.45096464527721114</v>
      </c>
      <c r="M53" s="14">
        <f>('PCC Data V2'!N46 - M$4)/M$5</f>
        <v>-0.85508432080173624</v>
      </c>
      <c r="N53" s="14">
        <f>('PCC Data V2'!Q46 - N$4)/N$5</f>
        <v>1.0797224482079284</v>
      </c>
      <c r="O53" s="15">
        <f>('PCC Data V2'!R46 - O$4)/O$5</f>
        <v>2.0906531282633898</v>
      </c>
    </row>
    <row r="54" spans="2:15" x14ac:dyDescent="0.25">
      <c r="B54" s="33">
        <v>41</v>
      </c>
      <c r="C54" s="26">
        <f>('PCC Data V2'!A47 - C$4)/C$5</f>
        <v>0.22884180509495608</v>
      </c>
      <c r="D54" s="14">
        <f>('PCC Data V2'!B47 - D$4)/D$5</f>
        <v>0.11202722607382527</v>
      </c>
      <c r="E54" s="14">
        <f>('PCC Data V2'!C47 - E$4)/E$5</f>
        <v>0.24856648905338685</v>
      </c>
      <c r="F54" s="14">
        <f>('PCC Data V2'!D47 - F$4)/F$5</f>
        <v>2.3405675715937999</v>
      </c>
      <c r="G54" s="27">
        <f>('PCC Data V2'!E47 - G$4)/G$5</f>
        <v>7.469198148174834E-2</v>
      </c>
      <c r="H54" s="26">
        <f>('PCC Data V2'!F47 - H$4)/H$5</f>
        <v>0.90655581516912298</v>
      </c>
      <c r="I54" s="14">
        <f>('PCC Data V2'!G47+'PCC Data V2'!H47+'PCC Data V2'!I47 - I$4)/I$5</f>
        <v>0.22387683473743289</v>
      </c>
      <c r="J54" s="14">
        <f>('PCC Data V2'!J47 - J$4)/J$5</f>
        <v>0.25531232344473825</v>
      </c>
      <c r="K54" s="14">
        <f>('PCC Data V2'!L47 - K$4)/K$5</f>
        <v>2.3588255399133153</v>
      </c>
      <c r="L54" s="14">
        <f>('PCC Data V2'!M47 - L$4)/L$5</f>
        <v>-1.0492845293673747</v>
      </c>
      <c r="M54" s="14">
        <f>('PCC Data V2'!N47 - M$4)/M$5</f>
        <v>-0.90070634327673527</v>
      </c>
      <c r="N54" s="14">
        <f>('PCC Data V2'!Q47 - N$4)/N$5</f>
        <v>1.7392590291726331</v>
      </c>
      <c r="O54" s="15">
        <f>('PCC Data V2'!R47 - O$4)/O$5</f>
        <v>2.8105571314431641</v>
      </c>
    </row>
    <row r="55" spans="2:15" x14ac:dyDescent="0.25">
      <c r="B55" s="33">
        <v>42</v>
      </c>
      <c r="C55" s="26">
        <f>('PCC Data V2'!A48 - C$4)/C$5</f>
        <v>0.22884180509495608</v>
      </c>
      <c r="D55" s="14">
        <f>('PCC Data V2'!B48 - D$4)/D$5</f>
        <v>0.11202722607382527</v>
      </c>
      <c r="E55" s="14">
        <f>('PCC Data V2'!C48 - E$4)/E$5</f>
        <v>0.24856648905338685</v>
      </c>
      <c r="F55" s="14">
        <f>('PCC Data V2'!D48 - F$4)/F$5</f>
        <v>0.20531294487666707</v>
      </c>
      <c r="G55" s="27">
        <f>('PCC Data V2'!E48 - G$4)/G$5</f>
        <v>-3.8092910555669386</v>
      </c>
      <c r="H55" s="26">
        <f>('PCC Data V2'!F48 - H$4)/H$5</f>
        <v>0.92659897369323341</v>
      </c>
      <c r="I55" s="14">
        <f>('PCC Data V2'!G48+'PCC Data V2'!H48+'PCC Data V2'!I48 - I$4)/I$5</f>
        <v>0.23103909689058807</v>
      </c>
      <c r="J55" s="14">
        <f>('PCC Data V2'!J48 - J$4)/J$5</f>
        <v>0.96768696981344982</v>
      </c>
      <c r="K55" s="14">
        <f>('PCC Data V2'!L48 - K$4)/K$5</f>
        <v>1.0528900844896092</v>
      </c>
      <c r="L55" s="14">
        <f>('PCC Data V2'!M48 - L$4)/L$5</f>
        <v>-0.87316510320922591</v>
      </c>
      <c r="M55" s="14">
        <f>('PCC Data V2'!N48 - M$4)/M$5</f>
        <v>-0.91997257457100667</v>
      </c>
      <c r="N55" s="14">
        <f>('PCC Data V2'!Q48 - N$4)/N$5</f>
        <v>1.2900866298209812</v>
      </c>
      <c r="O55" s="15">
        <f>('PCC Data V2'!R48 - O$4)/O$5</f>
        <v>1.3790198012355159</v>
      </c>
    </row>
    <row r="56" spans="2:15" x14ac:dyDescent="0.25">
      <c r="B56" s="33">
        <v>43</v>
      </c>
      <c r="C56" s="26">
        <f>('PCC Data V2'!A49 - C$4)/C$5</f>
        <v>0.22884180509495608</v>
      </c>
      <c r="D56" s="14">
        <f>('PCC Data V2'!B49 - D$4)/D$5</f>
        <v>0.11202722607382527</v>
      </c>
      <c r="E56" s="14">
        <f>('PCC Data V2'!C49 - E$4)/E$5</f>
        <v>0.24856648905338685</v>
      </c>
      <c r="F56" s="14">
        <f>('PCC Data V2'!D49 - F$4)/F$5</f>
        <v>0.20531294487666707</v>
      </c>
      <c r="G56" s="27">
        <f>('PCC Data V2'!E49 - G$4)/G$5</f>
        <v>-3.0324944481572027</v>
      </c>
      <c r="H56" s="26">
        <f>('PCC Data V2'!F49 - H$4)/H$5</f>
        <v>0.89222911000830352</v>
      </c>
      <c r="I56" s="14">
        <f>('PCC Data V2'!G49+'PCC Data V2'!H49+'PCC Data V2'!I49 - I$4)/I$5</f>
        <v>0.23018624081225914</v>
      </c>
      <c r="J56" s="14">
        <f>('PCC Data V2'!J49 - J$4)/J$5</f>
        <v>0.94419489423372827</v>
      </c>
      <c r="K56" s="14">
        <f>('PCC Data V2'!L49 - K$4)/K$5</f>
        <v>0.912847246107785</v>
      </c>
      <c r="L56" s="14">
        <f>('PCC Data V2'!M49 - L$4)/L$5</f>
        <v>-0.48015671518318465</v>
      </c>
      <c r="M56" s="14">
        <f>('PCC Data V2'!N49 - M$4)/M$5</f>
        <v>-0.88693498009656846</v>
      </c>
      <c r="N56" s="14">
        <f>('PCC Data V2'!Q49 - N$4)/N$5</f>
        <v>0.920162053043726</v>
      </c>
      <c r="O56" s="15">
        <f>('PCC Data V2'!R49 - O$4)/O$5</f>
        <v>1.3153900743286662</v>
      </c>
    </row>
    <row r="57" spans="2:15" x14ac:dyDescent="0.25">
      <c r="B57" s="33">
        <v>44</v>
      </c>
      <c r="C57" s="26">
        <f>('PCC Data V2'!A50 - C$4)/C$5</f>
        <v>0.22884180509495608</v>
      </c>
      <c r="D57" s="14">
        <f>('PCC Data V2'!B50 - D$4)/D$5</f>
        <v>0.11202722607382527</v>
      </c>
      <c r="E57" s="14">
        <f>('PCC Data V2'!C50 - E$4)/E$5</f>
        <v>0.24856648905338685</v>
      </c>
      <c r="F57" s="14">
        <f>('PCC Data V2'!D50 - F$4)/F$5</f>
        <v>0.20531294487666707</v>
      </c>
      <c r="G57" s="27">
        <f>('PCC Data V2'!E50 - G$4)/G$5</f>
        <v>-2.255697840747465</v>
      </c>
      <c r="H57" s="26">
        <f>('PCC Data V2'!F50 - H$4)/H$5</f>
        <v>0.83222986820785783</v>
      </c>
      <c r="I57" s="14">
        <f>('PCC Data V2'!G50+'PCC Data V2'!H50+'PCC Data V2'!I50 - I$4)/I$5</f>
        <v>0.22935273778186421</v>
      </c>
      <c r="J57" s="14">
        <f>('PCC Data V2'!J50 - J$4)/J$5</f>
        <v>0.92865072274856697</v>
      </c>
      <c r="K57" s="14">
        <f>('PCC Data V2'!L50 - K$4)/K$5</f>
        <v>0.76149404632952067</v>
      </c>
      <c r="L57" s="14">
        <f>('PCC Data V2'!M50 - L$4)/L$5</f>
        <v>-0.12495917716147853</v>
      </c>
      <c r="M57" s="14">
        <f>('PCC Data V2'!N50 - M$4)/M$5</f>
        <v>-0.82926147177113474</v>
      </c>
      <c r="N57" s="14">
        <f>('PCC Data V2'!Q50 - N$4)/N$5</f>
        <v>0.49129595755711236</v>
      </c>
      <c r="O57" s="15">
        <f>('PCC Data V2'!R50 - O$4)/O$5</f>
        <v>1.2274424097229482</v>
      </c>
    </row>
    <row r="58" spans="2:15" x14ac:dyDescent="0.25">
      <c r="B58" s="33">
        <v>45</v>
      </c>
      <c r="C58" s="26">
        <f>('PCC Data V2'!A51 - C$4)/C$5</f>
        <v>0.22884180509495608</v>
      </c>
      <c r="D58" s="14">
        <f>('PCC Data V2'!B51 - D$4)/D$5</f>
        <v>0.11202722607382527</v>
      </c>
      <c r="E58" s="14">
        <f>('PCC Data V2'!C51 - E$4)/E$5</f>
        <v>0.24856648905338685</v>
      </c>
      <c r="F58" s="14">
        <f>('PCC Data V2'!D51 - F$4)/F$5</f>
        <v>0.20531294487666707</v>
      </c>
      <c r="G58" s="27">
        <f>('PCC Data V2'!E51 - G$4)/G$5</f>
        <v>-1.4789012333377272</v>
      </c>
      <c r="H58" s="26">
        <f>('PCC Data V2'!F51 - H$4)/H$5</f>
        <v>0.72229102672738577</v>
      </c>
      <c r="I58" s="14">
        <f>('PCC Data V2'!G51+'PCC Data V2'!H51+'PCC Data V2'!I51 - I$4)/I$5</f>
        <v>0.22868174117267634</v>
      </c>
      <c r="J58" s="14">
        <f>('PCC Data V2'!J51 - J$4)/J$5</f>
        <v>0.88567155040439915</v>
      </c>
      <c r="K58" s="14">
        <f>('PCC Data V2'!L51 - K$4)/K$5</f>
        <v>0.59523173380136107</v>
      </c>
      <c r="L58" s="14">
        <f>('PCC Data V2'!M51 - L$4)/L$5</f>
        <v>0.1564841371363816</v>
      </c>
      <c r="M58" s="14">
        <f>('PCC Data V2'!N51 - M$4)/M$5</f>
        <v>-0.72358415820605737</v>
      </c>
      <c r="N58" s="14">
        <f>('PCC Data V2'!Q51 - N$4)/N$5</f>
        <v>7.3077362224435172E-2</v>
      </c>
      <c r="O58" s="15">
        <f>('PCC Data V2'!R51 - O$4)/O$5</f>
        <v>1.0668519060749369</v>
      </c>
    </row>
    <row r="59" spans="2:15" x14ac:dyDescent="0.25">
      <c r="B59" s="33">
        <v>46</v>
      </c>
      <c r="C59" s="26">
        <f>('PCC Data V2'!A52 - C$4)/C$5</f>
        <v>0.22884180509495608</v>
      </c>
      <c r="D59" s="14">
        <f>('PCC Data V2'!B52 - D$4)/D$5</f>
        <v>0.11202722607382527</v>
      </c>
      <c r="E59" s="14">
        <f>('PCC Data V2'!C52 - E$4)/E$5</f>
        <v>0.24856648905338685</v>
      </c>
      <c r="F59" s="14">
        <f>('PCC Data V2'!D52 - F$4)/F$5</f>
        <v>0.20531294487666707</v>
      </c>
      <c r="G59" s="27">
        <f>('PCC Data V2'!E52 - G$4)/G$5</f>
        <v>-0.7021046259279895</v>
      </c>
      <c r="H59" s="26">
        <f>('PCC Data V2'!F52 - H$4)/H$5</f>
        <v>0.54619816377644181</v>
      </c>
      <c r="I59" s="14">
        <f>('PCC Data V2'!G52+'PCC Data V2'!H52+'PCC Data V2'!I52 - I$4)/I$5</f>
        <v>0.22827769738821024</v>
      </c>
      <c r="J59" s="14">
        <f>('PCC Data V2'!J52 - J$4)/J$5</f>
        <v>0.77622655383871964</v>
      </c>
      <c r="K59" s="14">
        <f>('PCC Data V2'!L52 - K$4)/K$5</f>
        <v>0.41005027130093313</v>
      </c>
      <c r="L59" s="14">
        <f>('PCC Data V2'!M52 - L$4)/L$5</f>
        <v>0.34021097856405763</v>
      </c>
      <c r="M59" s="14">
        <f>('PCC Data V2'!N52 - M$4)/M$5</f>
        <v>-0.55431713261215443</v>
      </c>
      <c r="N59" s="14">
        <f>('PCC Data V2'!Q52 - N$4)/N$5</f>
        <v>-0.23448328507966434</v>
      </c>
      <c r="O59" s="15">
        <f>('PCC Data V2'!R52 - O$4)/O$5</f>
        <v>0.80162804380828689</v>
      </c>
    </row>
    <row r="60" spans="2:15" x14ac:dyDescent="0.25">
      <c r="B60" s="33">
        <v>47</v>
      </c>
      <c r="C60" s="26">
        <f>('PCC Data V2'!A53 - C$4)/C$5</f>
        <v>0.22884180509495608</v>
      </c>
      <c r="D60" s="14">
        <f>('PCC Data V2'!B53 - D$4)/D$5</f>
        <v>0.11202722607382527</v>
      </c>
      <c r="E60" s="14">
        <f>('PCC Data V2'!C53 - E$4)/E$5</f>
        <v>0.24856648905338685</v>
      </c>
      <c r="F60" s="14">
        <f>('PCC Data V2'!D53 - F$4)/F$5</f>
        <v>0.20531294487666707</v>
      </c>
      <c r="G60" s="27">
        <f>('PCC Data V2'!E53 - G$4)/G$5</f>
        <v>7.469198148174834E-2</v>
      </c>
      <c r="H60" s="26">
        <f>('PCC Data V2'!F53 - H$4)/H$5</f>
        <v>0.31908606209343726</v>
      </c>
      <c r="I60" s="14">
        <f>('PCC Data V2'!G53+'PCC Data V2'!H53+'PCC Data V2'!I53 - I$4)/I$5</f>
        <v>0.22805865769095249</v>
      </c>
      <c r="J60" s="14">
        <f>('PCC Data V2'!J53 - J$4)/J$5</f>
        <v>0.60564069213885019</v>
      </c>
      <c r="K60" s="14">
        <f>('PCC Data V2'!L53 - K$4)/K$5</f>
        <v>0.20409887241784319</v>
      </c>
      <c r="L60" s="14">
        <f>('PCC Data V2'!M53 - L$4)/L$5</f>
        <v>0.44861775510745405</v>
      </c>
      <c r="M60" s="14">
        <f>('PCC Data V2'!N53 - M$4)/M$5</f>
        <v>-0.33600851246681851</v>
      </c>
      <c r="N60" s="14">
        <f>('PCC Data V2'!Q53 - N$4)/N$5</f>
        <v>-0.4240848413925159</v>
      </c>
      <c r="O60" s="15">
        <f>('PCC Data V2'!R53 - O$4)/O$5</f>
        <v>0.4723116247632575</v>
      </c>
    </row>
    <row r="61" spans="2:15" x14ac:dyDescent="0.25">
      <c r="B61" s="33">
        <v>48</v>
      </c>
      <c r="C61" s="26">
        <f>('PCC Data V2'!A54 - C$4)/C$5</f>
        <v>0.22884180509495608</v>
      </c>
      <c r="D61" s="14">
        <f>('PCC Data V2'!B54 - D$4)/D$5</f>
        <v>0.11202722607382527</v>
      </c>
      <c r="E61" s="14">
        <f>('PCC Data V2'!C54 - E$4)/E$5</f>
        <v>0.24856648905338685</v>
      </c>
      <c r="F61" s="14">
        <f>('PCC Data V2'!D54 - F$4)/F$5</f>
        <v>0.20531294487666707</v>
      </c>
      <c r="G61" s="27">
        <f>('PCC Data V2'!E54 - G$4)/G$5</f>
        <v>0.85148858889148182</v>
      </c>
      <c r="H61" s="26">
        <f>('PCC Data V2'!F54 - H$4)/H$5</f>
        <v>6.3375292524926713E-2</v>
      </c>
      <c r="I61" s="14">
        <f>('PCC Data V2'!G54+'PCC Data V2'!H54+'PCC Data V2'!I54 - I$4)/I$5</f>
        <v>0.22791772657062656</v>
      </c>
      <c r="J61" s="14">
        <f>('PCC Data V2'!J54 - J$4)/J$5</f>
        <v>0.39919022627157175</v>
      </c>
      <c r="K61" s="14">
        <f>('PCC Data V2'!L54 - K$4)/K$5</f>
        <v>-2.4061963389208935E-2</v>
      </c>
      <c r="L61" s="14">
        <f>('PCC Data V2'!M54 - L$4)/L$5</f>
        <v>0.51487545882809316</v>
      </c>
      <c r="M61" s="14">
        <f>('PCC Data V2'!N54 - M$4)/M$5</f>
        <v>-9.0209786431864322E-2</v>
      </c>
      <c r="N61" s="14">
        <f>('PCC Data V2'!Q54 - N$4)/N$5</f>
        <v>-0.54181577166619321</v>
      </c>
      <c r="O61" s="15">
        <f>('PCC Data V2'!R54 - O$4)/O$5</f>
        <v>0.1314684100996536</v>
      </c>
    </row>
    <row r="62" spans="2:15" x14ac:dyDescent="0.25">
      <c r="B62" s="33">
        <v>49</v>
      </c>
      <c r="C62" s="26">
        <f>('PCC Data V2'!A55 - C$4)/C$5</f>
        <v>0.22884180509495608</v>
      </c>
      <c r="D62" s="14">
        <f>('PCC Data V2'!B55 - D$4)/D$5</f>
        <v>0.11202722607382527</v>
      </c>
      <c r="E62" s="14">
        <f>('PCC Data V2'!C55 - E$4)/E$5</f>
        <v>0.24856648905338685</v>
      </c>
      <c r="F62" s="14">
        <f>('PCC Data V2'!D55 - F$4)/F$5</f>
        <v>0.20531294487666707</v>
      </c>
      <c r="G62" s="27">
        <f>('PCC Data V2'!E55 - G$4)/G$5</f>
        <v>1.6282851963012197</v>
      </c>
      <c r="H62" s="26">
        <f>('PCC Data V2'!F55 - H$4)/H$5</f>
        <v>-0.20776068248584756</v>
      </c>
      <c r="I62" s="14">
        <f>('PCC Data V2'!G55+'PCC Data V2'!H55+'PCC Data V2'!I55 - I$4)/I$5</f>
        <v>0.22780391869014865</v>
      </c>
      <c r="J62" s="14">
        <f>('PCC Data V2'!J55 - J$4)/J$5</f>
        <v>0.17362275156659066</v>
      </c>
      <c r="K62" s="14">
        <f>('PCC Data V2'!L55 - K$4)/K$5</f>
        <v>-0.27659148693226132</v>
      </c>
      <c r="L62" s="14">
        <f>('PCC Data V2'!M55 - L$4)/L$5</f>
        <v>0.55846173430235213</v>
      </c>
      <c r="M62" s="14">
        <f>('PCC Data V2'!N55 - M$4)/M$5</f>
        <v>0.17041622221200539</v>
      </c>
      <c r="N62" s="14">
        <f>('PCC Data V2'!Q55 - N$4)/N$5</f>
        <v>-0.62072135316423416</v>
      </c>
      <c r="O62" s="15">
        <f>('PCC Data V2'!R55 - O$4)/O$5</f>
        <v>-0.19416668499000653</v>
      </c>
    </row>
    <row r="63" spans="2:15" x14ac:dyDescent="0.25">
      <c r="B63" s="33">
        <v>50</v>
      </c>
      <c r="C63" s="26">
        <f>('PCC Data V2'!A56 - C$4)/C$5</f>
        <v>0.22884180509495608</v>
      </c>
      <c r="D63" s="14">
        <f>('PCC Data V2'!B56 - D$4)/D$5</f>
        <v>0.11202722607382527</v>
      </c>
      <c r="E63" s="14">
        <f>('PCC Data V2'!C56 - E$4)/E$5</f>
        <v>0.24856648905338685</v>
      </c>
      <c r="F63" s="14">
        <f>('PCC Data V2'!D56 - F$4)/F$5</f>
        <v>0.20531294487666707</v>
      </c>
      <c r="G63" s="27">
        <f>('PCC Data V2'!E56 - G$4)/G$5</f>
        <v>2.4050818037109574</v>
      </c>
      <c r="H63" s="26">
        <f>('PCC Data V2'!F56 - H$4)/H$5</f>
        <v>-0.48780367580772938</v>
      </c>
      <c r="I63" s="14">
        <f>('PCC Data V2'!G56+'PCC Data V2'!H56+'PCC Data V2'!I56 - I$4)/I$5</f>
        <v>0.22769827314643559</v>
      </c>
      <c r="J63" s="14">
        <f>('PCC Data V2'!J56 - J$4)/J$5</f>
        <v>-6.2576828172887622E-2</v>
      </c>
      <c r="K63" s="14">
        <f>('PCC Data V2'!L56 - K$4)/K$5</f>
        <v>-0.55636869929414834</v>
      </c>
      <c r="L63" s="14">
        <f>('PCC Data V2'!M56 - L$4)/L$5</f>
        <v>0.58899341902546565</v>
      </c>
      <c r="M63" s="14">
        <f>('PCC Data V2'!N56 - M$4)/M$5</f>
        <v>0.43960398895990277</v>
      </c>
      <c r="N63" s="14">
        <f>('PCC Data V2'!Q56 - N$4)/N$5</f>
        <v>-0.67757139862907301</v>
      </c>
      <c r="O63" s="15">
        <f>('PCC Data V2'!R56 - O$4)/O$5</f>
        <v>-0.49461034712950042</v>
      </c>
    </row>
    <row r="64" spans="2:15" ht="15.75" thickBot="1" x14ac:dyDescent="0.3">
      <c r="B64" s="34">
        <v>51</v>
      </c>
      <c r="C64" s="35">
        <f>('PCC Data V2'!A57 - C$4)/C$5</f>
        <v>0.22884180509495608</v>
      </c>
      <c r="D64" s="16">
        <f>('PCC Data V2'!B57 - D$4)/D$5</f>
        <v>0.11202722607382527</v>
      </c>
      <c r="E64" s="16">
        <f>('PCC Data V2'!C57 - E$4)/E$5</f>
        <v>0.24856648905338685</v>
      </c>
      <c r="F64" s="16">
        <f>('PCC Data V2'!D57 - F$4)/F$5</f>
        <v>0.20531294487666707</v>
      </c>
      <c r="G64" s="23">
        <f>('PCC Data V2'!E57 - G$4)/G$5</f>
        <v>3.181878411120695</v>
      </c>
      <c r="H64" s="35">
        <f>('PCC Data V2'!F57 - H$4)/H$5</f>
        <v>-0.77343572022633211</v>
      </c>
      <c r="I64" s="16">
        <f>('PCC Data V2'!G57+'PCC Data V2'!H57+'PCC Data V2'!I57 - I$4)/I$5</f>
        <v>0.22759299401447339</v>
      </c>
      <c r="J64" s="16">
        <f>('PCC Data V2'!J57 - J$4)/J$5</f>
        <v>-0.30559123677259298</v>
      </c>
      <c r="K64" s="16">
        <f>('PCC Data V2'!L57 - K$4)/K$5</f>
        <v>-0.86719799476269654</v>
      </c>
      <c r="L64" s="16">
        <f>('PCC Data V2'!M57 - L$4)/L$5</f>
        <v>0.61138982701137512</v>
      </c>
      <c r="M64" s="16">
        <f>('PCC Data V2'!N57 - M$4)/M$5</f>
        <v>0.71416416001300975</v>
      </c>
      <c r="N64" s="16">
        <f>('PCC Data V2'!Q57 - N$4)/N$5</f>
        <v>-0.72122614926027107</v>
      </c>
      <c r="O64" s="17">
        <f>('PCC Data V2'!R57 - O$4)/O$5</f>
        <v>-0.76702563393703682</v>
      </c>
    </row>
  </sheetData>
  <mergeCells count="2">
    <mergeCell ref="C2:G2"/>
    <mergeCell ref="H2:O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"/>
  <sheetViews>
    <sheetView topLeftCell="A2" workbookViewId="0">
      <selection activeCell="G16" sqref="G16"/>
    </sheetView>
  </sheetViews>
  <sheetFormatPr defaultRowHeight="15" x14ac:dyDescent="0.25"/>
  <cols>
    <col min="1" max="1" width="2" bestFit="1" customWidth="1"/>
    <col min="2" max="2" width="5" bestFit="1" customWidth="1"/>
    <col min="3" max="3" width="4.85546875" bestFit="1" customWidth="1"/>
    <col min="4" max="7" width="12" bestFit="1" customWidth="1"/>
    <col min="8" max="8" width="2" bestFit="1" customWidth="1"/>
    <col min="10" max="10" width="6" bestFit="1" customWidth="1"/>
    <col min="11" max="11" width="5" customWidth="1"/>
    <col min="12" max="12" width="4.85546875" customWidth="1"/>
    <col min="13" max="16" width="12" bestFit="1" customWidth="1"/>
    <col min="17" max="17" width="9" customWidth="1"/>
    <col min="18" max="19" width="9" style="7" customWidth="1"/>
    <col min="21" max="21" width="3" customWidth="1"/>
    <col min="22" max="22" width="5" customWidth="1"/>
    <col min="23" max="23" width="4.85546875" customWidth="1"/>
    <col min="24" max="28" width="12.7109375" bestFit="1" customWidth="1"/>
  </cols>
  <sheetData>
    <row r="1" spans="1:28" s="7" customFormat="1" x14ac:dyDescent="0.25">
      <c r="A1" s="7" t="s">
        <v>52</v>
      </c>
      <c r="J1" s="7" t="s">
        <v>53</v>
      </c>
      <c r="U1" s="7" t="s">
        <v>54</v>
      </c>
    </row>
    <row r="2" spans="1:28" x14ac:dyDescent="0.25">
      <c r="B2" t="s">
        <v>48</v>
      </c>
      <c r="C2" t="s">
        <v>49</v>
      </c>
      <c r="D2">
        <v>0</v>
      </c>
      <c r="E2">
        <v>1</v>
      </c>
      <c r="F2">
        <v>2</v>
      </c>
      <c r="G2">
        <v>3</v>
      </c>
      <c r="H2">
        <v>4</v>
      </c>
      <c r="K2" t="s">
        <v>48</v>
      </c>
      <c r="L2" t="s">
        <v>49</v>
      </c>
      <c r="M2">
        <v>0</v>
      </c>
      <c r="N2">
        <v>1</v>
      </c>
      <c r="O2">
        <v>2</v>
      </c>
      <c r="P2">
        <v>3</v>
      </c>
      <c r="Q2">
        <v>4</v>
      </c>
      <c r="S2" s="7" t="s">
        <v>56</v>
      </c>
      <c r="T2" t="s">
        <v>55</v>
      </c>
      <c r="V2" t="s">
        <v>48</v>
      </c>
      <c r="W2" t="s">
        <v>49</v>
      </c>
      <c r="X2">
        <v>0</v>
      </c>
      <c r="Y2">
        <v>1</v>
      </c>
      <c r="Z2">
        <v>2</v>
      </c>
      <c r="AA2">
        <v>3</v>
      </c>
      <c r="AB2">
        <v>4</v>
      </c>
    </row>
    <row r="3" spans="1:28" x14ac:dyDescent="0.25">
      <c r="A3">
        <v>0</v>
      </c>
      <c r="B3">
        <v>0</v>
      </c>
      <c r="C3">
        <v>0</v>
      </c>
      <c r="D3">
        <v>0.99763720642984699</v>
      </c>
      <c r="E3">
        <v>0.99987785333770096</v>
      </c>
      <c r="F3">
        <v>0.999999999999999</v>
      </c>
      <c r="G3">
        <v>1</v>
      </c>
      <c r="H3">
        <v>1</v>
      </c>
      <c r="J3">
        <v>0</v>
      </c>
      <c r="K3">
        <v>0</v>
      </c>
      <c r="L3">
        <v>0</v>
      </c>
      <c r="M3">
        <v>0.99763720642984699</v>
      </c>
      <c r="N3">
        <v>1.20671228278115E-4</v>
      </c>
      <c r="O3" s="4">
        <v>2.3158738714898501E-5</v>
      </c>
      <c r="P3" s="4">
        <v>-3.3766662905716903E-17</v>
      </c>
      <c r="Q3" s="4">
        <v>-3.3766662905716903E-17</v>
      </c>
      <c r="R3" s="4"/>
      <c r="S3" s="4" t="str">
        <f>V3 &amp; ":" &amp; T3</f>
        <v>0:0</v>
      </c>
      <c r="T3">
        <f>IF(V3=V2,T2+1,0)</f>
        <v>0</v>
      </c>
      <c r="U3">
        <v>0</v>
      </c>
      <c r="V3">
        <v>0</v>
      </c>
      <c r="W3">
        <v>0</v>
      </c>
      <c r="X3">
        <v>-0.41957254322217102</v>
      </c>
      <c r="Y3">
        <v>-0.41235009941496198</v>
      </c>
      <c r="Z3">
        <v>0.34826557388067703</v>
      </c>
      <c r="AA3">
        <v>0.66970202421384994</v>
      </c>
      <c r="AB3">
        <v>-0.29006303676956802</v>
      </c>
    </row>
    <row r="4" spans="1:28" x14ac:dyDescent="0.25">
      <c r="A4">
        <v>1</v>
      </c>
      <c r="B4">
        <v>1</v>
      </c>
      <c r="C4">
        <v>0</v>
      </c>
      <c r="D4">
        <v>0.999999999999999</v>
      </c>
      <c r="E4">
        <v>0.999999999999999</v>
      </c>
      <c r="F4">
        <v>0.999999999999999</v>
      </c>
      <c r="G4">
        <v>0.999999999999999</v>
      </c>
      <c r="H4">
        <v>1</v>
      </c>
      <c r="J4">
        <v>1</v>
      </c>
      <c r="K4">
        <v>1</v>
      </c>
      <c r="L4">
        <v>0</v>
      </c>
      <c r="M4">
        <v>0.999999999999999</v>
      </c>
      <c r="N4" s="4">
        <v>3.1090479412054101E-15</v>
      </c>
      <c r="O4" s="4">
        <v>3.1090479412054101E-15</v>
      </c>
      <c r="P4" s="4">
        <v>3.1090479412054101E-15</v>
      </c>
      <c r="Q4" s="4">
        <v>3.1090479412054101E-15</v>
      </c>
      <c r="R4" s="4"/>
      <c r="S4" s="4" t="str">
        <f t="shared" ref="S4:S42" si="0">V4 &amp; ":" &amp; T4</f>
        <v>0:1</v>
      </c>
      <c r="T4" s="7">
        <f t="shared" ref="T4:T42" si="1">IF(V4=V3,T3+1,0)</f>
        <v>1</v>
      </c>
      <c r="U4">
        <v>1</v>
      </c>
      <c r="V4">
        <v>0</v>
      </c>
      <c r="W4">
        <v>0</v>
      </c>
      <c r="X4">
        <v>0.646317709731692</v>
      </c>
      <c r="Y4">
        <v>0.42008959637568399</v>
      </c>
      <c r="Z4">
        <v>0.49578820944391799</v>
      </c>
      <c r="AA4">
        <v>0.399749853489128</v>
      </c>
      <c r="AB4">
        <v>-1.3865609107017E-2</v>
      </c>
    </row>
    <row r="5" spans="1:28" x14ac:dyDescent="0.25">
      <c r="A5">
        <v>2</v>
      </c>
      <c r="B5">
        <v>2</v>
      </c>
      <c r="C5">
        <v>0</v>
      </c>
      <c r="D5">
        <v>0.90386943519973295</v>
      </c>
      <c r="E5">
        <v>0.95539408608663001</v>
      </c>
      <c r="F5">
        <v>0.96906287928419599</v>
      </c>
      <c r="G5">
        <v>1</v>
      </c>
      <c r="H5">
        <v>1</v>
      </c>
      <c r="J5">
        <v>2</v>
      </c>
      <c r="K5">
        <v>2</v>
      </c>
      <c r="L5">
        <v>0</v>
      </c>
      <c r="M5">
        <v>0.90386943519973295</v>
      </c>
      <c r="N5">
        <v>4.6800641009854503E-2</v>
      </c>
      <c r="O5">
        <v>3.55938353070281E-3</v>
      </c>
      <c r="P5">
        <v>1.15600519872002E-2</v>
      </c>
      <c r="Q5" s="4">
        <v>5.7169150686473299E-15</v>
      </c>
      <c r="R5" s="4"/>
      <c r="S5" s="4" t="str">
        <f t="shared" si="0"/>
        <v>0:2</v>
      </c>
      <c r="T5" s="7">
        <f t="shared" si="1"/>
        <v>2</v>
      </c>
      <c r="U5">
        <v>2</v>
      </c>
      <c r="V5">
        <v>0</v>
      </c>
      <c r="W5">
        <v>0</v>
      </c>
      <c r="X5">
        <v>-0.191655786960891</v>
      </c>
      <c r="Y5">
        <v>0.59597737081400703</v>
      </c>
      <c r="Z5">
        <v>-0.45553542119403501</v>
      </c>
      <c r="AA5">
        <v>0.22806689537500299</v>
      </c>
      <c r="AB5">
        <v>-0.59038293003236797</v>
      </c>
    </row>
    <row r="6" spans="1:28" x14ac:dyDescent="0.25">
      <c r="A6">
        <v>3</v>
      </c>
      <c r="B6">
        <v>3</v>
      </c>
      <c r="C6">
        <v>0</v>
      </c>
      <c r="D6">
        <v>0.99376297313775996</v>
      </c>
      <c r="E6">
        <v>0.99999702479377595</v>
      </c>
      <c r="F6">
        <v>0.99999702486953501</v>
      </c>
      <c r="G6">
        <v>0.99999702486953501</v>
      </c>
      <c r="H6">
        <v>1</v>
      </c>
      <c r="J6">
        <v>3</v>
      </c>
      <c r="K6">
        <v>3</v>
      </c>
      <c r="L6">
        <v>0</v>
      </c>
      <c r="M6">
        <v>0.99376297313775996</v>
      </c>
      <c r="N6">
        <v>1.2584382376417801E-4</v>
      </c>
      <c r="O6" s="4">
        <v>-2.52679201270977E-8</v>
      </c>
      <c r="P6" s="4">
        <v>-1.17208497735529E-14</v>
      </c>
      <c r="Q6" s="4">
        <v>8.6761152636809297E-8</v>
      </c>
      <c r="R6" s="4"/>
      <c r="S6" s="4" t="str">
        <f t="shared" si="0"/>
        <v>0:3</v>
      </c>
      <c r="T6" s="7">
        <f t="shared" si="1"/>
        <v>3</v>
      </c>
      <c r="U6">
        <v>3</v>
      </c>
      <c r="V6">
        <v>0</v>
      </c>
      <c r="W6">
        <v>0</v>
      </c>
      <c r="X6">
        <v>3.7083665538174798E-2</v>
      </c>
      <c r="Y6">
        <v>-8.82315513992043E-2</v>
      </c>
      <c r="Z6">
        <v>0.46288761817073198</v>
      </c>
      <c r="AA6">
        <v>-0.56479387907088596</v>
      </c>
      <c r="AB6">
        <v>-0.67644875799740301</v>
      </c>
    </row>
    <row r="7" spans="1:28" x14ac:dyDescent="0.25">
      <c r="A7">
        <v>4</v>
      </c>
      <c r="B7">
        <v>4</v>
      </c>
      <c r="C7">
        <v>0</v>
      </c>
      <c r="D7">
        <v>0.98058281583692497</v>
      </c>
      <c r="E7">
        <v>0.99890277037184405</v>
      </c>
      <c r="F7">
        <v>1.00000000002506</v>
      </c>
      <c r="G7">
        <v>1</v>
      </c>
      <c r="H7">
        <v>1</v>
      </c>
      <c r="J7">
        <v>4</v>
      </c>
      <c r="K7">
        <v>4</v>
      </c>
      <c r="L7">
        <v>0</v>
      </c>
      <c r="M7">
        <v>0.98058281583692497</v>
      </c>
      <c r="N7">
        <v>6.5633981619935104E-3</v>
      </c>
      <c r="O7">
        <v>1.3140660989989099E-4</v>
      </c>
      <c r="P7" s="4">
        <v>6.2266858166947101E-11</v>
      </c>
      <c r="Q7" s="4">
        <v>5.3475252434630099E-15</v>
      </c>
      <c r="R7" s="4"/>
      <c r="S7" s="4" t="str">
        <f t="shared" si="0"/>
        <v>0:4</v>
      </c>
      <c r="T7" s="7">
        <f t="shared" si="1"/>
        <v>4</v>
      </c>
      <c r="U7">
        <v>4</v>
      </c>
      <c r="V7">
        <v>0</v>
      </c>
      <c r="W7">
        <v>0</v>
      </c>
      <c r="X7">
        <v>-0.60673318694127198</v>
      </c>
      <c r="Y7">
        <v>0.53899748918218304</v>
      </c>
      <c r="Z7">
        <v>0.45948631580032401</v>
      </c>
      <c r="AA7">
        <v>-0.143849291959882</v>
      </c>
      <c r="AB7">
        <v>0.330962616188406</v>
      </c>
    </row>
    <row r="8" spans="1:28" x14ac:dyDescent="0.25">
      <c r="A8">
        <v>5</v>
      </c>
      <c r="B8">
        <v>5</v>
      </c>
      <c r="C8">
        <v>0</v>
      </c>
      <c r="D8">
        <v>0.99968486752642605</v>
      </c>
      <c r="E8">
        <v>0.999999999999999</v>
      </c>
      <c r="F8">
        <v>1</v>
      </c>
      <c r="G8">
        <v>1</v>
      </c>
      <c r="H8">
        <v>1</v>
      </c>
      <c r="J8">
        <v>5</v>
      </c>
      <c r="K8">
        <v>5</v>
      </c>
      <c r="L8">
        <v>0</v>
      </c>
      <c r="M8">
        <v>0.99968486752642605</v>
      </c>
      <c r="N8" s="4">
        <v>6.4868600743639299E-5</v>
      </c>
      <c r="O8" s="4">
        <v>-6.6225525025378395E-16</v>
      </c>
      <c r="P8" s="4">
        <v>-6.6225525025378395E-16</v>
      </c>
      <c r="Q8" s="4">
        <v>-6.6225525025378395E-16</v>
      </c>
      <c r="R8" s="4"/>
      <c r="S8" s="4" t="str">
        <f t="shared" si="0"/>
        <v>1:0</v>
      </c>
      <c r="T8" s="7">
        <f t="shared" si="1"/>
        <v>0</v>
      </c>
      <c r="U8">
        <v>5</v>
      </c>
      <c r="V8">
        <v>1</v>
      </c>
      <c r="W8">
        <v>0</v>
      </c>
      <c r="X8">
        <v>0.99938061653458499</v>
      </c>
      <c r="Y8">
        <v>-3.0940764836421299E-2</v>
      </c>
      <c r="Z8">
        <v>1.65041651951802E-2</v>
      </c>
      <c r="AA8">
        <v>-2.9377603940426299E-3</v>
      </c>
      <c r="AB8">
        <v>-1.8563773233751699E-4</v>
      </c>
    </row>
    <row r="9" spans="1:28" x14ac:dyDescent="0.25">
      <c r="A9">
        <v>6</v>
      </c>
      <c r="B9">
        <v>6</v>
      </c>
      <c r="C9">
        <v>0</v>
      </c>
      <c r="D9">
        <v>0.98164276166519904</v>
      </c>
      <c r="E9">
        <v>0.99515279225184605</v>
      </c>
      <c r="F9">
        <v>0.99999999999993705</v>
      </c>
      <c r="G9">
        <v>0.99999999999993705</v>
      </c>
      <c r="H9">
        <v>1</v>
      </c>
      <c r="J9">
        <v>6</v>
      </c>
      <c r="K9">
        <v>6</v>
      </c>
      <c r="L9">
        <v>0</v>
      </c>
      <c r="M9">
        <v>0.98164276166519904</v>
      </c>
      <c r="N9">
        <v>2.9128547562351297E-4</v>
      </c>
      <c r="O9">
        <v>1.6547584523935201E-3</v>
      </c>
      <c r="P9" s="4">
        <v>1.36679741775229E-16</v>
      </c>
      <c r="Q9" s="4">
        <v>1.36679741775229E-16</v>
      </c>
      <c r="R9" s="4"/>
      <c r="S9" s="4" t="str">
        <f t="shared" si="0"/>
        <v>1:1</v>
      </c>
      <c r="T9" s="7">
        <f t="shared" si="1"/>
        <v>1</v>
      </c>
      <c r="U9">
        <v>6</v>
      </c>
      <c r="V9">
        <v>1</v>
      </c>
      <c r="W9">
        <v>0</v>
      </c>
      <c r="X9">
        <v>2.90853683938675E-3</v>
      </c>
      <c r="Y9">
        <v>3.4503155260551498E-2</v>
      </c>
      <c r="Z9">
        <v>-0.20410015361137099</v>
      </c>
      <c r="AA9">
        <v>-0.57078329776663705</v>
      </c>
      <c r="AB9">
        <v>0.79457575282472404</v>
      </c>
    </row>
    <row r="10" spans="1:28" x14ac:dyDescent="0.25">
      <c r="A10">
        <v>7</v>
      </c>
      <c r="B10">
        <v>7</v>
      </c>
      <c r="C10">
        <v>0</v>
      </c>
      <c r="D10">
        <v>0.91212472907754105</v>
      </c>
      <c r="E10">
        <v>0.96655000032886595</v>
      </c>
      <c r="F10">
        <v>1</v>
      </c>
      <c r="G10">
        <v>1</v>
      </c>
      <c r="H10">
        <v>1</v>
      </c>
      <c r="J10">
        <v>7</v>
      </c>
      <c r="K10">
        <v>7</v>
      </c>
      <c r="L10">
        <v>0</v>
      </c>
      <c r="M10">
        <v>0.91212472907754105</v>
      </c>
      <c r="N10">
        <v>3.1514384028347803E-2</v>
      </c>
      <c r="O10">
        <v>1.3511591046224999E-2</v>
      </c>
      <c r="P10" s="4">
        <v>-8.2548696629752697E-18</v>
      </c>
      <c r="Q10" s="4">
        <v>-8.2548696629752697E-18</v>
      </c>
      <c r="R10" s="4"/>
      <c r="S10" s="4" t="str">
        <f t="shared" si="0"/>
        <v>1:2</v>
      </c>
      <c r="T10" s="7">
        <f t="shared" si="1"/>
        <v>2</v>
      </c>
      <c r="U10">
        <v>7</v>
      </c>
      <c r="V10">
        <v>1</v>
      </c>
      <c r="W10">
        <v>0</v>
      </c>
      <c r="X10">
        <v>2.0520847944850599E-2</v>
      </c>
      <c r="Y10">
        <v>0.16634908655559799</v>
      </c>
      <c r="Z10">
        <v>-0.94263978050750397</v>
      </c>
      <c r="AA10">
        <v>-4.8845176247062298E-2</v>
      </c>
      <c r="AB10">
        <v>-0.28451936518258297</v>
      </c>
    </row>
    <row r="11" spans="1:28" x14ac:dyDescent="0.25">
      <c r="S11" s="4" t="str">
        <f t="shared" si="0"/>
        <v>1:3</v>
      </c>
      <c r="T11" s="7">
        <f t="shared" si="1"/>
        <v>3</v>
      </c>
      <c r="U11">
        <v>8</v>
      </c>
      <c r="V11">
        <v>1</v>
      </c>
      <c r="W11">
        <v>0</v>
      </c>
      <c r="X11">
        <v>2.8129293297491E-2</v>
      </c>
      <c r="Y11">
        <v>0.98318719661921405</v>
      </c>
      <c r="Z11">
        <v>0.154264310485621</v>
      </c>
      <c r="AA11">
        <v>7.7463421358349799E-2</v>
      </c>
      <c r="AB11">
        <v>5.2474947589182301E-2</v>
      </c>
    </row>
    <row r="12" spans="1:28" x14ac:dyDescent="0.25">
      <c r="S12" s="4" t="str">
        <f t="shared" si="0"/>
        <v>1:4</v>
      </c>
      <c r="T12" s="7">
        <f t="shared" si="1"/>
        <v>4</v>
      </c>
      <c r="U12">
        <v>9</v>
      </c>
      <c r="V12">
        <v>1</v>
      </c>
      <c r="W12">
        <v>0</v>
      </c>
      <c r="X12">
        <v>4.1906284272137497E-3</v>
      </c>
      <c r="Y12">
        <v>-5.9355868745816998E-2</v>
      </c>
      <c r="Z12">
        <v>-0.21378378456324801</v>
      </c>
      <c r="AA12">
        <v>0.81597264884514398</v>
      </c>
      <c r="AB12">
        <v>0.53380188204357903</v>
      </c>
    </row>
    <row r="13" spans="1:28" x14ac:dyDescent="0.25">
      <c r="S13" s="4" t="str">
        <f t="shared" si="0"/>
        <v>2:0</v>
      </c>
      <c r="T13" s="7">
        <f t="shared" si="1"/>
        <v>0</v>
      </c>
      <c r="U13">
        <v>10</v>
      </c>
      <c r="V13">
        <v>2</v>
      </c>
      <c r="W13">
        <v>0</v>
      </c>
      <c r="X13">
        <v>0.35142047505957502</v>
      </c>
      <c r="Y13">
        <v>0.399839061921687</v>
      </c>
      <c r="Z13">
        <v>0.80943224438927797</v>
      </c>
      <c r="AA13">
        <v>0.121868088156365</v>
      </c>
      <c r="AB13">
        <v>-0.21587029694364099</v>
      </c>
    </row>
    <row r="14" spans="1:28" x14ac:dyDescent="0.25">
      <c r="S14" s="4" t="str">
        <f t="shared" si="0"/>
        <v>2:1</v>
      </c>
      <c r="T14" s="7">
        <f t="shared" si="1"/>
        <v>1</v>
      </c>
      <c r="U14">
        <v>11</v>
      </c>
      <c r="V14">
        <v>2</v>
      </c>
      <c r="W14">
        <v>0</v>
      </c>
      <c r="X14">
        <v>-0.67641846245710302</v>
      </c>
      <c r="Y14">
        <v>-0.47036350352949402</v>
      </c>
      <c r="Z14">
        <v>0.448456823765852</v>
      </c>
      <c r="AA14">
        <v>-8.1498189574911298E-2</v>
      </c>
      <c r="AB14">
        <v>-0.33683936900024503</v>
      </c>
    </row>
    <row r="15" spans="1:28" x14ac:dyDescent="0.25">
      <c r="K15" t="s">
        <v>58</v>
      </c>
      <c r="S15" s="4" t="str">
        <f t="shared" si="0"/>
        <v>2:2</v>
      </c>
      <c r="T15" s="7">
        <f t="shared" si="1"/>
        <v>2</v>
      </c>
      <c r="U15">
        <v>12</v>
      </c>
      <c r="V15">
        <v>2</v>
      </c>
      <c r="W15">
        <v>0</v>
      </c>
      <c r="X15">
        <v>0.63834622201581803</v>
      </c>
      <c r="Y15">
        <v>-0.73330140156436296</v>
      </c>
      <c r="Z15">
        <v>9.0744230960292702E-2</v>
      </c>
      <c r="AA15">
        <v>-0.19626646438315201</v>
      </c>
      <c r="AB15">
        <v>-8.9599747811225303E-2</v>
      </c>
    </row>
    <row r="16" spans="1:28" x14ac:dyDescent="0.25">
      <c r="K16" t="s">
        <v>56</v>
      </c>
      <c r="S16" s="4" t="str">
        <f t="shared" si="0"/>
        <v>2:3</v>
      </c>
      <c r="T16" s="7">
        <f t="shared" si="1"/>
        <v>3</v>
      </c>
      <c r="U16">
        <v>13</v>
      </c>
      <c r="V16">
        <v>2</v>
      </c>
      <c r="W16">
        <v>0</v>
      </c>
      <c r="X16">
        <v>-2.2195936958507499E-2</v>
      </c>
      <c r="Y16">
        <v>0.24683849983221601</v>
      </c>
      <c r="Z16">
        <v>2.4580661081212301E-2</v>
      </c>
      <c r="AA16">
        <v>-0.96792132089718297</v>
      </c>
      <c r="AB16">
        <v>-3.3199443317287997E-2</v>
      </c>
    </row>
    <row r="17" spans="11:28" x14ac:dyDescent="0.25">
      <c r="K17" t="str">
        <f>Output &amp; ":" &amp; L17</f>
        <v>2:0</v>
      </c>
      <c r="L17">
        <v>0</v>
      </c>
      <c r="M17">
        <f t="array" aca="1" ref="M17:Q17" ca="1">INDEX(OFFSET(Theta,,3,,5),MATCH($K17,OFFSET(Theta,,-2,,1),0),0)</f>
        <v>0.35142047505957502</v>
      </c>
      <c r="N17">
        <f ca="1"/>
        <v>0.399839061921687</v>
      </c>
      <c r="O17">
        <f ca="1"/>
        <v>0.80943224438927797</v>
      </c>
      <c r="P17">
        <f ca="1"/>
        <v>0.121868088156365</v>
      </c>
      <c r="Q17">
        <f ca="1"/>
        <v>-0.21587029694364099</v>
      </c>
      <c r="S17" s="4" t="str">
        <f t="shared" si="0"/>
        <v>2:4</v>
      </c>
      <c r="T17" s="7">
        <f t="shared" si="1"/>
        <v>4</v>
      </c>
      <c r="U17">
        <v>14</v>
      </c>
      <c r="V17">
        <v>2</v>
      </c>
      <c r="W17">
        <v>0</v>
      </c>
      <c r="X17">
        <v>-0.10480054664331399</v>
      </c>
      <c r="Y17">
        <v>-0.142220633430481</v>
      </c>
      <c r="Z17">
        <v>0.367242691702659</v>
      </c>
      <c r="AA17">
        <v>-5.5803276752474103E-2</v>
      </c>
      <c r="AB17">
        <v>0.91148721139935196</v>
      </c>
    </row>
    <row r="18" spans="11:28" x14ac:dyDescent="0.25">
      <c r="K18" s="7" t="str">
        <f>Output &amp; ":" &amp; L18</f>
        <v>2:1</v>
      </c>
      <c r="L18">
        <v>1</v>
      </c>
      <c r="M18" s="7">
        <f t="array" aca="1" ref="M18:Q18" ca="1">INDEX(OFFSET(Theta,,3,,5),MATCH($K18,OFFSET(Theta,,-2,,1),0),0)</f>
        <v>-0.67641846245710302</v>
      </c>
      <c r="N18" s="7">
        <f ca="1"/>
        <v>-0.47036350352949402</v>
      </c>
      <c r="O18" s="7">
        <f ca="1"/>
        <v>0.448456823765852</v>
      </c>
      <c r="P18" s="7">
        <f ca="1"/>
        <v>-8.1498189574911298E-2</v>
      </c>
      <c r="Q18" s="7">
        <f ca="1"/>
        <v>-0.33683936900024503</v>
      </c>
      <c r="S18" s="4" t="str">
        <f t="shared" si="0"/>
        <v>3:0</v>
      </c>
      <c r="T18" s="7">
        <f t="shared" si="1"/>
        <v>0</v>
      </c>
      <c r="U18">
        <v>15</v>
      </c>
      <c r="V18">
        <v>3</v>
      </c>
      <c r="W18">
        <v>0</v>
      </c>
      <c r="X18">
        <v>2.6857910607671901E-2</v>
      </c>
      <c r="Y18">
        <v>2.5144738460723699E-2</v>
      </c>
      <c r="Z18">
        <v>-1.7083123508893499E-2</v>
      </c>
      <c r="AA18">
        <v>0.95625270282469299</v>
      </c>
      <c r="AB18">
        <v>-0.28971594708814402</v>
      </c>
    </row>
    <row r="19" spans="11:28" x14ac:dyDescent="0.25">
      <c r="K19" s="7" t="str">
        <f>Output &amp; ":" &amp; L19</f>
        <v>2:2</v>
      </c>
      <c r="L19">
        <v>2</v>
      </c>
      <c r="M19" s="7">
        <f t="array" aca="1" ref="M19:Q19" ca="1">INDEX(OFFSET(Theta,,3,,5),MATCH($K19,OFFSET(Theta,,-2,,1),0),0)</f>
        <v>0.63834622201581803</v>
      </c>
      <c r="N19" s="7">
        <f ca="1"/>
        <v>-0.73330140156436296</v>
      </c>
      <c r="O19" s="7">
        <f ca="1"/>
        <v>9.0744230960292702E-2</v>
      </c>
      <c r="P19" s="7">
        <f ca="1"/>
        <v>-0.19626646438315201</v>
      </c>
      <c r="Q19" s="7">
        <f ca="1"/>
        <v>-8.9599747811225303E-2</v>
      </c>
      <c r="S19" s="4" t="str">
        <f t="shared" si="0"/>
        <v>3:1</v>
      </c>
      <c r="T19" s="7">
        <f t="shared" si="1"/>
        <v>1</v>
      </c>
      <c r="U19">
        <v>16</v>
      </c>
      <c r="V19">
        <v>3</v>
      </c>
      <c r="W19">
        <v>0</v>
      </c>
      <c r="X19">
        <v>0.40860817110780401</v>
      </c>
      <c r="Y19">
        <v>0.571509186531727</v>
      </c>
      <c r="Z19">
        <v>-0.29916034167439998</v>
      </c>
      <c r="AA19">
        <v>-0.21618405327364501</v>
      </c>
      <c r="AB19">
        <v>-0.60842761056120098</v>
      </c>
    </row>
    <row r="20" spans="11:28" x14ac:dyDescent="0.25">
      <c r="K20" s="7" t="str">
        <f>Output &amp; ":" &amp; L20</f>
        <v>2:3</v>
      </c>
      <c r="L20">
        <v>3</v>
      </c>
      <c r="M20" s="7">
        <f t="array" aca="1" ref="M20:Q20" ca="1">INDEX(OFFSET(Theta,,3,,5),MATCH($K20,OFFSET(Theta,,-2,,1),0),0)</f>
        <v>-2.2195936958507499E-2</v>
      </c>
      <c r="N20" s="7">
        <f ca="1"/>
        <v>0.24683849983221601</v>
      </c>
      <c r="O20" s="7">
        <f ca="1"/>
        <v>2.4580661081212301E-2</v>
      </c>
      <c r="P20" s="7">
        <f ca="1"/>
        <v>-0.96792132089718297</v>
      </c>
      <c r="Q20" s="7">
        <f ca="1"/>
        <v>-3.3199443317287997E-2</v>
      </c>
      <c r="S20" s="4" t="str">
        <f t="shared" si="0"/>
        <v>3:2</v>
      </c>
      <c r="T20" s="7">
        <f t="shared" si="1"/>
        <v>2</v>
      </c>
      <c r="U20">
        <v>17</v>
      </c>
      <c r="V20">
        <v>3</v>
      </c>
      <c r="W20">
        <v>0</v>
      </c>
      <c r="X20">
        <v>0.55663651314472296</v>
      </c>
      <c r="Y20">
        <v>0.45304722810444098</v>
      </c>
      <c r="Z20">
        <v>0.17708578622054499</v>
      </c>
      <c r="AA20">
        <v>0.17282137475975301</v>
      </c>
      <c r="AB20">
        <v>0.65090506073141396</v>
      </c>
    </row>
    <row r="21" spans="11:28" x14ac:dyDescent="0.25">
      <c r="K21" s="7" t="str">
        <f>Output &amp; ":" &amp; L21</f>
        <v>2:4</v>
      </c>
      <c r="L21">
        <v>4</v>
      </c>
      <c r="M21" s="7">
        <f t="array" aca="1" ref="M21:Q21" ca="1">INDEX(OFFSET(Theta,,3,,5),MATCH($K21,OFFSET(Theta,,-2,,1),0),0)</f>
        <v>-0.10480054664331399</v>
      </c>
      <c r="N21" s="7">
        <f ca="1"/>
        <v>-0.142220633430481</v>
      </c>
      <c r="O21" s="7">
        <f ca="1"/>
        <v>0.367242691702659</v>
      </c>
      <c r="P21" s="7">
        <f ca="1"/>
        <v>-5.5803276752474103E-2</v>
      </c>
      <c r="Q21" s="7">
        <f ca="1"/>
        <v>0.91148721139935196</v>
      </c>
      <c r="S21" s="4" t="str">
        <f t="shared" si="0"/>
        <v>3:3</v>
      </c>
      <c r="T21" s="7">
        <f t="shared" si="1"/>
        <v>3</v>
      </c>
      <c r="U21">
        <v>18</v>
      </c>
      <c r="V21">
        <v>3</v>
      </c>
      <c r="W21">
        <v>0</v>
      </c>
      <c r="X21">
        <v>0.41099858356071101</v>
      </c>
      <c r="Y21">
        <v>-0.28283239692212597</v>
      </c>
      <c r="Z21">
        <v>0.78966524145120798</v>
      </c>
      <c r="AA21">
        <v>-9.4343470743890004E-2</v>
      </c>
      <c r="AB21">
        <v>-0.34440400046192099</v>
      </c>
    </row>
    <row r="22" spans="11:28" x14ac:dyDescent="0.25">
      <c r="S22" s="4" t="str">
        <f t="shared" si="0"/>
        <v>3:4</v>
      </c>
      <c r="T22" s="7">
        <f t="shared" si="1"/>
        <v>4</v>
      </c>
      <c r="U22">
        <v>19</v>
      </c>
      <c r="V22">
        <v>3</v>
      </c>
      <c r="W22">
        <v>0</v>
      </c>
      <c r="X22">
        <v>0.59460404614070494</v>
      </c>
      <c r="Y22">
        <v>-0.62249420575275405</v>
      </c>
      <c r="Z22">
        <v>-0.50525309264060103</v>
      </c>
      <c r="AA22">
        <v>8.79234921916759E-3</v>
      </c>
      <c r="AB22">
        <v>5.9908255605257699E-2</v>
      </c>
    </row>
    <row r="23" spans="11:28" x14ac:dyDescent="0.25">
      <c r="S23" s="4" t="str">
        <f t="shared" si="0"/>
        <v>4:0</v>
      </c>
      <c r="T23" s="7">
        <f t="shared" si="1"/>
        <v>0</v>
      </c>
      <c r="U23">
        <v>20</v>
      </c>
      <c r="V23">
        <v>4</v>
      </c>
      <c r="W23">
        <v>0</v>
      </c>
      <c r="X23">
        <v>0.46835161084259502</v>
      </c>
      <c r="Y23">
        <v>0.59872816442180399</v>
      </c>
      <c r="Z23">
        <v>-0.32905566800306302</v>
      </c>
      <c r="AA23">
        <v>-0.55285062818951602</v>
      </c>
      <c r="AB23">
        <v>9.0828982240022296E-2</v>
      </c>
    </row>
    <row r="24" spans="11:28" x14ac:dyDescent="0.25">
      <c r="M24">
        <f ca="1">MATCH($K17,OFFSET(Theta,,-2,,1),0)</f>
        <v>12</v>
      </c>
      <c r="S24" s="4" t="str">
        <f t="shared" si="0"/>
        <v>4:1</v>
      </c>
      <c r="T24" s="7">
        <f t="shared" si="1"/>
        <v>1</v>
      </c>
      <c r="U24">
        <v>21</v>
      </c>
      <c r="V24">
        <v>4</v>
      </c>
      <c r="W24">
        <v>0</v>
      </c>
      <c r="X24">
        <v>-0.46388361491319102</v>
      </c>
      <c r="Y24">
        <v>0.12603121227107</v>
      </c>
      <c r="Z24">
        <v>0.20786970900541801</v>
      </c>
      <c r="AA24">
        <v>-0.24623141312289101</v>
      </c>
      <c r="AB24">
        <v>0.81552952161038395</v>
      </c>
    </row>
    <row r="25" spans="11:28" x14ac:dyDescent="0.25">
      <c r="S25" s="4" t="str">
        <f t="shared" si="0"/>
        <v>4:2</v>
      </c>
      <c r="T25" s="7">
        <f t="shared" si="1"/>
        <v>2</v>
      </c>
      <c r="U25">
        <v>22</v>
      </c>
      <c r="V25">
        <v>4</v>
      </c>
      <c r="W25">
        <v>0</v>
      </c>
      <c r="X25">
        <v>-6.2165842093562199E-2</v>
      </c>
      <c r="Y25">
        <v>0.69721465004777405</v>
      </c>
      <c r="Z25">
        <v>5.4252158253284399E-3</v>
      </c>
      <c r="AA25">
        <v>0.71069359103279395</v>
      </c>
      <c r="AB25">
        <v>7.0087991365978194E-2</v>
      </c>
    </row>
    <row r="26" spans="11:28" x14ac:dyDescent="0.25">
      <c r="S26" s="4" t="str">
        <f t="shared" si="0"/>
        <v>4:3</v>
      </c>
      <c r="T26" s="7">
        <f t="shared" si="1"/>
        <v>3</v>
      </c>
      <c r="U26">
        <v>23</v>
      </c>
      <c r="V26">
        <v>4</v>
      </c>
      <c r="W26">
        <v>0</v>
      </c>
      <c r="X26">
        <v>-0.70631635779603397</v>
      </c>
      <c r="Y26">
        <v>0.12852141450679</v>
      </c>
      <c r="Z26">
        <v>-0.60229138287417305</v>
      </c>
      <c r="AA26">
        <v>-0.15229408640949199</v>
      </c>
      <c r="AB26">
        <v>-0.31408764713553</v>
      </c>
    </row>
    <row r="27" spans="11:28" x14ac:dyDescent="0.25">
      <c r="S27" s="4" t="str">
        <f t="shared" si="0"/>
        <v>4:4</v>
      </c>
      <c r="T27" s="7">
        <f t="shared" si="1"/>
        <v>4</v>
      </c>
      <c r="U27">
        <v>24</v>
      </c>
      <c r="V27">
        <v>4</v>
      </c>
      <c r="W27">
        <v>0</v>
      </c>
      <c r="X27">
        <v>0.25042238562628599</v>
      </c>
      <c r="Y27">
        <v>-0.35073450989817601</v>
      </c>
      <c r="Z27">
        <v>-0.69694204104920099</v>
      </c>
      <c r="AA27">
        <v>0.32472666199677902</v>
      </c>
      <c r="AB27">
        <v>0.47233284741835202</v>
      </c>
    </row>
    <row r="28" spans="11:28" x14ac:dyDescent="0.25">
      <c r="S28" s="4" t="str">
        <f t="shared" si="0"/>
        <v>5:0</v>
      </c>
      <c r="T28" s="7">
        <f t="shared" si="1"/>
        <v>0</v>
      </c>
      <c r="U28">
        <v>25</v>
      </c>
      <c r="V28">
        <v>5</v>
      </c>
      <c r="W28">
        <v>0</v>
      </c>
      <c r="X28">
        <v>0.478358877503816</v>
      </c>
      <c r="Y28">
        <v>0.49536129466476497</v>
      </c>
      <c r="Z28">
        <v>-0.31465920323879198</v>
      </c>
      <c r="AA28">
        <v>-0.59840819640943499</v>
      </c>
      <c r="AB28">
        <v>0.26208240755241802</v>
      </c>
    </row>
    <row r="29" spans="11:28" x14ac:dyDescent="0.25">
      <c r="S29" s="4" t="str">
        <f t="shared" si="0"/>
        <v>5:1</v>
      </c>
      <c r="T29" s="7">
        <f t="shared" si="1"/>
        <v>1</v>
      </c>
      <c r="U29">
        <v>26</v>
      </c>
      <c r="V29">
        <v>5</v>
      </c>
      <c r="W29">
        <v>0</v>
      </c>
      <c r="X29">
        <v>0.58074980402561605</v>
      </c>
      <c r="Y29">
        <v>9.7540015599663892E-3</v>
      </c>
      <c r="Z29">
        <v>0.72500489586804995</v>
      </c>
      <c r="AA29">
        <v>0.22109878003518799</v>
      </c>
      <c r="AB29">
        <v>0.29684634916414998</v>
      </c>
    </row>
    <row r="30" spans="11:28" x14ac:dyDescent="0.25">
      <c r="S30" s="4" t="str">
        <f t="shared" si="0"/>
        <v>5:2</v>
      </c>
      <c r="T30" s="7">
        <f t="shared" si="1"/>
        <v>2</v>
      </c>
      <c r="U30">
        <v>27</v>
      </c>
      <c r="V30">
        <v>5</v>
      </c>
      <c r="W30">
        <v>0</v>
      </c>
      <c r="X30">
        <v>-0.55674567939866404</v>
      </c>
      <c r="Y30">
        <v>0.20343151651484201</v>
      </c>
      <c r="Z30">
        <v>0.58238274403078405</v>
      </c>
      <c r="AA30">
        <v>-0.55174714418617998</v>
      </c>
      <c r="AB30">
        <v>7.1100597022518794E-2</v>
      </c>
    </row>
    <row r="31" spans="11:28" x14ac:dyDescent="0.25">
      <c r="S31" s="4" t="str">
        <f t="shared" si="0"/>
        <v>5:3</v>
      </c>
      <c r="T31" s="7">
        <f t="shared" si="1"/>
        <v>3</v>
      </c>
      <c r="U31">
        <v>28</v>
      </c>
      <c r="V31">
        <v>5</v>
      </c>
      <c r="W31">
        <v>0</v>
      </c>
      <c r="X31">
        <v>0.18015329465121399</v>
      </c>
      <c r="Y31">
        <v>-0.84128072326099002</v>
      </c>
      <c r="Z31">
        <v>-1.9539548916289201E-2</v>
      </c>
      <c r="AA31">
        <v>-0.50028226553428901</v>
      </c>
      <c r="AB31">
        <v>9.5537405846105594E-2</v>
      </c>
    </row>
    <row r="32" spans="11:28" x14ac:dyDescent="0.25">
      <c r="S32" s="4" t="str">
        <f t="shared" si="0"/>
        <v>5:4</v>
      </c>
      <c r="T32" s="7">
        <f t="shared" si="1"/>
        <v>4</v>
      </c>
      <c r="U32">
        <v>29</v>
      </c>
      <c r="V32">
        <v>5</v>
      </c>
      <c r="W32">
        <v>0</v>
      </c>
      <c r="X32">
        <v>-0.30245906885846402</v>
      </c>
      <c r="Y32">
        <v>-7.3378538821318104E-2</v>
      </c>
      <c r="Z32">
        <v>-0.18922481937580601</v>
      </c>
      <c r="AA32">
        <v>0.195743974648599</v>
      </c>
      <c r="AB32">
        <v>0.91050116190298203</v>
      </c>
    </row>
    <row r="33" spans="19:28" x14ac:dyDescent="0.25">
      <c r="S33" s="4" t="str">
        <f t="shared" si="0"/>
        <v>6:0</v>
      </c>
      <c r="T33" s="7">
        <f t="shared" si="1"/>
        <v>0</v>
      </c>
      <c r="U33">
        <v>30</v>
      </c>
      <c r="V33">
        <v>6</v>
      </c>
      <c r="W33">
        <v>0</v>
      </c>
      <c r="X33">
        <v>0.47123325365394603</v>
      </c>
      <c r="Y33">
        <v>0.41475205603868098</v>
      </c>
      <c r="Z33">
        <v>-0.38747744891006902</v>
      </c>
      <c r="AA33">
        <v>-0.62836360498547505</v>
      </c>
      <c r="AB33">
        <v>0.24686101186336401</v>
      </c>
    </row>
    <row r="34" spans="19:28" x14ac:dyDescent="0.25">
      <c r="S34" s="4" t="str">
        <f t="shared" si="0"/>
        <v>6:1</v>
      </c>
      <c r="T34" s="7">
        <f t="shared" si="1"/>
        <v>1</v>
      </c>
      <c r="U34">
        <v>31</v>
      </c>
      <c r="V34">
        <v>6</v>
      </c>
      <c r="W34">
        <v>0</v>
      </c>
      <c r="X34">
        <v>-0.77972791223871896</v>
      </c>
      <c r="Y34">
        <v>0.42955367606401001</v>
      </c>
      <c r="Z34">
        <v>-0.43831826478371499</v>
      </c>
      <c r="AA34">
        <v>-7.0913121725671102E-2</v>
      </c>
      <c r="AB34">
        <v>-0.10176664571388699</v>
      </c>
    </row>
    <row r="35" spans="19:28" x14ac:dyDescent="0.25">
      <c r="S35" s="4" t="str">
        <f t="shared" si="0"/>
        <v>6:2</v>
      </c>
      <c r="T35" s="7">
        <f t="shared" si="1"/>
        <v>2</v>
      </c>
      <c r="U35">
        <v>32</v>
      </c>
      <c r="V35">
        <v>6</v>
      </c>
      <c r="W35">
        <v>0</v>
      </c>
      <c r="X35">
        <v>-0.238937323935378</v>
      </c>
      <c r="Y35">
        <v>-0.77049316281184399</v>
      </c>
      <c r="Z35">
        <v>-0.24243229678195799</v>
      </c>
      <c r="AA35">
        <v>-0.53895516914545605</v>
      </c>
      <c r="AB35">
        <v>-1.77437854433667E-3</v>
      </c>
    </row>
    <row r="36" spans="19:28" x14ac:dyDescent="0.25">
      <c r="S36" s="4" t="str">
        <f t="shared" si="0"/>
        <v>6:3</v>
      </c>
      <c r="T36" s="7">
        <f t="shared" si="1"/>
        <v>3</v>
      </c>
      <c r="U36">
        <v>33</v>
      </c>
      <c r="V36">
        <v>6</v>
      </c>
      <c r="W36">
        <v>0</v>
      </c>
      <c r="X36">
        <v>-9.3617199310807406E-2</v>
      </c>
      <c r="Y36">
        <v>-0.13526735050855701</v>
      </c>
      <c r="Z36">
        <v>-0.22895471985247701</v>
      </c>
      <c r="AA36">
        <v>0.33491081330797901</v>
      </c>
      <c r="AB36">
        <v>0.89908456068728904</v>
      </c>
    </row>
    <row r="37" spans="19:28" x14ac:dyDescent="0.25">
      <c r="S37" s="4" t="str">
        <f t="shared" si="0"/>
        <v>6:4</v>
      </c>
      <c r="T37" s="7">
        <f t="shared" si="1"/>
        <v>4</v>
      </c>
      <c r="U37">
        <v>34</v>
      </c>
      <c r="V37">
        <v>6</v>
      </c>
      <c r="W37">
        <v>0</v>
      </c>
      <c r="X37">
        <v>-0.322658300296712</v>
      </c>
      <c r="Y37">
        <v>0.17750324317650801</v>
      </c>
      <c r="Z37">
        <v>0.73928657709810697</v>
      </c>
      <c r="AA37">
        <v>-0.444401374747601</v>
      </c>
      <c r="AB37">
        <v>0.34691064405184302</v>
      </c>
    </row>
    <row r="38" spans="19:28" x14ac:dyDescent="0.25">
      <c r="S38" s="4" t="str">
        <f t="shared" si="0"/>
        <v>7:0</v>
      </c>
      <c r="T38" s="7">
        <f t="shared" si="1"/>
        <v>0</v>
      </c>
      <c r="U38">
        <v>35</v>
      </c>
      <c r="V38">
        <v>7</v>
      </c>
      <c r="W38">
        <v>0</v>
      </c>
      <c r="X38">
        <v>0.12874690951808601</v>
      </c>
      <c r="Y38">
        <v>7.3403146402510801E-3</v>
      </c>
      <c r="Z38">
        <v>0.11385697480082201</v>
      </c>
      <c r="AA38">
        <v>0.947782837801042</v>
      </c>
      <c r="AB38">
        <v>-0.268541681549683</v>
      </c>
    </row>
    <row r="39" spans="19:28" x14ac:dyDescent="0.25">
      <c r="S39" s="4" t="str">
        <f t="shared" si="0"/>
        <v>7:1</v>
      </c>
      <c r="T39" s="7">
        <f t="shared" si="1"/>
        <v>1</v>
      </c>
      <c r="U39">
        <v>36</v>
      </c>
      <c r="V39">
        <v>7</v>
      </c>
      <c r="W39">
        <v>0</v>
      </c>
      <c r="X39">
        <v>-0.27836409927793798</v>
      </c>
      <c r="Y39">
        <v>-0.68654582663094799</v>
      </c>
      <c r="Z39">
        <v>0.50536441623667205</v>
      </c>
      <c r="AA39">
        <v>-0.13680305327370701</v>
      </c>
      <c r="AB39">
        <v>-0.42078496596904202</v>
      </c>
    </row>
    <row r="40" spans="19:28" x14ac:dyDescent="0.25">
      <c r="S40" s="4" t="str">
        <f t="shared" si="0"/>
        <v>7:2</v>
      </c>
      <c r="T40" s="7">
        <f t="shared" si="1"/>
        <v>2</v>
      </c>
      <c r="U40">
        <v>37</v>
      </c>
      <c r="V40">
        <v>7</v>
      </c>
      <c r="W40">
        <v>0</v>
      </c>
      <c r="X40">
        <v>0.91592737761126297</v>
      </c>
      <c r="Y40">
        <v>-1.3742144826202901E-2</v>
      </c>
      <c r="Z40">
        <v>0.321054948865032</v>
      </c>
      <c r="AA40">
        <v>-0.200487967996795</v>
      </c>
      <c r="AB40">
        <v>-0.132727114394599</v>
      </c>
    </row>
    <row r="41" spans="19:28" x14ac:dyDescent="0.25">
      <c r="S41" s="4" t="str">
        <f t="shared" si="0"/>
        <v>7:3</v>
      </c>
      <c r="T41" s="7">
        <f t="shared" si="1"/>
        <v>3</v>
      </c>
      <c r="U41">
        <v>38</v>
      </c>
      <c r="V41">
        <v>7</v>
      </c>
      <c r="W41">
        <v>0</v>
      </c>
      <c r="X41">
        <v>0.24863234242562099</v>
      </c>
      <c r="Y41">
        <v>-0.72672292754675105</v>
      </c>
      <c r="Z41">
        <v>-0.49672315280118901</v>
      </c>
      <c r="AA41">
        <v>0.13904016177551101</v>
      </c>
      <c r="AB41">
        <v>0.37945973141100803</v>
      </c>
    </row>
    <row r="42" spans="19:28" x14ac:dyDescent="0.25">
      <c r="S42" s="4" t="str">
        <f t="shared" si="0"/>
        <v>7:4</v>
      </c>
      <c r="T42" s="7">
        <f t="shared" si="1"/>
        <v>4</v>
      </c>
      <c r="U42">
        <v>39</v>
      </c>
      <c r="V42">
        <v>7</v>
      </c>
      <c r="W42">
        <v>0</v>
      </c>
      <c r="X42">
        <v>-7.2087854488997599E-2</v>
      </c>
      <c r="Y42">
        <v>-1.6908215460673E-2</v>
      </c>
      <c r="Z42">
        <v>0.61792655337951796</v>
      </c>
      <c r="AA42">
        <v>0.153182979102606</v>
      </c>
      <c r="AB42">
        <v>0.76760615098295604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8"/>
  <sheetViews>
    <sheetView workbookViewId="0">
      <selection activeCell="L1" sqref="L1"/>
    </sheetView>
  </sheetViews>
  <sheetFormatPr defaultRowHeight="15" x14ac:dyDescent="0.25"/>
  <cols>
    <col min="1" max="1" width="9.140625" style="7"/>
    <col min="2" max="2" width="4" style="7" bestFit="1" customWidth="1"/>
    <col min="3" max="3" width="6" style="7" bestFit="1" customWidth="1"/>
    <col min="4" max="4" width="5" style="7" bestFit="1" customWidth="1"/>
    <col min="5" max="5" width="4.85546875" style="7" bestFit="1" customWidth="1"/>
    <col min="6" max="11" width="12.7109375" style="7" bestFit="1" customWidth="1"/>
    <col min="12" max="12" width="15.5703125" style="7" bestFit="1" customWidth="1"/>
    <col min="13" max="13" width="13.42578125" style="7" bestFit="1" customWidth="1"/>
    <col min="14" max="14" width="9.140625" style="7"/>
    <col min="15" max="15" width="2" style="7" customWidth="1"/>
    <col min="16" max="16" width="5" style="7" customWidth="1"/>
    <col min="17" max="17" width="4.85546875" style="7" customWidth="1"/>
    <col min="18" max="22" width="12" style="7" bestFit="1" customWidth="1"/>
    <col min="23" max="23" width="9.140625" style="7"/>
    <col min="24" max="24" width="2" style="7" customWidth="1"/>
    <col min="25" max="25" width="5" style="7" customWidth="1"/>
    <col min="26" max="26" width="4.85546875" style="7" customWidth="1"/>
    <col min="27" max="27" width="12.7109375" style="7" bestFit="1" customWidth="1"/>
    <col min="28" max="16384" width="9.140625" style="7"/>
  </cols>
  <sheetData>
    <row r="1" spans="1:27" x14ac:dyDescent="0.25">
      <c r="A1" s="7" t="s">
        <v>56</v>
      </c>
      <c r="C1" s="7" t="s">
        <v>47</v>
      </c>
      <c r="D1" s="7" t="s">
        <v>48</v>
      </c>
      <c r="E1" s="7" t="s">
        <v>49</v>
      </c>
      <c r="F1" s="7" t="s">
        <v>1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23</v>
      </c>
      <c r="L1" s="7" t="s">
        <v>50</v>
      </c>
      <c r="M1" s="7" t="s">
        <v>51</v>
      </c>
      <c r="P1" s="7" t="s">
        <v>48</v>
      </c>
      <c r="Q1" s="7" t="s">
        <v>49</v>
      </c>
      <c r="R1" s="7">
        <v>0</v>
      </c>
      <c r="S1" s="8" t="s">
        <v>24</v>
      </c>
      <c r="T1" s="8" t="s">
        <v>24</v>
      </c>
      <c r="U1" s="8" t="s">
        <v>24</v>
      </c>
      <c r="V1" s="8" t="s">
        <v>24</v>
      </c>
      <c r="Y1" s="7" t="s">
        <v>48</v>
      </c>
      <c r="Z1" s="7" t="s">
        <v>49</v>
      </c>
      <c r="AA1" s="7">
        <v>0</v>
      </c>
    </row>
    <row r="2" spans="1:27" x14ac:dyDescent="0.25">
      <c r="F2" s="7" t="s">
        <v>29</v>
      </c>
      <c r="G2" s="7" t="s">
        <v>30</v>
      </c>
      <c r="H2" s="7" t="s">
        <v>31</v>
      </c>
      <c r="I2" s="7" t="s">
        <v>32</v>
      </c>
      <c r="J2" s="7" t="s">
        <v>33</v>
      </c>
      <c r="K2" s="7" t="s">
        <v>23</v>
      </c>
      <c r="L2" s="7" t="s">
        <v>23</v>
      </c>
      <c r="M2" s="7" t="s">
        <v>23</v>
      </c>
      <c r="O2" s="7">
        <v>0</v>
      </c>
      <c r="P2" s="7">
        <v>0</v>
      </c>
      <c r="Q2" s="7">
        <v>0</v>
      </c>
      <c r="R2" s="7">
        <v>1.65177398168649</v>
      </c>
      <c r="S2" s="8" t="s">
        <v>24</v>
      </c>
      <c r="T2" s="8" t="s">
        <v>24</v>
      </c>
      <c r="U2" s="8" t="s">
        <v>24</v>
      </c>
      <c r="V2" s="8" t="s">
        <v>24</v>
      </c>
      <c r="X2" s="7">
        <v>0</v>
      </c>
      <c r="Y2" s="7">
        <v>0</v>
      </c>
      <c r="Z2" s="7">
        <v>0</v>
      </c>
      <c r="AA2" s="7">
        <v>-76.483108442111799</v>
      </c>
    </row>
    <row r="3" spans="1:27" x14ac:dyDescent="0.25">
      <c r="A3" s="7" t="str">
        <f>D3 &amp; ":" &amp;C3</f>
        <v>0:32</v>
      </c>
      <c r="B3" s="7">
        <v>0</v>
      </c>
      <c r="C3" s="7">
        <v>32</v>
      </c>
      <c r="D3" s="7">
        <v>0</v>
      </c>
      <c r="E3" s="7">
        <v>0</v>
      </c>
      <c r="F3" s="7">
        <v>-2.7997786046489002</v>
      </c>
      <c r="G3" s="7">
        <v>-1.30789496048929</v>
      </c>
      <c r="H3" s="7">
        <v>-1.06155757693538</v>
      </c>
      <c r="I3" s="7">
        <v>2.3591330012700502</v>
      </c>
      <c r="J3" s="7">
        <v>0.64524524041317199</v>
      </c>
      <c r="K3" s="7">
        <v>-0.18546041176984199</v>
      </c>
      <c r="L3" s="7">
        <v>-3.3543066276664999</v>
      </c>
      <c r="M3" s="7">
        <v>4.9104851335519097E-2</v>
      </c>
      <c r="O3" s="7">
        <v>1</v>
      </c>
      <c r="P3" s="7">
        <v>1</v>
      </c>
      <c r="Q3" s="7">
        <v>0</v>
      </c>
      <c r="R3" s="7">
        <v>90.849369245751205</v>
      </c>
      <c r="S3" s="8" t="s">
        <v>24</v>
      </c>
      <c r="T3" s="8" t="s">
        <v>24</v>
      </c>
      <c r="U3" s="8" t="s">
        <v>24</v>
      </c>
      <c r="V3" s="8" t="s">
        <v>24</v>
      </c>
      <c r="X3" s="7">
        <v>1</v>
      </c>
      <c r="Y3" s="7">
        <v>1</v>
      </c>
      <c r="Z3" s="7">
        <v>0</v>
      </c>
      <c r="AA3" s="7">
        <v>-171.63461102110401</v>
      </c>
    </row>
    <row r="4" spans="1:27" x14ac:dyDescent="0.25">
      <c r="A4" s="7" t="str">
        <f t="shared" ref="A4:A67" si="0">D4 &amp; ":" &amp;C4</f>
        <v>0:23</v>
      </c>
      <c r="B4" s="7">
        <v>1</v>
      </c>
      <c r="C4" s="7">
        <v>23</v>
      </c>
      <c r="D4" s="7">
        <v>0</v>
      </c>
      <c r="E4" s="7">
        <v>0</v>
      </c>
      <c r="F4" s="7">
        <v>-0.977008304082299</v>
      </c>
      <c r="G4" s="7">
        <v>-1.0773072148355101</v>
      </c>
      <c r="H4" s="7">
        <v>1.2690717687403601</v>
      </c>
      <c r="I4" s="7">
        <v>-1.43138822754871</v>
      </c>
      <c r="J4" s="7">
        <v>-1.3374985352233599</v>
      </c>
      <c r="K4" s="7">
        <v>-1.01962372535359</v>
      </c>
      <c r="L4" s="7">
        <v>-0.95423185787396403</v>
      </c>
      <c r="M4" s="7">
        <v>3.6873665508631602E-2</v>
      </c>
      <c r="O4" s="7">
        <v>2</v>
      </c>
      <c r="P4" s="7">
        <v>2</v>
      </c>
      <c r="Q4" s="7">
        <v>0</v>
      </c>
      <c r="R4" s="7">
        <v>3.3828550871528398</v>
      </c>
      <c r="S4" s="8" t="s">
        <v>24</v>
      </c>
      <c r="T4" s="8" t="s">
        <v>24</v>
      </c>
      <c r="U4" s="8" t="s">
        <v>24</v>
      </c>
      <c r="V4" s="8" t="s">
        <v>24</v>
      </c>
      <c r="X4" s="7">
        <v>2</v>
      </c>
      <c r="Y4" s="7">
        <v>2</v>
      </c>
      <c r="Z4" s="7">
        <v>0</v>
      </c>
      <c r="AA4" s="7">
        <v>-6.8914304825282704</v>
      </c>
    </row>
    <row r="5" spans="1:27" x14ac:dyDescent="0.25">
      <c r="A5" s="7" t="str">
        <f t="shared" si="0"/>
        <v>0:44</v>
      </c>
      <c r="B5" s="7">
        <v>2</v>
      </c>
      <c r="C5" s="7">
        <v>44</v>
      </c>
      <c r="D5" s="7">
        <v>0</v>
      </c>
      <c r="E5" s="7">
        <v>0</v>
      </c>
      <c r="F5" s="7">
        <v>0.73615003549269298</v>
      </c>
      <c r="G5" s="7">
        <v>0.43155276223701999</v>
      </c>
      <c r="H5" s="7">
        <v>1.28822658153088</v>
      </c>
      <c r="I5" s="7">
        <v>1.52356481531154</v>
      </c>
      <c r="J5" s="7">
        <v>-0.74033640430528602</v>
      </c>
      <c r="K5" s="7">
        <v>0.299993730326715</v>
      </c>
      <c r="L5" s="7">
        <v>0.82126753356479298</v>
      </c>
      <c r="M5" s="7">
        <v>3.6541879317215802E-2</v>
      </c>
      <c r="O5" s="7">
        <v>3</v>
      </c>
      <c r="P5" s="7">
        <v>3</v>
      </c>
      <c r="Q5" s="7">
        <v>0</v>
      </c>
      <c r="R5" s="7">
        <v>0.543710230827954</v>
      </c>
      <c r="S5" s="8" t="s">
        <v>24</v>
      </c>
      <c r="T5" s="8" t="s">
        <v>24</v>
      </c>
      <c r="U5" s="8" t="s">
        <v>24</v>
      </c>
      <c r="V5" s="8" t="s">
        <v>24</v>
      </c>
      <c r="X5" s="7">
        <v>3</v>
      </c>
      <c r="Y5" s="7">
        <v>3</v>
      </c>
      <c r="Z5" s="7">
        <v>0</v>
      </c>
      <c r="AA5" s="7">
        <v>-68.355870938076805</v>
      </c>
    </row>
    <row r="6" spans="1:27" x14ac:dyDescent="0.25">
      <c r="A6" s="7" t="str">
        <f t="shared" si="0"/>
        <v>0:26</v>
      </c>
      <c r="B6" s="7">
        <v>3</v>
      </c>
      <c r="C6" s="7">
        <v>26</v>
      </c>
      <c r="D6" s="7">
        <v>0</v>
      </c>
      <c r="E6" s="7">
        <v>0</v>
      </c>
      <c r="F6" s="7">
        <v>-0.27254935759621401</v>
      </c>
      <c r="G6" s="7">
        <v>-7.4444842269372299E-2</v>
      </c>
      <c r="H6" s="7">
        <v>0.34763127341482802</v>
      </c>
      <c r="I6" s="7">
        <v>-0.49507597536575598</v>
      </c>
      <c r="J6" s="7">
        <v>-0.40806631386814501</v>
      </c>
      <c r="K6" s="7">
        <v>-0.316580529994964</v>
      </c>
      <c r="L6" s="7">
        <v>-5.6769653529016702E-2</v>
      </c>
      <c r="M6" s="7">
        <v>3.6369477912967497E-2</v>
      </c>
      <c r="O6" s="7">
        <v>4</v>
      </c>
      <c r="P6" s="7">
        <v>4</v>
      </c>
      <c r="Q6" s="7">
        <v>0</v>
      </c>
      <c r="R6" s="7">
        <v>2.26431128329958</v>
      </c>
      <c r="S6" s="8" t="s">
        <v>24</v>
      </c>
      <c r="T6" s="8" t="s">
        <v>24</v>
      </c>
      <c r="U6" s="8" t="s">
        <v>24</v>
      </c>
      <c r="V6" s="8" t="s">
        <v>24</v>
      </c>
      <c r="X6" s="7">
        <v>4</v>
      </c>
      <c r="Y6" s="7">
        <v>4</v>
      </c>
      <c r="Z6" s="7">
        <v>0</v>
      </c>
      <c r="AA6" s="7">
        <v>-0.43083488079406901</v>
      </c>
    </row>
    <row r="7" spans="1:27" x14ac:dyDescent="0.25">
      <c r="A7" s="7" t="str">
        <f t="shared" si="0"/>
        <v>0:9</v>
      </c>
      <c r="B7" s="7">
        <v>4</v>
      </c>
      <c r="C7" s="7">
        <v>9</v>
      </c>
      <c r="D7" s="7">
        <v>0</v>
      </c>
      <c r="E7" s="7">
        <v>0</v>
      </c>
      <c r="F7" s="7">
        <v>-0.55031726345517396</v>
      </c>
      <c r="G7" s="7">
        <v>1.3396778896397401</v>
      </c>
      <c r="H7" s="7">
        <v>-0.36646834369597803</v>
      </c>
      <c r="I7" s="7">
        <v>1.1348374238739499E-3</v>
      </c>
      <c r="J7" s="7">
        <v>-0.85190364879359703</v>
      </c>
      <c r="K7" s="7">
        <v>-5.8940671871453902E-2</v>
      </c>
      <c r="L7" s="7">
        <v>-0.40493179088863901</v>
      </c>
      <c r="M7" s="7">
        <v>3.6442202929829103E-2</v>
      </c>
      <c r="O7" s="7">
        <v>5</v>
      </c>
      <c r="P7" s="7">
        <v>5</v>
      </c>
      <c r="Q7" s="7">
        <v>0</v>
      </c>
      <c r="R7" s="7">
        <v>1.48367233695914</v>
      </c>
      <c r="S7" s="8" t="s">
        <v>24</v>
      </c>
      <c r="T7" s="8" t="s">
        <v>24</v>
      </c>
      <c r="U7" s="8" t="s">
        <v>24</v>
      </c>
      <c r="V7" s="8" t="s">
        <v>24</v>
      </c>
      <c r="X7" s="7">
        <v>5</v>
      </c>
      <c r="Y7" s="7">
        <v>5</v>
      </c>
      <c r="Z7" s="7">
        <v>0</v>
      </c>
      <c r="AA7" s="7">
        <v>-106.41120888151301</v>
      </c>
    </row>
    <row r="8" spans="1:27" x14ac:dyDescent="0.25">
      <c r="A8" s="7" t="str">
        <f t="shared" si="0"/>
        <v>0:0</v>
      </c>
      <c r="B8" s="7">
        <v>5</v>
      </c>
      <c r="C8" s="7">
        <v>0</v>
      </c>
      <c r="D8" s="7">
        <v>0</v>
      </c>
      <c r="E8" s="7">
        <v>0</v>
      </c>
      <c r="F8" s="7">
        <v>1.7342484382080601</v>
      </c>
      <c r="G8" s="7">
        <v>-2.1795115708791202</v>
      </c>
      <c r="H8" s="7">
        <v>0.67709431189056701</v>
      </c>
      <c r="I8" s="7">
        <v>-0.200785120755096</v>
      </c>
      <c r="J8" s="7">
        <v>2.4517487263163802</v>
      </c>
      <c r="K8" s="7">
        <v>1.2021604246886299</v>
      </c>
      <c r="L8" s="7">
        <v>0.92848762128734497</v>
      </c>
      <c r="M8" s="7">
        <v>4.2018956837457301E-2</v>
      </c>
      <c r="O8" s="7">
        <v>6</v>
      </c>
      <c r="P8" s="7">
        <v>6</v>
      </c>
      <c r="Q8" s="7">
        <v>0</v>
      </c>
      <c r="R8" s="7">
        <v>0.14482991314344801</v>
      </c>
      <c r="S8" s="8" t="s">
        <v>24</v>
      </c>
      <c r="T8" s="8" t="s">
        <v>24</v>
      </c>
      <c r="U8" s="8" t="s">
        <v>24</v>
      </c>
      <c r="V8" s="8" t="s">
        <v>24</v>
      </c>
      <c r="X8" s="7">
        <v>6</v>
      </c>
      <c r="Y8" s="7">
        <v>6</v>
      </c>
      <c r="Z8" s="7">
        <v>0</v>
      </c>
      <c r="AA8" s="7">
        <v>-24.021135207494201</v>
      </c>
    </row>
    <row r="9" spans="1:27" x14ac:dyDescent="0.25">
      <c r="A9" s="7" t="str">
        <f t="shared" si="0"/>
        <v>0:7</v>
      </c>
      <c r="B9" s="7">
        <v>6</v>
      </c>
      <c r="C9" s="7">
        <v>7</v>
      </c>
      <c r="D9" s="7">
        <v>0</v>
      </c>
      <c r="E9" s="7">
        <v>0</v>
      </c>
      <c r="F9" s="7">
        <v>2.0824161960635301E-2</v>
      </c>
      <c r="G9" s="7">
        <v>0.45988052451002398</v>
      </c>
      <c r="H9" s="7">
        <v>-0.105577679799342</v>
      </c>
      <c r="I9" s="7">
        <v>-4.9345152120868603E-2</v>
      </c>
      <c r="J9" s="7">
        <v>-2.5990555016101501E-2</v>
      </c>
      <c r="K9" s="7">
        <v>-0.26334618233840201</v>
      </c>
      <c r="L9" s="7">
        <v>0.28039595159319203</v>
      </c>
      <c r="M9" s="7">
        <v>3.6326925854142003E-2</v>
      </c>
      <c r="O9" s="7">
        <v>7</v>
      </c>
      <c r="P9" s="7">
        <v>7</v>
      </c>
      <c r="Q9" s="7">
        <v>0</v>
      </c>
      <c r="R9" s="7">
        <v>2.45383864564237</v>
      </c>
      <c r="S9" s="8" t="s">
        <v>24</v>
      </c>
      <c r="T9" s="8" t="s">
        <v>24</v>
      </c>
      <c r="U9" s="8" t="s">
        <v>24</v>
      </c>
      <c r="V9" s="8" t="s">
        <v>24</v>
      </c>
      <c r="X9" s="7">
        <v>7</v>
      </c>
      <c r="Y9" s="7">
        <v>7</v>
      </c>
      <c r="Z9" s="7">
        <v>0</v>
      </c>
      <c r="AA9" s="7">
        <v>-27.319236372973499</v>
      </c>
    </row>
    <row r="10" spans="1:27" x14ac:dyDescent="0.25">
      <c r="A10" s="7" t="str">
        <f t="shared" si="0"/>
        <v>0:11</v>
      </c>
      <c r="B10" s="7">
        <v>7</v>
      </c>
      <c r="C10" s="7">
        <v>11</v>
      </c>
      <c r="D10" s="7">
        <v>0</v>
      </c>
      <c r="E10" s="7">
        <v>0</v>
      </c>
      <c r="F10" s="7">
        <v>1.7280997895316299</v>
      </c>
      <c r="G10" s="7">
        <v>-1.29997460822288</v>
      </c>
      <c r="H10" s="7">
        <v>-2.4982571205810302</v>
      </c>
      <c r="I10" s="7">
        <v>0.30406220093335401</v>
      </c>
      <c r="J10" s="7">
        <v>-2.1492486200772198</v>
      </c>
      <c r="K10" s="7">
        <v>-0.647509469292182</v>
      </c>
      <c r="L10" s="7">
        <v>0.92819305923261197</v>
      </c>
      <c r="M10" s="7">
        <v>4.1764499140833397E-2</v>
      </c>
    </row>
    <row r="11" spans="1:27" x14ac:dyDescent="0.25">
      <c r="A11" s="7" t="str">
        <f t="shared" si="0"/>
        <v>0:17</v>
      </c>
      <c r="B11" s="7">
        <v>8</v>
      </c>
      <c r="C11" s="7">
        <v>17</v>
      </c>
      <c r="D11" s="7">
        <v>0</v>
      </c>
      <c r="E11" s="7">
        <v>0</v>
      </c>
      <c r="F11" s="7">
        <v>-0.17686902539923199</v>
      </c>
      <c r="G11" s="7">
        <v>0.64074901887935098</v>
      </c>
      <c r="H11" s="7">
        <v>0.25503021320632902</v>
      </c>
      <c r="I11" s="7">
        <v>-0.103548599080813</v>
      </c>
      <c r="J11" s="7">
        <v>0.34080390973876101</v>
      </c>
      <c r="K11" s="7">
        <v>-0.993677189331723</v>
      </c>
      <c r="L11" s="7">
        <v>5.7869458435220601E-2</v>
      </c>
      <c r="M11" s="7">
        <v>3.6346595052205603E-2</v>
      </c>
    </row>
    <row r="12" spans="1:27" x14ac:dyDescent="0.25">
      <c r="A12" s="7" t="str">
        <f t="shared" si="0"/>
        <v>0:37</v>
      </c>
      <c r="B12" s="7">
        <v>9</v>
      </c>
      <c r="C12" s="7">
        <v>37</v>
      </c>
      <c r="D12" s="7">
        <v>0</v>
      </c>
      <c r="E12" s="7">
        <v>0</v>
      </c>
      <c r="F12" s="7">
        <v>-0.41647136177482302</v>
      </c>
      <c r="G12" s="7">
        <v>0.11471791316429999</v>
      </c>
      <c r="H12" s="7">
        <v>-0.24992275435123301</v>
      </c>
      <c r="I12" s="7">
        <v>0.349168428890684</v>
      </c>
      <c r="J12" s="7">
        <v>0.13332046340096901</v>
      </c>
      <c r="K12" s="7">
        <v>-1.01072131668119E-2</v>
      </c>
      <c r="L12" s="7">
        <v>-0.23504755196702801</v>
      </c>
      <c r="M12" s="7">
        <v>3.64060360269182E-2</v>
      </c>
    </row>
    <row r="13" spans="1:27" x14ac:dyDescent="0.25">
      <c r="A13" s="7" t="str">
        <f t="shared" si="0"/>
        <v>0:2</v>
      </c>
      <c r="B13" s="7">
        <v>10</v>
      </c>
      <c r="C13" s="7">
        <v>2</v>
      </c>
      <c r="D13" s="7">
        <v>0</v>
      </c>
      <c r="E13" s="7">
        <v>0</v>
      </c>
      <c r="F13" s="7">
        <v>1.16310701279225</v>
      </c>
      <c r="G13" s="7">
        <v>-1.29971420574941</v>
      </c>
      <c r="H13" s="7">
        <v>0.41620364799393</v>
      </c>
      <c r="I13" s="7">
        <v>-0.15030513121035299</v>
      </c>
      <c r="J13" s="7">
        <v>1.6258356325388901</v>
      </c>
      <c r="K13" s="7">
        <v>0.230814618730632</v>
      </c>
      <c r="L13" s="7">
        <v>0.91777558032427398</v>
      </c>
      <c r="M13" s="7">
        <v>3.7097029307372797E-2</v>
      </c>
    </row>
    <row r="14" spans="1:27" x14ac:dyDescent="0.25">
      <c r="A14" s="7" t="str">
        <f t="shared" si="0"/>
        <v>0:51</v>
      </c>
      <c r="B14" s="7">
        <v>11</v>
      </c>
      <c r="C14" s="7">
        <v>51</v>
      </c>
      <c r="D14" s="7">
        <v>0</v>
      </c>
      <c r="E14" s="7">
        <v>0</v>
      </c>
      <c r="F14" s="7">
        <v>-0.84108984479027205</v>
      </c>
      <c r="G14" s="7">
        <v>0.356157455439017</v>
      </c>
      <c r="H14" s="7">
        <v>-1.9220256183214499</v>
      </c>
      <c r="I14" s="7">
        <v>-2.1546768867808401</v>
      </c>
      <c r="J14" s="7">
        <v>1.05929805773694</v>
      </c>
      <c r="K14" s="7">
        <v>0.15609246478480801</v>
      </c>
      <c r="L14" s="7">
        <v>-0.77915541958927204</v>
      </c>
      <c r="M14" s="7">
        <v>3.6643018173938897E-2</v>
      </c>
    </row>
    <row r="15" spans="1:27" x14ac:dyDescent="0.25">
      <c r="A15" s="7" t="str">
        <f t="shared" si="0"/>
        <v>0:27</v>
      </c>
      <c r="B15" s="7">
        <v>12</v>
      </c>
      <c r="C15" s="7">
        <v>27</v>
      </c>
      <c r="D15" s="7">
        <v>0</v>
      </c>
      <c r="E15" s="7">
        <v>0</v>
      </c>
      <c r="F15" s="7">
        <v>-3.7729705245225197E-2</v>
      </c>
      <c r="G15" s="7">
        <v>0.25984262026698501</v>
      </c>
      <c r="H15" s="7">
        <v>4.0484437032446099E-2</v>
      </c>
      <c r="I15" s="7">
        <v>-0.18297188662321001</v>
      </c>
      <c r="J15" s="7">
        <v>-9.8255568769244406E-2</v>
      </c>
      <c r="K15" s="7">
        <v>-0.13828222027515699</v>
      </c>
      <c r="L15" s="7">
        <v>0.216852339627507</v>
      </c>
      <c r="M15" s="7">
        <v>3.6326902140257501E-2</v>
      </c>
    </row>
    <row r="16" spans="1:27" x14ac:dyDescent="0.25">
      <c r="A16" s="7" t="str">
        <f t="shared" si="0"/>
        <v>0:34</v>
      </c>
      <c r="B16" s="7">
        <v>13</v>
      </c>
      <c r="C16" s="7">
        <v>34</v>
      </c>
      <c r="D16" s="7">
        <v>0</v>
      </c>
      <c r="E16" s="7">
        <v>0</v>
      </c>
      <c r="F16" s="7">
        <v>-1.84645570749927</v>
      </c>
      <c r="G16" s="7">
        <v>-0.73884981102785396</v>
      </c>
      <c r="H16" s="7">
        <v>-0.73690364790172003</v>
      </c>
      <c r="I16" s="7">
        <v>1.5551471723182999</v>
      </c>
      <c r="J16" s="7">
        <v>0.440475329608291</v>
      </c>
      <c r="K16" s="7">
        <v>2.2954611197163199E-2</v>
      </c>
      <c r="L16" s="7">
        <v>-2.08960992287366</v>
      </c>
      <c r="M16" s="7">
        <v>4.1219243066937201E-2</v>
      </c>
    </row>
    <row r="17" spans="1:13" x14ac:dyDescent="0.25">
      <c r="A17" s="7" t="str">
        <f t="shared" si="0"/>
        <v>0:8</v>
      </c>
      <c r="B17" s="7">
        <v>14</v>
      </c>
      <c r="C17" s="7">
        <v>8</v>
      </c>
      <c r="D17" s="7">
        <v>0</v>
      </c>
      <c r="E17" s="7">
        <v>0</v>
      </c>
      <c r="F17" s="7">
        <v>-0.26474654753459997</v>
      </c>
      <c r="G17" s="7">
        <v>0.89977920212602402</v>
      </c>
      <c r="H17" s="7">
        <v>-0.23602301028014999</v>
      </c>
      <c r="I17" s="7">
        <v>-2.4105157632447201E-2</v>
      </c>
      <c r="J17" s="7">
        <v>-0.43894709725908898</v>
      </c>
      <c r="K17" s="7">
        <v>-0.86843803283129695</v>
      </c>
      <c r="L17" s="7">
        <v>-4.7286808422796797E-2</v>
      </c>
      <c r="M17" s="7">
        <v>3.6367498470547502E-2</v>
      </c>
    </row>
    <row r="18" spans="1:13" x14ac:dyDescent="0.25">
      <c r="A18" s="7" t="str">
        <f t="shared" si="0"/>
        <v>0:50</v>
      </c>
      <c r="B18" s="7">
        <v>15</v>
      </c>
      <c r="C18" s="7">
        <v>50</v>
      </c>
      <c r="D18" s="7">
        <v>0</v>
      </c>
      <c r="E18" s="7">
        <v>0</v>
      </c>
      <c r="F18" s="7">
        <v>-0.61576986189270599</v>
      </c>
      <c r="G18" s="7">
        <v>0.36692821355301702</v>
      </c>
      <c r="H18" s="7">
        <v>-1.4634181611996899</v>
      </c>
      <c r="I18" s="7">
        <v>-1.6292137864819201</v>
      </c>
      <c r="J18" s="7">
        <v>0.80220742030234204</v>
      </c>
      <c r="K18" s="7">
        <v>2.8329933024054101E-2</v>
      </c>
      <c r="L18" s="7">
        <v>-0.48883675109050201</v>
      </c>
      <c r="M18" s="7">
        <v>3.6465857647506497E-2</v>
      </c>
    </row>
    <row r="19" spans="1:13" x14ac:dyDescent="0.25">
      <c r="A19" s="7" t="str">
        <f t="shared" si="0"/>
        <v>0:4</v>
      </c>
      <c r="B19" s="7">
        <v>16</v>
      </c>
      <c r="C19" s="7">
        <v>4</v>
      </c>
      <c r="D19" s="7">
        <v>0</v>
      </c>
      <c r="E19" s="7">
        <v>0</v>
      </c>
      <c r="F19" s="7">
        <v>0.87753630329702104</v>
      </c>
      <c r="G19" s="7">
        <v>-0.85981552813341</v>
      </c>
      <c r="H19" s="7">
        <v>0.28575831751312197</v>
      </c>
      <c r="I19" s="7">
        <v>-0.12506513672193201</v>
      </c>
      <c r="J19" s="7">
        <v>1.2128790902958999</v>
      </c>
      <c r="K19" s="7">
        <v>0.44077446434738499</v>
      </c>
      <c r="L19" s="7">
        <v>0.86960574642337396</v>
      </c>
      <c r="M19" s="7">
        <v>3.6638794999404499E-2</v>
      </c>
    </row>
    <row r="20" spans="1:13" x14ac:dyDescent="0.25">
      <c r="A20" s="7" t="str">
        <f t="shared" si="0"/>
        <v>0:24</v>
      </c>
      <c r="B20" s="7">
        <v>17</v>
      </c>
      <c r="C20" s="7">
        <v>24</v>
      </c>
      <c r="D20" s="7">
        <v>0</v>
      </c>
      <c r="E20" s="7">
        <v>0</v>
      </c>
      <c r="F20" s="7">
        <v>-0.74218865701475101</v>
      </c>
      <c r="G20" s="7">
        <v>-0.74301975982062096</v>
      </c>
      <c r="H20" s="7">
        <v>0.96192493926878897</v>
      </c>
      <c r="I20" s="7">
        <v>-1.1192841458285001</v>
      </c>
      <c r="J20" s="7">
        <v>-1.0276877970952001</v>
      </c>
      <c r="K20" s="7">
        <v>-0.70037843492480201</v>
      </c>
      <c r="L20" s="7">
        <v>-0.65161644084466197</v>
      </c>
      <c r="M20" s="7">
        <v>3.6540546935667703E-2</v>
      </c>
    </row>
    <row r="21" spans="1:13" x14ac:dyDescent="0.25">
      <c r="A21" s="7" t="str">
        <f t="shared" si="0"/>
        <v>0:42</v>
      </c>
      <c r="B21" s="7">
        <v>18</v>
      </c>
      <c r="C21" s="7">
        <v>42</v>
      </c>
      <c r="D21" s="7">
        <v>0</v>
      </c>
      <c r="E21" s="7">
        <v>0</v>
      </c>
      <c r="F21" s="7">
        <v>1.1867900012878201</v>
      </c>
      <c r="G21" s="7">
        <v>0.45309427846501998</v>
      </c>
      <c r="H21" s="7">
        <v>2.20544149577441</v>
      </c>
      <c r="I21" s="7">
        <v>2.5744910159093699</v>
      </c>
      <c r="J21" s="7">
        <v>-1.2545176791744901</v>
      </c>
      <c r="K21" s="7">
        <v>0.19248020650115699</v>
      </c>
      <c r="L21" s="7">
        <v>0.91944993003963205</v>
      </c>
      <c r="M21" s="7">
        <v>3.7141706777679799E-2</v>
      </c>
    </row>
    <row r="22" spans="1:13" x14ac:dyDescent="0.25">
      <c r="A22" s="7" t="str">
        <f t="shared" si="0"/>
        <v>0:40</v>
      </c>
      <c r="B22" s="7">
        <v>19</v>
      </c>
      <c r="C22" s="7">
        <v>40</v>
      </c>
      <c r="D22" s="7">
        <v>0</v>
      </c>
      <c r="E22" s="7">
        <v>0</v>
      </c>
      <c r="F22" s="7">
        <v>1.01351298394962</v>
      </c>
      <c r="G22" s="7">
        <v>0.96828563735645601</v>
      </c>
      <c r="H22" s="7">
        <v>0.237058139199254</v>
      </c>
      <c r="I22" s="7">
        <v>-0.85681031453694101</v>
      </c>
      <c r="J22" s="7">
        <v>-0.17383440280635201</v>
      </c>
      <c r="K22" s="7">
        <v>-1.104792445562</v>
      </c>
      <c r="L22" s="7">
        <v>0.89977286591705696</v>
      </c>
      <c r="M22" s="7">
        <v>3.6820328141332598E-2</v>
      </c>
    </row>
    <row r="23" spans="1:13" x14ac:dyDescent="0.25">
      <c r="A23" s="7" t="str">
        <f t="shared" si="0"/>
        <v>0:16</v>
      </c>
      <c r="B23" s="7">
        <v>20</v>
      </c>
      <c r="C23" s="7">
        <v>16</v>
      </c>
      <c r="D23" s="7">
        <v>0</v>
      </c>
      <c r="E23" s="7">
        <v>0</v>
      </c>
      <c r="F23" s="7">
        <v>0.13706662945276299</v>
      </c>
      <c r="G23" s="7">
        <v>0.32092103115284698</v>
      </c>
      <c r="H23" s="7">
        <v>-0.19870690592840501</v>
      </c>
      <c r="I23" s="7">
        <v>-3.6375025201685202E-2</v>
      </c>
      <c r="J23" s="7">
        <v>-6.9552556696106396E-2</v>
      </c>
      <c r="K23" s="7">
        <v>0.38836152751300801</v>
      </c>
      <c r="L23" s="7">
        <v>0.39949834542720403</v>
      </c>
      <c r="M23" s="7">
        <v>3.6344523311962598E-2</v>
      </c>
    </row>
    <row r="24" spans="1:13" x14ac:dyDescent="0.25">
      <c r="A24" s="7" t="str">
        <f t="shared" si="0"/>
        <v>0:19</v>
      </c>
      <c r="B24" s="7">
        <v>21</v>
      </c>
      <c r="C24" s="7">
        <v>19</v>
      </c>
      <c r="D24" s="7">
        <v>0</v>
      </c>
      <c r="E24" s="7">
        <v>0</v>
      </c>
      <c r="F24" s="7">
        <v>-0.80055515414900902</v>
      </c>
      <c r="G24" s="7">
        <v>1.2761412607227101</v>
      </c>
      <c r="H24" s="7">
        <v>1.1564555305588</v>
      </c>
      <c r="I24" s="7">
        <v>-0.23700023351434599</v>
      </c>
      <c r="J24" s="7">
        <v>1.1560462436458701</v>
      </c>
      <c r="K24" s="7">
        <v>0.92859152189444505</v>
      </c>
      <c r="L24" s="7">
        <v>-0.72688673694521799</v>
      </c>
      <c r="M24" s="7">
        <v>3.6595202360915402E-2</v>
      </c>
    </row>
    <row r="25" spans="1:13" x14ac:dyDescent="0.25">
      <c r="A25" s="7" t="str">
        <f t="shared" si="0"/>
        <v>0:38</v>
      </c>
      <c r="B25" s="7">
        <v>22</v>
      </c>
      <c r="C25" s="7">
        <v>38</v>
      </c>
      <c r="D25" s="7">
        <v>0</v>
      </c>
      <c r="E25" s="7">
        <v>0</v>
      </c>
      <c r="F25" s="7">
        <v>6.0190086799992999E-2</v>
      </c>
      <c r="G25" s="7">
        <v>0.39924048789501798</v>
      </c>
      <c r="H25" s="7">
        <v>-8.7595789834403803E-2</v>
      </c>
      <c r="I25" s="7">
        <v>-5.2824485585190803E-2</v>
      </c>
      <c r="J25" s="7">
        <v>3.0935507998528799E-2</v>
      </c>
      <c r="K25" s="7">
        <v>-7.5564753007017496E-2</v>
      </c>
      <c r="L25" s="7">
        <v>0.32183135055443202</v>
      </c>
      <c r="M25" s="7">
        <v>3.6330281142567998E-2</v>
      </c>
    </row>
    <row r="26" spans="1:13" x14ac:dyDescent="0.25">
      <c r="A26" s="7" t="str">
        <f t="shared" si="0"/>
        <v>0:22</v>
      </c>
      <c r="B26" s="7">
        <v>23</v>
      </c>
      <c r="C26" s="7">
        <v>22</v>
      </c>
      <c r="D26" s="7">
        <v>0</v>
      </c>
      <c r="E26" s="7">
        <v>0</v>
      </c>
      <c r="F26" s="7">
        <v>-1.2118279564332799</v>
      </c>
      <c r="G26" s="7">
        <v>-1.4115946773718699</v>
      </c>
      <c r="H26" s="7">
        <v>1.57621860512275</v>
      </c>
      <c r="I26" s="7">
        <v>-1.7434923162912599</v>
      </c>
      <c r="J26" s="7">
        <v>-1.64730928032226</v>
      </c>
      <c r="K26" s="7">
        <v>-1.40893432741715</v>
      </c>
      <c r="L26" s="7">
        <v>-1.2561166899924501</v>
      </c>
      <c r="M26" s="7">
        <v>3.7555196615020402E-2</v>
      </c>
    </row>
    <row r="27" spans="1:13" x14ac:dyDescent="0.25">
      <c r="A27" s="7" t="str">
        <f t="shared" si="0"/>
        <v>0:46</v>
      </c>
      <c r="B27" s="7">
        <v>24</v>
      </c>
      <c r="C27" s="7">
        <v>46</v>
      </c>
      <c r="D27" s="7">
        <v>0</v>
      </c>
      <c r="E27" s="7">
        <v>0</v>
      </c>
      <c r="F27" s="7">
        <v>0.28551006969755899</v>
      </c>
      <c r="G27" s="7">
        <v>0.410011246009019</v>
      </c>
      <c r="H27" s="7">
        <v>0.37101166728735901</v>
      </c>
      <c r="I27" s="7">
        <v>0.47263861471372198</v>
      </c>
      <c r="J27" s="7">
        <v>-0.22615512943607599</v>
      </c>
      <c r="K27" s="7">
        <v>0.28322210805029702</v>
      </c>
      <c r="L27" s="7">
        <v>0.53589057542127705</v>
      </c>
      <c r="M27" s="7">
        <v>3.6394010850260103E-2</v>
      </c>
    </row>
    <row r="28" spans="1:13" x14ac:dyDescent="0.25">
      <c r="A28" s="7" t="str">
        <f t="shared" si="0"/>
        <v>0:25</v>
      </c>
      <c r="B28" s="7">
        <v>25</v>
      </c>
      <c r="C28" s="7">
        <v>25</v>
      </c>
      <c r="D28" s="7">
        <v>0</v>
      </c>
      <c r="E28" s="7">
        <v>0</v>
      </c>
      <c r="F28" s="7">
        <v>-0.507369004663762</v>
      </c>
      <c r="G28" s="7">
        <v>-0.40873229728426302</v>
      </c>
      <c r="H28" s="7">
        <v>0.65477810288640703</v>
      </c>
      <c r="I28" s="7">
        <v>-0.80718005708596097</v>
      </c>
      <c r="J28" s="7">
        <v>-0.71787705199630403</v>
      </c>
      <c r="K28" s="7">
        <v>-0.483959238777461</v>
      </c>
      <c r="L28" s="7">
        <v>-0.35012050025765901</v>
      </c>
      <c r="M28" s="7">
        <v>3.6429574551657302E-2</v>
      </c>
    </row>
    <row r="29" spans="1:13" x14ac:dyDescent="0.25">
      <c r="A29" s="7" t="str">
        <f t="shared" si="0"/>
        <v>0:39</v>
      </c>
      <c r="B29" s="7">
        <v>26</v>
      </c>
      <c r="C29" s="7">
        <v>39</v>
      </c>
      <c r="D29" s="7">
        <v>0</v>
      </c>
      <c r="E29" s="7">
        <v>0</v>
      </c>
      <c r="F29" s="7">
        <v>0.53685153537481001</v>
      </c>
      <c r="G29" s="7">
        <v>0.68376306262573705</v>
      </c>
      <c r="H29" s="7">
        <v>7.4731174682425294E-2</v>
      </c>
      <c r="I29" s="7">
        <v>-0.45481740006106502</v>
      </c>
      <c r="J29" s="7">
        <v>-7.1449447403911695E-2</v>
      </c>
      <c r="K29" s="7">
        <v>-0.105136335234707</v>
      </c>
      <c r="L29" s="7">
        <v>0.720127542663902</v>
      </c>
      <c r="M29" s="7">
        <v>3.6482092545774503E-2</v>
      </c>
    </row>
    <row r="30" spans="1:13" x14ac:dyDescent="0.25">
      <c r="A30" s="7" t="str">
        <f t="shared" si="0"/>
        <v>0:43</v>
      </c>
      <c r="B30" s="7">
        <v>27</v>
      </c>
      <c r="C30" s="7">
        <v>43</v>
      </c>
      <c r="D30" s="7">
        <v>0</v>
      </c>
      <c r="E30" s="7">
        <v>0</v>
      </c>
      <c r="F30" s="7">
        <v>0.96147001839026003</v>
      </c>
      <c r="G30" s="7">
        <v>0.44232352035102002</v>
      </c>
      <c r="H30" s="7">
        <v>1.74683403865265</v>
      </c>
      <c r="I30" s="7">
        <v>2.04902791561046</v>
      </c>
      <c r="J30" s="7">
        <v>-0.99742704173989105</v>
      </c>
      <c r="K30" s="7">
        <v>6.1786958702964898E-2</v>
      </c>
      <c r="L30" s="7">
        <v>0.88995905371098105</v>
      </c>
      <c r="M30" s="7">
        <v>3.6740057095097901E-2</v>
      </c>
    </row>
    <row r="31" spans="1:13" x14ac:dyDescent="0.25">
      <c r="A31" s="7" t="str">
        <f t="shared" si="0"/>
        <v>0:20</v>
      </c>
      <c r="B31" s="7">
        <v>28</v>
      </c>
      <c r="C31" s="7">
        <v>20</v>
      </c>
      <c r="D31" s="7">
        <v>0</v>
      </c>
      <c r="E31" s="7">
        <v>0</v>
      </c>
      <c r="F31" s="7">
        <v>-1.1103160909991701</v>
      </c>
      <c r="G31" s="7">
        <v>1.5917161741735899</v>
      </c>
      <c r="H31" s="7">
        <v>1.60415885107884</v>
      </c>
      <c r="I31" s="7">
        <v>-0.30328053285206302</v>
      </c>
      <c r="J31" s="7">
        <v>1.5609457876155299</v>
      </c>
      <c r="K31" s="7">
        <v>3.5283908820008199</v>
      </c>
      <c r="L31" s="7">
        <v>-1.1256302684253201</v>
      </c>
      <c r="M31" s="7">
        <v>3.7216658939757098E-2</v>
      </c>
    </row>
    <row r="32" spans="1:13" x14ac:dyDescent="0.25">
      <c r="A32" s="7" t="str">
        <f t="shared" si="0"/>
        <v>0:48</v>
      </c>
      <c r="B32" s="7">
        <v>29</v>
      </c>
      <c r="C32" s="7">
        <v>48</v>
      </c>
      <c r="D32" s="7">
        <v>0</v>
      </c>
      <c r="E32" s="7">
        <v>0</v>
      </c>
      <c r="F32" s="7">
        <v>-0.165129896097572</v>
      </c>
      <c r="G32" s="7">
        <v>0.38846972978101801</v>
      </c>
      <c r="H32" s="7">
        <v>-0.54620324695616396</v>
      </c>
      <c r="I32" s="7">
        <v>-0.57828758588410101</v>
      </c>
      <c r="J32" s="7">
        <v>0.28802614543313199</v>
      </c>
      <c r="K32" s="7">
        <v>-0.22811240706306199</v>
      </c>
      <c r="L32" s="7">
        <v>7.1665839141786494E-2</v>
      </c>
      <c r="M32" s="7">
        <v>3.6344129088794697E-2</v>
      </c>
    </row>
    <row r="33" spans="1:13" x14ac:dyDescent="0.25">
      <c r="A33" s="7" t="str">
        <f t="shared" si="0"/>
        <v>0:1</v>
      </c>
      <c r="B33" s="7">
        <v>30</v>
      </c>
      <c r="C33" s="7">
        <v>1</v>
      </c>
      <c r="D33" s="7">
        <v>0</v>
      </c>
      <c r="E33" s="7">
        <v>0</v>
      </c>
      <c r="F33" s="7">
        <v>1.4486777287128301</v>
      </c>
      <c r="G33" s="7">
        <v>-1.7396128932631201</v>
      </c>
      <c r="H33" s="7">
        <v>0.54664898140975804</v>
      </c>
      <c r="I33" s="7">
        <v>-0.17554512626667501</v>
      </c>
      <c r="J33" s="7">
        <v>2.0387921840733898</v>
      </c>
      <c r="K33" s="7">
        <v>0.78393955857762898</v>
      </c>
      <c r="L33" s="7">
        <v>0.92499040887776096</v>
      </c>
      <c r="M33" s="7">
        <v>3.7582757511443098E-2</v>
      </c>
    </row>
    <row r="34" spans="1:13" x14ac:dyDescent="0.25">
      <c r="A34" s="7" t="str">
        <f t="shared" si="0"/>
        <v>0:49</v>
      </c>
      <c r="B34" s="7">
        <v>31</v>
      </c>
      <c r="C34" s="7">
        <v>49</v>
      </c>
      <c r="D34" s="7">
        <v>0</v>
      </c>
      <c r="E34" s="7">
        <v>0</v>
      </c>
      <c r="F34" s="7">
        <v>-0.390449878995139</v>
      </c>
      <c r="G34" s="7">
        <v>0.37769897166701799</v>
      </c>
      <c r="H34" s="7">
        <v>-1.0048107040779199</v>
      </c>
      <c r="I34" s="7">
        <v>-1.10375068618301</v>
      </c>
      <c r="J34" s="7">
        <v>0.54511678286773702</v>
      </c>
      <c r="K34" s="7">
        <v>-0.14715822963985301</v>
      </c>
      <c r="L34" s="7">
        <v>-0.202404195215521</v>
      </c>
      <c r="M34" s="7">
        <v>3.63995098132349E-2</v>
      </c>
    </row>
    <row r="35" spans="1:13" x14ac:dyDescent="0.25">
      <c r="A35" s="7" t="str">
        <f t="shared" si="0"/>
        <v>0:3</v>
      </c>
      <c r="B35" s="7">
        <v>32</v>
      </c>
      <c r="C35" s="7">
        <v>3</v>
      </c>
      <c r="D35" s="7">
        <v>0</v>
      </c>
      <c r="E35" s="7">
        <v>0</v>
      </c>
      <c r="F35" s="7">
        <v>1.16310701279225</v>
      </c>
      <c r="G35" s="7">
        <v>-1.29971420574941</v>
      </c>
      <c r="H35" s="7">
        <v>0.41620364799393</v>
      </c>
      <c r="I35" s="7">
        <v>-0.15030513121035299</v>
      </c>
      <c r="J35" s="7">
        <v>1.6258356325388901</v>
      </c>
      <c r="K35" s="7">
        <v>0.230908534027982</v>
      </c>
      <c r="L35" s="7">
        <v>0.91777558032427398</v>
      </c>
      <c r="M35" s="7">
        <v>3.7097029307372797E-2</v>
      </c>
    </row>
    <row r="36" spans="1:13" x14ac:dyDescent="0.25">
      <c r="A36" s="7" t="str">
        <f t="shared" si="0"/>
        <v>0:14</v>
      </c>
      <c r="B36" s="7">
        <v>33</v>
      </c>
      <c r="C36" s="7">
        <v>14</v>
      </c>
      <c r="D36" s="7">
        <v>0</v>
      </c>
      <c r="E36" s="7">
        <v>0</v>
      </c>
      <c r="F36" s="7">
        <v>0.76918066634909299</v>
      </c>
      <c r="G36" s="7">
        <v>-0.32305730424693901</v>
      </c>
      <c r="H36" s="7">
        <v>-1.11231323777747</v>
      </c>
      <c r="I36" s="7">
        <v>9.8879949189509E-2</v>
      </c>
      <c r="J36" s="7">
        <v>-0.89581130926419905</v>
      </c>
      <c r="K36" s="7">
        <v>-0.13499559738028799</v>
      </c>
      <c r="L36" s="7">
        <v>0.834230994506171</v>
      </c>
      <c r="M36" s="7">
        <v>3.6557793538033699E-2</v>
      </c>
    </row>
    <row r="37" spans="1:13" x14ac:dyDescent="0.25">
      <c r="A37" s="7" t="str">
        <f t="shared" si="0"/>
        <v>0:12</v>
      </c>
      <c r="B37" s="7">
        <v>34</v>
      </c>
      <c r="C37" s="7">
        <v>12</v>
      </c>
      <c r="D37" s="7">
        <v>0</v>
      </c>
      <c r="E37" s="7">
        <v>0</v>
      </c>
      <c r="F37" s="7">
        <v>1.4070179382003101</v>
      </c>
      <c r="G37" s="7">
        <v>-0.97286629535791502</v>
      </c>
      <c r="H37" s="7">
        <v>-2.0341914689805298</v>
      </c>
      <c r="I37" s="7">
        <v>0.23535953805226101</v>
      </c>
      <c r="J37" s="7">
        <v>-1.7295511059136699</v>
      </c>
      <c r="K37" s="7">
        <v>-0.93696860900344903</v>
      </c>
      <c r="L37" s="7">
        <v>0.92508522745948996</v>
      </c>
      <c r="M37" s="7">
        <v>3.74952574266708E-2</v>
      </c>
    </row>
    <row r="38" spans="1:13" x14ac:dyDescent="0.25">
      <c r="A38" s="7" t="str">
        <f t="shared" si="0"/>
        <v>0:30</v>
      </c>
      <c r="B38" s="7">
        <v>35</v>
      </c>
      <c r="C38" s="7">
        <v>30</v>
      </c>
      <c r="D38" s="7">
        <v>0</v>
      </c>
      <c r="E38" s="7">
        <v>0</v>
      </c>
      <c r="F38" s="7">
        <v>0.43190959417331198</v>
      </c>
      <c r="G38" s="7">
        <v>0.92841753781823599</v>
      </c>
      <c r="H38" s="7">
        <v>-0.57380922882151497</v>
      </c>
      <c r="I38" s="7">
        <v>0.441236283839542</v>
      </c>
      <c r="J38" s="7">
        <v>0.52136591445781599</v>
      </c>
      <c r="K38" s="7">
        <v>-0.43645884819450798</v>
      </c>
      <c r="L38" s="7">
        <v>0.65075927354394003</v>
      </c>
      <c r="M38" s="7">
        <v>3.6449779241831001E-2</v>
      </c>
    </row>
    <row r="39" spans="1:13" x14ac:dyDescent="0.25">
      <c r="A39" s="7" t="str">
        <f t="shared" si="0"/>
        <v>0:6</v>
      </c>
      <c r="B39" s="7">
        <v>36</v>
      </c>
      <c r="C39" s="7">
        <v>6</v>
      </c>
      <c r="D39" s="7">
        <v>0</v>
      </c>
      <c r="E39" s="7">
        <v>0</v>
      </c>
      <c r="F39" s="7">
        <v>0.30639487788121</v>
      </c>
      <c r="G39" s="7">
        <v>1.99818369963062E-2</v>
      </c>
      <c r="H39" s="7">
        <v>2.4867653616485901E-2</v>
      </c>
      <c r="I39" s="7">
        <v>-7.4585147177189795E-2</v>
      </c>
      <c r="J39" s="7">
        <v>0.38696599651840702</v>
      </c>
      <c r="K39" s="7">
        <v>1.2405536877965899</v>
      </c>
      <c r="L39" s="7">
        <v>0.55352068769977303</v>
      </c>
      <c r="M39" s="7">
        <v>3.64021911127533E-2</v>
      </c>
    </row>
    <row r="40" spans="1:13" x14ac:dyDescent="0.25">
      <c r="A40" s="7" t="str">
        <f t="shared" si="0"/>
        <v>0:41</v>
      </c>
      <c r="B40" s="7">
        <v>37</v>
      </c>
      <c r="C40" s="7">
        <v>41</v>
      </c>
      <c r="D40" s="7">
        <v>0</v>
      </c>
      <c r="E40" s="7">
        <v>0</v>
      </c>
      <c r="F40" s="7">
        <v>1.4901744325244399</v>
      </c>
      <c r="G40" s="7">
        <v>1.25280821208717</v>
      </c>
      <c r="H40" s="7">
        <v>0.39938510371608399</v>
      </c>
      <c r="I40" s="7">
        <v>-1.2588032290128099</v>
      </c>
      <c r="J40" s="7">
        <v>-0.27621935820879201</v>
      </c>
      <c r="K40" s="7">
        <v>-0.484325045958167</v>
      </c>
      <c r="L40" s="7">
        <v>0.924821519489882</v>
      </c>
      <c r="M40" s="7">
        <v>3.7713731221832199E-2</v>
      </c>
    </row>
    <row r="41" spans="1:13" x14ac:dyDescent="0.25">
      <c r="A41" s="7" t="str">
        <f t="shared" si="0"/>
        <v>0:35</v>
      </c>
      <c r="B41" s="7">
        <v>38</v>
      </c>
      <c r="C41" s="7">
        <v>35</v>
      </c>
      <c r="D41" s="7">
        <v>0</v>
      </c>
      <c r="E41" s="7">
        <v>0</v>
      </c>
      <c r="F41" s="7">
        <v>-1.3697942589244501</v>
      </c>
      <c r="G41" s="7">
        <v>-0.45432723629713601</v>
      </c>
      <c r="H41" s="7">
        <v>-0.57457668338489098</v>
      </c>
      <c r="I41" s="7">
        <v>1.1531542578424301</v>
      </c>
      <c r="J41" s="7">
        <v>0.33809037420584998</v>
      </c>
      <c r="K41" s="7">
        <v>4.4281096879439097E-2</v>
      </c>
      <c r="L41" s="7">
        <v>-1.45979162282726</v>
      </c>
      <c r="M41" s="7">
        <v>3.8204292256799603E-2</v>
      </c>
    </row>
    <row r="42" spans="1:13" x14ac:dyDescent="0.25">
      <c r="A42" s="7" t="str">
        <f t="shared" si="0"/>
        <v>0:47</v>
      </c>
      <c r="B42" s="7">
        <v>39</v>
      </c>
      <c r="C42" s="7">
        <v>47</v>
      </c>
      <c r="D42" s="7">
        <v>0</v>
      </c>
      <c r="E42" s="7">
        <v>0</v>
      </c>
      <c r="F42" s="7">
        <v>6.0190086799992999E-2</v>
      </c>
      <c r="G42" s="7">
        <v>0.39924048789501798</v>
      </c>
      <c r="H42" s="7">
        <v>-8.7595789834403803E-2</v>
      </c>
      <c r="I42" s="7">
        <v>-5.2824485585190803E-2</v>
      </c>
      <c r="J42" s="7">
        <v>3.0935507998528799E-2</v>
      </c>
      <c r="K42" s="7">
        <v>-7.5564753007017496E-2</v>
      </c>
      <c r="L42" s="7">
        <v>0.32183135055443202</v>
      </c>
      <c r="M42" s="7">
        <v>3.6330281142567998E-2</v>
      </c>
    </row>
    <row r="43" spans="1:13" x14ac:dyDescent="0.25">
      <c r="A43" s="7" t="str">
        <f t="shared" si="0"/>
        <v>0:10</v>
      </c>
      <c r="B43" s="7">
        <v>40</v>
      </c>
      <c r="C43" s="7">
        <v>10</v>
      </c>
      <c r="D43" s="7">
        <v>0</v>
      </c>
      <c r="E43" s="7">
        <v>0</v>
      </c>
      <c r="F43" s="7">
        <v>-0.83588797295040995</v>
      </c>
      <c r="G43" s="7">
        <v>1.77957656725574</v>
      </c>
      <c r="H43" s="7">
        <v>-0.496913674176787</v>
      </c>
      <c r="I43" s="7">
        <v>2.63748319122954E-2</v>
      </c>
      <c r="J43" s="7">
        <v>-1.26486019103658</v>
      </c>
      <c r="K43" s="7">
        <v>1.84805147938311</v>
      </c>
      <c r="L43" s="7">
        <v>-0.77244860522979697</v>
      </c>
      <c r="M43" s="7">
        <v>3.6636389722029102E-2</v>
      </c>
    </row>
    <row r="44" spans="1:13" x14ac:dyDescent="0.25">
      <c r="A44" s="7" t="str">
        <f t="shared" si="0"/>
        <v>0:13</v>
      </c>
      <c r="B44" s="7">
        <v>41</v>
      </c>
      <c r="C44" s="7">
        <v>13</v>
      </c>
      <c r="D44" s="7">
        <v>0</v>
      </c>
      <c r="E44" s="7">
        <v>0</v>
      </c>
      <c r="F44" s="7">
        <v>1.08737997429819</v>
      </c>
      <c r="G44" s="7">
        <v>-0.647228970588269</v>
      </c>
      <c r="H44" s="7">
        <v>-1.5722126950963899</v>
      </c>
      <c r="I44" s="7">
        <v>0.166965827268198</v>
      </c>
      <c r="J44" s="7">
        <v>-1.31174094839223</v>
      </c>
      <c r="K44" s="7">
        <v>-1.08692290168662</v>
      </c>
      <c r="L44" s="7">
        <v>0.91039834669823005</v>
      </c>
      <c r="M44" s="7">
        <v>3.6952134055727497E-2</v>
      </c>
    </row>
    <row r="45" spans="1:13" x14ac:dyDescent="0.25">
      <c r="A45" s="7" t="str">
        <f t="shared" si="0"/>
        <v>0:45</v>
      </c>
      <c r="B45" s="7">
        <v>42</v>
      </c>
      <c r="C45" s="7">
        <v>45</v>
      </c>
      <c r="D45" s="7">
        <v>0</v>
      </c>
      <c r="E45" s="7">
        <v>0</v>
      </c>
      <c r="F45" s="7">
        <v>0.51083005259512604</v>
      </c>
      <c r="G45" s="7">
        <v>0.42078200412301903</v>
      </c>
      <c r="H45" s="7">
        <v>0.829619124409123</v>
      </c>
      <c r="I45" s="7">
        <v>0.998101715012635</v>
      </c>
      <c r="J45" s="7">
        <v>-0.48324576687068099</v>
      </c>
      <c r="K45" s="7">
        <v>0.50251108272829803</v>
      </c>
      <c r="L45" s="7">
        <v>0.70396203040188199</v>
      </c>
      <c r="M45" s="7">
        <v>3.64748098666135E-2</v>
      </c>
    </row>
    <row r="46" spans="1:13" x14ac:dyDescent="0.25">
      <c r="A46" s="7" t="str">
        <f t="shared" si="0"/>
        <v>0:36</v>
      </c>
      <c r="B46" s="7">
        <v>43</v>
      </c>
      <c r="C46" s="7">
        <v>36</v>
      </c>
      <c r="D46" s="7">
        <v>0</v>
      </c>
      <c r="E46" s="7">
        <v>0</v>
      </c>
      <c r="F46" s="7">
        <v>-0.89313281034963998</v>
      </c>
      <c r="G46" s="7">
        <v>-0.16980466156641699</v>
      </c>
      <c r="H46" s="7">
        <v>-0.412249718868062</v>
      </c>
      <c r="I46" s="7">
        <v>0.75116134336655904</v>
      </c>
      <c r="J46" s="7">
        <v>0.23570541880341001</v>
      </c>
      <c r="K46" s="7">
        <v>0.24431570828921001</v>
      </c>
      <c r="L46" s="7">
        <v>-0.84623293450356096</v>
      </c>
      <c r="M46" s="7">
        <v>3.6717867896226698E-2</v>
      </c>
    </row>
    <row r="47" spans="1:13" x14ac:dyDescent="0.25">
      <c r="A47" s="7" t="str">
        <f t="shared" si="0"/>
        <v>0:29</v>
      </c>
      <c r="B47" s="7">
        <v>44</v>
      </c>
      <c r="C47" s="7">
        <v>29</v>
      </c>
      <c r="D47" s="7">
        <v>0</v>
      </c>
      <c r="E47" s="7">
        <v>0</v>
      </c>
      <c r="F47" s="7">
        <v>0.19708994182232201</v>
      </c>
      <c r="G47" s="7">
        <v>0.594130075281877</v>
      </c>
      <c r="H47" s="7">
        <v>-0.26666239243913198</v>
      </c>
      <c r="I47" s="7">
        <v>0.129132195096994</v>
      </c>
      <c r="J47" s="7">
        <v>0.211555169358914</v>
      </c>
      <c r="K47" s="7">
        <v>-5.8160787941283501E-2</v>
      </c>
      <c r="L47" s="7">
        <v>0.45691171104546402</v>
      </c>
      <c r="M47" s="7">
        <v>3.6361861608639301E-2</v>
      </c>
    </row>
    <row r="48" spans="1:13" x14ac:dyDescent="0.25">
      <c r="A48" s="7" t="str">
        <f t="shared" si="0"/>
        <v>0:18</v>
      </c>
      <c r="B48" s="7">
        <v>45</v>
      </c>
      <c r="C48" s="7">
        <v>18</v>
      </c>
      <c r="D48" s="7">
        <v>0</v>
      </c>
      <c r="E48" s="7">
        <v>0</v>
      </c>
      <c r="F48" s="7">
        <v>-0.48940787610775999</v>
      </c>
      <c r="G48" s="7">
        <v>0.95915398551363695</v>
      </c>
      <c r="H48" s="7">
        <v>0.70674850498501995</v>
      </c>
      <c r="I48" s="7">
        <v>-0.170423295387815</v>
      </c>
      <c r="J48" s="7">
        <v>0.74933456376985597</v>
      </c>
      <c r="K48" s="7">
        <v>-0.74100342215099901</v>
      </c>
      <c r="L48" s="7">
        <v>-0.32727173557182698</v>
      </c>
      <c r="M48" s="7">
        <v>3.6424698314422202E-2</v>
      </c>
    </row>
    <row r="49" spans="1:13" x14ac:dyDescent="0.25">
      <c r="A49" s="7" t="str">
        <f t="shared" si="0"/>
        <v>0:31</v>
      </c>
      <c r="B49" s="7">
        <v>46</v>
      </c>
      <c r="C49" s="7">
        <v>31</v>
      </c>
      <c r="D49" s="7">
        <v>0</v>
      </c>
      <c r="E49" s="7">
        <v>0</v>
      </c>
      <c r="F49" s="7">
        <v>0.66672924124085897</v>
      </c>
      <c r="G49" s="7">
        <v>1.26270499283312</v>
      </c>
      <c r="H49" s="7">
        <v>-0.88095605829309398</v>
      </c>
      <c r="I49" s="7">
        <v>0.75334036555974604</v>
      </c>
      <c r="J49" s="7">
        <v>0.83117665258597495</v>
      </c>
      <c r="K49" s="7">
        <v>-1.3062203288086101</v>
      </c>
      <c r="L49" s="7">
        <v>0.79055405496509901</v>
      </c>
      <c r="M49" s="7">
        <v>3.6516889343634597E-2</v>
      </c>
    </row>
    <row r="50" spans="1:13" x14ac:dyDescent="0.25">
      <c r="A50" s="7" t="str">
        <f t="shared" si="0"/>
        <v>0:5</v>
      </c>
      <c r="B50" s="7">
        <v>47</v>
      </c>
      <c r="C50" s="7">
        <v>5</v>
      </c>
      <c r="D50" s="7">
        <v>0</v>
      </c>
      <c r="E50" s="7">
        <v>0</v>
      </c>
      <c r="F50" s="7">
        <v>0.591965587376445</v>
      </c>
      <c r="G50" s="7">
        <v>-0.41991684061969198</v>
      </c>
      <c r="H50" s="7">
        <v>0.15531298409729399</v>
      </c>
      <c r="I50" s="7">
        <v>-9.9825141665611197E-2</v>
      </c>
      <c r="J50" s="7">
        <v>0.79992253876139396</v>
      </c>
      <c r="K50" s="7">
        <v>1.3973079728480899</v>
      </c>
      <c r="L50" s="7">
        <v>0.75209825023001997</v>
      </c>
      <c r="M50" s="7">
        <v>3.6496551882317901E-2</v>
      </c>
    </row>
    <row r="51" spans="1:13" x14ac:dyDescent="0.25">
      <c r="A51" s="7" t="str">
        <f t="shared" si="0"/>
        <v>0:33</v>
      </c>
      <c r="B51" s="7">
        <v>48</v>
      </c>
      <c r="C51" s="7">
        <v>33</v>
      </c>
      <c r="D51" s="7">
        <v>0</v>
      </c>
      <c r="E51" s="7">
        <v>0</v>
      </c>
      <c r="F51" s="7">
        <v>-2.32311715607409</v>
      </c>
      <c r="G51" s="7">
        <v>-1.0233723857585699</v>
      </c>
      <c r="H51" s="7">
        <v>-0.89923061241854996</v>
      </c>
      <c r="I51" s="7">
        <v>1.9571400867941799</v>
      </c>
      <c r="J51" s="7">
        <v>0.54286028501073103</v>
      </c>
      <c r="K51" s="7">
        <v>0.43368048911380302</v>
      </c>
      <c r="L51" s="7">
        <v>-2.7438546995656101</v>
      </c>
      <c r="M51" s="7">
        <v>4.4402542017200203E-2</v>
      </c>
    </row>
    <row r="52" spans="1:13" x14ac:dyDescent="0.25">
      <c r="A52" s="7" t="str">
        <f t="shared" si="0"/>
        <v>0:28</v>
      </c>
      <c r="B52" s="7">
        <v>49</v>
      </c>
      <c r="C52" s="7">
        <v>28</v>
      </c>
      <c r="D52" s="7">
        <v>0</v>
      </c>
      <c r="E52" s="7">
        <v>0</v>
      </c>
      <c r="F52" s="7">
        <v>6.0190916300404303E-2</v>
      </c>
      <c r="G52" s="7">
        <v>0.39924166876546502</v>
      </c>
      <c r="H52" s="7">
        <v>-8.7596874830589394E-2</v>
      </c>
      <c r="I52" s="7">
        <v>-5.2823383077511499E-2</v>
      </c>
      <c r="J52" s="7">
        <v>3.09366024049718E-2</v>
      </c>
      <c r="K52" s="7">
        <v>-7.5742970329549394E-2</v>
      </c>
      <c r="L52" s="7">
        <v>0.32183221221021002</v>
      </c>
      <c r="M52" s="7">
        <v>3.6330281242019702E-2</v>
      </c>
    </row>
    <row r="53" spans="1:13" x14ac:dyDescent="0.25">
      <c r="A53" s="7" t="str">
        <f t="shared" si="0"/>
        <v>0:15</v>
      </c>
      <c r="B53" s="7">
        <v>50</v>
      </c>
      <c r="C53" s="7">
        <v>15</v>
      </c>
      <c r="D53" s="7">
        <v>0</v>
      </c>
      <c r="E53" s="7">
        <v>0</v>
      </c>
      <c r="F53" s="7">
        <v>0.45241478287680797</v>
      </c>
      <c r="G53" s="7">
        <v>-3.4596666691246499E-4</v>
      </c>
      <c r="H53" s="7">
        <v>-0.65448553587262503</v>
      </c>
      <c r="I53" s="7">
        <v>3.1100784424536999E-2</v>
      </c>
      <c r="J53" s="7">
        <v>-0.48175535028085897</v>
      </c>
      <c r="K53" s="7">
        <v>1.31706081379491</v>
      </c>
      <c r="L53" s="7">
        <v>0.66518255126396697</v>
      </c>
      <c r="M53" s="7">
        <v>3.6456737525565101E-2</v>
      </c>
    </row>
    <row r="54" spans="1:13" x14ac:dyDescent="0.25">
      <c r="A54" s="7" t="str">
        <f t="shared" si="0"/>
        <v>0:21</v>
      </c>
      <c r="B54" s="7">
        <v>51</v>
      </c>
      <c r="C54" s="7">
        <v>21</v>
      </c>
      <c r="D54" s="7">
        <v>0</v>
      </c>
      <c r="E54" s="7">
        <v>0</v>
      </c>
      <c r="F54" s="7">
        <v>-1.44664760350083</v>
      </c>
      <c r="G54" s="7">
        <v>-1.7458821323867599</v>
      </c>
      <c r="H54" s="7">
        <v>1.88336543459433</v>
      </c>
      <c r="I54" s="7">
        <v>-2.0555963980114602</v>
      </c>
      <c r="J54" s="7">
        <v>-1.9571200184504201</v>
      </c>
      <c r="K54" s="7">
        <v>-1.76131651086079</v>
      </c>
      <c r="L54" s="7">
        <v>-1.5594703076849099</v>
      </c>
      <c r="M54" s="7">
        <v>3.8572815523562398E-2</v>
      </c>
    </row>
    <row r="55" spans="1:13" x14ac:dyDescent="0.25">
      <c r="A55" s="7" t="str">
        <f t="shared" si="0"/>
        <v>1:32</v>
      </c>
      <c r="B55" s="7">
        <v>52</v>
      </c>
      <c r="C55" s="7">
        <v>32</v>
      </c>
      <c r="D55" s="7">
        <v>1</v>
      </c>
      <c r="E55" s="7">
        <v>0</v>
      </c>
      <c r="F55" s="7">
        <v>0.24126494566399501</v>
      </c>
      <c r="G55" s="7">
        <v>2.33349302147978</v>
      </c>
      <c r="H55" s="7">
        <v>-3.3663091055294303E-2</v>
      </c>
      <c r="I55" s="7">
        <v>-0.15605872609417701</v>
      </c>
      <c r="J55" s="7">
        <v>-3.3360482467792099</v>
      </c>
      <c r="K55" s="7">
        <v>0.267161581835065</v>
      </c>
      <c r="L55" s="7">
        <v>0.241356682243349</v>
      </c>
      <c r="M55" s="7">
        <v>1.01074155634924E-2</v>
      </c>
    </row>
    <row r="56" spans="1:13" x14ac:dyDescent="0.25">
      <c r="A56" s="7" t="str">
        <f t="shared" si="0"/>
        <v>1:23</v>
      </c>
      <c r="B56" s="7">
        <v>53</v>
      </c>
      <c r="C56" s="7">
        <v>23</v>
      </c>
      <c r="D56" s="7">
        <v>1</v>
      </c>
      <c r="E56" s="7">
        <v>0</v>
      </c>
      <c r="F56" s="7">
        <v>0.17956679896389899</v>
      </c>
      <c r="G56" s="7">
        <v>0.50380514508359697</v>
      </c>
      <c r="H56" s="7">
        <v>2.5650963037721599</v>
      </c>
      <c r="I56" s="7">
        <v>-0.28467771760132499</v>
      </c>
      <c r="J56" s="7">
        <v>0.78525759802675599</v>
      </c>
      <c r="K56" s="7">
        <v>-4.0629244023651701E-2</v>
      </c>
      <c r="L56" s="7">
        <v>0.179658848210237</v>
      </c>
      <c r="M56" s="7">
        <v>1.0109150465138401E-2</v>
      </c>
    </row>
    <row r="57" spans="1:13" x14ac:dyDescent="0.25">
      <c r="A57" s="7" t="str">
        <f t="shared" si="0"/>
        <v>1:44</v>
      </c>
      <c r="B57" s="7">
        <v>54</v>
      </c>
      <c r="C57" s="7">
        <v>44</v>
      </c>
      <c r="D57" s="7">
        <v>1</v>
      </c>
      <c r="E57" s="7">
        <v>0</v>
      </c>
      <c r="F57" s="7">
        <v>0.22915182099892401</v>
      </c>
      <c r="G57" s="7">
        <v>-1.9557135807112001</v>
      </c>
      <c r="H57" s="7">
        <v>0.42078416464460799</v>
      </c>
      <c r="I57" s="7">
        <v>5.2462447835490401E-2</v>
      </c>
      <c r="J57" s="7">
        <v>-1.0953959723379101</v>
      </c>
      <c r="K57" s="7">
        <v>1.0781463483751899E-2</v>
      </c>
      <c r="L57" s="7">
        <v>0.22924376226728699</v>
      </c>
      <c r="M57" s="7">
        <v>1.01076244566678E-2</v>
      </c>
    </row>
    <row r="58" spans="1:13" x14ac:dyDescent="0.25">
      <c r="A58" s="7" t="str">
        <f t="shared" si="0"/>
        <v>1:26</v>
      </c>
      <c r="B58" s="7">
        <v>55</v>
      </c>
      <c r="C58" s="7">
        <v>26</v>
      </c>
      <c r="D58" s="7">
        <v>1</v>
      </c>
      <c r="E58" s="7">
        <v>0</v>
      </c>
      <c r="F58" s="7">
        <v>0.21295082454092201</v>
      </c>
      <c r="G58" s="7">
        <v>9.0958771585949103E-2</v>
      </c>
      <c r="H58" s="7">
        <v>0.65835881234354998</v>
      </c>
      <c r="I58" s="7">
        <v>2.73625235117309E-2</v>
      </c>
      <c r="J58" s="7">
        <v>0.35282352775361098</v>
      </c>
      <c r="K58" s="7">
        <v>-5.1729393350214502E-2</v>
      </c>
      <c r="L58" s="7">
        <v>0.21304292923014101</v>
      </c>
      <c r="M58" s="7">
        <v>1.0108006441519201E-2</v>
      </c>
    </row>
    <row r="59" spans="1:13" x14ac:dyDescent="0.25">
      <c r="A59" s="7" t="str">
        <f t="shared" si="0"/>
        <v>1:9</v>
      </c>
      <c r="B59" s="7">
        <v>56</v>
      </c>
      <c r="C59" s="7">
        <v>9</v>
      </c>
      <c r="D59" s="7">
        <v>1</v>
      </c>
      <c r="E59" s="7">
        <v>0</v>
      </c>
      <c r="F59" s="7">
        <v>1.6828877991818501</v>
      </c>
      <c r="G59" s="7">
        <v>-9.9810209126180702E-2</v>
      </c>
      <c r="H59" s="7">
        <v>-0.21239760141883801</v>
      </c>
      <c r="I59" s="7">
        <v>0.21567961771056601</v>
      </c>
      <c r="J59" s="7">
        <v>0.154668157667568</v>
      </c>
      <c r="K59" s="7">
        <v>-4.3149320003449797E-3</v>
      </c>
      <c r="L59" s="7">
        <v>1.6822648735760499</v>
      </c>
      <c r="M59" s="7">
        <v>1.1033952958387499E-2</v>
      </c>
    </row>
    <row r="60" spans="1:13" x14ac:dyDescent="0.25">
      <c r="A60" s="7" t="str">
        <f t="shared" si="0"/>
        <v>1:0</v>
      </c>
      <c r="B60" s="7">
        <v>57</v>
      </c>
      <c r="C60" s="7">
        <v>0</v>
      </c>
      <c r="D60" s="7">
        <v>1</v>
      </c>
      <c r="E60" s="7">
        <v>0</v>
      </c>
      <c r="F60" s="7">
        <v>-3.75872347001172</v>
      </c>
      <c r="G60" s="7">
        <v>-0.11564714510453999</v>
      </c>
      <c r="H60" s="7">
        <v>-0.32413328608452402</v>
      </c>
      <c r="I60" s="7">
        <v>6.25160713403623E-2</v>
      </c>
      <c r="J60" s="7">
        <v>0.13185025376064299</v>
      </c>
      <c r="K60" s="7">
        <v>-5.5816201435066E-2</v>
      </c>
      <c r="L60" s="7">
        <v>-3.7585729131242198</v>
      </c>
      <c r="M60" s="7">
        <v>1.22550265305095E-2</v>
      </c>
    </row>
    <row r="61" spans="1:13" x14ac:dyDescent="0.25">
      <c r="A61" s="7" t="str">
        <f t="shared" si="0"/>
        <v>1:7</v>
      </c>
      <c r="B61" s="7">
        <v>58</v>
      </c>
      <c r="C61" s="7">
        <v>7</v>
      </c>
      <c r="D61" s="7">
        <v>1</v>
      </c>
      <c r="E61" s="7">
        <v>0</v>
      </c>
      <c r="F61" s="7">
        <v>0.32248498188345798</v>
      </c>
      <c r="G61" s="7">
        <v>-0.10376944312076999</v>
      </c>
      <c r="H61" s="7">
        <v>-0.24033152258526</v>
      </c>
      <c r="I61" s="7">
        <v>0.17738873111801501</v>
      </c>
      <c r="J61" s="7">
        <v>0.14896368169083701</v>
      </c>
      <c r="K61" s="7">
        <v>-7.0852988441310993E-2</v>
      </c>
      <c r="L61" s="7">
        <v>0.322573471908981</v>
      </c>
      <c r="M61" s="7">
        <v>1.0107819826143101E-2</v>
      </c>
    </row>
    <row r="62" spans="1:13" x14ac:dyDescent="0.25">
      <c r="A62" s="7" t="str">
        <f t="shared" si="0"/>
        <v>1:11</v>
      </c>
      <c r="B62" s="7">
        <v>59</v>
      </c>
      <c r="C62" s="7">
        <v>11</v>
      </c>
      <c r="D62" s="7">
        <v>1</v>
      </c>
      <c r="E62" s="7">
        <v>0</v>
      </c>
      <c r="F62" s="7">
        <v>0.35387112114085401</v>
      </c>
      <c r="G62" s="7">
        <v>-0.24360370974053899</v>
      </c>
      <c r="H62" s="7">
        <v>-0.915120184837803</v>
      </c>
      <c r="I62" s="7">
        <v>-3.8021319270473102</v>
      </c>
      <c r="J62" s="7">
        <v>0.38865830356585801</v>
      </c>
      <c r="K62" s="7">
        <v>0.128074876528427</v>
      </c>
      <c r="L62" s="7">
        <v>0.35395745612186102</v>
      </c>
      <c r="M62" s="7">
        <v>1.01088776800857E-2</v>
      </c>
    </row>
    <row r="63" spans="1:13" x14ac:dyDescent="0.25">
      <c r="A63" s="7" t="str">
        <f t="shared" si="0"/>
        <v>1:17</v>
      </c>
      <c r="B63" s="7">
        <v>60</v>
      </c>
      <c r="C63" s="7">
        <v>17</v>
      </c>
      <c r="D63" s="7">
        <v>1</v>
      </c>
      <c r="E63" s="7">
        <v>0</v>
      </c>
      <c r="F63" s="7">
        <v>0.21093143904275999</v>
      </c>
      <c r="G63" s="7">
        <v>-8.4206549702692896E-2</v>
      </c>
      <c r="H63" s="7">
        <v>-0.146623165605234</v>
      </c>
      <c r="I63" s="7">
        <v>0.73998156208780796</v>
      </c>
      <c r="J63" s="7">
        <v>0.114446949902222</v>
      </c>
      <c r="K63" s="7">
        <v>-3.6270868289446201E-2</v>
      </c>
      <c r="L63" s="7">
        <v>0.211023555326391</v>
      </c>
      <c r="M63" s="7">
        <v>1.01080621600276E-2</v>
      </c>
    </row>
    <row r="64" spans="1:13" x14ac:dyDescent="0.25">
      <c r="A64" s="7" t="str">
        <f t="shared" si="0"/>
        <v>1:37</v>
      </c>
      <c r="B64" s="7">
        <v>61</v>
      </c>
      <c r="C64" s="7">
        <v>37</v>
      </c>
      <c r="D64" s="7">
        <v>1</v>
      </c>
      <c r="E64" s="7">
        <v>0</v>
      </c>
      <c r="F64" s="7">
        <v>0.230810168208052</v>
      </c>
      <c r="G64" s="7">
        <v>0.30221355913133602</v>
      </c>
      <c r="H64" s="7">
        <v>-0.20749123867921601</v>
      </c>
      <c r="I64" s="7">
        <v>0.119614822000414</v>
      </c>
      <c r="J64" s="7">
        <v>-0.43219929057716799</v>
      </c>
      <c r="K64" s="7">
        <v>-3.2054254835799899E-2</v>
      </c>
      <c r="L64" s="7">
        <v>0.230902085633715</v>
      </c>
      <c r="M64" s="7">
        <v>1.0107591950959701E-2</v>
      </c>
    </row>
    <row r="65" spans="1:13" x14ac:dyDescent="0.25">
      <c r="A65" s="7" t="str">
        <f t="shared" si="0"/>
        <v>1:2</v>
      </c>
      <c r="B65" s="7">
        <v>62</v>
      </c>
      <c r="C65" s="7">
        <v>2</v>
      </c>
      <c r="D65" s="7">
        <v>1</v>
      </c>
      <c r="E65" s="7">
        <v>0</v>
      </c>
      <c r="F65" s="7">
        <v>-2.3983206527133301</v>
      </c>
      <c r="G65" s="7">
        <v>-0.11168791110994999</v>
      </c>
      <c r="H65" s="7">
        <v>-0.296199364918102</v>
      </c>
      <c r="I65" s="7">
        <v>0.100806957932913</v>
      </c>
      <c r="J65" s="7">
        <v>0.13755472973737401</v>
      </c>
      <c r="K65" s="7">
        <v>4.61902974967228E-2</v>
      </c>
      <c r="L65" s="7">
        <v>-2.3987584591814</v>
      </c>
      <c r="M65" s="7">
        <v>1.06434189115188E-2</v>
      </c>
    </row>
    <row r="66" spans="1:13" x14ac:dyDescent="0.25">
      <c r="A66" s="7" t="str">
        <f t="shared" si="0"/>
        <v>1:51</v>
      </c>
      <c r="B66" s="7">
        <v>63</v>
      </c>
      <c r="C66" s="7">
        <v>51</v>
      </c>
      <c r="D66" s="7">
        <v>1</v>
      </c>
      <c r="E66" s="7">
        <v>0</v>
      </c>
      <c r="F66" s="7">
        <v>0.22814240167411501</v>
      </c>
      <c r="G66" s="7">
        <v>2.3648526631587701</v>
      </c>
      <c r="H66" s="7">
        <v>-1.12631157866881</v>
      </c>
      <c r="I66" s="7">
        <v>0.33779897666445402</v>
      </c>
      <c r="J66" s="7">
        <v>1.8071924646647699</v>
      </c>
      <c r="K66" s="7">
        <v>-6.3453306303992693E-2</v>
      </c>
      <c r="L66" s="7">
        <v>0.22823435680038501</v>
      </c>
      <c r="M66" s="7">
        <v>1.01076449048416E-2</v>
      </c>
    </row>
    <row r="67" spans="1:13" x14ac:dyDescent="0.25">
      <c r="A67" s="7" t="str">
        <f t="shared" si="0"/>
        <v>1:27</v>
      </c>
      <c r="B67" s="7">
        <v>64</v>
      </c>
      <c r="C67" s="7">
        <v>27</v>
      </c>
      <c r="D67" s="7">
        <v>1</v>
      </c>
      <c r="E67" s="7">
        <v>0</v>
      </c>
      <c r="F67" s="7">
        <v>0.22407883323351599</v>
      </c>
      <c r="G67" s="7">
        <v>-4.6656688310832098E-2</v>
      </c>
      <c r="H67" s="7">
        <v>2.2779639000325098E-2</v>
      </c>
      <c r="I67" s="7">
        <v>0.13137593877628401</v>
      </c>
      <c r="J67" s="7">
        <v>0.20867883550039301</v>
      </c>
      <c r="K67" s="7">
        <v>-6.6866433186179505E-2</v>
      </c>
      <c r="L67" s="7">
        <v>0.22417083919572101</v>
      </c>
      <c r="M67" s="7">
        <v>1.01077315560498E-2</v>
      </c>
    </row>
    <row r="68" spans="1:13" x14ac:dyDescent="0.25">
      <c r="A68" s="7" t="str">
        <f t="shared" ref="A68:A131" si="1">D68 &amp; ":" &amp;C68</f>
        <v>1:34</v>
      </c>
      <c r="B68" s="7">
        <v>65</v>
      </c>
      <c r="C68" s="7">
        <v>34</v>
      </c>
      <c r="D68" s="7">
        <v>1</v>
      </c>
      <c r="E68" s="7">
        <v>0</v>
      </c>
      <c r="F68" s="7">
        <v>0.23708303468161701</v>
      </c>
      <c r="G68" s="7">
        <v>1.5209812365404001</v>
      </c>
      <c r="H68" s="7">
        <v>-0.103194350104863</v>
      </c>
      <c r="I68" s="7">
        <v>-4.5789306856340597E-2</v>
      </c>
      <c r="J68" s="7">
        <v>-2.17450866429839</v>
      </c>
      <c r="K68" s="7">
        <v>0.14220202880303401</v>
      </c>
      <c r="L68" s="7">
        <v>0.237174849993607</v>
      </c>
      <c r="M68" s="7">
        <v>1.0107480193513501E-2</v>
      </c>
    </row>
    <row r="69" spans="1:13" x14ac:dyDescent="0.25">
      <c r="A69" s="7" t="str">
        <f t="shared" si="1"/>
        <v>1:8</v>
      </c>
      <c r="B69" s="7">
        <v>66</v>
      </c>
      <c r="C69" s="7">
        <v>8</v>
      </c>
      <c r="D69" s="7">
        <v>1</v>
      </c>
      <c r="E69" s="7">
        <v>0</v>
      </c>
      <c r="F69" s="7">
        <v>1.00268638288039</v>
      </c>
      <c r="G69" s="7">
        <v>-0.101789826145746</v>
      </c>
      <c r="H69" s="7">
        <v>-0.226364562159177</v>
      </c>
      <c r="I69" s="7">
        <v>0.19653417419890501</v>
      </c>
      <c r="J69" s="7">
        <v>0.15181591964711399</v>
      </c>
      <c r="K69" s="7">
        <v>-3.7604988348049498E-2</v>
      </c>
      <c r="L69" s="7">
        <v>1.0025954395969101</v>
      </c>
      <c r="M69" s="7">
        <v>1.02946685479702E-2</v>
      </c>
    </row>
    <row r="70" spans="1:13" x14ac:dyDescent="0.25">
      <c r="A70" s="7" t="str">
        <f t="shared" si="1"/>
        <v>1:50</v>
      </c>
      <c r="B70" s="7">
        <v>67</v>
      </c>
      <c r="C70" s="7">
        <v>50</v>
      </c>
      <c r="D70" s="7">
        <v>1</v>
      </c>
      <c r="E70" s="7">
        <v>0</v>
      </c>
      <c r="F70" s="7">
        <v>0.228286604434802</v>
      </c>
      <c r="G70" s="7">
        <v>1.7476289140344901</v>
      </c>
      <c r="H70" s="7">
        <v>-0.90529790105260899</v>
      </c>
      <c r="I70" s="7">
        <v>0.297036615403174</v>
      </c>
      <c r="J70" s="7">
        <v>1.39253697366439</v>
      </c>
      <c r="K70" s="7">
        <v>-6.7304018339339799E-2</v>
      </c>
      <c r="L70" s="7">
        <v>0.22837855762918399</v>
      </c>
      <c r="M70" s="7">
        <v>1.01076419579676E-2</v>
      </c>
    </row>
    <row r="71" spans="1:13" x14ac:dyDescent="0.25">
      <c r="A71" s="7" t="str">
        <f t="shared" si="1"/>
        <v>1:4</v>
      </c>
      <c r="B71" s="7">
        <v>68</v>
      </c>
      <c r="C71" s="7">
        <v>4</v>
      </c>
      <c r="D71" s="7">
        <v>1</v>
      </c>
      <c r="E71" s="7">
        <v>0</v>
      </c>
      <c r="F71" s="7">
        <v>-1.7181192517163899</v>
      </c>
      <c r="G71" s="7">
        <v>-0.109708294134926</v>
      </c>
      <c r="H71" s="7">
        <v>-0.28223240449201997</v>
      </c>
      <c r="I71" s="7">
        <v>0.119952401013802</v>
      </c>
      <c r="J71" s="7">
        <v>0.14040696769365199</v>
      </c>
      <c r="K71" s="7">
        <v>2.6039047192257001E-2</v>
      </c>
      <c r="L71" s="7">
        <v>-1.71846715454739</v>
      </c>
      <c r="M71" s="7">
        <v>1.04259197214385E-2</v>
      </c>
    </row>
    <row r="72" spans="1:13" x14ac:dyDescent="0.25">
      <c r="A72" s="7" t="str">
        <f t="shared" si="1"/>
        <v>1:24</v>
      </c>
      <c r="B72" s="7">
        <v>69</v>
      </c>
      <c r="C72" s="7">
        <v>24</v>
      </c>
      <c r="D72" s="7">
        <v>1</v>
      </c>
      <c r="E72" s="7">
        <v>0</v>
      </c>
      <c r="F72" s="7">
        <v>0.190694807406113</v>
      </c>
      <c r="G72" s="7">
        <v>0.36618968828316301</v>
      </c>
      <c r="H72" s="7">
        <v>1.9295171447294699</v>
      </c>
      <c r="I72" s="7">
        <v>-0.18066430467707301</v>
      </c>
      <c r="J72" s="7">
        <v>0.64111290901679197</v>
      </c>
      <c r="K72" s="7">
        <v>-3.8938056952348601E-2</v>
      </c>
      <c r="L72" s="7">
        <v>0.190786933264462</v>
      </c>
      <c r="M72" s="7">
        <v>1.0108716947583699E-2</v>
      </c>
    </row>
    <row r="73" spans="1:13" x14ac:dyDescent="0.25">
      <c r="A73" s="7" t="str">
        <f t="shared" si="1"/>
        <v>1:42</v>
      </c>
      <c r="B73" s="7">
        <v>70</v>
      </c>
      <c r="C73" s="7">
        <v>42</v>
      </c>
      <c r="D73" s="7">
        <v>1</v>
      </c>
      <c r="E73" s="7">
        <v>0</v>
      </c>
      <c r="F73" s="7">
        <v>0.229440226520298</v>
      </c>
      <c r="G73" s="7">
        <v>-3.1901610789597701</v>
      </c>
      <c r="H73" s="7">
        <v>0.86281151987701299</v>
      </c>
      <c r="I73" s="7">
        <v>-2.9062274687070899E-2</v>
      </c>
      <c r="J73" s="7">
        <v>-1.9247069543386801</v>
      </c>
      <c r="K73" s="7">
        <v>0.14908889246395299</v>
      </c>
      <c r="L73" s="7">
        <v>0.22953216372843599</v>
      </c>
      <c r="M73" s="7">
        <v>1.01076186978787E-2</v>
      </c>
    </row>
    <row r="74" spans="1:13" x14ac:dyDescent="0.25">
      <c r="A74" s="7" t="str">
        <f t="shared" si="1"/>
        <v>1:40</v>
      </c>
      <c r="B74" s="7">
        <v>71</v>
      </c>
      <c r="C74" s="7">
        <v>40</v>
      </c>
      <c r="D74" s="7">
        <v>1</v>
      </c>
      <c r="E74" s="7">
        <v>0</v>
      </c>
      <c r="F74" s="7">
        <v>0.22453730173448599</v>
      </c>
      <c r="G74" s="7">
        <v>-0.91655411827773503</v>
      </c>
      <c r="H74" s="7">
        <v>-0.31178812725357002</v>
      </c>
      <c r="I74" s="7">
        <v>0.285018950857169</v>
      </c>
      <c r="J74" s="7">
        <v>1.31011008314405</v>
      </c>
      <c r="K74" s="7">
        <v>3.4457481528705203E-2</v>
      </c>
      <c r="L74" s="7">
        <v>0.22462930235633299</v>
      </c>
      <c r="M74" s="7">
        <v>1.0107721433283499E-2</v>
      </c>
    </row>
    <row r="75" spans="1:13" x14ac:dyDescent="0.25">
      <c r="A75" s="7" t="str">
        <f t="shared" si="1"/>
        <v>1:16</v>
      </c>
      <c r="B75" s="7">
        <v>72</v>
      </c>
      <c r="C75" s="7">
        <v>16</v>
      </c>
      <c r="D75" s="7">
        <v>1</v>
      </c>
      <c r="E75" s="7">
        <v>0</v>
      </c>
      <c r="F75" s="7">
        <v>0.23448765810109201</v>
      </c>
      <c r="G75" s="7">
        <v>-0.11047493342940801</v>
      </c>
      <c r="H75" s="7">
        <v>-0.27327018108057</v>
      </c>
      <c r="I75" s="7">
        <v>-8.5510970546807501E-3</v>
      </c>
      <c r="J75" s="7">
        <v>0.15963651951907201</v>
      </c>
      <c r="K75" s="7">
        <v>-7.8443003389007102E-2</v>
      </c>
      <c r="L75" s="7">
        <v>0.23457951797172399</v>
      </c>
      <c r="M75" s="7">
        <v>1.01075242847631E-2</v>
      </c>
    </row>
    <row r="76" spans="1:13" x14ac:dyDescent="0.25">
      <c r="A76" s="7" t="str">
        <f t="shared" si="1"/>
        <v>1:19</v>
      </c>
      <c r="B76" s="7">
        <v>73</v>
      </c>
      <c r="C76" s="7">
        <v>19</v>
      </c>
      <c r="D76" s="7">
        <v>1</v>
      </c>
      <c r="E76" s="7">
        <v>0</v>
      </c>
      <c r="F76" s="7">
        <v>0.16413303674150301</v>
      </c>
      <c r="G76" s="7">
        <v>-3.2019974836730601E-2</v>
      </c>
      <c r="H76" s="7">
        <v>0.104982491728477</v>
      </c>
      <c r="I76" s="7">
        <v>2.2270679417583401</v>
      </c>
      <c r="J76" s="7">
        <v>2.4670247897830701E-2</v>
      </c>
      <c r="K76" s="7">
        <v>7.5291343013325601E-2</v>
      </c>
      <c r="L76" s="7">
        <v>0.164224884843861</v>
      </c>
      <c r="M76" s="7">
        <v>1.0109835521726699E-2</v>
      </c>
    </row>
    <row r="77" spans="1:13" x14ac:dyDescent="0.25">
      <c r="A77" s="7" t="str">
        <f t="shared" si="1"/>
        <v>1:38</v>
      </c>
      <c r="B77" s="7">
        <v>74</v>
      </c>
      <c r="C77" s="7">
        <v>38</v>
      </c>
      <c r="D77" s="7">
        <v>1</v>
      </c>
      <c r="E77" s="7">
        <v>0</v>
      </c>
      <c r="F77" s="7">
        <v>0.22871921271686299</v>
      </c>
      <c r="G77" s="7">
        <v>-0.104042333338353</v>
      </c>
      <c r="H77" s="7">
        <v>-0.242256868204001</v>
      </c>
      <c r="I77" s="7">
        <v>0.17474953161933199</v>
      </c>
      <c r="J77" s="7">
        <v>0.14857050066324001</v>
      </c>
      <c r="K77" s="7">
        <v>-7.4448911358299993E-2</v>
      </c>
      <c r="L77" s="7">
        <v>0.228811159991892</v>
      </c>
      <c r="M77" s="7">
        <v>1.0107633162331001E-2</v>
      </c>
    </row>
    <row r="78" spans="1:13" x14ac:dyDescent="0.25">
      <c r="A78" s="7" t="str">
        <f t="shared" si="1"/>
        <v>1:22</v>
      </c>
      <c r="B78" s="7">
        <v>75</v>
      </c>
      <c r="C78" s="7">
        <v>22</v>
      </c>
      <c r="D78" s="7">
        <v>1</v>
      </c>
      <c r="E78" s="7">
        <v>0</v>
      </c>
      <c r="F78" s="7">
        <v>0.16843879027130501</v>
      </c>
      <c r="G78" s="7">
        <v>0.64142060498037801</v>
      </c>
      <c r="H78" s="7">
        <v>3.2006754771153898</v>
      </c>
      <c r="I78" s="7">
        <v>-0.38869113286587698</v>
      </c>
      <c r="J78" s="7">
        <v>0.92940229027997401</v>
      </c>
      <c r="K78" s="7">
        <v>-4.6803791468050297E-2</v>
      </c>
      <c r="L78" s="7">
        <v>0.16853070553770499</v>
      </c>
      <c r="M78" s="7">
        <v>1.01096347484351E-2</v>
      </c>
    </row>
    <row r="79" spans="1:13" x14ac:dyDescent="0.25">
      <c r="A79" s="7" t="str">
        <f t="shared" si="1"/>
        <v>1:46</v>
      </c>
      <c r="B79" s="7">
        <v>76</v>
      </c>
      <c r="C79" s="7">
        <v>46</v>
      </c>
      <c r="D79" s="7">
        <v>1</v>
      </c>
      <c r="E79" s="7">
        <v>0</v>
      </c>
      <c r="F79" s="7">
        <v>0.22886341547754999</v>
      </c>
      <c r="G79" s="7">
        <v>-0.72126608246263701</v>
      </c>
      <c r="H79" s="7">
        <v>-2.1243190587797799E-2</v>
      </c>
      <c r="I79" s="7">
        <v>0.13398717035805099</v>
      </c>
      <c r="J79" s="7">
        <v>-0.266084990337144</v>
      </c>
      <c r="K79" s="7">
        <v>-6.7044673065518201E-2</v>
      </c>
      <c r="L79" s="7">
        <v>0.22895536073337999</v>
      </c>
      <c r="M79" s="7">
        <v>1.01076302829393E-2</v>
      </c>
    </row>
    <row r="80" spans="1:13" x14ac:dyDescent="0.25">
      <c r="A80" s="7" t="str">
        <f t="shared" si="1"/>
        <v>1:25</v>
      </c>
      <c r="B80" s="7">
        <v>77</v>
      </c>
      <c r="C80" s="7">
        <v>25</v>
      </c>
      <c r="D80" s="7">
        <v>1</v>
      </c>
      <c r="E80" s="7">
        <v>0</v>
      </c>
      <c r="F80" s="7">
        <v>0.201822816098707</v>
      </c>
      <c r="G80" s="7">
        <v>0.228574228386382</v>
      </c>
      <c r="H80" s="7">
        <v>1.29393797138624</v>
      </c>
      <c r="I80" s="7">
        <v>-7.6650889412520198E-2</v>
      </c>
      <c r="J80" s="7">
        <v>0.496968216763574</v>
      </c>
      <c r="K80" s="7">
        <v>-4.2432779938545599E-2</v>
      </c>
      <c r="L80" s="7">
        <v>0.20191496054758301</v>
      </c>
      <c r="M80" s="7">
        <v>1.01083352595058E-2</v>
      </c>
    </row>
    <row r="81" spans="1:13" x14ac:dyDescent="0.25">
      <c r="A81" s="7" t="str">
        <f t="shared" si="1"/>
        <v>1:39</v>
      </c>
      <c r="B81" s="7">
        <v>78</v>
      </c>
      <c r="C81" s="7">
        <v>39</v>
      </c>
      <c r="D81" s="7">
        <v>1</v>
      </c>
      <c r="E81" s="7">
        <v>0</v>
      </c>
      <c r="F81" s="7">
        <v>0.22662825722567401</v>
      </c>
      <c r="G81" s="7">
        <v>-0.51029822580804396</v>
      </c>
      <c r="H81" s="7">
        <v>-0.27702249772878501</v>
      </c>
      <c r="I81" s="7">
        <v>0.22988424123824999</v>
      </c>
      <c r="J81" s="7">
        <v>0.72934029190364902</v>
      </c>
      <c r="K81" s="7">
        <v>-6.2725025033283796E-2</v>
      </c>
      <c r="L81" s="7">
        <v>0.22672023222548801</v>
      </c>
      <c r="M81" s="7">
        <v>1.0107676330612299E-2</v>
      </c>
    </row>
    <row r="82" spans="1:13" x14ac:dyDescent="0.25">
      <c r="A82" s="7" t="str">
        <f t="shared" si="1"/>
        <v>1:43</v>
      </c>
      <c r="B82" s="7">
        <v>79</v>
      </c>
      <c r="C82" s="7">
        <v>43</v>
      </c>
      <c r="D82" s="7">
        <v>1</v>
      </c>
      <c r="E82" s="7">
        <v>0</v>
      </c>
      <c r="F82" s="7">
        <v>0.229296023759611</v>
      </c>
      <c r="G82" s="7">
        <v>-2.5729373298354798</v>
      </c>
      <c r="H82" s="7">
        <v>0.64179784226081105</v>
      </c>
      <c r="I82" s="7">
        <v>1.17000865742095E-2</v>
      </c>
      <c r="J82" s="7">
        <v>-1.51005146333829</v>
      </c>
      <c r="K82" s="7">
        <v>7.8977853959003599E-2</v>
      </c>
      <c r="L82" s="7">
        <v>0.22938796301605099</v>
      </c>
      <c r="M82" s="7">
        <v>1.0107621622264199E-2</v>
      </c>
    </row>
    <row r="83" spans="1:13" x14ac:dyDescent="0.25">
      <c r="A83" s="7" t="str">
        <f t="shared" si="1"/>
        <v>1:20</v>
      </c>
      <c r="B83" s="7">
        <v>80</v>
      </c>
      <c r="C83" s="7">
        <v>20</v>
      </c>
      <c r="D83" s="7">
        <v>1</v>
      </c>
      <c r="E83" s="7">
        <v>0</v>
      </c>
      <c r="F83" s="7">
        <v>0.14089006840903801</v>
      </c>
      <c r="G83" s="7">
        <v>-6.1009082160150899E-3</v>
      </c>
      <c r="H83" s="7">
        <v>0.22994535452089401</v>
      </c>
      <c r="I83" s="7">
        <v>2.9656466096329299</v>
      </c>
      <c r="J83" s="7">
        <v>-1.9918390582784901E-2</v>
      </c>
      <c r="K83" s="7">
        <v>0.13259472607793801</v>
      </c>
      <c r="L83" s="7">
        <v>0.140981408076186</v>
      </c>
      <c r="M83" s="7">
        <v>1.0111045632206999E-2</v>
      </c>
    </row>
    <row r="84" spans="1:13" x14ac:dyDescent="0.25">
      <c r="A84" s="7" t="str">
        <f t="shared" si="1"/>
        <v>1:48</v>
      </c>
      <c r="B84" s="7">
        <v>81</v>
      </c>
      <c r="C84" s="7">
        <v>48</v>
      </c>
      <c r="D84" s="7">
        <v>1</v>
      </c>
      <c r="E84" s="7">
        <v>0</v>
      </c>
      <c r="F84" s="7">
        <v>0.228575009956176</v>
      </c>
      <c r="G84" s="7">
        <v>0.51318141578592602</v>
      </c>
      <c r="H84" s="7">
        <v>-0.46327054582020299</v>
      </c>
      <c r="I84" s="7">
        <v>0.21551189288061201</v>
      </c>
      <c r="J84" s="7">
        <v>0.56322599166362297</v>
      </c>
      <c r="K84" s="7">
        <v>-7.4125413967918594E-2</v>
      </c>
      <c r="L84" s="7">
        <v>0.228666959214024</v>
      </c>
      <c r="M84" s="7">
        <v>1.0107636041721799E-2</v>
      </c>
    </row>
    <row r="85" spans="1:13" x14ac:dyDescent="0.25">
      <c r="A85" s="7" t="str">
        <f t="shared" si="1"/>
        <v>1:1</v>
      </c>
      <c r="B85" s="7">
        <v>82</v>
      </c>
      <c r="C85" s="7">
        <v>1</v>
      </c>
      <c r="D85" s="7">
        <v>1</v>
      </c>
      <c r="E85" s="7">
        <v>0</v>
      </c>
      <c r="F85" s="7">
        <v>-3.0785220690147899</v>
      </c>
      <c r="G85" s="7">
        <v>-0.113667528129515</v>
      </c>
      <c r="H85" s="7">
        <v>-0.31016632565844099</v>
      </c>
      <c r="I85" s="7">
        <v>8.1661514421251705E-2</v>
      </c>
      <c r="J85" s="7">
        <v>0.134702491716921</v>
      </c>
      <c r="K85" s="7">
        <v>1.6392735505893999E-2</v>
      </c>
      <c r="L85" s="7">
        <v>-3.07883175257302</v>
      </c>
      <c r="M85" s="7">
        <v>1.1158477588216E-2</v>
      </c>
    </row>
    <row r="86" spans="1:13" x14ac:dyDescent="0.25">
      <c r="A86" s="7" t="str">
        <f t="shared" si="1"/>
        <v>1:49</v>
      </c>
      <c r="B86" s="7">
        <v>83</v>
      </c>
      <c r="C86" s="7">
        <v>49</v>
      </c>
      <c r="D86" s="7">
        <v>1</v>
      </c>
      <c r="E86" s="7">
        <v>0</v>
      </c>
      <c r="F86" s="7">
        <v>0.228430807195489</v>
      </c>
      <c r="G86" s="7">
        <v>1.13040516491021</v>
      </c>
      <c r="H86" s="7">
        <v>-0.68428422343640605</v>
      </c>
      <c r="I86" s="7">
        <v>0.25627425414189298</v>
      </c>
      <c r="J86" s="7">
        <v>0.97788148266400798</v>
      </c>
      <c r="K86" s="7">
        <v>-7.1118447327622999E-2</v>
      </c>
      <c r="L86" s="7">
        <v>0.22852275842160399</v>
      </c>
      <c r="M86" s="7">
        <v>1.0107638988597499E-2</v>
      </c>
    </row>
    <row r="87" spans="1:13" x14ac:dyDescent="0.25">
      <c r="A87" s="7" t="str">
        <f t="shared" si="1"/>
        <v>1:3</v>
      </c>
      <c r="B87" s="7">
        <v>84</v>
      </c>
      <c r="C87" s="7">
        <v>3</v>
      </c>
      <c r="D87" s="7">
        <v>1</v>
      </c>
      <c r="E87" s="7">
        <v>0</v>
      </c>
      <c r="F87" s="7">
        <v>-2.3983206527133301</v>
      </c>
      <c r="G87" s="7">
        <v>-0.11168791110994999</v>
      </c>
      <c r="H87" s="7">
        <v>-0.296199364918102</v>
      </c>
      <c r="I87" s="7">
        <v>0.100806957932913</v>
      </c>
      <c r="J87" s="7">
        <v>0.13755472973737401</v>
      </c>
      <c r="K87" s="7">
        <v>4.62611144563361E-2</v>
      </c>
      <c r="L87" s="7">
        <v>-2.3987584591814</v>
      </c>
      <c r="M87" s="7">
        <v>1.06434189115188E-2</v>
      </c>
    </row>
    <row r="88" spans="1:13" x14ac:dyDescent="0.25">
      <c r="A88" s="7" t="str">
        <f t="shared" si="1"/>
        <v>1:14</v>
      </c>
      <c r="B88" s="7">
        <v>85</v>
      </c>
      <c r="C88" s="7">
        <v>14</v>
      </c>
      <c r="D88" s="7">
        <v>1</v>
      </c>
      <c r="E88" s="7">
        <v>0</v>
      </c>
      <c r="F88" s="7">
        <v>0.28191845002562199</v>
      </c>
      <c r="G88" s="7">
        <v>-0.16336670861838401</v>
      </c>
      <c r="H88" s="7">
        <v>-0.52827580078543901</v>
      </c>
      <c r="I88" s="7">
        <v>-1.5157325643600501</v>
      </c>
      <c r="J88" s="7">
        <v>0.25062637949398098</v>
      </c>
      <c r="K88" s="7">
        <v>6.6548142445709297E-3</v>
      </c>
      <c r="L88" s="7">
        <v>0.28200897455099</v>
      </c>
      <c r="M88" s="7">
        <v>1.01072135273363E-2</v>
      </c>
    </row>
    <row r="89" spans="1:13" x14ac:dyDescent="0.25">
      <c r="A89" s="7" t="str">
        <f t="shared" si="1"/>
        <v>1:12</v>
      </c>
      <c r="B89" s="7">
        <v>86</v>
      </c>
      <c r="C89" s="7">
        <v>12</v>
      </c>
      <c r="D89" s="7">
        <v>1</v>
      </c>
      <c r="E89" s="7">
        <v>0</v>
      </c>
      <c r="F89" s="7">
        <v>0.32977868592771797</v>
      </c>
      <c r="G89" s="7">
        <v>-0.216737372170722</v>
      </c>
      <c r="H89" s="7">
        <v>-0.78559027141150395</v>
      </c>
      <c r="I89" s="7">
        <v>-3.03656023022066</v>
      </c>
      <c r="J89" s="7">
        <v>0.34244007237996599</v>
      </c>
      <c r="K89" s="7">
        <v>0.10511764259478899</v>
      </c>
      <c r="L89" s="7">
        <v>0.32986672082915802</v>
      </c>
      <c r="M89" s="7">
        <v>1.01080186784727E-2</v>
      </c>
    </row>
    <row r="90" spans="1:13" x14ac:dyDescent="0.25">
      <c r="A90" s="7" t="str">
        <f t="shared" si="1"/>
        <v>1:30</v>
      </c>
      <c r="B90" s="7">
        <v>87</v>
      </c>
      <c r="C90" s="7">
        <v>30</v>
      </c>
      <c r="D90" s="7">
        <v>1</v>
      </c>
      <c r="E90" s="7">
        <v>0</v>
      </c>
      <c r="F90" s="7">
        <v>0.246334850368324</v>
      </c>
      <c r="G90" s="7">
        <v>-0.32188760500804697</v>
      </c>
      <c r="H90" s="7">
        <v>-1.24837869338559</v>
      </c>
      <c r="I90" s="7">
        <v>0.33940276696508798</v>
      </c>
      <c r="J90" s="7">
        <v>-7.9610545762787893E-2</v>
      </c>
      <c r="K90" s="7">
        <v>-0.10024045696214701</v>
      </c>
      <c r="L90" s="7">
        <v>0.24642648016015301</v>
      </c>
      <c r="M90" s="7">
        <v>1.0107347986098299E-2</v>
      </c>
    </row>
    <row r="91" spans="1:13" x14ac:dyDescent="0.25">
      <c r="A91" s="7" t="str">
        <f t="shared" si="1"/>
        <v>1:6</v>
      </c>
      <c r="B91" s="7">
        <v>88</v>
      </c>
      <c r="C91" s="7">
        <v>6</v>
      </c>
      <c r="D91" s="7">
        <v>1</v>
      </c>
      <c r="E91" s="7">
        <v>0</v>
      </c>
      <c r="F91" s="7">
        <v>-0.35771643441800399</v>
      </c>
      <c r="G91" s="7">
        <v>-0.105749060140336</v>
      </c>
      <c r="H91" s="7">
        <v>-0.25429848332559901</v>
      </c>
      <c r="I91" s="7">
        <v>0.15824328760635301</v>
      </c>
      <c r="J91" s="7">
        <v>0.14611144367038301</v>
      </c>
      <c r="K91" s="7">
        <v>-8.1356654570326994E-2</v>
      </c>
      <c r="L91" s="7">
        <v>-0.35768703539361002</v>
      </c>
      <c r="M91" s="7">
        <v>1.01733095294433E-2</v>
      </c>
    </row>
    <row r="92" spans="1:13" x14ac:dyDescent="0.25">
      <c r="A92" s="7" t="str">
        <f t="shared" si="1"/>
        <v>1:41</v>
      </c>
      <c r="B92" s="7">
        <v>89</v>
      </c>
      <c r="C92" s="7">
        <v>41</v>
      </c>
      <c r="D92" s="7">
        <v>1</v>
      </c>
      <c r="E92" s="7">
        <v>0</v>
      </c>
      <c r="F92" s="7">
        <v>0.22244634624329701</v>
      </c>
      <c r="G92" s="7">
        <v>-1.3228100107474201</v>
      </c>
      <c r="H92" s="7">
        <v>-0.34655375677835398</v>
      </c>
      <c r="I92" s="7">
        <v>0.34015366047608703</v>
      </c>
      <c r="J92" s="7">
        <v>1.8908798743844599</v>
      </c>
      <c r="K92" s="7">
        <v>0.13241942705229001</v>
      </c>
      <c r="L92" s="7">
        <v>0.22253837042080701</v>
      </c>
      <c r="M92" s="7">
        <v>1.01077684703187E-2</v>
      </c>
    </row>
    <row r="93" spans="1:13" x14ac:dyDescent="0.25">
      <c r="A93" s="7" t="str">
        <f t="shared" si="1"/>
        <v>1:35</v>
      </c>
      <c r="B93" s="7">
        <v>90</v>
      </c>
      <c r="C93" s="7">
        <v>35</v>
      </c>
      <c r="D93" s="7">
        <v>1</v>
      </c>
      <c r="E93" s="7">
        <v>0</v>
      </c>
      <c r="F93" s="7">
        <v>0.234992079190429</v>
      </c>
      <c r="G93" s="7">
        <v>1.1147253440707099</v>
      </c>
      <c r="H93" s="7">
        <v>-0.13795997962964701</v>
      </c>
      <c r="I93" s="7">
        <v>9.3454027625775298E-3</v>
      </c>
      <c r="J93" s="7">
        <v>-1.59373887305798</v>
      </c>
      <c r="K93" s="7">
        <v>8.1134142594155301E-2</v>
      </c>
      <c r="L93" s="7">
        <v>0.23508393064548699</v>
      </c>
      <c r="M93" s="7">
        <v>1.0107515444033001E-2</v>
      </c>
    </row>
    <row r="94" spans="1:13" x14ac:dyDescent="0.25">
      <c r="A94" s="7" t="str">
        <f t="shared" si="1"/>
        <v>1:47</v>
      </c>
      <c r="B94" s="7">
        <v>91</v>
      </c>
      <c r="C94" s="7">
        <v>47</v>
      </c>
      <c r="D94" s="7">
        <v>1</v>
      </c>
      <c r="E94" s="7">
        <v>0</v>
      </c>
      <c r="F94" s="7">
        <v>0.22871921271686299</v>
      </c>
      <c r="G94" s="7">
        <v>-0.104042333338353</v>
      </c>
      <c r="H94" s="7">
        <v>-0.242256868204001</v>
      </c>
      <c r="I94" s="7">
        <v>0.17474953161933199</v>
      </c>
      <c r="J94" s="7">
        <v>0.14857050066324001</v>
      </c>
      <c r="K94" s="7">
        <v>-7.4448911358299993E-2</v>
      </c>
      <c r="L94" s="7">
        <v>0.228811159991892</v>
      </c>
      <c r="M94" s="7">
        <v>1.0107633162331001E-2</v>
      </c>
    </row>
    <row r="95" spans="1:13" x14ac:dyDescent="0.25">
      <c r="A95" s="7" t="str">
        <f t="shared" si="1"/>
        <v>1:10</v>
      </c>
      <c r="B95" s="7">
        <v>92</v>
      </c>
      <c r="C95" s="7">
        <v>10</v>
      </c>
      <c r="D95" s="7">
        <v>1</v>
      </c>
      <c r="E95" s="7">
        <v>0</v>
      </c>
      <c r="F95" s="7">
        <v>2.3630892001787802</v>
      </c>
      <c r="G95" s="7">
        <v>-9.7830592151156498E-2</v>
      </c>
      <c r="H95" s="7">
        <v>-0.19843064099275601</v>
      </c>
      <c r="I95" s="7">
        <v>0.23482506079145599</v>
      </c>
      <c r="J95" s="7">
        <v>0.15752039562384601</v>
      </c>
      <c r="K95" s="7">
        <v>1.9041706118622E-2</v>
      </c>
      <c r="L95" s="7">
        <v>2.3614678272424499</v>
      </c>
      <c r="M95" s="7">
        <v>1.26197993469677E-2</v>
      </c>
    </row>
    <row r="96" spans="1:13" x14ac:dyDescent="0.25">
      <c r="A96" s="7" t="str">
        <f t="shared" si="1"/>
        <v>1:13</v>
      </c>
      <c r="B96" s="7">
        <v>93</v>
      </c>
      <c r="C96" s="7">
        <v>13</v>
      </c>
      <c r="D96" s="7">
        <v>1</v>
      </c>
      <c r="E96" s="7">
        <v>0</v>
      </c>
      <c r="F96" s="7">
        <v>0.30579459307089701</v>
      </c>
      <c r="G96" s="7">
        <v>-0.18999185104358199</v>
      </c>
      <c r="H96" s="7">
        <v>-0.65664284688305596</v>
      </c>
      <c r="I96" s="7">
        <v>-2.2744312672159999</v>
      </c>
      <c r="J96" s="7">
        <v>0.29642968203818598</v>
      </c>
      <c r="K96" s="7">
        <v>6.6893216112485304E-2</v>
      </c>
      <c r="L96" s="7">
        <v>0.305884021458041</v>
      </c>
      <c r="M96" s="7">
        <v>1.0107469170671001E-2</v>
      </c>
    </row>
    <row r="97" spans="1:13" x14ac:dyDescent="0.25">
      <c r="A97" s="7" t="str">
        <f t="shared" si="1"/>
        <v>1:45</v>
      </c>
      <c r="B97" s="7">
        <v>94</v>
      </c>
      <c r="C97" s="7">
        <v>45</v>
      </c>
      <c r="D97" s="7">
        <v>1</v>
      </c>
      <c r="E97" s="7">
        <v>0</v>
      </c>
      <c r="F97" s="7">
        <v>0.22900761823823701</v>
      </c>
      <c r="G97" s="7">
        <v>-1.33848983158692</v>
      </c>
      <c r="H97" s="7">
        <v>0.199770487028405</v>
      </c>
      <c r="I97" s="7">
        <v>9.3224809096771E-2</v>
      </c>
      <c r="J97" s="7">
        <v>-0.68074048133752896</v>
      </c>
      <c r="K97" s="7">
        <v>-4.13370674644227E-2</v>
      </c>
      <c r="L97" s="7">
        <v>0.22909956150397101</v>
      </c>
      <c r="M97" s="7">
        <v>1.01076274035469E-2</v>
      </c>
    </row>
    <row r="98" spans="1:13" x14ac:dyDescent="0.25">
      <c r="A98" s="7" t="str">
        <f t="shared" si="1"/>
        <v>1:36</v>
      </c>
      <c r="B98" s="7">
        <v>95</v>
      </c>
      <c r="C98" s="7">
        <v>36</v>
      </c>
      <c r="D98" s="7">
        <v>1</v>
      </c>
      <c r="E98" s="7">
        <v>0</v>
      </c>
      <c r="F98" s="7">
        <v>0.23290112369923999</v>
      </c>
      <c r="G98" s="7">
        <v>0.70846945160102703</v>
      </c>
      <c r="H98" s="7">
        <v>-0.172725609154432</v>
      </c>
      <c r="I98" s="7">
        <v>6.4480112381495799E-2</v>
      </c>
      <c r="J98" s="7">
        <v>-1.0129690818175701</v>
      </c>
      <c r="K98" s="7">
        <v>2.2396662749402399E-2</v>
      </c>
      <c r="L98" s="7">
        <v>0.23299300920916699</v>
      </c>
      <c r="M98" s="7">
        <v>1.0107552764008799E-2</v>
      </c>
    </row>
    <row r="99" spans="1:13" x14ac:dyDescent="0.25">
      <c r="A99" s="7" t="str">
        <f t="shared" si="1"/>
        <v>1:29</v>
      </c>
      <c r="B99" s="7">
        <v>96</v>
      </c>
      <c r="C99" s="7">
        <v>29</v>
      </c>
      <c r="D99" s="7">
        <v>1</v>
      </c>
      <c r="E99" s="7">
        <v>0</v>
      </c>
      <c r="F99" s="7">
        <v>0.23520684167573</v>
      </c>
      <c r="G99" s="7">
        <v>-0.184272145111265</v>
      </c>
      <c r="H99" s="7">
        <v>-0.61279952004236904</v>
      </c>
      <c r="I99" s="7">
        <v>0.23538935170053499</v>
      </c>
      <c r="J99" s="7">
        <v>6.4534146490430697E-2</v>
      </c>
      <c r="K99" s="7">
        <v>-8.5313536362442904E-2</v>
      </c>
      <c r="L99" s="7">
        <v>0.23529868954210501</v>
      </c>
      <c r="M99" s="7">
        <v>1.01075117547693E-2</v>
      </c>
    </row>
    <row r="100" spans="1:13" x14ac:dyDescent="0.25">
      <c r="A100" s="7" t="str">
        <f t="shared" si="1"/>
        <v>1:18</v>
      </c>
      <c r="B100" s="7">
        <v>97</v>
      </c>
      <c r="C100" s="7">
        <v>18</v>
      </c>
      <c r="D100" s="7">
        <v>1</v>
      </c>
      <c r="E100" s="7">
        <v>0</v>
      </c>
      <c r="F100" s="7">
        <v>0.18748002943781999</v>
      </c>
      <c r="G100" s="7">
        <v>-5.8055042752044997E-2</v>
      </c>
      <c r="H100" s="7">
        <v>-2.0539644824558102E-2</v>
      </c>
      <c r="I100" s="7">
        <v>1.4851837504677301</v>
      </c>
      <c r="J100" s="7">
        <v>6.9458443710654197E-2</v>
      </c>
      <c r="K100" s="7">
        <v>1.82544298107052E-2</v>
      </c>
      <c r="L100" s="7">
        <v>0.187572139067924</v>
      </c>
      <c r="M100" s="7">
        <v>1.01088369011469E-2</v>
      </c>
    </row>
    <row r="101" spans="1:13" x14ac:dyDescent="0.25">
      <c r="A101" s="7" t="str">
        <f t="shared" si="1"/>
        <v>1:31</v>
      </c>
      <c r="B101" s="7">
        <v>98</v>
      </c>
      <c r="C101" s="7">
        <v>31</v>
      </c>
      <c r="D101" s="7">
        <v>1</v>
      </c>
      <c r="E101" s="7">
        <v>0</v>
      </c>
      <c r="F101" s="7">
        <v>0.25746285881053799</v>
      </c>
      <c r="G101" s="7">
        <v>-0.45950306180848</v>
      </c>
      <c r="H101" s="7">
        <v>-1.8839578524282901</v>
      </c>
      <c r="I101" s="7">
        <v>0.44341617988933901</v>
      </c>
      <c r="J101" s="7">
        <v>-0.22375523477275</v>
      </c>
      <c r="K101" s="7">
        <v>-0.110645252499166</v>
      </c>
      <c r="L101" s="7">
        <v>0.25755421012581697</v>
      </c>
      <c r="M101" s="7">
        <v>1.0107241445054699E-2</v>
      </c>
    </row>
    <row r="102" spans="1:13" x14ac:dyDescent="0.25">
      <c r="A102" s="7" t="str">
        <f t="shared" si="1"/>
        <v>1:5</v>
      </c>
      <c r="B102" s="7">
        <v>99</v>
      </c>
      <c r="C102" s="7">
        <v>5</v>
      </c>
      <c r="D102" s="7">
        <v>1</v>
      </c>
      <c r="E102" s="7">
        <v>0</v>
      </c>
      <c r="F102" s="7">
        <v>-1.0379178354149301</v>
      </c>
      <c r="G102" s="7">
        <v>-0.10772867711535999</v>
      </c>
      <c r="H102" s="7">
        <v>-0.26826544375168099</v>
      </c>
      <c r="I102" s="7">
        <v>0.139097844525464</v>
      </c>
      <c r="J102" s="7">
        <v>0.143259205714105</v>
      </c>
      <c r="K102" s="7">
        <v>-3.4958321794314601E-2</v>
      </c>
      <c r="L102" s="7">
        <v>-1.03807194966793</v>
      </c>
      <c r="M102" s="7">
        <v>1.0297272531680401E-2</v>
      </c>
    </row>
    <row r="103" spans="1:13" x14ac:dyDescent="0.25">
      <c r="A103" s="7" t="str">
        <f t="shared" si="1"/>
        <v>1:33</v>
      </c>
      <c r="B103" s="7">
        <v>100</v>
      </c>
      <c r="C103" s="7">
        <v>33</v>
      </c>
      <c r="D103" s="7">
        <v>1</v>
      </c>
      <c r="E103" s="7">
        <v>0</v>
      </c>
      <c r="F103" s="7">
        <v>0.23917399017280599</v>
      </c>
      <c r="G103" s="7">
        <v>1.9272371290101</v>
      </c>
      <c r="H103" s="7">
        <v>-6.8428720580078706E-2</v>
      </c>
      <c r="I103" s="7">
        <v>-0.100924016475259</v>
      </c>
      <c r="J103" s="7">
        <v>-2.7552784555388001</v>
      </c>
      <c r="K103" s="7">
        <v>0.20454287628260601</v>
      </c>
      <c r="L103" s="7">
        <v>0.23926576717349199</v>
      </c>
      <c r="M103" s="7">
        <v>1.01074468550022E-2</v>
      </c>
    </row>
    <row r="104" spans="1:13" x14ac:dyDescent="0.25">
      <c r="A104" s="7" t="str">
        <f t="shared" si="1"/>
        <v>1:28</v>
      </c>
      <c r="B104" s="7">
        <v>101</v>
      </c>
      <c r="C104" s="7">
        <v>28</v>
      </c>
      <c r="D104" s="7">
        <v>1</v>
      </c>
      <c r="E104" s="7">
        <v>0</v>
      </c>
      <c r="F104" s="7">
        <v>0.22871925202655299</v>
      </c>
      <c r="G104" s="7">
        <v>-0.104042819464959</v>
      </c>
      <c r="H104" s="7">
        <v>-0.242259113387402</v>
      </c>
      <c r="I104" s="7">
        <v>0.17474989904671701</v>
      </c>
      <c r="J104" s="7">
        <v>0.14856999147212099</v>
      </c>
      <c r="K104" s="7">
        <v>-7.4453569937051295E-2</v>
      </c>
      <c r="L104" s="7">
        <v>0.22881119927478699</v>
      </c>
      <c r="M104" s="7">
        <v>1.01076331398357E-2</v>
      </c>
    </row>
    <row r="105" spans="1:13" x14ac:dyDescent="0.25">
      <c r="A105" s="7" t="str">
        <f t="shared" si="1"/>
        <v>1:15</v>
      </c>
      <c r="B105" s="7">
        <v>102</v>
      </c>
      <c r="C105" s="7">
        <v>15</v>
      </c>
      <c r="D105" s="7">
        <v>1</v>
      </c>
      <c r="E105" s="7">
        <v>0</v>
      </c>
      <c r="F105" s="7">
        <v>0.258149864247122</v>
      </c>
      <c r="G105" s="7">
        <v>-0.13686150715439299</v>
      </c>
      <c r="H105" s="7">
        <v>-0.400487022651632</v>
      </c>
      <c r="I105" s="7">
        <v>-0.76045164797954501</v>
      </c>
      <c r="J105" s="7">
        <v>0.20502941170081199</v>
      </c>
      <c r="K105" s="7">
        <v>-6.5869716240574805E-2</v>
      </c>
      <c r="L105" s="7">
        <v>0.25824119633034498</v>
      </c>
      <c r="M105" s="7">
        <v>1.01072367208693E-2</v>
      </c>
    </row>
    <row r="106" spans="1:13" x14ac:dyDescent="0.25">
      <c r="A106" s="7" t="str">
        <f t="shared" si="1"/>
        <v>1:21</v>
      </c>
      <c r="B106" s="7">
        <v>103</v>
      </c>
      <c r="C106" s="7">
        <v>21</v>
      </c>
      <c r="D106" s="7">
        <v>1</v>
      </c>
      <c r="E106" s="7">
        <v>0</v>
      </c>
      <c r="F106" s="7">
        <v>0.157310781829091</v>
      </c>
      <c r="G106" s="7">
        <v>0.77903606178081197</v>
      </c>
      <c r="H106" s="7">
        <v>3.8362546361580798</v>
      </c>
      <c r="I106" s="7">
        <v>-0.49270454579012901</v>
      </c>
      <c r="J106" s="7">
        <v>1.0735469792899299</v>
      </c>
      <c r="K106" s="7">
        <v>-5.6437239786874802E-2</v>
      </c>
      <c r="L106" s="7">
        <v>0.15740250616363399</v>
      </c>
      <c r="M106" s="7">
        <v>1.0110168845615599E-2</v>
      </c>
    </row>
    <row r="107" spans="1:13" x14ac:dyDescent="0.25">
      <c r="A107" s="7" t="str">
        <f t="shared" si="1"/>
        <v>2:32</v>
      </c>
      <c r="B107" s="7">
        <v>104</v>
      </c>
      <c r="C107" s="7">
        <v>32</v>
      </c>
      <c r="D107" s="7">
        <v>2</v>
      </c>
      <c r="E107" s="7">
        <v>0</v>
      </c>
      <c r="F107" s="7">
        <v>-0.185131194368548</v>
      </c>
      <c r="G107" s="7">
        <v>0.21013193718288101</v>
      </c>
      <c r="H107" s="7">
        <v>0.87765587851975102</v>
      </c>
      <c r="I107" s="7">
        <v>3.9609936512486099</v>
      </c>
      <c r="J107" s="7">
        <v>0.34630095775881697</v>
      </c>
      <c r="K107" s="7">
        <v>-2.0068528461344601</v>
      </c>
      <c r="L107" s="7">
        <v>-0.134495001032195</v>
      </c>
      <c r="M107" s="7">
        <v>0.23527745526204799</v>
      </c>
    </row>
    <row r="108" spans="1:13" x14ac:dyDescent="0.25">
      <c r="A108" s="7" t="str">
        <f t="shared" si="1"/>
        <v>2:23</v>
      </c>
      <c r="B108" s="7">
        <v>105</v>
      </c>
      <c r="C108" s="7">
        <v>23</v>
      </c>
      <c r="D108" s="7">
        <v>2</v>
      </c>
      <c r="E108" s="7">
        <v>0</v>
      </c>
      <c r="F108" s="7">
        <v>-2.0753292330637598</v>
      </c>
      <c r="G108" s="7">
        <v>-1.4734930400717201</v>
      </c>
      <c r="H108" s="7">
        <v>-0.23075474224669601</v>
      </c>
      <c r="I108" s="7">
        <v>-0.24572899762046299</v>
      </c>
      <c r="J108" s="7">
        <v>-0.98572316052539399</v>
      </c>
      <c r="K108" s="7">
        <v>1.1063078097775401</v>
      </c>
      <c r="L108" s="7">
        <v>-2.25791497814597</v>
      </c>
      <c r="M108" s="7">
        <v>0.25058708575118899</v>
      </c>
    </row>
    <row r="109" spans="1:13" x14ac:dyDescent="0.25">
      <c r="A109" s="7" t="str">
        <f t="shared" si="1"/>
        <v>2:44</v>
      </c>
      <c r="B109" s="7">
        <v>106</v>
      </c>
      <c r="C109" s="7">
        <v>44</v>
      </c>
      <c r="D109" s="7">
        <v>2</v>
      </c>
      <c r="E109" s="7">
        <v>0</v>
      </c>
      <c r="F109" s="7">
        <v>0.83836954672061004</v>
      </c>
      <c r="G109" s="7">
        <v>0.64706020170936496</v>
      </c>
      <c r="H109" s="7">
        <v>0.24830046660625599</v>
      </c>
      <c r="I109" s="7">
        <v>-9.5155661428833194E-2</v>
      </c>
      <c r="J109" s="7">
        <v>-2.0161279725217098</v>
      </c>
      <c r="K109" s="7">
        <v>0.33629641046328401</v>
      </c>
      <c r="L109" s="7">
        <v>0.84918197025456399</v>
      </c>
      <c r="M109" s="7">
        <v>0.236305681599456</v>
      </c>
    </row>
    <row r="110" spans="1:13" x14ac:dyDescent="0.25">
      <c r="A110" s="7" t="str">
        <f t="shared" si="1"/>
        <v>2:26</v>
      </c>
      <c r="B110" s="7">
        <v>107</v>
      </c>
      <c r="C110" s="7">
        <v>26</v>
      </c>
      <c r="D110" s="7">
        <v>2</v>
      </c>
      <c r="E110" s="7">
        <v>0</v>
      </c>
      <c r="F110" s="7">
        <v>-0.43803910478452801</v>
      </c>
      <c r="G110" s="7">
        <v>-0.56637087437977496</v>
      </c>
      <c r="H110" s="7">
        <v>-4.7200609606874097E-2</v>
      </c>
      <c r="I110" s="7">
        <v>-0.19600812967405201</v>
      </c>
      <c r="J110" s="7">
        <v>-0.24287798975865199</v>
      </c>
      <c r="K110" s="7">
        <v>1.0790428335195701</v>
      </c>
      <c r="L110" s="7">
        <v>-0.422610480548197</v>
      </c>
      <c r="M110" s="7">
        <v>0.23603142504564201</v>
      </c>
    </row>
    <row r="111" spans="1:13" x14ac:dyDescent="0.25">
      <c r="A111" s="7" t="str">
        <f t="shared" si="1"/>
        <v>2:9</v>
      </c>
      <c r="B111" s="7">
        <v>108</v>
      </c>
      <c r="C111" s="7">
        <v>9</v>
      </c>
      <c r="D111" s="7">
        <v>2</v>
      </c>
      <c r="E111" s="7">
        <v>0</v>
      </c>
      <c r="F111" s="7">
        <v>0.84664893563991195</v>
      </c>
      <c r="G111" s="7">
        <v>-1.1221429345107501</v>
      </c>
      <c r="H111" s="7">
        <v>0.96833645668060397</v>
      </c>
      <c r="I111" s="7">
        <v>-0.20481994451507199</v>
      </c>
      <c r="J111" s="7">
        <v>-4.4499565851579E-2</v>
      </c>
      <c r="K111" s="7">
        <v>-0.65985711466775099</v>
      </c>
      <c r="L111" s="7">
        <v>0.85549868586642197</v>
      </c>
      <c r="M111" s="7">
        <v>0.23635877263580801</v>
      </c>
    </row>
    <row r="112" spans="1:13" x14ac:dyDescent="0.25">
      <c r="A112" s="7" t="str">
        <f t="shared" si="1"/>
        <v>2:0</v>
      </c>
      <c r="B112" s="7">
        <v>109</v>
      </c>
      <c r="C112" s="7">
        <v>0</v>
      </c>
      <c r="D112" s="7">
        <v>2</v>
      </c>
      <c r="E112" s="7">
        <v>0</v>
      </c>
      <c r="F112" s="7">
        <v>-1.0668298587963201</v>
      </c>
      <c r="G112" s="7">
        <v>2.5609446370298898</v>
      </c>
      <c r="H112" s="7">
        <v>-2.5074483823464502</v>
      </c>
      <c r="I112" s="7">
        <v>-8.3963427302898797E-2</v>
      </c>
      <c r="J112" s="7">
        <v>0.52613771307564605</v>
      </c>
      <c r="K112" s="7">
        <v>-2.2525442700094098</v>
      </c>
      <c r="L112" s="7">
        <v>-1.1635201183225401</v>
      </c>
      <c r="M112" s="7">
        <v>0.240261205027471</v>
      </c>
    </row>
    <row r="113" spans="1:13" x14ac:dyDescent="0.25">
      <c r="A113" s="7" t="str">
        <f t="shared" si="1"/>
        <v>2:7</v>
      </c>
      <c r="B113" s="7">
        <v>110</v>
      </c>
      <c r="C113" s="7">
        <v>7</v>
      </c>
      <c r="D113" s="7">
        <v>2</v>
      </c>
      <c r="E113" s="7">
        <v>0</v>
      </c>
      <c r="F113" s="7">
        <v>0.36827923703085103</v>
      </c>
      <c r="G113" s="7">
        <v>-0.20137104162559</v>
      </c>
      <c r="H113" s="7">
        <v>9.9390246923840603E-2</v>
      </c>
      <c r="I113" s="7">
        <v>-0.174605815212029</v>
      </c>
      <c r="J113" s="7">
        <v>9.8159753880227199E-2</v>
      </c>
      <c r="K113" s="7">
        <v>0.75414501973283499</v>
      </c>
      <c r="L113" s="7">
        <v>0.442889362769259</v>
      </c>
      <c r="M113" s="7">
        <v>0.234985299951706</v>
      </c>
    </row>
    <row r="114" spans="1:13" x14ac:dyDescent="0.25">
      <c r="A114" s="7" t="str">
        <f t="shared" si="1"/>
        <v>2:11</v>
      </c>
      <c r="B114" s="7">
        <v>111</v>
      </c>
      <c r="C114" s="7">
        <v>11</v>
      </c>
      <c r="D114" s="7">
        <v>2</v>
      </c>
      <c r="E114" s="7">
        <v>0</v>
      </c>
      <c r="F114" s="7">
        <v>-1.2819963615824299</v>
      </c>
      <c r="G114" s="7">
        <v>1.7646605518884499</v>
      </c>
      <c r="H114" s="7">
        <v>3.0056196924241299</v>
      </c>
      <c r="I114" s="7">
        <v>-1.17095723280297</v>
      </c>
      <c r="J114" s="7">
        <v>0.68325898972088694</v>
      </c>
      <c r="K114" s="7">
        <v>-0.49985343800642301</v>
      </c>
      <c r="L114" s="7">
        <v>-1.4142103612156101</v>
      </c>
      <c r="M114" s="7">
        <v>0.24230984158677099</v>
      </c>
    </row>
    <row r="115" spans="1:13" x14ac:dyDescent="0.25">
      <c r="A115" s="7" t="str">
        <f t="shared" si="1"/>
        <v>2:17</v>
      </c>
      <c r="B115" s="7">
        <v>112</v>
      </c>
      <c r="C115" s="7">
        <v>17</v>
      </c>
      <c r="D115" s="7">
        <v>2</v>
      </c>
      <c r="E115" s="7">
        <v>0</v>
      </c>
      <c r="F115" s="7">
        <v>0.56517414967169</v>
      </c>
      <c r="G115" s="7">
        <v>-0.40831771870390199</v>
      </c>
      <c r="H115" s="7">
        <v>-0.38207514239496199</v>
      </c>
      <c r="I115" s="7">
        <v>-3.0616427327641402E-2</v>
      </c>
      <c r="J115" s="7">
        <v>2.62302369470487E-2</v>
      </c>
      <c r="K115" s="7">
        <v>0.34667350785133599</v>
      </c>
      <c r="L115" s="7">
        <v>0.62399822045051301</v>
      </c>
      <c r="M115" s="7">
        <v>0.23524952945048</v>
      </c>
    </row>
    <row r="116" spans="1:13" x14ac:dyDescent="0.25">
      <c r="A116" s="7" t="str">
        <f t="shared" si="1"/>
        <v>2:37</v>
      </c>
      <c r="B116" s="7">
        <v>113</v>
      </c>
      <c r="C116" s="7">
        <v>37</v>
      </c>
      <c r="D116" s="7">
        <v>2</v>
      </c>
      <c r="E116" s="7">
        <v>0</v>
      </c>
      <c r="F116" s="7">
        <v>0.24856780410653301</v>
      </c>
      <c r="G116" s="7">
        <v>-7.9900373415282999E-2</v>
      </c>
      <c r="H116" s="7">
        <v>0.179191084947185</v>
      </c>
      <c r="I116" s="7">
        <v>0.51639618667550402</v>
      </c>
      <c r="J116" s="7">
        <v>0.147710616305989</v>
      </c>
      <c r="K116" s="7">
        <v>0.499469135927052</v>
      </c>
      <c r="L116" s="7">
        <v>0.32585090942691802</v>
      </c>
      <c r="M116" s="7">
        <v>0.23492923090168799</v>
      </c>
    </row>
    <row r="117" spans="1:13" x14ac:dyDescent="0.25">
      <c r="A117" s="7" t="str">
        <f t="shared" si="1"/>
        <v>2:2</v>
      </c>
      <c r="B117" s="7">
        <v>114</v>
      </c>
      <c r="C117" s="7">
        <v>2</v>
      </c>
      <c r="D117" s="7">
        <v>2</v>
      </c>
      <c r="E117" s="7">
        <v>0</v>
      </c>
      <c r="F117" s="7">
        <v>-0.58846016018726899</v>
      </c>
      <c r="G117" s="7">
        <v>1.64017274414473</v>
      </c>
      <c r="H117" s="7">
        <v>-1.63850217258968</v>
      </c>
      <c r="I117" s="7">
        <v>-0.114177556605942</v>
      </c>
      <c r="J117" s="7">
        <v>0.38347839334383998</v>
      </c>
      <c r="K117" s="7">
        <v>-0.95257237598220401</v>
      </c>
      <c r="L117" s="7">
        <v>-0.59824107215123701</v>
      </c>
      <c r="M117" s="7">
        <v>0.2367370290121</v>
      </c>
    </row>
    <row r="118" spans="1:13" x14ac:dyDescent="0.25">
      <c r="A118" s="7" t="str">
        <f t="shared" si="1"/>
        <v>2:51</v>
      </c>
      <c r="B118" s="7">
        <v>115</v>
      </c>
      <c r="C118" s="7">
        <v>51</v>
      </c>
      <c r="D118" s="7">
        <v>2</v>
      </c>
      <c r="E118" s="7">
        <v>0</v>
      </c>
      <c r="F118" s="7">
        <v>-0.33544165342386201</v>
      </c>
      <c r="G118" s="7">
        <v>-1.18452955186062</v>
      </c>
      <c r="H118" s="7">
        <v>-0.23890499426543799</v>
      </c>
      <c r="I118" s="7">
        <v>-0.27568016598616102</v>
      </c>
      <c r="J118" s="7">
        <v>2.9401532420649299</v>
      </c>
      <c r="K118" s="7">
        <v>-4.8954097905693399E-3</v>
      </c>
      <c r="L118" s="7">
        <v>-0.30443756529807597</v>
      </c>
      <c r="M118" s="7">
        <v>0.235663922714658</v>
      </c>
    </row>
    <row r="119" spans="1:13" x14ac:dyDescent="0.25">
      <c r="A119" s="7" t="str">
        <f t="shared" si="1"/>
        <v>2:27</v>
      </c>
      <c r="B119" s="7">
        <v>116</v>
      </c>
      <c r="C119" s="7">
        <v>27</v>
      </c>
      <c r="D119" s="7">
        <v>2</v>
      </c>
      <c r="E119" s="7">
        <v>0</v>
      </c>
      <c r="F119" s="7">
        <v>0.107724279495001</v>
      </c>
      <c r="G119" s="7">
        <v>-0.26399681461351598</v>
      </c>
      <c r="H119" s="7">
        <v>1.3984102190837301E-2</v>
      </c>
      <c r="I119" s="7">
        <v>-0.17943450677664399</v>
      </c>
      <c r="J119" s="7">
        <v>4.7370708778201797E-3</v>
      </c>
      <c r="K119" s="7">
        <v>0.87529265305123605</v>
      </c>
      <c r="L119" s="7">
        <v>0.18211872395732601</v>
      </c>
      <c r="M119" s="7">
        <v>0.234941890483225</v>
      </c>
    </row>
    <row r="120" spans="1:13" x14ac:dyDescent="0.25">
      <c r="A120" s="7" t="str">
        <f t="shared" si="1"/>
        <v>2:34</v>
      </c>
      <c r="B120" s="7">
        <v>117</v>
      </c>
      <c r="C120" s="7">
        <v>34</v>
      </c>
      <c r="D120" s="7">
        <v>2</v>
      </c>
      <c r="E120" s="7">
        <v>0</v>
      </c>
      <c r="F120" s="7">
        <v>-1.1651594978515501E-2</v>
      </c>
      <c r="G120" s="7">
        <v>9.4119012943616007E-2</v>
      </c>
      <c r="H120" s="7">
        <v>0.59826996109072395</v>
      </c>
      <c r="I120" s="7">
        <v>2.58315466541936</v>
      </c>
      <c r="J120" s="7">
        <v>0.26686482117768501</v>
      </c>
      <c r="K120" s="7">
        <v>-1.05982893367667</v>
      </c>
      <c r="L120" s="7">
        <v>5.5701623076441102E-2</v>
      </c>
      <c r="M120" s="7">
        <v>0.23502213991051499</v>
      </c>
    </row>
    <row r="121" spans="1:13" x14ac:dyDescent="0.25">
      <c r="A121" s="7" t="str">
        <f t="shared" si="1"/>
        <v>2:8</v>
      </c>
      <c r="B121" s="7">
        <v>118</v>
      </c>
      <c r="C121" s="7">
        <v>8</v>
      </c>
      <c r="D121" s="7">
        <v>2</v>
      </c>
      <c r="E121" s="7">
        <v>0</v>
      </c>
      <c r="F121" s="7">
        <v>0.60746408364455295</v>
      </c>
      <c r="G121" s="7">
        <v>-0.66175698288883</v>
      </c>
      <c r="H121" s="7">
        <v>0.53386334691440096</v>
      </c>
      <c r="I121" s="7">
        <v>-0.18971287969359599</v>
      </c>
      <c r="J121" s="7">
        <v>2.6830094816782502E-2</v>
      </c>
      <c r="K121" s="7">
        <v>8.5958942744857603E-2</v>
      </c>
      <c r="L121" s="7">
        <v>0.66091656433991697</v>
      </c>
      <c r="M121" s="7">
        <v>0.23534600839488001</v>
      </c>
    </row>
    <row r="122" spans="1:13" x14ac:dyDescent="0.25">
      <c r="A122" s="7" t="str">
        <f t="shared" si="1"/>
        <v>2:50</v>
      </c>
      <c r="B122" s="7">
        <v>119</v>
      </c>
      <c r="C122" s="7">
        <v>50</v>
      </c>
      <c r="D122" s="7">
        <v>2</v>
      </c>
      <c r="E122" s="7">
        <v>0</v>
      </c>
      <c r="F122" s="7">
        <v>-0.167754339117509</v>
      </c>
      <c r="G122" s="7">
        <v>-0.92287387277919597</v>
      </c>
      <c r="H122" s="7">
        <v>-0.16930421414090999</v>
      </c>
      <c r="I122" s="7">
        <v>-0.24989095104940001</v>
      </c>
      <c r="J122" s="7">
        <v>2.2321130685525499</v>
      </c>
      <c r="K122" s="7">
        <v>0.223415225404274</v>
      </c>
      <c r="L122" s="7">
        <v>-0.115133778278035</v>
      </c>
      <c r="M122" s="7">
        <v>0.235243368083</v>
      </c>
    </row>
    <row r="123" spans="1:13" x14ac:dyDescent="0.25">
      <c r="A123" s="7" t="str">
        <f t="shared" si="1"/>
        <v>2:4</v>
      </c>
      <c r="B123" s="7">
        <v>120</v>
      </c>
      <c r="C123" s="7">
        <v>4</v>
      </c>
      <c r="D123" s="7">
        <v>2</v>
      </c>
      <c r="E123" s="7">
        <v>0</v>
      </c>
      <c r="F123" s="7">
        <v>-0.349275313573568</v>
      </c>
      <c r="G123" s="7">
        <v>1.17978680288149</v>
      </c>
      <c r="H123" s="7">
        <v>-1.2040290725991201</v>
      </c>
      <c r="I123" s="7">
        <v>-0.12928462108750899</v>
      </c>
      <c r="J123" s="7">
        <v>0.31214873428039502</v>
      </c>
      <c r="K123" s="7">
        <v>-0.183875641483145</v>
      </c>
      <c r="L123" s="7">
        <v>-0.32027899411088601</v>
      </c>
      <c r="M123" s="7">
        <v>0.23570832399480399</v>
      </c>
    </row>
    <row r="124" spans="1:13" x14ac:dyDescent="0.25">
      <c r="A124" s="7" t="str">
        <f t="shared" si="1"/>
        <v>2:24</v>
      </c>
      <c r="B124" s="7">
        <v>121</v>
      </c>
      <c r="C124" s="7">
        <v>24</v>
      </c>
      <c r="D124" s="7">
        <v>2</v>
      </c>
      <c r="E124" s="7">
        <v>0</v>
      </c>
      <c r="F124" s="7">
        <v>-1.52956586106391</v>
      </c>
      <c r="G124" s="7">
        <v>-1.1711189871088701</v>
      </c>
      <c r="H124" s="7">
        <v>-0.16957003182564001</v>
      </c>
      <c r="I124" s="7">
        <v>-0.22915537509596201</v>
      </c>
      <c r="J124" s="7">
        <v>-0.73810810546025896</v>
      </c>
      <c r="K124" s="7">
        <v>1.35467067492742</v>
      </c>
      <c r="L124" s="7">
        <v>-1.69415240803707</v>
      </c>
      <c r="M124" s="7">
        <v>0.24480055770954401</v>
      </c>
    </row>
    <row r="125" spans="1:13" x14ac:dyDescent="0.25">
      <c r="A125" s="7" t="str">
        <f t="shared" si="1"/>
        <v>2:42</v>
      </c>
      <c r="B125" s="7">
        <v>122</v>
      </c>
      <c r="C125" s="7">
        <v>42</v>
      </c>
      <c r="D125" s="7">
        <v>2</v>
      </c>
      <c r="E125" s="7">
        <v>0</v>
      </c>
      <c r="F125" s="7">
        <v>1.17374417533331</v>
      </c>
      <c r="G125" s="7">
        <v>1.17037155987221</v>
      </c>
      <c r="H125" s="7">
        <v>0.38750202685531099</v>
      </c>
      <c r="I125" s="7">
        <v>-4.3577231555310798E-2</v>
      </c>
      <c r="J125" s="7">
        <v>-3.4322083195464601</v>
      </c>
      <c r="K125" s="7">
        <v>-0.465524521286172</v>
      </c>
      <c r="L125" s="7">
        <v>1.07956421815923</v>
      </c>
      <c r="M125" s="7">
        <v>0.24032514557280099</v>
      </c>
    </row>
    <row r="126" spans="1:13" x14ac:dyDescent="0.25">
      <c r="A126" s="7" t="str">
        <f t="shared" si="1"/>
        <v>2:40</v>
      </c>
      <c r="B126" s="7">
        <v>123</v>
      </c>
      <c r="C126" s="7">
        <v>40</v>
      </c>
      <c r="D126" s="7">
        <v>2</v>
      </c>
      <c r="E126" s="7">
        <v>0</v>
      </c>
      <c r="F126" s="7">
        <v>0.50878720319158299</v>
      </c>
      <c r="G126" s="7">
        <v>-0.25391975977418202</v>
      </c>
      <c r="H126" s="7">
        <v>-0.23988779119635301</v>
      </c>
      <c r="I126" s="7">
        <v>-1.55036229206836</v>
      </c>
      <c r="J126" s="7">
        <v>2.85564114342923E-2</v>
      </c>
      <c r="K126" s="7">
        <v>-0.727130566770682</v>
      </c>
      <c r="L126" s="7">
        <v>0.57365657565443195</v>
      </c>
      <c r="M126" s="7">
        <v>0.23514620432116701</v>
      </c>
    </row>
    <row r="127" spans="1:13" x14ac:dyDescent="0.25">
      <c r="A127" s="7" t="str">
        <f t="shared" si="1"/>
        <v>2:16</v>
      </c>
      <c r="B127" s="7">
        <v>124</v>
      </c>
      <c r="C127" s="7">
        <v>16</v>
      </c>
      <c r="D127" s="7">
        <v>2</v>
      </c>
      <c r="E127" s="7">
        <v>0</v>
      </c>
      <c r="F127" s="7">
        <v>0.26076355799756601</v>
      </c>
      <c r="G127" s="7">
        <v>-5.0214556588712801E-2</v>
      </c>
      <c r="H127" s="7">
        <v>0.17621126527321301</v>
      </c>
      <c r="I127" s="7">
        <v>-0.21854267300444599</v>
      </c>
      <c r="J127" s="7">
        <v>0.134507469698562</v>
      </c>
      <c r="K127" s="7">
        <v>0.93842773898680398</v>
      </c>
      <c r="L127" s="7">
        <v>0.337998354468108</v>
      </c>
      <c r="M127" s="7">
        <v>0.23493205982978599</v>
      </c>
    </row>
    <row r="128" spans="1:13" x14ac:dyDescent="0.25">
      <c r="A128" s="7" t="str">
        <f t="shared" si="1"/>
        <v>2:19</v>
      </c>
      <c r="B128" s="7">
        <v>125</v>
      </c>
      <c r="C128" s="7">
        <v>19</v>
      </c>
      <c r="D128" s="7">
        <v>2</v>
      </c>
      <c r="E128" s="7">
        <v>0</v>
      </c>
      <c r="F128" s="7">
        <v>1.16993713386082</v>
      </c>
      <c r="G128" s="7">
        <v>-1.11975005020499</v>
      </c>
      <c r="H128" s="7">
        <v>-1.4912052553677599</v>
      </c>
      <c r="I128" s="7">
        <v>0.34273075654640001</v>
      </c>
      <c r="J128" s="7">
        <v>-0.18888074864127899</v>
      </c>
      <c r="K128" s="7">
        <v>-0.97956088690694698</v>
      </c>
      <c r="L128" s="7">
        <v>1.0772499761726699</v>
      </c>
      <c r="M128" s="7">
        <v>0.24025082662417999</v>
      </c>
    </row>
    <row r="129" spans="1:13" x14ac:dyDescent="0.25">
      <c r="A129" s="7" t="str">
        <f t="shared" si="1"/>
        <v>2:38</v>
      </c>
      <c r="B129" s="7">
        <v>126</v>
      </c>
      <c r="C129" s="7">
        <v>38</v>
      </c>
      <c r="D129" s="7">
        <v>2</v>
      </c>
      <c r="E129" s="7">
        <v>0</v>
      </c>
      <c r="F129" s="7">
        <v>0.33530760380155</v>
      </c>
      <c r="G129" s="7">
        <v>-0.13790683553491601</v>
      </c>
      <c r="H129" s="7">
        <v>3.9498126232672501E-2</v>
      </c>
      <c r="I129" s="7">
        <v>-0.17252330623911699</v>
      </c>
      <c r="J129" s="7">
        <v>0.107992548015423</v>
      </c>
      <c r="K129" s="7">
        <v>0.827744114060598</v>
      </c>
      <c r="L129" s="7">
        <v>0.41115115987989898</v>
      </c>
      <c r="M129" s="7">
        <v>0.234963352750203</v>
      </c>
    </row>
    <row r="130" spans="1:13" x14ac:dyDescent="0.25">
      <c r="A130" s="7" t="str">
        <f t="shared" si="1"/>
        <v>2:22</v>
      </c>
      <c r="B130" s="7">
        <v>127</v>
      </c>
      <c r="C130" s="7">
        <v>22</v>
      </c>
      <c r="D130" s="7">
        <v>2</v>
      </c>
      <c r="E130" s="7">
        <v>0</v>
      </c>
      <c r="F130" s="7">
        <v>-2.6210926173432898</v>
      </c>
      <c r="G130" s="7">
        <v>-1.77586709983798</v>
      </c>
      <c r="H130" s="7">
        <v>-0.29193945404440802</v>
      </c>
      <c r="I130" s="7">
        <v>-0.26230262051787101</v>
      </c>
      <c r="J130" s="7">
        <v>-1.23333822116186</v>
      </c>
      <c r="K130" s="7">
        <v>0.42434434859466202</v>
      </c>
      <c r="L130" s="7">
        <v>-2.71593616755252</v>
      </c>
      <c r="M130" s="7">
        <v>0.261311402729759</v>
      </c>
    </row>
    <row r="131" spans="1:13" x14ac:dyDescent="0.25">
      <c r="A131" s="7" t="str">
        <f t="shared" si="1"/>
        <v>2:46</v>
      </c>
      <c r="B131" s="7">
        <v>128</v>
      </c>
      <c r="C131" s="7">
        <v>46</v>
      </c>
      <c r="D131" s="7">
        <v>2</v>
      </c>
      <c r="E131" s="7">
        <v>0</v>
      </c>
      <c r="F131" s="7">
        <v>0.50299491810790398</v>
      </c>
      <c r="G131" s="7">
        <v>0.123748843546511</v>
      </c>
      <c r="H131" s="7">
        <v>0.1090989063572</v>
      </c>
      <c r="I131" s="7">
        <v>-0.14673409130235501</v>
      </c>
      <c r="J131" s="7">
        <v>-0.60004762549695501</v>
      </c>
      <c r="K131" s="7">
        <v>0.88379224558287495</v>
      </c>
      <c r="L131" s="7">
        <v>0.56841426365729197</v>
      </c>
      <c r="M131" s="7">
        <v>0.23513703726190299</v>
      </c>
    </row>
    <row r="132" spans="1:13" x14ac:dyDescent="0.25">
      <c r="A132" s="7" t="str">
        <f t="shared" ref="A132:A195" si="2">D132 &amp; ":" &amp;C132</f>
        <v>2:25</v>
      </c>
      <c r="B132" s="7">
        <v>129</v>
      </c>
      <c r="C132" s="7">
        <v>25</v>
      </c>
      <c r="D132" s="7">
        <v>2</v>
      </c>
      <c r="E132" s="7">
        <v>0</v>
      </c>
      <c r="F132" s="7">
        <v>-0.98380247678438304</v>
      </c>
      <c r="G132" s="7">
        <v>-0.86874492734261799</v>
      </c>
      <c r="H132" s="7">
        <v>-0.108385320027929</v>
      </c>
      <c r="I132" s="7">
        <v>-0.21258175219855399</v>
      </c>
      <c r="J132" s="7">
        <v>-0.49049304482378597</v>
      </c>
      <c r="K132" s="7">
        <v>1.29316558504649</v>
      </c>
      <c r="L132" s="7">
        <v>-1.0656594000283299</v>
      </c>
      <c r="M132" s="7">
        <v>0.23952866443762</v>
      </c>
    </row>
    <row r="133" spans="1:13" x14ac:dyDescent="0.25">
      <c r="A133" s="7" t="str">
        <f t="shared" si="2"/>
        <v>2:39</v>
      </c>
      <c r="B133" s="7">
        <v>130</v>
      </c>
      <c r="C133" s="7">
        <v>39</v>
      </c>
      <c r="D133" s="7">
        <v>2</v>
      </c>
      <c r="E133" s="7">
        <v>0</v>
      </c>
      <c r="F133" s="7">
        <v>0.422047403496566</v>
      </c>
      <c r="G133" s="7">
        <v>-0.19591329765454901</v>
      </c>
      <c r="H133" s="7">
        <v>-0.10019483248184</v>
      </c>
      <c r="I133" s="7">
        <v>-0.861442799153738</v>
      </c>
      <c r="J133" s="7">
        <v>6.8274479724857895E-2</v>
      </c>
      <c r="K133" s="7">
        <v>0.43676253705169998</v>
      </c>
      <c r="L133" s="7">
        <v>0.493803338887981</v>
      </c>
      <c r="M133" s="7">
        <v>0.235032954377322</v>
      </c>
    </row>
    <row r="134" spans="1:13" x14ac:dyDescent="0.25">
      <c r="A134" s="7" t="str">
        <f t="shared" si="2"/>
        <v>2:43</v>
      </c>
      <c r="B134" s="7">
        <v>131</v>
      </c>
      <c r="C134" s="7">
        <v>43</v>
      </c>
      <c r="D134" s="7">
        <v>2</v>
      </c>
      <c r="E134" s="7">
        <v>0</v>
      </c>
      <c r="F134" s="7">
        <v>1.00605686102696</v>
      </c>
      <c r="G134" s="7">
        <v>0.90871588079079302</v>
      </c>
      <c r="H134" s="7">
        <v>0.31790124673078402</v>
      </c>
      <c r="I134" s="7">
        <v>-6.9366446492072006E-2</v>
      </c>
      <c r="J134" s="7">
        <v>-2.7241681460340899</v>
      </c>
      <c r="K134" s="7">
        <v>-0.112727582253403</v>
      </c>
      <c r="L134" s="7">
        <v>0.97099733528919596</v>
      </c>
      <c r="M134" s="7">
        <v>0.23776293715980801</v>
      </c>
    </row>
    <row r="135" spans="1:13" x14ac:dyDescent="0.25">
      <c r="A135" s="7" t="str">
        <f t="shared" si="2"/>
        <v>2:20</v>
      </c>
      <c r="B135" s="7">
        <v>132</v>
      </c>
      <c r="C135" s="7">
        <v>20</v>
      </c>
      <c r="D135" s="7">
        <v>2</v>
      </c>
      <c r="E135" s="7">
        <v>0</v>
      </c>
      <c r="F135" s="7">
        <v>1.47029967187373</v>
      </c>
      <c r="G135" s="7">
        <v>-1.4730911545727099</v>
      </c>
      <c r="H135" s="7">
        <v>-2.04206756742829</v>
      </c>
      <c r="I135" s="7">
        <v>0.528157958012335</v>
      </c>
      <c r="J135" s="7">
        <v>-0.29571811017788102</v>
      </c>
      <c r="K135" s="7">
        <v>-1.4186153522612399</v>
      </c>
      <c r="L135" s="7">
        <v>1.2378464942969001</v>
      </c>
      <c r="M135" s="7">
        <v>0.24937430365921001</v>
      </c>
    </row>
    <row r="136" spans="1:13" x14ac:dyDescent="0.25">
      <c r="A136" s="7" t="str">
        <f t="shared" si="2"/>
        <v>2:48</v>
      </c>
      <c r="B136" s="7">
        <v>133</v>
      </c>
      <c r="C136" s="7">
        <v>48</v>
      </c>
      <c r="D136" s="7">
        <v>2</v>
      </c>
      <c r="E136" s="7">
        <v>0</v>
      </c>
      <c r="F136" s="7">
        <v>0.167620289495197</v>
      </c>
      <c r="G136" s="7">
        <v>-0.39956251461634101</v>
      </c>
      <c r="H136" s="7">
        <v>-3.0102653891855E-2</v>
      </c>
      <c r="I136" s="7">
        <v>-0.198312521175878</v>
      </c>
      <c r="J136" s="7">
        <v>0.81603272152779804</v>
      </c>
      <c r="K136" s="7">
        <v>0.66059579569176197</v>
      </c>
      <c r="L136" s="7">
        <v>0.24399893659154601</v>
      </c>
      <c r="M136" s="7">
        <v>0.23492624490213199</v>
      </c>
    </row>
    <row r="137" spans="1:13" x14ac:dyDescent="0.25">
      <c r="A137" s="7" t="str">
        <f t="shared" si="2"/>
        <v>2:1</v>
      </c>
      <c r="B137" s="7">
        <v>134</v>
      </c>
      <c r="C137" s="7">
        <v>1</v>
      </c>
      <c r="D137" s="7">
        <v>2</v>
      </c>
      <c r="E137" s="7">
        <v>0</v>
      </c>
      <c r="F137" s="7">
        <v>-0.82764501218262798</v>
      </c>
      <c r="G137" s="7">
        <v>2.10055869576665</v>
      </c>
      <c r="H137" s="7">
        <v>-2.0729752823558898</v>
      </c>
      <c r="I137" s="7">
        <v>-9.9070491784465795E-2</v>
      </c>
      <c r="J137" s="7">
        <v>0.45480805401220098</v>
      </c>
      <c r="K137" s="4">
        <v>-1.6271485999081201</v>
      </c>
      <c r="L137" s="7">
        <v>-0.88082624320079705</v>
      </c>
      <c r="M137" s="7">
        <v>0.238274612717605</v>
      </c>
    </row>
    <row r="138" spans="1:13" x14ac:dyDescent="0.25">
      <c r="A138" s="7" t="str">
        <f t="shared" si="2"/>
        <v>2:49</v>
      </c>
      <c r="B138" s="7">
        <v>135</v>
      </c>
      <c r="C138" s="7">
        <v>49</v>
      </c>
      <c r="D138" s="7">
        <v>2</v>
      </c>
      <c r="E138" s="7">
        <v>0</v>
      </c>
      <c r="F138" s="4">
        <v>-6.7024811155546094E-5</v>
      </c>
      <c r="G138" s="7">
        <v>-0.66121819369776802</v>
      </c>
      <c r="H138" s="7">
        <v>-9.9703434016382902E-2</v>
      </c>
      <c r="I138" s="7">
        <v>-0.22410173611263901</v>
      </c>
      <c r="J138" s="7">
        <v>1.5240728950401701</v>
      </c>
      <c r="K138" s="7">
        <v>0.448841514125912</v>
      </c>
      <c r="L138" s="7">
        <v>6.81399389467056E-2</v>
      </c>
      <c r="M138" s="7">
        <v>0.23501126633814401</v>
      </c>
    </row>
    <row r="139" spans="1:13" x14ac:dyDescent="0.25">
      <c r="A139" s="7" t="str">
        <f t="shared" si="2"/>
        <v>2:3</v>
      </c>
      <c r="B139" s="7">
        <v>136</v>
      </c>
      <c r="C139" s="7">
        <v>3</v>
      </c>
      <c r="D139" s="7">
        <v>2</v>
      </c>
      <c r="E139" s="7">
        <v>0</v>
      </c>
      <c r="F139" s="7">
        <v>-0.58846016018726899</v>
      </c>
      <c r="G139" s="7">
        <v>1.64017274414473</v>
      </c>
      <c r="H139" s="7">
        <v>-1.63850217258968</v>
      </c>
      <c r="I139" s="7">
        <v>-0.114177556605942</v>
      </c>
      <c r="J139" s="7">
        <v>0.38347839334383998</v>
      </c>
      <c r="K139" s="7">
        <v>-0.956998320078009</v>
      </c>
      <c r="L139" s="7">
        <v>-0.59824107215123701</v>
      </c>
      <c r="M139" s="7">
        <v>0.2367370290121</v>
      </c>
    </row>
    <row r="140" spans="1:13" x14ac:dyDescent="0.25">
      <c r="A140" s="7" t="str">
        <f t="shared" si="2"/>
        <v>2:14</v>
      </c>
      <c r="B140" s="7">
        <v>137</v>
      </c>
      <c r="C140" s="7">
        <v>14</v>
      </c>
      <c r="D140" s="7">
        <v>2</v>
      </c>
      <c r="E140" s="7">
        <v>0</v>
      </c>
      <c r="F140" s="7">
        <v>-0.35217162474823499</v>
      </c>
      <c r="G140" s="7">
        <v>0.67083140277098896</v>
      </c>
      <c r="H140" s="7">
        <v>1.30032912013062</v>
      </c>
      <c r="I140" s="7">
        <v>-0.59693491981546898</v>
      </c>
      <c r="J140" s="7">
        <v>0.35252526296511699</v>
      </c>
      <c r="K140" s="7">
        <v>0.29165600763773403</v>
      </c>
      <c r="L140" s="7">
        <v>-0.32359953022085097</v>
      </c>
      <c r="M140" s="7">
        <v>0.23571781901434799</v>
      </c>
    </row>
    <row r="141" spans="1:13" x14ac:dyDescent="0.25">
      <c r="A141" s="7" t="str">
        <f t="shared" si="2"/>
        <v>2:12</v>
      </c>
      <c r="B141" s="7">
        <v>138</v>
      </c>
      <c r="C141" s="7">
        <v>12</v>
      </c>
      <c r="D141" s="7">
        <v>2</v>
      </c>
      <c r="E141" s="7">
        <v>0</v>
      </c>
      <c r="F141" s="7">
        <v>-0.97065639484412602</v>
      </c>
      <c r="G141" s="7">
        <v>1.398405797188</v>
      </c>
      <c r="H141" s="7">
        <v>2.4346248704701901</v>
      </c>
      <c r="I141" s="7">
        <v>-0.97875317460480304</v>
      </c>
      <c r="J141" s="7">
        <v>0.57251701501502394</v>
      </c>
      <c r="K141" s="7">
        <v>-0.359661445892203</v>
      </c>
      <c r="L141" s="7">
        <v>-1.05012848151119</v>
      </c>
      <c r="M141" s="7">
        <v>0.23941651206987399</v>
      </c>
    </row>
    <row r="142" spans="1:13" x14ac:dyDescent="0.25">
      <c r="A142" s="7" t="str">
        <f t="shared" si="2"/>
        <v>2:30</v>
      </c>
      <c r="B142" s="7">
        <v>139</v>
      </c>
      <c r="C142" s="7">
        <v>30</v>
      </c>
      <c r="D142" s="7">
        <v>2</v>
      </c>
      <c r="E142" s="7">
        <v>0</v>
      </c>
      <c r="F142" s="7">
        <v>1.19925103577438</v>
      </c>
      <c r="G142" s="7">
        <v>0.34075129811558602</v>
      </c>
      <c r="H142" s="7">
        <v>0.13635352440960399</v>
      </c>
      <c r="I142" s="7">
        <v>-0.14628726135473399</v>
      </c>
      <c r="J142" s="7">
        <v>0.49996718657942701</v>
      </c>
      <c r="K142" s="7">
        <v>0.84833584384201599</v>
      </c>
      <c r="L142" s="7">
        <v>1.09488693070049</v>
      </c>
      <c r="M142" s="7">
        <v>0.24084552457636399</v>
      </c>
    </row>
    <row r="143" spans="1:13" x14ac:dyDescent="0.25">
      <c r="A143" s="7" t="str">
        <f t="shared" si="2"/>
        <v>2:6</v>
      </c>
      <c r="B143" s="7">
        <v>140</v>
      </c>
      <c r="C143" s="7">
        <v>6</v>
      </c>
      <c r="D143" s="7">
        <v>2</v>
      </c>
      <c r="E143" s="7">
        <v>0</v>
      </c>
      <c r="F143" s="7">
        <v>0.129094385035492</v>
      </c>
      <c r="G143" s="7">
        <v>0.25901490999633198</v>
      </c>
      <c r="H143" s="7">
        <v>-0.33508286284236299</v>
      </c>
      <c r="I143" s="7">
        <v>-0.159498750390552</v>
      </c>
      <c r="J143" s="7">
        <v>0.16948941454858901</v>
      </c>
      <c r="K143" s="7">
        <v>1.07338152378749</v>
      </c>
      <c r="L143" s="7">
        <v>0.204320774586712</v>
      </c>
      <c r="M143" s="7">
        <v>0.234934523409668</v>
      </c>
    </row>
    <row r="144" spans="1:13" x14ac:dyDescent="0.25">
      <c r="A144" s="7" t="str">
        <f t="shared" si="2"/>
        <v>2:41</v>
      </c>
      <c r="B144" s="7">
        <v>141</v>
      </c>
      <c r="C144" s="7">
        <v>41</v>
      </c>
      <c r="D144" s="7">
        <v>2</v>
      </c>
      <c r="E144" s="7">
        <v>0</v>
      </c>
      <c r="F144" s="7">
        <v>0.59552700288659899</v>
      </c>
      <c r="G144" s="7">
        <v>-0.31192622189381403</v>
      </c>
      <c r="H144" s="7">
        <v>-0.37958074991086599</v>
      </c>
      <c r="I144" s="7">
        <v>-2.23928178498298</v>
      </c>
      <c r="J144" s="7">
        <v>-1.1161656856273201E-2</v>
      </c>
      <c r="K144" s="7">
        <v>-1.6796799022854301</v>
      </c>
      <c r="L144" s="7">
        <v>0.65056947746320504</v>
      </c>
      <c r="M144" s="7">
        <v>0.23531695145050399</v>
      </c>
    </row>
    <row r="145" spans="1:13" x14ac:dyDescent="0.25">
      <c r="A145" s="7" t="str">
        <f t="shared" si="2"/>
        <v>2:35</v>
      </c>
      <c r="B145" s="7">
        <v>142</v>
      </c>
      <c r="C145" s="7">
        <v>35</v>
      </c>
      <c r="D145" s="7">
        <v>2</v>
      </c>
      <c r="E145" s="7">
        <v>0</v>
      </c>
      <c r="F145" s="7">
        <v>7.5088204716500906E-2</v>
      </c>
      <c r="G145" s="7">
        <v>3.6112550823982702E-2</v>
      </c>
      <c r="H145" s="7">
        <v>0.45857700237621102</v>
      </c>
      <c r="I145" s="7">
        <v>1.8942351725047399</v>
      </c>
      <c r="J145" s="7">
        <v>0.22714675288712</v>
      </c>
      <c r="K145" s="7">
        <v>-0.56991550754629605</v>
      </c>
      <c r="L145" s="7">
        <v>0.14795396882321499</v>
      </c>
      <c r="M145" s="7">
        <v>0.23495708609014199</v>
      </c>
    </row>
    <row r="146" spans="1:13" x14ac:dyDescent="0.25">
      <c r="A146" s="7" t="str">
        <f t="shared" si="2"/>
        <v>2:47</v>
      </c>
      <c r="B146" s="7">
        <v>143</v>
      </c>
      <c r="C146" s="7">
        <v>47</v>
      </c>
      <c r="D146" s="7">
        <v>2</v>
      </c>
      <c r="E146" s="7">
        <v>0</v>
      </c>
      <c r="F146" s="7">
        <v>0.33530760380155</v>
      </c>
      <c r="G146" s="7">
        <v>-0.13790683553491601</v>
      </c>
      <c r="H146" s="7">
        <v>3.9498126232672501E-2</v>
      </c>
      <c r="I146" s="7">
        <v>-0.17252330623911699</v>
      </c>
      <c r="J146" s="7">
        <v>0.107992548015423</v>
      </c>
      <c r="K146" s="7">
        <v>0.827744114060598</v>
      </c>
      <c r="L146" s="7">
        <v>0.41115115987989898</v>
      </c>
      <c r="M146" s="7">
        <v>0.234963352750203</v>
      </c>
    </row>
    <row r="147" spans="1:13" x14ac:dyDescent="0.25">
      <c r="A147" s="7" t="str">
        <f t="shared" si="2"/>
        <v>2:10</v>
      </c>
      <c r="B147" s="7">
        <v>144</v>
      </c>
      <c r="C147" s="7">
        <v>10</v>
      </c>
      <c r="D147" s="7">
        <v>2</v>
      </c>
      <c r="E147" s="7">
        <v>0</v>
      </c>
      <c r="F147" s="7">
        <v>1.0858337822536099</v>
      </c>
      <c r="G147" s="7">
        <v>-1.5825288757739899</v>
      </c>
      <c r="H147" s="7">
        <v>1.40280955667116</v>
      </c>
      <c r="I147" s="7">
        <v>-0.219927008996639</v>
      </c>
      <c r="J147" s="7">
        <v>-0.115829224915023</v>
      </c>
      <c r="K147" s="7">
        <v>-1.3791003611468799</v>
      </c>
      <c r="L147" s="7">
        <v>1.0243314403086301</v>
      </c>
      <c r="M147" s="7">
        <v>0.238812547980738</v>
      </c>
    </row>
    <row r="148" spans="1:13" x14ac:dyDescent="0.25">
      <c r="A148" s="7" t="str">
        <f t="shared" si="2"/>
        <v>2:13</v>
      </c>
      <c r="B148" s="7">
        <v>145</v>
      </c>
      <c r="C148" s="7">
        <v>13</v>
      </c>
      <c r="D148" s="7">
        <v>2</v>
      </c>
      <c r="E148" s="7">
        <v>0</v>
      </c>
      <c r="F148" s="7">
        <v>-0.66071650681570804</v>
      </c>
      <c r="G148" s="7">
        <v>1.03379806997914</v>
      </c>
      <c r="H148" s="7">
        <v>1.8661977808316701</v>
      </c>
      <c r="I148" s="7">
        <v>-0.78741344748708497</v>
      </c>
      <c r="J148" s="7">
        <v>0.46227304087973098</v>
      </c>
      <c r="K148" s="7">
        <v>-0.131534981552133</v>
      </c>
      <c r="L148" s="7">
        <v>-0.68332683025889895</v>
      </c>
      <c r="M148" s="7">
        <v>0.23714852632799399</v>
      </c>
    </row>
    <row r="149" spans="1:13" x14ac:dyDescent="0.25">
      <c r="A149" s="7" t="str">
        <f t="shared" si="2"/>
        <v>2:45</v>
      </c>
      <c r="B149" s="7">
        <v>146</v>
      </c>
      <c r="C149" s="7">
        <v>45</v>
      </c>
      <c r="D149" s="7">
        <v>2</v>
      </c>
      <c r="E149" s="7">
        <v>0</v>
      </c>
      <c r="F149" s="7">
        <v>0.67068223241425695</v>
      </c>
      <c r="G149" s="7">
        <v>0.38540452262793801</v>
      </c>
      <c r="H149" s="7">
        <v>0.17869968648172799</v>
      </c>
      <c r="I149" s="7">
        <v>-0.12094487636559401</v>
      </c>
      <c r="J149" s="7">
        <v>-1.30808779900933</v>
      </c>
      <c r="K149" s="7">
        <v>0.72577916003688203</v>
      </c>
      <c r="L149" s="7">
        <v>0.71473091228395802</v>
      </c>
      <c r="M149" s="7">
        <v>0.235527068745992</v>
      </c>
    </row>
    <row r="150" spans="1:13" x14ac:dyDescent="0.25">
      <c r="A150" s="7" t="str">
        <f t="shared" si="2"/>
        <v>2:36</v>
      </c>
      <c r="B150" s="7">
        <v>147</v>
      </c>
      <c r="C150" s="7">
        <v>36</v>
      </c>
      <c r="D150" s="7">
        <v>2</v>
      </c>
      <c r="E150" s="7">
        <v>0</v>
      </c>
      <c r="F150" s="7">
        <v>0.16182800441151701</v>
      </c>
      <c r="G150" s="7">
        <v>-2.18939112956501E-2</v>
      </c>
      <c r="H150" s="7">
        <v>0.31888404366169798</v>
      </c>
      <c r="I150" s="7">
        <v>1.2053156795901201</v>
      </c>
      <c r="J150" s="7">
        <v>0.18742868459655401</v>
      </c>
      <c r="K150" s="7">
        <v>-1.75127802345021E-2</v>
      </c>
      <c r="L150" s="7">
        <v>0.23806242667583999</v>
      </c>
      <c r="M150" s="7">
        <v>0.23492708470836399</v>
      </c>
    </row>
    <row r="151" spans="1:13" x14ac:dyDescent="0.25">
      <c r="A151" s="7" t="str">
        <f t="shared" si="2"/>
        <v>2:29</v>
      </c>
      <c r="B151" s="7">
        <v>148</v>
      </c>
      <c r="C151" s="7">
        <v>29</v>
      </c>
      <c r="D151" s="7">
        <v>2</v>
      </c>
      <c r="E151" s="7">
        <v>0</v>
      </c>
      <c r="F151" s="7">
        <v>0.65348765149485599</v>
      </c>
      <c r="G151" s="7">
        <v>3.8377238349326298E-2</v>
      </c>
      <c r="H151" s="7">
        <v>7.5168812611892802E-2</v>
      </c>
      <c r="I151" s="7">
        <v>-0.16286088425214201</v>
      </c>
      <c r="J151" s="7">
        <v>0.25235212594295398</v>
      </c>
      <c r="K151" s="7">
        <v>0.79227546492972001</v>
      </c>
      <c r="L151" s="7">
        <v>0.70025925648601695</v>
      </c>
      <c r="M151" s="7">
        <v>0.235472974239716</v>
      </c>
    </row>
    <row r="152" spans="1:13" x14ac:dyDescent="0.25">
      <c r="A152" s="7" t="str">
        <f t="shared" si="2"/>
        <v>2:18</v>
      </c>
      <c r="B152" s="7">
        <v>149</v>
      </c>
      <c r="C152" s="7">
        <v>18</v>
      </c>
      <c r="D152" s="7">
        <v>2</v>
      </c>
      <c r="E152" s="7">
        <v>0</v>
      </c>
      <c r="F152" s="7">
        <v>0.86823031737646195</v>
      </c>
      <c r="G152" s="7">
        <v>-0.76482756074569203</v>
      </c>
      <c r="H152" s="7">
        <v>-0.93787754814930502</v>
      </c>
      <c r="I152" s="7">
        <v>0.156473671977858</v>
      </c>
      <c r="J152" s="7">
        <v>-8.1565234382934504E-2</v>
      </c>
      <c r="K152" s="7">
        <v>-0.357983062156987</v>
      </c>
      <c r="L152" s="7">
        <v>0.87181854618119903</v>
      </c>
      <c r="M152" s="7">
        <v>0.23650512053273101</v>
      </c>
    </row>
    <row r="153" spans="1:13" x14ac:dyDescent="0.25">
      <c r="A153" s="7" t="str">
        <f t="shared" si="2"/>
        <v>2:31</v>
      </c>
      <c r="B153" s="7">
        <v>150</v>
      </c>
      <c r="C153" s="7">
        <v>31</v>
      </c>
      <c r="D153" s="7">
        <v>2</v>
      </c>
      <c r="E153" s="7">
        <v>0</v>
      </c>
      <c r="F153" s="7">
        <v>1.74501440777424</v>
      </c>
      <c r="G153" s="7">
        <v>0.64312535107842805</v>
      </c>
      <c r="H153" s="7">
        <v>0.19753823483065899</v>
      </c>
      <c r="I153" s="7">
        <v>-0.12971363883023199</v>
      </c>
      <c r="J153" s="7">
        <v>0.747582241644561</v>
      </c>
      <c r="K153" s="7">
        <v>1.06992788607373</v>
      </c>
      <c r="L153" s="7">
        <v>1.34523955405433</v>
      </c>
      <c r="M153" s="7">
        <v>0.26585760863087399</v>
      </c>
    </row>
    <row r="154" spans="1:13" x14ac:dyDescent="0.25">
      <c r="A154" s="7" t="str">
        <f t="shared" si="2"/>
        <v>2:5</v>
      </c>
      <c r="B154" s="7">
        <v>151</v>
      </c>
      <c r="C154" s="7">
        <v>5</v>
      </c>
      <c r="D154" s="7">
        <v>2</v>
      </c>
      <c r="E154" s="7">
        <v>0</v>
      </c>
      <c r="F154" s="7">
        <v>-0.110090461578208</v>
      </c>
      <c r="G154" s="7">
        <v>0.71940085125957198</v>
      </c>
      <c r="H154" s="7">
        <v>-0.76955596283292205</v>
      </c>
      <c r="I154" s="7">
        <v>-0.14439168590898499</v>
      </c>
      <c r="J154" s="7">
        <v>0.240819073612033</v>
      </c>
      <c r="K154" s="7">
        <v>0.63996335799641801</v>
      </c>
      <c r="L154" s="7">
        <v>-5.1358109205853701E-2</v>
      </c>
      <c r="M154" s="7">
        <v>0.235144498184962</v>
      </c>
    </row>
    <row r="155" spans="1:13" x14ac:dyDescent="0.25">
      <c r="A155" s="7" t="str">
        <f t="shared" si="2"/>
        <v>2:33</v>
      </c>
      <c r="B155" s="7">
        <v>152</v>
      </c>
      <c r="C155" s="7">
        <v>33</v>
      </c>
      <c r="D155" s="7">
        <v>2</v>
      </c>
      <c r="E155" s="7">
        <v>0</v>
      </c>
      <c r="F155" s="7">
        <v>-9.8391394673532098E-2</v>
      </c>
      <c r="G155" s="7">
        <v>0.152125475063249</v>
      </c>
      <c r="H155" s="7">
        <v>0.73796291980523798</v>
      </c>
      <c r="I155" s="7">
        <v>3.2720741583339898</v>
      </c>
      <c r="J155" s="7">
        <v>0.30658288946825102</v>
      </c>
      <c r="K155" s="7">
        <v>-1.53365022125623</v>
      </c>
      <c r="L155" s="7">
        <v>-3.8511316075407302E-2</v>
      </c>
      <c r="M155" s="7">
        <v>0.23512699993327199</v>
      </c>
    </row>
    <row r="156" spans="1:13" x14ac:dyDescent="0.25">
      <c r="A156" s="7" t="str">
        <f t="shared" si="2"/>
        <v>2:28</v>
      </c>
      <c r="B156" s="7">
        <v>153</v>
      </c>
      <c r="C156" s="7">
        <v>28</v>
      </c>
      <c r="D156" s="7">
        <v>2</v>
      </c>
      <c r="E156" s="7">
        <v>0</v>
      </c>
      <c r="F156" s="7">
        <v>0.33530953171068001</v>
      </c>
      <c r="G156" s="7">
        <v>-0.137905767398563</v>
      </c>
      <c r="H156" s="7">
        <v>3.9498342367664099E-2</v>
      </c>
      <c r="I156" s="7">
        <v>-0.17252324769279401</v>
      </c>
      <c r="J156" s="7">
        <v>0.107993422715613</v>
      </c>
      <c r="K156" s="7">
        <v>0.82773933217839801</v>
      </c>
      <c r="L156" s="7">
        <v>0.41115302693985001</v>
      </c>
      <c r="M156" s="7">
        <v>0.23496335388203601</v>
      </c>
    </row>
    <row r="157" spans="1:13" x14ac:dyDescent="0.25">
      <c r="A157" s="7" t="str">
        <f t="shared" si="2"/>
        <v>2:15</v>
      </c>
      <c r="B157" s="7">
        <v>154</v>
      </c>
      <c r="C157" s="7">
        <v>15</v>
      </c>
      <c r="D157" s="7">
        <v>2</v>
      </c>
      <c r="E157" s="7">
        <v>0</v>
      </c>
      <c r="F157" s="7">
        <v>-4.50166758927594E-2</v>
      </c>
      <c r="G157" s="7">
        <v>0.309499828072614</v>
      </c>
      <c r="H157" s="7">
        <v>0.73700958498909097</v>
      </c>
      <c r="I157" s="7">
        <v>-0.407314459955606</v>
      </c>
      <c r="J157" s="7">
        <v>0.24327187692128699</v>
      </c>
      <c r="K157" s="7">
        <v>0.88829646319128397</v>
      </c>
      <c r="L157" s="7">
        <v>1.9683745542440699E-2</v>
      </c>
      <c r="M157" s="7">
        <v>0.23505746259281399</v>
      </c>
    </row>
    <row r="158" spans="1:13" x14ac:dyDescent="0.25">
      <c r="A158" s="7" t="str">
        <f t="shared" si="2"/>
        <v>2:21</v>
      </c>
      <c r="B158" s="7">
        <v>155</v>
      </c>
      <c r="C158" s="7">
        <v>21</v>
      </c>
      <c r="D158" s="7">
        <v>2</v>
      </c>
      <c r="E158" s="7">
        <v>0</v>
      </c>
      <c r="F158" s="7">
        <v>-3.16685598934315</v>
      </c>
      <c r="G158" s="7">
        <v>-2.0782411528008198</v>
      </c>
      <c r="H158" s="7">
        <v>-0.35312416446546302</v>
      </c>
      <c r="I158" s="7">
        <v>-0.27887624304237302</v>
      </c>
      <c r="J158" s="7">
        <v>-1.4809532762269999</v>
      </c>
      <c r="K158" s="7">
        <v>-0.65256366851766301</v>
      </c>
      <c r="L158" s="7">
        <v>-3.0408562389520601</v>
      </c>
      <c r="M158" s="7">
        <v>0.2937136010193</v>
      </c>
    </row>
    <row r="159" spans="1:13" x14ac:dyDescent="0.25">
      <c r="A159" s="7" t="str">
        <f t="shared" si="2"/>
        <v>3:32</v>
      </c>
      <c r="B159" s="7">
        <v>156</v>
      </c>
      <c r="C159" s="7">
        <v>32</v>
      </c>
      <c r="D159" s="7">
        <v>3</v>
      </c>
      <c r="E159" s="7">
        <v>0</v>
      </c>
      <c r="F159" s="7">
        <v>-3.90427759971407</v>
      </c>
      <c r="G159" s="7">
        <v>0.916555936017732</v>
      </c>
      <c r="H159" s="7">
        <v>-0.43178250513382099</v>
      </c>
      <c r="I159" s="7">
        <v>0.61645355725736695</v>
      </c>
      <c r="J159" s="7">
        <v>-9.0522982473988697E-2</v>
      </c>
      <c r="K159" s="7">
        <v>-1.7580268731846999E-2</v>
      </c>
      <c r="L159" s="7">
        <v>-3.8617115588337398</v>
      </c>
      <c r="M159" s="7">
        <v>3.2590809157186797E-2</v>
      </c>
    </row>
    <row r="160" spans="1:13" x14ac:dyDescent="0.25">
      <c r="A160" s="7" t="str">
        <f t="shared" si="2"/>
        <v>3:23</v>
      </c>
      <c r="B160" s="7">
        <v>157</v>
      </c>
      <c r="C160" s="7">
        <v>23</v>
      </c>
      <c r="D160" s="7">
        <v>3</v>
      </c>
      <c r="E160" s="7">
        <v>0</v>
      </c>
      <c r="F160" s="7">
        <v>0.230285073513921</v>
      </c>
      <c r="G160" s="7">
        <v>0.88429399030562295</v>
      </c>
      <c r="H160" s="7">
        <v>-0.221140990855893</v>
      </c>
      <c r="I160" s="7">
        <v>-2.1382082048382598</v>
      </c>
      <c r="J160" s="7">
        <v>1.45176067719082</v>
      </c>
      <c r="K160" s="7">
        <v>-0.44504725497060699</v>
      </c>
      <c r="L160" s="7">
        <v>0.23326320136774101</v>
      </c>
      <c r="M160" s="7">
        <v>2.3611879001922801E-2</v>
      </c>
    </row>
    <row r="161" spans="1:13" x14ac:dyDescent="0.25">
      <c r="A161" s="7" t="str">
        <f t="shared" si="2"/>
        <v>3:44</v>
      </c>
      <c r="B161" s="7">
        <v>158</v>
      </c>
      <c r="C161" s="7">
        <v>44</v>
      </c>
      <c r="D161" s="7">
        <v>3</v>
      </c>
      <c r="E161" s="7">
        <v>0</v>
      </c>
      <c r="F161" s="7">
        <v>0.85455951075200598</v>
      </c>
      <c r="G161" s="7">
        <v>1.41121344728276</v>
      </c>
      <c r="H161" s="7">
        <v>-1.21060975379703</v>
      </c>
      <c r="I161" s="7">
        <v>1.0161544698559599</v>
      </c>
      <c r="J161" s="7">
        <v>-0.192584762904106</v>
      </c>
      <c r="K161" s="7">
        <v>-2.33047541289528</v>
      </c>
      <c r="L161" s="7">
        <v>0.82448638380912997</v>
      </c>
      <c r="M161" s="7">
        <v>2.7029822812895898E-2</v>
      </c>
    </row>
    <row r="162" spans="1:13" x14ac:dyDescent="0.25">
      <c r="A162" s="7" t="str">
        <f t="shared" si="2"/>
        <v>3:26</v>
      </c>
      <c r="B162" s="7">
        <v>159</v>
      </c>
      <c r="C162" s="7">
        <v>26</v>
      </c>
      <c r="D162" s="7">
        <v>3</v>
      </c>
      <c r="E162" s="7">
        <v>0</v>
      </c>
      <c r="F162" s="7">
        <v>0.19572995209991101</v>
      </c>
      <c r="G162" s="7">
        <v>0.27916332298743801</v>
      </c>
      <c r="H162" s="7">
        <v>0.13706170201586099</v>
      </c>
      <c r="I162" s="7">
        <v>-0.54090205174719597</v>
      </c>
      <c r="J162" s="7">
        <v>0.42975308285885899</v>
      </c>
      <c r="K162" s="7">
        <v>0.34024956991865402</v>
      </c>
      <c r="L162" s="7">
        <v>0.20450253736597501</v>
      </c>
      <c r="M162" s="7">
        <v>2.34364093503183E-2</v>
      </c>
    </row>
    <row r="163" spans="1:13" x14ac:dyDescent="0.25">
      <c r="A163" s="7" t="str">
        <f t="shared" si="2"/>
        <v>3:9</v>
      </c>
      <c r="B163" s="7">
        <v>160</v>
      </c>
      <c r="C163" s="7">
        <v>9</v>
      </c>
      <c r="D163" s="7">
        <v>3</v>
      </c>
      <c r="E163" s="7">
        <v>0</v>
      </c>
      <c r="F163" s="7">
        <v>0.21848855181380999</v>
      </c>
      <c r="G163" s="7">
        <v>0.58789335922519503</v>
      </c>
      <c r="H163" s="7">
        <v>1.1161977730030701</v>
      </c>
      <c r="I163" s="7">
        <v>0.81159053264981096</v>
      </c>
      <c r="J163" s="7">
        <v>0.81221523614302205</v>
      </c>
      <c r="K163" s="7">
        <v>-0.49358830524081299</v>
      </c>
      <c r="L163" s="7">
        <v>0.223501264047691</v>
      </c>
      <c r="M163" s="7">
        <v>2.35353026150746E-2</v>
      </c>
    </row>
    <row r="164" spans="1:13" x14ac:dyDescent="0.25">
      <c r="A164" s="7" t="str">
        <f t="shared" si="2"/>
        <v>3:0</v>
      </c>
      <c r="B164" s="7">
        <v>161</v>
      </c>
      <c r="C164" s="7">
        <v>0</v>
      </c>
      <c r="D164" s="7">
        <v>3</v>
      </c>
      <c r="E164" s="7">
        <v>0</v>
      </c>
      <c r="F164" s="7">
        <v>7.2247663595978603E-2</v>
      </c>
      <c r="G164" s="7">
        <v>-1.63697151387479</v>
      </c>
      <c r="H164" s="7">
        <v>-1.9146790247440999</v>
      </c>
      <c r="I164" s="7">
        <v>-1.4262900975366599</v>
      </c>
      <c r="J164" s="7">
        <v>-2.4253941637741101</v>
      </c>
      <c r="K164" s="7">
        <v>-0.78229494980643199</v>
      </c>
      <c r="L164" s="7">
        <v>9.5091569599468004E-2</v>
      </c>
      <c r="M164" s="7">
        <v>2.4023690398507401E-2</v>
      </c>
    </row>
    <row r="165" spans="1:13" x14ac:dyDescent="0.25">
      <c r="A165" s="7" t="str">
        <f t="shared" si="2"/>
        <v>3:7</v>
      </c>
      <c r="B165" s="7">
        <v>162</v>
      </c>
      <c r="C165" s="7">
        <v>7</v>
      </c>
      <c r="D165" s="7">
        <v>3</v>
      </c>
      <c r="E165" s="7">
        <v>0</v>
      </c>
      <c r="F165" s="7">
        <v>0.181928329759352</v>
      </c>
      <c r="G165" s="7">
        <v>3.1677140950198898E-2</v>
      </c>
      <c r="H165" s="7">
        <v>0.35847857356628099</v>
      </c>
      <c r="I165" s="7">
        <v>0.25212037510319202</v>
      </c>
      <c r="J165" s="7">
        <v>2.8128861637379101E-3</v>
      </c>
      <c r="K165" s="7">
        <v>0.52103216949798004</v>
      </c>
      <c r="L165" s="7">
        <v>0.192847393488108</v>
      </c>
      <c r="M165" s="7">
        <v>2.3408167339607201E-2</v>
      </c>
    </row>
    <row r="166" spans="1:13" x14ac:dyDescent="0.25">
      <c r="A166" s="7" t="str">
        <f t="shared" si="2"/>
        <v>3:11</v>
      </c>
      <c r="B166" s="7">
        <v>163</v>
      </c>
      <c r="C166" s="7">
        <v>11</v>
      </c>
      <c r="D166" s="7">
        <v>3</v>
      </c>
      <c r="E166" s="7">
        <v>0</v>
      </c>
      <c r="F166" s="7">
        <v>7.7700781689450299E-2</v>
      </c>
      <c r="G166" s="7">
        <v>-2.3183503454890602</v>
      </c>
      <c r="H166" s="7">
        <v>-1.5262722289613799</v>
      </c>
      <c r="I166" s="7">
        <v>1.3575840781848501</v>
      </c>
      <c r="J166" s="7">
        <v>2.4649437672964098</v>
      </c>
      <c r="K166" s="7">
        <v>-0.22527105860889499</v>
      </c>
      <c r="L166" s="7">
        <v>0.10019704367106599</v>
      </c>
      <c r="M166" s="7">
        <v>2.3959539960974101E-2</v>
      </c>
    </row>
    <row r="167" spans="1:13" x14ac:dyDescent="0.25">
      <c r="A167" s="7" t="str">
        <f t="shared" si="2"/>
        <v>3:17</v>
      </c>
      <c r="B167" s="7">
        <v>164</v>
      </c>
      <c r="C167" s="7">
        <v>17</v>
      </c>
      <c r="D167" s="7">
        <v>3</v>
      </c>
      <c r="E167" s="7">
        <v>0</v>
      </c>
      <c r="F167" s="7">
        <v>0.19386406792420899</v>
      </c>
      <c r="G167" s="7">
        <v>0.32189923692668998</v>
      </c>
      <c r="H167" s="7">
        <v>0.56670857170849198</v>
      </c>
      <c r="I167" s="7">
        <v>5.0959205890105302E-2</v>
      </c>
      <c r="J167" s="7">
        <v>-0.41084564348971597</v>
      </c>
      <c r="K167" s="7">
        <v>0.28670812568730297</v>
      </c>
      <c r="L167" s="7">
        <v>0.202933320459393</v>
      </c>
      <c r="M167" s="7">
        <v>2.3431185190828201E-2</v>
      </c>
    </row>
    <row r="168" spans="1:13" x14ac:dyDescent="0.25">
      <c r="A168" s="7" t="str">
        <f t="shared" si="2"/>
        <v>3:37</v>
      </c>
      <c r="B168" s="7">
        <v>165</v>
      </c>
      <c r="C168" s="7">
        <v>37</v>
      </c>
      <c r="D168" s="7">
        <v>3</v>
      </c>
      <c r="E168" s="7">
        <v>0</v>
      </c>
      <c r="F168" s="7">
        <v>-0.50120591968543005</v>
      </c>
      <c r="G168" s="7">
        <v>0.14720926939271001</v>
      </c>
      <c r="H168" s="7">
        <v>0.18324689495180899</v>
      </c>
      <c r="I168" s="7">
        <v>0.28070800324662798</v>
      </c>
      <c r="J168" s="7">
        <v>-5.9233141890754799E-2</v>
      </c>
      <c r="K168" s="7">
        <v>1.76532783581693</v>
      </c>
      <c r="L168" s="7">
        <v>-0.53717955879532997</v>
      </c>
      <c r="M168" s="7">
        <v>2.7396930188410801E-2</v>
      </c>
    </row>
    <row r="169" spans="1:13" x14ac:dyDescent="0.25">
      <c r="A169" s="7" t="str">
        <f t="shared" si="2"/>
        <v>3:2</v>
      </c>
      <c r="B169" s="7">
        <v>166</v>
      </c>
      <c r="C169" s="7">
        <v>2</v>
      </c>
      <c r="D169" s="7">
        <v>3</v>
      </c>
      <c r="E169" s="7">
        <v>0</v>
      </c>
      <c r="F169" s="7">
        <v>0.108807885650436</v>
      </c>
      <c r="G169" s="7">
        <v>-1.0807552955997899</v>
      </c>
      <c r="H169" s="7">
        <v>-1.1569598253072999</v>
      </c>
      <c r="I169" s="7">
        <v>-0.86681993999004603</v>
      </c>
      <c r="J169" s="7">
        <v>-1.6159918137948299</v>
      </c>
      <c r="K169" s="7">
        <v>-0.25025583186723499</v>
      </c>
      <c r="L169" s="7">
        <v>0.12881089698935699</v>
      </c>
      <c r="M169" s="7">
        <v>2.3657468258711001E-2</v>
      </c>
    </row>
    <row r="170" spans="1:13" x14ac:dyDescent="0.25">
      <c r="A170" s="7" t="str">
        <f t="shared" si="2"/>
        <v>3:51</v>
      </c>
      <c r="B170" s="7">
        <v>167</v>
      </c>
      <c r="C170" s="7">
        <v>51</v>
      </c>
      <c r="D170" s="7">
        <v>3</v>
      </c>
      <c r="E170" s="7">
        <v>0</v>
      </c>
      <c r="F170" s="7">
        <v>-0.72079304292197999</v>
      </c>
      <c r="G170" s="7">
        <v>-1.8971580788857001</v>
      </c>
      <c r="H170" s="7">
        <v>2.3287361466569001</v>
      </c>
      <c r="I170" s="7">
        <v>-0.85656854410416705</v>
      </c>
      <c r="J170" s="7">
        <v>0.133170945065889</v>
      </c>
      <c r="K170" s="7">
        <v>-0.37494181097499402</v>
      </c>
      <c r="L170" s="7">
        <v>-0.85521688662081896</v>
      </c>
      <c r="M170" s="7">
        <v>3.1954580129328398E-2</v>
      </c>
    </row>
    <row r="171" spans="1:13" x14ac:dyDescent="0.25">
      <c r="A171" s="7" t="str">
        <f t="shared" si="2"/>
        <v>3:27</v>
      </c>
      <c r="B171" s="7">
        <v>168</v>
      </c>
      <c r="C171" s="7">
        <v>27</v>
      </c>
      <c r="D171" s="7">
        <v>3</v>
      </c>
      <c r="E171" s="7">
        <v>0</v>
      </c>
      <c r="F171" s="7">
        <v>0.184211578122465</v>
      </c>
      <c r="G171" s="7">
        <v>7.7453097522389797E-2</v>
      </c>
      <c r="H171" s="7">
        <v>0.25646260143079302</v>
      </c>
      <c r="I171" s="7">
        <v>-8.4666593969770602E-3</v>
      </c>
      <c r="J171" s="7">
        <v>8.9083879638164998E-2</v>
      </c>
      <c r="K171" s="7">
        <v>0.52294492185518104</v>
      </c>
      <c r="L171" s="7">
        <v>0.19478344303317299</v>
      </c>
      <c r="M171" s="7">
        <v>2.3411177821272802E-2</v>
      </c>
    </row>
    <row r="172" spans="1:13" x14ac:dyDescent="0.25">
      <c r="A172" s="7" t="str">
        <f t="shared" si="2"/>
        <v>3:34</v>
      </c>
      <c r="B172" s="7">
        <v>169</v>
      </c>
      <c r="C172" s="7">
        <v>34</v>
      </c>
      <c r="D172" s="7">
        <v>3</v>
      </c>
      <c r="E172" s="7">
        <v>0</v>
      </c>
      <c r="F172" s="7">
        <v>-2.54304892770261</v>
      </c>
      <c r="G172" s="7">
        <v>0.60881726936772296</v>
      </c>
      <c r="H172" s="7">
        <v>-0.18577074509956901</v>
      </c>
      <c r="I172" s="7">
        <v>0.482155335653072</v>
      </c>
      <c r="J172" s="7">
        <v>-7.8007046240695099E-2</v>
      </c>
      <c r="K172" s="7">
        <v>-3.1024861315457099E-3</v>
      </c>
      <c r="L172" s="7">
        <v>-2.5306454039647499</v>
      </c>
      <c r="M172" s="7">
        <v>3.2589762284592302E-2</v>
      </c>
    </row>
    <row r="173" spans="1:13" x14ac:dyDescent="0.25">
      <c r="A173" s="7" t="str">
        <f t="shared" si="2"/>
        <v>3:8</v>
      </c>
      <c r="B173" s="7">
        <v>170</v>
      </c>
      <c r="C173" s="7">
        <v>8</v>
      </c>
      <c r="D173" s="7">
        <v>3</v>
      </c>
      <c r="E173" s="7">
        <v>0</v>
      </c>
      <c r="F173" s="7">
        <v>0.20020844058093001</v>
      </c>
      <c r="G173" s="7">
        <v>0.30978524695898102</v>
      </c>
      <c r="H173" s="7">
        <v>0.73733816902250904</v>
      </c>
      <c r="I173" s="7">
        <v>0.53185545072948304</v>
      </c>
      <c r="J173" s="7">
        <v>0.407514056600493</v>
      </c>
      <c r="K173" s="7">
        <v>5.9580139768083497E-2</v>
      </c>
      <c r="L173" s="7">
        <v>0.208261230882648</v>
      </c>
      <c r="M173" s="7">
        <v>2.3450738342798601E-2</v>
      </c>
    </row>
    <row r="174" spans="1:13" x14ac:dyDescent="0.25">
      <c r="A174" s="7" t="str">
        <f t="shared" si="2"/>
        <v>3:50</v>
      </c>
      <c r="B174" s="7">
        <v>171</v>
      </c>
      <c r="C174" s="7">
        <v>50</v>
      </c>
      <c r="D174" s="7">
        <v>3</v>
      </c>
      <c r="E174" s="7">
        <v>0</v>
      </c>
      <c r="F174" s="7">
        <v>-0.49574267811140998</v>
      </c>
      <c r="G174" s="7">
        <v>-1.42453357514735</v>
      </c>
      <c r="H174" s="7">
        <v>1.8231153037348999</v>
      </c>
      <c r="I174" s="7">
        <v>-0.58903668496700501</v>
      </c>
      <c r="J174" s="7">
        <v>8.6634415355890199E-2</v>
      </c>
      <c r="K174" s="7">
        <v>-0.965772056133266</v>
      </c>
      <c r="L174" s="7">
        <v>-0.52990831087868795</v>
      </c>
      <c r="M174" s="7">
        <v>2.7398171492101799E-2</v>
      </c>
    </row>
    <row r="175" spans="1:13" x14ac:dyDescent="0.25">
      <c r="A175" s="7" t="str">
        <f t="shared" si="2"/>
        <v>3:4</v>
      </c>
      <c r="B175" s="7">
        <v>172</v>
      </c>
      <c r="C175" s="7">
        <v>4</v>
      </c>
      <c r="D175" s="7">
        <v>3</v>
      </c>
      <c r="E175" s="7">
        <v>0</v>
      </c>
      <c r="F175" s="7">
        <v>0.12708799647201399</v>
      </c>
      <c r="G175" s="7">
        <v>-0.802647189591012</v>
      </c>
      <c r="H175" s="7">
        <v>-0.77810022985107996</v>
      </c>
      <c r="I175" s="7">
        <v>-0.58708486436375495</v>
      </c>
      <c r="J175" s="7">
        <v>-1.2112906433580699</v>
      </c>
      <c r="K175" s="7">
        <v>0.12117907076019301</v>
      </c>
      <c r="L175" s="7">
        <v>0.14522590638567501</v>
      </c>
      <c r="M175" s="7">
        <v>2.3533088693524901E-2</v>
      </c>
    </row>
    <row r="176" spans="1:13" x14ac:dyDescent="0.25">
      <c r="A176" s="7" t="str">
        <f t="shared" si="2"/>
        <v>3:24</v>
      </c>
      <c r="B176" s="7">
        <v>173</v>
      </c>
      <c r="C176" s="7">
        <v>24</v>
      </c>
      <c r="D176" s="7">
        <v>3</v>
      </c>
      <c r="E176" s="7">
        <v>0</v>
      </c>
      <c r="F176" s="7">
        <v>0.21876669979563901</v>
      </c>
      <c r="G176" s="7">
        <v>0.68258376937905396</v>
      </c>
      <c r="H176" s="7">
        <v>-0.101740094127481</v>
      </c>
      <c r="I176" s="7">
        <v>-1.60577282446783</v>
      </c>
      <c r="J176" s="7">
        <v>1.11109148163519</v>
      </c>
      <c r="K176" s="7">
        <v>-0.16650218216075799</v>
      </c>
      <c r="L176" s="7">
        <v>0.223732024275761</v>
      </c>
      <c r="M176" s="7">
        <v>2.3536910864580401E-2</v>
      </c>
    </row>
    <row r="177" spans="1:13" x14ac:dyDescent="0.25">
      <c r="A177" s="7" t="str">
        <f t="shared" si="2"/>
        <v>3:42</v>
      </c>
      <c r="B177" s="7">
        <v>174</v>
      </c>
      <c r="C177" s="7">
        <v>42</v>
      </c>
      <c r="D177" s="7">
        <v>3</v>
      </c>
      <c r="E177" s="7">
        <v>0</v>
      </c>
      <c r="F177" s="7">
        <v>1.30466024037314</v>
      </c>
      <c r="G177" s="7">
        <v>2.3564624547594701</v>
      </c>
      <c r="H177" s="7">
        <v>-2.2218514396410201</v>
      </c>
      <c r="I177" s="7">
        <v>1.55121818813029</v>
      </c>
      <c r="J177" s="7">
        <v>-0.28565782232410503</v>
      </c>
      <c r="K177" s="7">
        <v>-0.22074400552537099</v>
      </c>
      <c r="L177" s="7">
        <v>1.0597431900625101</v>
      </c>
      <c r="M177" s="7">
        <v>3.1045488901997601E-2</v>
      </c>
    </row>
    <row r="178" spans="1:13" x14ac:dyDescent="0.25">
      <c r="A178" s="7" t="str">
        <f t="shared" si="2"/>
        <v>3:40</v>
      </c>
      <c r="B178" s="7">
        <v>175</v>
      </c>
      <c r="C178" s="7">
        <v>40</v>
      </c>
      <c r="D178" s="7">
        <v>3</v>
      </c>
      <c r="E178" s="7">
        <v>0</v>
      </c>
      <c r="F178" s="7">
        <v>1.5406370883317499</v>
      </c>
      <c r="G178" s="7">
        <v>-0.314398730582303</v>
      </c>
      <c r="H178" s="7">
        <v>0.55226453500318795</v>
      </c>
      <c r="I178" s="7">
        <v>7.9260670840185093E-2</v>
      </c>
      <c r="J178" s="7">
        <v>-4.0459237540814402E-2</v>
      </c>
      <c r="K178" s="7">
        <v>0.12938079098050301</v>
      </c>
      <c r="L178" s="7">
        <v>1.60876692969725</v>
      </c>
      <c r="M178" s="7">
        <v>3.2398061719461198E-2</v>
      </c>
    </row>
    <row r="179" spans="1:13" x14ac:dyDescent="0.25">
      <c r="A179" s="7" t="str">
        <f t="shared" si="2"/>
        <v>3:16</v>
      </c>
      <c r="B179" s="7">
        <v>176</v>
      </c>
      <c r="C179" s="7">
        <v>16</v>
      </c>
      <c r="D179" s="7">
        <v>3</v>
      </c>
      <c r="E179" s="7">
        <v>0</v>
      </c>
      <c r="F179" s="7">
        <v>0.174720553842487</v>
      </c>
      <c r="G179" s="7">
        <v>-0.113209451011845</v>
      </c>
      <c r="H179" s="7">
        <v>0.221788858009767</v>
      </c>
      <c r="I179" s="7">
        <v>0.26628878594133598</v>
      </c>
      <c r="J179" s="7">
        <v>6.3079611777175207E-2</v>
      </c>
      <c r="K179" s="7">
        <v>0.63302102916405001</v>
      </c>
      <c r="L179" s="7">
        <v>0.18671375096203399</v>
      </c>
      <c r="M179" s="7">
        <v>2.3402989934785599E-2</v>
      </c>
    </row>
    <row r="180" spans="1:13" x14ac:dyDescent="0.25">
      <c r="A180" s="7" t="str">
        <f t="shared" si="2"/>
        <v>3:19</v>
      </c>
      <c r="B180" s="7">
        <v>177</v>
      </c>
      <c r="C180" s="7">
        <v>19</v>
      </c>
      <c r="D180" s="7">
        <v>3</v>
      </c>
      <c r="E180" s="7">
        <v>0</v>
      </c>
      <c r="F180" s="7">
        <v>0.23189588751451401</v>
      </c>
      <c r="G180" s="7">
        <v>1.18631603371811</v>
      </c>
      <c r="H180" s="7">
        <v>1.2519497593259199</v>
      </c>
      <c r="I180" s="7">
        <v>-0.37682932373958</v>
      </c>
      <c r="J180" s="7">
        <v>-1.35237809832829</v>
      </c>
      <c r="K180" s="7">
        <v>-0.73804853952182403</v>
      </c>
      <c r="L180" s="7">
        <v>0.23459260460182901</v>
      </c>
      <c r="M180" s="7">
        <v>2.3623657403999399E-2</v>
      </c>
    </row>
    <row r="181" spans="1:13" x14ac:dyDescent="0.25">
      <c r="A181" s="7" t="str">
        <f t="shared" si="2"/>
        <v>3:38</v>
      </c>
      <c r="B181" s="7">
        <v>178</v>
      </c>
      <c r="C181" s="7">
        <v>38</v>
      </c>
      <c r="D181" s="7">
        <v>3</v>
      </c>
      <c r="E181" s="7">
        <v>0</v>
      </c>
      <c r="F181" s="7">
        <v>0.179408416320297</v>
      </c>
      <c r="G181" s="7">
        <v>-6.6600639322944698E-3</v>
      </c>
      <c r="H181" s="7">
        <v>0.30625277496893599</v>
      </c>
      <c r="I181" s="7">
        <v>0.21355889244448001</v>
      </c>
      <c r="J181" s="7">
        <v>-5.2975173774108E-2</v>
      </c>
      <c r="K181" s="7">
        <v>0.57217178706900096</v>
      </c>
      <c r="L181" s="7">
        <v>0.19070684260263701</v>
      </c>
      <c r="M181" s="7">
        <v>2.3405610198028198E-2</v>
      </c>
    </row>
    <row r="182" spans="1:13" x14ac:dyDescent="0.25">
      <c r="A182" s="7" t="str">
        <f t="shared" si="2"/>
        <v>3:22</v>
      </c>
      <c r="B182" s="7">
        <v>179</v>
      </c>
      <c r="C182" s="7">
        <v>22</v>
      </c>
      <c r="D182" s="7">
        <v>3</v>
      </c>
      <c r="E182" s="7">
        <v>0</v>
      </c>
      <c r="F182" s="7">
        <v>0.24180344749136701</v>
      </c>
      <c r="G182" s="7">
        <v>1.08600421577067</v>
      </c>
      <c r="H182" s="7">
        <v>-0.34054189027082499</v>
      </c>
      <c r="I182" s="7">
        <v>-2.6706435971884801</v>
      </c>
      <c r="J182" s="7">
        <v>1.79242988041152</v>
      </c>
      <c r="K182" s="7">
        <v>-0.72409302702654299</v>
      </c>
      <c r="L182" s="7">
        <v>0.24275379006964901</v>
      </c>
      <c r="M182" s="7">
        <v>2.37029966168366E-2</v>
      </c>
    </row>
    <row r="183" spans="1:13" x14ac:dyDescent="0.25">
      <c r="A183" s="7" t="str">
        <f t="shared" si="2"/>
        <v>3:46</v>
      </c>
      <c r="B183" s="7">
        <v>180</v>
      </c>
      <c r="C183" s="7">
        <v>46</v>
      </c>
      <c r="D183" s="7">
        <v>3</v>
      </c>
      <c r="E183" s="7">
        <v>0</v>
      </c>
      <c r="F183" s="7">
        <v>0.40445878113086697</v>
      </c>
      <c r="G183" s="7">
        <v>0.46596443980605901</v>
      </c>
      <c r="H183" s="7">
        <v>-0.19936806795305501</v>
      </c>
      <c r="I183" s="7">
        <v>0.48109075158164299</v>
      </c>
      <c r="J183" s="7">
        <v>-9.9511703484107594E-2</v>
      </c>
      <c r="K183" s="7">
        <v>1.1465922291586499</v>
      </c>
      <c r="L183" s="7">
        <v>0.37990251830910798</v>
      </c>
      <c r="M183" s="7">
        <v>2.62933519209229E-2</v>
      </c>
    </row>
    <row r="184" spans="1:13" x14ac:dyDescent="0.25">
      <c r="A184" s="7" t="str">
        <f t="shared" si="2"/>
        <v>3:25</v>
      </c>
      <c r="B184" s="7">
        <v>181</v>
      </c>
      <c r="C184" s="7">
        <v>25</v>
      </c>
      <c r="D184" s="7">
        <v>3</v>
      </c>
      <c r="E184" s="7">
        <v>0</v>
      </c>
      <c r="F184" s="7">
        <v>0.207248325818193</v>
      </c>
      <c r="G184" s="7">
        <v>0.480873543914006</v>
      </c>
      <c r="H184" s="7">
        <v>1.7660805287449899E-2</v>
      </c>
      <c r="I184" s="7">
        <v>-1.0733374321176199</v>
      </c>
      <c r="J184" s="7">
        <v>0.77042227841449695</v>
      </c>
      <c r="K184" s="7">
        <v>0.100985380488145</v>
      </c>
      <c r="L184" s="7">
        <v>0.21414873465398099</v>
      </c>
      <c r="M184" s="7">
        <v>2.3478358889985802E-2</v>
      </c>
    </row>
    <row r="185" spans="1:13" x14ac:dyDescent="0.25">
      <c r="A185" s="7" t="str">
        <f t="shared" si="2"/>
        <v>3:39</v>
      </c>
      <c r="B185" s="7">
        <v>182</v>
      </c>
      <c r="C185" s="7">
        <v>39</v>
      </c>
      <c r="D185" s="7">
        <v>3</v>
      </c>
      <c r="E185" s="7">
        <v>0</v>
      </c>
      <c r="F185" s="7">
        <v>0.86002275232602599</v>
      </c>
      <c r="G185" s="7">
        <v>-0.16052939725729801</v>
      </c>
      <c r="H185" s="7">
        <v>0.42925865498606203</v>
      </c>
      <c r="I185" s="7">
        <v>0.14640978164233201</v>
      </c>
      <c r="J185" s="7">
        <v>-4.6717205657461298E-2</v>
      </c>
      <c r="K185" s="7">
        <v>2.77330140169407</v>
      </c>
      <c r="L185" s="7">
        <v>0.82819057069491397</v>
      </c>
      <c r="M185" s="7">
        <v>2.70405003385886E-2</v>
      </c>
    </row>
    <row r="186" spans="1:13" x14ac:dyDescent="0.25">
      <c r="A186" s="7" t="str">
        <f t="shared" si="2"/>
        <v>3:43</v>
      </c>
      <c r="B186" s="7">
        <v>183</v>
      </c>
      <c r="C186" s="7">
        <v>43</v>
      </c>
      <c r="D186" s="7">
        <v>3</v>
      </c>
      <c r="E186" s="7">
        <v>0</v>
      </c>
      <c r="F186" s="7">
        <v>1.07960987556257</v>
      </c>
      <c r="G186" s="7">
        <v>1.8838379510211201</v>
      </c>
      <c r="H186" s="7">
        <v>-1.7162305967190301</v>
      </c>
      <c r="I186" s="7">
        <v>1.28368632899313</v>
      </c>
      <c r="J186" s="7">
        <v>-0.239121292614106</v>
      </c>
      <c r="K186" s="7">
        <v>-4.7986591027244702E-2</v>
      </c>
      <c r="L186" s="7">
        <v>0.91423733030816101</v>
      </c>
      <c r="M186" s="7">
        <v>2.896817988899E-2</v>
      </c>
    </row>
    <row r="187" spans="1:13" x14ac:dyDescent="0.25">
      <c r="A187" s="7" t="str">
        <f t="shared" si="2"/>
        <v>3:20</v>
      </c>
      <c r="B187" s="7">
        <v>184</v>
      </c>
      <c r="C187" s="7">
        <v>20</v>
      </c>
      <c r="D187" s="7">
        <v>3</v>
      </c>
      <c r="E187" s="7">
        <v>0</v>
      </c>
      <c r="F187" s="7">
        <v>0.25078483104453198</v>
      </c>
      <c r="G187" s="7">
        <v>1.61563864401871</v>
      </c>
      <c r="H187" s="7">
        <v>1.59228272884408</v>
      </c>
      <c r="I187" s="7">
        <v>-0.58929544989421401</v>
      </c>
      <c r="J187" s="7">
        <v>-1.8200010930392201</v>
      </c>
      <c r="K187" s="7">
        <v>-1.28701000902289</v>
      </c>
      <c r="L187" s="7">
        <v>0.25013365695022499</v>
      </c>
      <c r="M187" s="7">
        <v>2.3785024383995601E-2</v>
      </c>
    </row>
    <row r="188" spans="1:13" x14ac:dyDescent="0.25">
      <c r="A188" s="7" t="str">
        <f t="shared" si="2"/>
        <v>3:48</v>
      </c>
      <c r="B188" s="7">
        <v>185</v>
      </c>
      <c r="C188" s="7">
        <v>48</v>
      </c>
      <c r="D188" s="7">
        <v>3</v>
      </c>
      <c r="E188" s="7">
        <v>0</v>
      </c>
      <c r="F188" s="7">
        <v>-4.5641948490270597E-2</v>
      </c>
      <c r="G188" s="7">
        <v>-0.47928456767064498</v>
      </c>
      <c r="H188" s="7">
        <v>0.81187361789092505</v>
      </c>
      <c r="I188" s="7">
        <v>-5.3972966692680001E-2</v>
      </c>
      <c r="J188" s="7">
        <v>-6.43864406410871E-3</v>
      </c>
      <c r="K188" s="7">
        <v>-0.10808495317264501</v>
      </c>
      <c r="L188" s="7">
        <v>-2.1250789110112502E-2</v>
      </c>
      <c r="M188" s="7">
        <v>2.6008932763895602E-2</v>
      </c>
    </row>
    <row r="189" spans="1:13" x14ac:dyDescent="0.25">
      <c r="A189" s="7" t="str">
        <f t="shared" si="2"/>
        <v>3:1</v>
      </c>
      <c r="B189" s="7">
        <v>186</v>
      </c>
      <c r="C189" s="7">
        <v>1</v>
      </c>
      <c r="D189" s="7">
        <v>3</v>
      </c>
      <c r="E189" s="7">
        <v>0</v>
      </c>
      <c r="F189" s="7">
        <v>9.0527774417556398E-2</v>
      </c>
      <c r="G189" s="7">
        <v>-1.358863407866</v>
      </c>
      <c r="H189" s="7">
        <v>-1.53581942928787</v>
      </c>
      <c r="I189" s="7">
        <v>-1.14655502191037</v>
      </c>
      <c r="J189" s="7">
        <v>-2.0206929933373599</v>
      </c>
      <c r="K189" s="7">
        <v>-0.548243276483383</v>
      </c>
      <c r="L189" s="7">
        <v>0.11210105221179099</v>
      </c>
      <c r="M189" s="7">
        <v>2.3821567008759301E-2</v>
      </c>
    </row>
    <row r="190" spans="1:13" x14ac:dyDescent="0.25">
      <c r="A190" s="7" t="str">
        <f t="shared" si="2"/>
        <v>3:49</v>
      </c>
      <c r="B190" s="7">
        <v>187</v>
      </c>
      <c r="C190" s="7">
        <v>49</v>
      </c>
      <c r="D190" s="7">
        <v>3</v>
      </c>
      <c r="E190" s="7">
        <v>0</v>
      </c>
      <c r="F190" s="7">
        <v>-0.27069231330083998</v>
      </c>
      <c r="G190" s="7">
        <v>-0.95190907140900005</v>
      </c>
      <c r="H190" s="7">
        <v>1.31749446081291</v>
      </c>
      <c r="I190" s="7">
        <v>-0.32150482582984202</v>
      </c>
      <c r="J190" s="7">
        <v>4.0097885645890799E-2</v>
      </c>
      <c r="K190" s="7">
        <v>-0.52801337607353904</v>
      </c>
      <c r="L190" s="7">
        <v>-0.26157891007219503</v>
      </c>
      <c r="M190" s="7">
        <v>2.8432190435142599E-2</v>
      </c>
    </row>
    <row r="191" spans="1:13" x14ac:dyDescent="0.25">
      <c r="A191" s="7" t="str">
        <f t="shared" si="2"/>
        <v>3:3</v>
      </c>
      <c r="B191" s="7">
        <v>188</v>
      </c>
      <c r="C191" s="7">
        <v>3</v>
      </c>
      <c r="D191" s="7">
        <v>3</v>
      </c>
      <c r="E191" s="7">
        <v>0</v>
      </c>
      <c r="F191" s="7">
        <v>0.108807885650436</v>
      </c>
      <c r="G191" s="7">
        <v>-1.0807552955997899</v>
      </c>
      <c r="H191" s="7">
        <v>-1.1569598253072999</v>
      </c>
      <c r="I191" s="7">
        <v>-0.86681993999004603</v>
      </c>
      <c r="J191" s="7">
        <v>-1.6159918137948299</v>
      </c>
      <c r="K191" s="7">
        <v>-0.24951696795948</v>
      </c>
      <c r="L191" s="7">
        <v>0.12881089698935699</v>
      </c>
      <c r="M191" s="7">
        <v>2.3657468258711001E-2</v>
      </c>
    </row>
    <row r="192" spans="1:13" x14ac:dyDescent="0.25">
      <c r="A192" s="7" t="str">
        <f t="shared" si="2"/>
        <v>3:14</v>
      </c>
      <c r="B192" s="7">
        <v>189</v>
      </c>
      <c r="C192" s="7">
        <v>14</v>
      </c>
      <c r="D192" s="7">
        <v>3</v>
      </c>
      <c r="E192" s="7">
        <v>0</v>
      </c>
      <c r="F192" s="7">
        <v>0.136174807988027</v>
      </c>
      <c r="G192" s="7">
        <v>-0.98930716393699802</v>
      </c>
      <c r="H192" s="7">
        <v>-0.47271203496467401</v>
      </c>
      <c r="I192" s="7">
        <v>0.69985804768558002</v>
      </c>
      <c r="J192" s="7">
        <v>1.0173350512719701</v>
      </c>
      <c r="K192" s="7">
        <v>0.20248860254600501</v>
      </c>
      <c r="L192" s="7">
        <v>0.15327912171161201</v>
      </c>
      <c r="M192" s="7">
        <v>2.3486425022664199E-2</v>
      </c>
    </row>
    <row r="193" spans="1:13" x14ac:dyDescent="0.25">
      <c r="A193" s="7" t="str">
        <f t="shared" si="2"/>
        <v>3:12</v>
      </c>
      <c r="B193" s="7">
        <v>190</v>
      </c>
      <c r="C193" s="7">
        <v>12</v>
      </c>
      <c r="D193" s="7">
        <v>3</v>
      </c>
      <c r="E193" s="7">
        <v>0</v>
      </c>
      <c r="F193" s="7">
        <v>9.7280064409802899E-2</v>
      </c>
      <c r="G193" s="7">
        <v>-1.8733371687617799</v>
      </c>
      <c r="H193" s="7">
        <v>-1.1735010208382799</v>
      </c>
      <c r="I193" s="7">
        <v>1.13735289660134</v>
      </c>
      <c r="J193" s="7">
        <v>1.98023043192996</v>
      </c>
      <c r="K193" s="7">
        <v>-0.18019681830996301</v>
      </c>
      <c r="L193" s="7">
        <v>0.118308098644611</v>
      </c>
      <c r="M193" s="7">
        <v>2.37564212870881E-2</v>
      </c>
    </row>
    <row r="194" spans="1:13" x14ac:dyDescent="0.25">
      <c r="A194" s="7" t="str">
        <f t="shared" si="2"/>
        <v>3:30</v>
      </c>
      <c r="B194" s="7">
        <v>191</v>
      </c>
      <c r="C194" s="7">
        <v>30</v>
      </c>
      <c r="D194" s="7">
        <v>3</v>
      </c>
      <c r="E194" s="7">
        <v>0</v>
      </c>
      <c r="F194" s="7">
        <v>0.161174830426737</v>
      </c>
      <c r="G194" s="7">
        <v>-0.32596734886922701</v>
      </c>
      <c r="H194" s="7">
        <v>0.49526439757413598</v>
      </c>
      <c r="I194" s="7">
        <v>1.0564041133236599</v>
      </c>
      <c r="J194" s="7">
        <v>-0.59225451913816796</v>
      </c>
      <c r="K194" s="7">
        <v>0.53107512430009496</v>
      </c>
      <c r="L194" s="7">
        <v>0.17509103824635</v>
      </c>
      <c r="M194" s="7">
        <v>2.3411026204478599E-2</v>
      </c>
    </row>
    <row r="195" spans="1:13" x14ac:dyDescent="0.25">
      <c r="A195" s="7" t="str">
        <f t="shared" si="2"/>
        <v>3:6</v>
      </c>
      <c r="B195" s="7">
        <v>192</v>
      </c>
      <c r="C195" s="7">
        <v>6</v>
      </c>
      <c r="D195" s="7">
        <v>3</v>
      </c>
      <c r="E195" s="7">
        <v>0</v>
      </c>
      <c r="F195" s="7">
        <v>0.16364821852647199</v>
      </c>
      <c r="G195" s="7">
        <v>-0.24643097131601499</v>
      </c>
      <c r="H195" s="7">
        <v>-2.0381030414285899E-2</v>
      </c>
      <c r="I195" s="7">
        <v>-2.7614706817136299E-2</v>
      </c>
      <c r="J195" s="7">
        <v>-0.40188829337879201</v>
      </c>
      <c r="K195" s="7">
        <v>0.75009822957330696</v>
      </c>
      <c r="L195" s="7">
        <v>0.17722301905737201</v>
      </c>
      <c r="M195" s="7">
        <v>2.3407830209544799E-2</v>
      </c>
    </row>
    <row r="196" spans="1:13" x14ac:dyDescent="0.25">
      <c r="A196" s="7" t="str">
        <f t="shared" ref="A196:A259" si="3">D196 &amp; ":" &amp;C196</f>
        <v>3:41</v>
      </c>
      <c r="B196" s="7">
        <v>193</v>
      </c>
      <c r="C196" s="7">
        <v>41</v>
      </c>
      <c r="D196" s="7">
        <v>3</v>
      </c>
      <c r="E196" s="7">
        <v>0</v>
      </c>
      <c r="F196" s="7">
        <v>2.2212514243374799</v>
      </c>
      <c r="G196" s="7">
        <v>-0.46826806390730802</v>
      </c>
      <c r="H196" s="7">
        <v>0.67527041502031404</v>
      </c>
      <c r="I196" s="7">
        <v>1.21115600380374E-2</v>
      </c>
      <c r="J196" s="7">
        <v>-3.42012694241677E-2</v>
      </c>
      <c r="K196" s="7">
        <v>-3.74663209437834E-3</v>
      </c>
      <c r="L196" s="7">
        <v>2.3589476388492798</v>
      </c>
      <c r="M196" s="7">
        <v>3.25889848938593E-2</v>
      </c>
    </row>
    <row r="197" spans="1:13" x14ac:dyDescent="0.25">
      <c r="A197" s="7" t="str">
        <f t="shared" si="3"/>
        <v>3:35</v>
      </c>
      <c r="B197" s="7">
        <v>194</v>
      </c>
      <c r="C197" s="7">
        <v>35</v>
      </c>
      <c r="D197" s="7">
        <v>3</v>
      </c>
      <c r="E197" s="7">
        <v>0</v>
      </c>
      <c r="F197" s="7">
        <v>-1.8624345916968801</v>
      </c>
      <c r="G197" s="7">
        <v>0.45494793604271899</v>
      </c>
      <c r="H197" s="7">
        <v>-6.2764865082442903E-2</v>
      </c>
      <c r="I197" s="7">
        <v>0.41500622485092398</v>
      </c>
      <c r="J197" s="7">
        <v>-7.1749078124048293E-2</v>
      </c>
      <c r="K197" s="7">
        <v>-1.8331203254799099E-2</v>
      </c>
      <c r="L197" s="7">
        <v>-1.8534810520783001</v>
      </c>
      <c r="M197" s="7">
        <v>3.2588436927228397E-2</v>
      </c>
    </row>
    <row r="198" spans="1:13" x14ac:dyDescent="0.25">
      <c r="A198" s="7" t="str">
        <f t="shared" si="3"/>
        <v>3:47</v>
      </c>
      <c r="B198" s="7">
        <v>195</v>
      </c>
      <c r="C198" s="7">
        <v>47</v>
      </c>
      <c r="D198" s="7">
        <v>3</v>
      </c>
      <c r="E198" s="7">
        <v>0</v>
      </c>
      <c r="F198" s="7">
        <v>0.179408416320297</v>
      </c>
      <c r="G198" s="7">
        <v>-6.6600639322944698E-3</v>
      </c>
      <c r="H198" s="7">
        <v>0.30625277496893599</v>
      </c>
      <c r="I198" s="7">
        <v>0.21355889244448001</v>
      </c>
      <c r="J198" s="7">
        <v>-5.2975173774108E-2</v>
      </c>
      <c r="K198" s="7">
        <v>0.57217178706900096</v>
      </c>
      <c r="L198" s="7">
        <v>0.19070684260263701</v>
      </c>
      <c r="M198" s="7">
        <v>2.3405610198028198E-2</v>
      </c>
    </row>
    <row r="199" spans="1:13" x14ac:dyDescent="0.25">
      <c r="A199" s="7" t="str">
        <f t="shared" si="3"/>
        <v>3:10</v>
      </c>
      <c r="B199" s="7">
        <v>196</v>
      </c>
      <c r="C199" s="7">
        <v>10</v>
      </c>
      <c r="D199" s="7">
        <v>3</v>
      </c>
      <c r="E199" s="7">
        <v>0</v>
      </c>
      <c r="F199" s="7">
        <v>0.23676866263538701</v>
      </c>
      <c r="G199" s="7">
        <v>0.86600146523397803</v>
      </c>
      <c r="H199" s="7">
        <v>1.4950573684593</v>
      </c>
      <c r="I199" s="7">
        <v>1.0913256082761</v>
      </c>
      <c r="J199" s="7">
        <v>1.21691640657977</v>
      </c>
      <c r="K199" s="7">
        <v>-1.08790247206538</v>
      </c>
      <c r="L199" s="7">
        <v>0.23860959576413801</v>
      </c>
      <c r="M199" s="7">
        <v>2.36612022373834E-2</v>
      </c>
    </row>
    <row r="200" spans="1:13" x14ac:dyDescent="0.25">
      <c r="A200" s="7" t="str">
        <f t="shared" si="3"/>
        <v>3:13</v>
      </c>
      <c r="B200" s="7">
        <v>197</v>
      </c>
      <c r="C200" s="7">
        <v>13</v>
      </c>
      <c r="D200" s="7">
        <v>3</v>
      </c>
      <c r="E200" s="7">
        <v>0</v>
      </c>
      <c r="F200" s="7">
        <v>0.116771300172423</v>
      </c>
      <c r="G200" s="7">
        <v>-1.4303251918190401</v>
      </c>
      <c r="H200" s="7">
        <v>-0.82231620543928996</v>
      </c>
      <c r="I200" s="7">
        <v>0.918112082530956</v>
      </c>
      <c r="J200" s="7">
        <v>1.4976968257783501</v>
      </c>
      <c r="K200" s="7">
        <v>-5.0865546156116499E-2</v>
      </c>
      <c r="L200" s="7">
        <v>0.13599754501123501</v>
      </c>
      <c r="M200" s="7">
        <v>2.3598321556260501E-2</v>
      </c>
    </row>
    <row r="201" spans="1:13" x14ac:dyDescent="0.25">
      <c r="A201" s="7" t="str">
        <f t="shared" si="3"/>
        <v>3:45</v>
      </c>
      <c r="B201" s="7">
        <v>198</v>
      </c>
      <c r="C201" s="7">
        <v>45</v>
      </c>
      <c r="D201" s="7">
        <v>3</v>
      </c>
      <c r="E201" s="7">
        <v>0</v>
      </c>
      <c r="F201" s="7">
        <v>0.62950914594143703</v>
      </c>
      <c r="G201" s="7">
        <v>0.93858894354441402</v>
      </c>
      <c r="H201" s="7">
        <v>-0.704988910875047</v>
      </c>
      <c r="I201" s="7">
        <v>0.74862261071880498</v>
      </c>
      <c r="J201" s="7">
        <v>-0.14604823319410701</v>
      </c>
      <c r="K201" s="7">
        <v>-0.51946277324657497</v>
      </c>
      <c r="L201" s="7">
        <v>0.61009650960412598</v>
      </c>
      <c r="M201" s="7">
        <v>2.8615670976040199E-2</v>
      </c>
    </row>
    <row r="202" spans="1:13" x14ac:dyDescent="0.25">
      <c r="A202" s="7" t="str">
        <f t="shared" si="3"/>
        <v>3:36</v>
      </c>
      <c r="B202" s="7">
        <v>199</v>
      </c>
      <c r="C202" s="7">
        <v>36</v>
      </c>
      <c r="D202" s="7">
        <v>3</v>
      </c>
      <c r="E202" s="7">
        <v>0</v>
      </c>
      <c r="F202" s="7">
        <v>-1.1818202556911499</v>
      </c>
      <c r="G202" s="7">
        <v>0.30107860271771397</v>
      </c>
      <c r="H202" s="7">
        <v>6.0241014934683403E-2</v>
      </c>
      <c r="I202" s="7">
        <v>0.34785711404877601</v>
      </c>
      <c r="J202" s="7">
        <v>-6.5491110007401696E-2</v>
      </c>
      <c r="K202" s="7">
        <v>5.9039611393687401E-2</v>
      </c>
      <c r="L202" s="7">
        <v>-1.1759399906882599</v>
      </c>
      <c r="M202" s="7">
        <v>3.2566909456953397E-2</v>
      </c>
    </row>
    <row r="203" spans="1:13" x14ac:dyDescent="0.25">
      <c r="A203" s="7" t="str">
        <f t="shared" si="3"/>
        <v>3:29</v>
      </c>
      <c r="B203" s="7">
        <v>200</v>
      </c>
      <c r="C203" s="7">
        <v>29</v>
      </c>
      <c r="D203" s="7">
        <v>3</v>
      </c>
      <c r="E203" s="7">
        <v>0</v>
      </c>
      <c r="F203" s="7">
        <v>0.17269320440418301</v>
      </c>
      <c r="G203" s="7">
        <v>-0.12425712340417799</v>
      </c>
      <c r="H203" s="7">
        <v>0.375863498159204</v>
      </c>
      <c r="I203" s="7">
        <v>0.52396872097344505</v>
      </c>
      <c r="J203" s="7">
        <v>-0.25158531591747202</v>
      </c>
      <c r="K203" s="7">
        <v>0.60270848047319603</v>
      </c>
      <c r="L203" s="7">
        <v>0.184982337737672</v>
      </c>
      <c r="M203" s="7">
        <v>2.3402717604033799E-2</v>
      </c>
    </row>
    <row r="204" spans="1:13" x14ac:dyDescent="0.25">
      <c r="A204" s="7" t="str">
        <f t="shared" si="3"/>
        <v>3:18</v>
      </c>
      <c r="B204" s="7">
        <v>201</v>
      </c>
      <c r="C204" s="7">
        <v>18</v>
      </c>
      <c r="D204" s="7">
        <v>3</v>
      </c>
      <c r="E204" s="7">
        <v>0</v>
      </c>
      <c r="F204" s="7">
        <v>0.212922406144646</v>
      </c>
      <c r="G204" s="7">
        <v>0.75507198159539202</v>
      </c>
      <c r="H204" s="7">
        <v>0.910093622880637</v>
      </c>
      <c r="I204" s="7">
        <v>-0.163412301240837</v>
      </c>
      <c r="J204" s="7">
        <v>-0.88266224766833501</v>
      </c>
      <c r="K204" s="7">
        <v>-0.204390404938564</v>
      </c>
      <c r="L204" s="7">
        <v>0.218876779253072</v>
      </c>
      <c r="M204" s="7">
        <v>2.3505137215607999E-2</v>
      </c>
    </row>
    <row r="205" spans="1:13" x14ac:dyDescent="0.25">
      <c r="A205" s="7" t="str">
        <f t="shared" si="3"/>
        <v>3:31</v>
      </c>
      <c r="B205" s="7">
        <v>202</v>
      </c>
      <c r="C205" s="7">
        <v>31</v>
      </c>
      <c r="D205" s="7">
        <v>3</v>
      </c>
      <c r="E205" s="7">
        <v>0</v>
      </c>
      <c r="F205" s="7">
        <v>0.14965645670845501</v>
      </c>
      <c r="G205" s="7">
        <v>-0.52767756979579405</v>
      </c>
      <c r="H205" s="7">
        <v>0.61466529430254702</v>
      </c>
      <c r="I205" s="7">
        <v>1.5888394936940899</v>
      </c>
      <c r="J205" s="7">
        <v>-0.93292371469380497</v>
      </c>
      <c r="K205" s="7">
        <v>0.33946678165376198</v>
      </c>
      <c r="L205" s="7">
        <v>0.16510233941146099</v>
      </c>
      <c r="M205" s="7">
        <v>2.34360493877213E-2</v>
      </c>
    </row>
    <row r="206" spans="1:13" x14ac:dyDescent="0.25">
      <c r="A206" s="7" t="str">
        <f t="shared" si="3"/>
        <v>3:5</v>
      </c>
      <c r="B206" s="7">
        <v>203</v>
      </c>
      <c r="C206" s="7">
        <v>5</v>
      </c>
      <c r="D206" s="7">
        <v>3</v>
      </c>
      <c r="E206" s="7">
        <v>0</v>
      </c>
      <c r="F206" s="7">
        <v>0.145368107704894</v>
      </c>
      <c r="G206" s="7">
        <v>-0.52453907732479699</v>
      </c>
      <c r="H206" s="7">
        <v>-0.39924062587051201</v>
      </c>
      <c r="I206" s="7">
        <v>-0.30734978244342598</v>
      </c>
      <c r="J206" s="7">
        <v>-0.80658946381554697</v>
      </c>
      <c r="K206" s="7">
        <v>0.54115647255322397</v>
      </c>
      <c r="L206" s="7">
        <v>0.161357330715411</v>
      </c>
      <c r="M206" s="7">
        <v>2.34496159888429E-2</v>
      </c>
    </row>
    <row r="207" spans="1:13" x14ac:dyDescent="0.25">
      <c r="A207" s="7" t="str">
        <f t="shared" si="3"/>
        <v>3:33</v>
      </c>
      <c r="B207" s="7">
        <v>204</v>
      </c>
      <c r="C207" s="7">
        <v>33</v>
      </c>
      <c r="D207" s="7">
        <v>3</v>
      </c>
      <c r="E207" s="7">
        <v>0</v>
      </c>
      <c r="F207" s="7">
        <v>-3.2236632637083402</v>
      </c>
      <c r="G207" s="7">
        <v>0.76268660269272803</v>
      </c>
      <c r="H207" s="7">
        <v>-0.30877662511669501</v>
      </c>
      <c r="I207" s="7">
        <v>0.54930444645521903</v>
      </c>
      <c r="J207" s="7">
        <v>-8.42650143573421E-2</v>
      </c>
      <c r="K207" s="7">
        <v>-7.2470603395232399E-3</v>
      </c>
      <c r="L207" s="7">
        <v>-3.2023457976102199</v>
      </c>
      <c r="M207" s="7">
        <v>3.2590123374768701E-2</v>
      </c>
    </row>
    <row r="208" spans="1:13" x14ac:dyDescent="0.25">
      <c r="A208" s="7" t="str">
        <f t="shared" si="3"/>
        <v>3:28</v>
      </c>
      <c r="B208" s="7">
        <v>205</v>
      </c>
      <c r="C208" s="7">
        <v>28</v>
      </c>
      <c r="D208" s="7">
        <v>3</v>
      </c>
      <c r="E208" s="7">
        <v>0</v>
      </c>
      <c r="F208" s="7">
        <v>0.179408375631642</v>
      </c>
      <c r="G208" s="7">
        <v>-6.6607764736567703E-3</v>
      </c>
      <c r="H208" s="7">
        <v>0.30625319675260698</v>
      </c>
      <c r="I208" s="7">
        <v>0.21356077327247999</v>
      </c>
      <c r="J208" s="7">
        <v>-5.2976377188052898E-2</v>
      </c>
      <c r="K208" s="7">
        <v>0.571733963370606</v>
      </c>
      <c r="L208" s="7">
        <v>0.19070680800665901</v>
      </c>
      <c r="M208" s="7">
        <v>2.3405610163221E-2</v>
      </c>
    </row>
    <row r="209" spans="1:13" x14ac:dyDescent="0.25">
      <c r="A209" s="7" t="str">
        <f t="shared" si="3"/>
        <v>3:15</v>
      </c>
      <c r="B209" s="7">
        <v>206</v>
      </c>
      <c r="C209" s="7">
        <v>15</v>
      </c>
      <c r="D209" s="7">
        <v>3</v>
      </c>
      <c r="E209" s="7">
        <v>0</v>
      </c>
      <c r="F209" s="7">
        <v>0.155490906867332</v>
      </c>
      <c r="G209" s="7">
        <v>-0.55027583439178995</v>
      </c>
      <c r="H209" s="7">
        <v>-0.12468276161471301</v>
      </c>
      <c r="I209" s="7">
        <v>0.48258720377713099</v>
      </c>
      <c r="J209" s="7">
        <v>0.53913721084119903</v>
      </c>
      <c r="K209" s="7">
        <v>0.57042286686557997</v>
      </c>
      <c r="L209" s="7">
        <v>0.170174539210528</v>
      </c>
      <c r="M209" s="7">
        <v>2.3421290650306702E-2</v>
      </c>
    </row>
    <row r="210" spans="1:13" x14ac:dyDescent="0.25">
      <c r="A210" s="7" t="str">
        <f t="shared" si="3"/>
        <v>3:21</v>
      </c>
      <c r="B210" s="7">
        <v>207</v>
      </c>
      <c r="C210" s="7">
        <v>21</v>
      </c>
      <c r="D210" s="7">
        <v>3</v>
      </c>
      <c r="E210" s="7">
        <v>0</v>
      </c>
      <c r="F210" s="7">
        <v>0.25332182120964902</v>
      </c>
      <c r="G210" s="7">
        <v>1.28771443669724</v>
      </c>
      <c r="H210" s="7">
        <v>-0.45994278699923702</v>
      </c>
      <c r="I210" s="7">
        <v>-3.2030789775589001</v>
      </c>
      <c r="J210" s="7">
        <v>2.1330990759671602</v>
      </c>
      <c r="K210" s="7">
        <v>-0.99590504303398297</v>
      </c>
      <c r="L210" s="7">
        <v>0.25221595337699598</v>
      </c>
      <c r="M210" s="7">
        <v>2.380990625176E-2</v>
      </c>
    </row>
    <row r="211" spans="1:13" x14ac:dyDescent="0.25">
      <c r="A211" s="7" t="str">
        <f t="shared" si="3"/>
        <v>4:32</v>
      </c>
      <c r="B211" s="7">
        <v>208</v>
      </c>
      <c r="C211" s="7">
        <v>32</v>
      </c>
      <c r="D211" s="7">
        <v>4</v>
      </c>
      <c r="E211" s="7">
        <v>0</v>
      </c>
      <c r="F211" s="7">
        <v>2.3466906009374</v>
      </c>
      <c r="G211" s="7">
        <v>1.0215249546707901</v>
      </c>
      <c r="H211" s="7">
        <v>-2.8186445452758599</v>
      </c>
      <c r="I211" s="7">
        <v>0.29869926200754199</v>
      </c>
      <c r="J211" s="7">
        <v>-1.44001929103361</v>
      </c>
      <c r="K211" s="7">
        <v>8.1760237462575797E-2</v>
      </c>
      <c r="L211" s="7">
        <v>0.94609414599991404</v>
      </c>
      <c r="M211" s="7">
        <v>0.244899277758656</v>
      </c>
    </row>
    <row r="212" spans="1:13" x14ac:dyDescent="0.25">
      <c r="A212" s="7" t="str">
        <f t="shared" si="3"/>
        <v>4:23</v>
      </c>
      <c r="B212" s="7">
        <v>209</v>
      </c>
      <c r="C212" s="7">
        <v>23</v>
      </c>
      <c r="D212" s="7">
        <v>4</v>
      </c>
      <c r="E212" s="7">
        <v>0</v>
      </c>
      <c r="F212" s="7">
        <v>0.96572466542855695</v>
      </c>
      <c r="G212" s="7">
        <v>-0.64908247538158004</v>
      </c>
      <c r="H212" s="7">
        <v>0.20022172948233899</v>
      </c>
      <c r="I212" s="7">
        <v>1.44205953253622</v>
      </c>
      <c r="J212" s="7">
        <v>2.02234942076928</v>
      </c>
      <c r="K212" s="7">
        <v>-0.38761426029682</v>
      </c>
      <c r="L212" s="7">
        <v>0.71919701286048998</v>
      </c>
      <c r="M212" s="7">
        <v>0.19804318501003501</v>
      </c>
    </row>
    <row r="213" spans="1:13" x14ac:dyDescent="0.25">
      <c r="A213" s="7" t="str">
        <f t="shared" si="3"/>
        <v>4:44</v>
      </c>
      <c r="B213" s="7">
        <v>210</v>
      </c>
      <c r="C213" s="7">
        <v>44</v>
      </c>
      <c r="D213" s="7">
        <v>4</v>
      </c>
      <c r="E213" s="7">
        <v>0</v>
      </c>
      <c r="F213" s="7">
        <v>-0.225930058288451</v>
      </c>
      <c r="G213" s="7">
        <v>-1.9305102704449999</v>
      </c>
      <c r="H213" s="7">
        <v>5.3046669846339899E-2</v>
      </c>
      <c r="I213" s="7">
        <v>0.38027261292504799</v>
      </c>
      <c r="J213" s="7">
        <v>-1.1539907364678199</v>
      </c>
      <c r="K213" s="7">
        <v>-1.5466219734433599</v>
      </c>
      <c r="L213" s="7">
        <v>0.177064774976713</v>
      </c>
      <c r="M213" s="7">
        <v>0.19527974988340499</v>
      </c>
    </row>
    <row r="214" spans="1:13" x14ac:dyDescent="0.25">
      <c r="A214" s="7" t="str">
        <f t="shared" si="3"/>
        <v>4:26</v>
      </c>
      <c r="B214" s="7">
        <v>211</v>
      </c>
      <c r="C214" s="7">
        <v>26</v>
      </c>
      <c r="D214" s="7">
        <v>4</v>
      </c>
      <c r="E214" s="7">
        <v>0</v>
      </c>
      <c r="F214" s="7">
        <v>0.300122818442285</v>
      </c>
      <c r="G214" s="7">
        <v>-0.22861118222270699</v>
      </c>
      <c r="H214" s="7">
        <v>0.211195658895414</v>
      </c>
      <c r="I214" s="7">
        <v>0.22376641119958399</v>
      </c>
      <c r="J214" s="7">
        <v>0.61260038778678005</v>
      </c>
      <c r="K214" s="7">
        <v>7.0221529242328995E-2</v>
      </c>
      <c r="L214" s="7">
        <v>0.53970025936478505</v>
      </c>
      <c r="M214" s="7">
        <v>0.195390500032908</v>
      </c>
    </row>
    <row r="215" spans="1:13" x14ac:dyDescent="0.25">
      <c r="A215" s="7" t="str">
        <f t="shared" si="3"/>
        <v>4:9</v>
      </c>
      <c r="B215" s="7">
        <v>212</v>
      </c>
      <c r="C215" s="7">
        <v>9</v>
      </c>
      <c r="D215" s="7">
        <v>4</v>
      </c>
      <c r="E215" s="7">
        <v>0</v>
      </c>
      <c r="F215" s="7">
        <v>0.66722117750208099</v>
      </c>
      <c r="G215" s="7">
        <v>-0.70499162748232902</v>
      </c>
      <c r="H215" s="7">
        <v>0.12592337013383401</v>
      </c>
      <c r="I215" s="7">
        <v>-1.37941366779106</v>
      </c>
      <c r="J215" s="7">
        <v>0.3111109826081</v>
      </c>
      <c r="K215" s="7">
        <v>-0.45782332972432799</v>
      </c>
      <c r="L215" s="7">
        <v>0.66551258514845202</v>
      </c>
      <c r="M215" s="7">
        <v>0.196525008838839</v>
      </c>
    </row>
    <row r="216" spans="1:13" x14ac:dyDescent="0.25">
      <c r="A216" s="7" t="str">
        <f t="shared" si="3"/>
        <v>4:0</v>
      </c>
      <c r="B216" s="7">
        <v>213</v>
      </c>
      <c r="C216" s="7">
        <v>0</v>
      </c>
      <c r="D216" s="7">
        <v>4</v>
      </c>
      <c r="E216" s="7">
        <v>0</v>
      </c>
      <c r="F216" s="7">
        <v>-1.88294575723737</v>
      </c>
      <c r="G216" s="7">
        <v>1.8208471417935399</v>
      </c>
      <c r="H216" s="7">
        <v>0.46441537337905597</v>
      </c>
      <c r="I216" s="7">
        <v>2.46646745958784</v>
      </c>
      <c r="J216" s="7">
        <v>-1.0524348508178001</v>
      </c>
      <c r="K216" s="7">
        <v>-1.02030042744196</v>
      </c>
      <c r="L216" s="7">
        <v>-2.4593352663630101</v>
      </c>
      <c r="M216" s="7">
        <v>0.207014938342275</v>
      </c>
    </row>
    <row r="217" spans="1:13" x14ac:dyDescent="0.25">
      <c r="A217" s="7" t="str">
        <f t="shared" si="3"/>
        <v>4:7</v>
      </c>
      <c r="B217" s="7">
        <v>214</v>
      </c>
      <c r="C217" s="7">
        <v>7</v>
      </c>
      <c r="D217" s="7">
        <v>4</v>
      </c>
      <c r="E217" s="7">
        <v>0</v>
      </c>
      <c r="F217" s="7">
        <v>2.96794438172172E-2</v>
      </c>
      <c r="G217" s="7">
        <v>-7.35319351633619E-2</v>
      </c>
      <c r="H217" s="7">
        <v>0.21054637094513901</v>
      </c>
      <c r="I217" s="7">
        <v>-0.41794338594633601</v>
      </c>
      <c r="J217" s="7">
        <v>-2.9775475748374799E-2</v>
      </c>
      <c r="K217" s="7">
        <v>0.40778939559952398</v>
      </c>
      <c r="L217" s="7">
        <v>0.38440877623776198</v>
      </c>
      <c r="M217" s="7">
        <v>0.19510753397476999</v>
      </c>
    </row>
    <row r="218" spans="1:13" x14ac:dyDescent="0.25">
      <c r="A218" s="7" t="str">
        <f t="shared" si="3"/>
        <v>4:11</v>
      </c>
      <c r="B218" s="7">
        <v>215</v>
      </c>
      <c r="C218" s="7">
        <v>11</v>
      </c>
      <c r="D218" s="7">
        <v>4</v>
      </c>
      <c r="E218" s="7">
        <v>0</v>
      </c>
      <c r="F218" s="7">
        <v>-2.4360511035383801</v>
      </c>
      <c r="G218" s="7">
        <v>-0.53979063033853503</v>
      </c>
      <c r="H218" s="7">
        <v>-2.6037757097325702</v>
      </c>
      <c r="I218" s="7">
        <v>-0.87152868756263402</v>
      </c>
      <c r="J218" s="7">
        <v>1.36541050771838</v>
      </c>
      <c r="K218" s="7">
        <v>-5.1919744064321703E-3</v>
      </c>
      <c r="L218" s="7">
        <v>-3.4093978494914201</v>
      </c>
      <c r="M218" s="7">
        <v>0.24598993634230501</v>
      </c>
    </row>
    <row r="219" spans="1:13" x14ac:dyDescent="0.25">
      <c r="A219" s="7" t="str">
        <f t="shared" si="3"/>
        <v>4:17</v>
      </c>
      <c r="B219" s="7">
        <v>216</v>
      </c>
      <c r="C219" s="7">
        <v>17</v>
      </c>
      <c r="D219" s="7">
        <v>4</v>
      </c>
      <c r="E219" s="7">
        <v>0</v>
      </c>
      <c r="F219" s="7">
        <v>0.32994430536912001</v>
      </c>
      <c r="G219" s="7">
        <v>4.2446476976228401E-2</v>
      </c>
      <c r="H219" s="7">
        <v>0.61720609077710797</v>
      </c>
      <c r="I219" s="7">
        <v>-0.27778738124647201</v>
      </c>
      <c r="J219" s="7">
        <v>-0.25490752936717598</v>
      </c>
      <c r="K219" s="7">
        <v>0.20903907529711899</v>
      </c>
      <c r="L219" s="7">
        <v>0.55322455954942695</v>
      </c>
      <c r="M219" s="7">
        <v>0.19545022497206899</v>
      </c>
    </row>
    <row r="220" spans="1:13" x14ac:dyDescent="0.25">
      <c r="A220" s="7" t="str">
        <f t="shared" si="3"/>
        <v>4:37</v>
      </c>
      <c r="B220" s="7">
        <v>217</v>
      </c>
      <c r="C220" s="7">
        <v>37</v>
      </c>
      <c r="D220" s="7">
        <v>4</v>
      </c>
      <c r="E220" s="7">
        <v>0</v>
      </c>
      <c r="F220" s="7">
        <v>0.37922916472884599</v>
      </c>
      <c r="G220" s="7">
        <v>0.145247014481209</v>
      </c>
      <c r="H220" s="7">
        <v>-0.28945824789088997</v>
      </c>
      <c r="I220" s="7">
        <v>-0.24327849237166899</v>
      </c>
      <c r="J220" s="7">
        <v>-0.28439577862189303</v>
      </c>
      <c r="K220" s="7">
        <v>4.2800582537045502E-2</v>
      </c>
      <c r="L220" s="7">
        <v>0.57415586265527396</v>
      </c>
      <c r="M220" s="7">
        <v>0.19556146066892299</v>
      </c>
    </row>
    <row r="221" spans="1:13" x14ac:dyDescent="0.25">
      <c r="A221" s="7" t="str">
        <f t="shared" si="3"/>
        <v>4:2</v>
      </c>
      <c r="B221" s="7">
        <v>218</v>
      </c>
      <c r="C221" s="7">
        <v>2</v>
      </c>
      <c r="D221" s="7">
        <v>4</v>
      </c>
      <c r="E221" s="7">
        <v>0</v>
      </c>
      <c r="F221" s="7">
        <v>-1.2454040235525099</v>
      </c>
      <c r="G221" s="7">
        <v>1.18938744947457</v>
      </c>
      <c r="H221" s="7">
        <v>0.37979237256775</v>
      </c>
      <c r="I221" s="7">
        <v>1.5049971777431099</v>
      </c>
      <c r="J221" s="7">
        <v>-0.71154839246132495</v>
      </c>
      <c r="K221" s="7">
        <v>-0.35170156163663402</v>
      </c>
      <c r="L221" s="7">
        <v>-1.2616579674971899</v>
      </c>
      <c r="M221" s="7">
        <v>0.20035195603459</v>
      </c>
    </row>
    <row r="222" spans="1:13" x14ac:dyDescent="0.25">
      <c r="A222" s="7" t="str">
        <f t="shared" si="3"/>
        <v>4:51</v>
      </c>
      <c r="B222" s="7">
        <v>219</v>
      </c>
      <c r="C222" s="7">
        <v>51</v>
      </c>
      <c r="D222" s="7">
        <v>4</v>
      </c>
      <c r="E222" s="7">
        <v>0</v>
      </c>
      <c r="F222" s="7">
        <v>0.26795945852124797</v>
      </c>
      <c r="G222" s="7">
        <v>2.5039936889610099</v>
      </c>
      <c r="H222" s="7">
        <v>0.43415546723912302</v>
      </c>
      <c r="I222" s="7">
        <v>-1.3276029181442499</v>
      </c>
      <c r="J222" s="7">
        <v>1.41435513763147</v>
      </c>
      <c r="K222" s="7">
        <v>0.44553527698612999</v>
      </c>
      <c r="L222" s="7">
        <v>0.524362323827816</v>
      </c>
      <c r="M222" s="7">
        <v>0.19533246339606999</v>
      </c>
    </row>
    <row r="223" spans="1:13" x14ac:dyDescent="0.25">
      <c r="A223" s="7" t="str">
        <f t="shared" si="3"/>
        <v>4:27</v>
      </c>
      <c r="B223" s="7">
        <v>220</v>
      </c>
      <c r="C223" s="7">
        <v>27</v>
      </c>
      <c r="D223" s="7">
        <v>4</v>
      </c>
      <c r="E223" s="7">
        <v>0</v>
      </c>
      <c r="F223" s="7">
        <v>7.8255532785518903E-2</v>
      </c>
      <c r="G223" s="7">
        <v>-8.8454082400726705E-2</v>
      </c>
      <c r="H223" s="7">
        <v>0.214853635421308</v>
      </c>
      <c r="I223" s="7">
        <v>-0.182331302004094</v>
      </c>
      <c r="J223" s="7">
        <v>0.14268403641053401</v>
      </c>
      <c r="K223" s="7">
        <v>0.36463448287965899</v>
      </c>
      <c r="L223" s="7">
        <v>0.41690179614656098</v>
      </c>
      <c r="M223" s="7">
        <v>0.19512400473192701</v>
      </c>
    </row>
    <row r="224" spans="1:13" x14ac:dyDescent="0.25">
      <c r="A224" s="7" t="str">
        <f t="shared" si="3"/>
        <v>4:34</v>
      </c>
      <c r="B224" s="7">
        <v>221</v>
      </c>
      <c r="C224" s="7">
        <v>34</v>
      </c>
      <c r="D224" s="7">
        <v>4</v>
      </c>
      <c r="E224" s="7">
        <v>0</v>
      </c>
      <c r="F224" s="7">
        <v>1.5597060264539799</v>
      </c>
      <c r="G224" s="7">
        <v>0.67101377859495903</v>
      </c>
      <c r="H224" s="7">
        <v>-1.80697002632187</v>
      </c>
      <c r="I224" s="7">
        <v>8.1908160255857398E-2</v>
      </c>
      <c r="J224" s="7">
        <v>-0.97776988606892601</v>
      </c>
      <c r="K224" s="7">
        <v>4.0915164510667103E-2</v>
      </c>
      <c r="L224" s="7">
        <v>0.78367027154824898</v>
      </c>
      <c r="M224" s="7">
        <v>0.202459503571012</v>
      </c>
    </row>
    <row r="225" spans="1:13" x14ac:dyDescent="0.25">
      <c r="A225" s="7" t="str">
        <f t="shared" si="3"/>
        <v>4:8</v>
      </c>
      <c r="B225" s="7">
        <v>222</v>
      </c>
      <c r="C225" s="7">
        <v>8</v>
      </c>
      <c r="D225" s="7">
        <v>4</v>
      </c>
      <c r="E225" s="7">
        <v>0</v>
      </c>
      <c r="F225" s="7">
        <v>0.34845030707347702</v>
      </c>
      <c r="G225" s="7">
        <v>-0.389261777770885</v>
      </c>
      <c r="H225" s="7">
        <v>0.16823487101549101</v>
      </c>
      <c r="I225" s="7">
        <v>-0.89867852146043103</v>
      </c>
      <c r="J225" s="7">
        <v>0.14066775151237601</v>
      </c>
      <c r="K225" s="7">
        <v>-0.12770576855815</v>
      </c>
      <c r="L225" s="7">
        <v>0.56128826787008201</v>
      </c>
      <c r="M225" s="7">
        <v>0.19549015864034999</v>
      </c>
    </row>
    <row r="226" spans="1:13" x14ac:dyDescent="0.25">
      <c r="A226" s="7" t="str">
        <f t="shared" si="3"/>
        <v>4:50</v>
      </c>
      <c r="B226" s="7">
        <v>223</v>
      </c>
      <c r="C226" s="7">
        <v>50</v>
      </c>
      <c r="D226" s="7">
        <v>4</v>
      </c>
      <c r="E226" s="7">
        <v>0</v>
      </c>
      <c r="F226" s="7">
        <v>0.19740381326272</v>
      </c>
      <c r="G226" s="7">
        <v>1.87049312333158</v>
      </c>
      <c r="H226" s="7">
        <v>0.37971135332586797</v>
      </c>
      <c r="I226" s="7">
        <v>-1.0836206994200701</v>
      </c>
      <c r="J226" s="7">
        <v>1.04744858418872</v>
      </c>
      <c r="K226" s="7">
        <v>0.51793437245382001</v>
      </c>
      <c r="L226" s="7">
        <v>0.48787800744015902</v>
      </c>
      <c r="M226" s="7">
        <v>0.19522823153490301</v>
      </c>
    </row>
    <row r="227" spans="1:13" x14ac:dyDescent="0.25">
      <c r="A227" s="7" t="str">
        <f t="shared" si="3"/>
        <v>4:4</v>
      </c>
      <c r="B227" s="7">
        <v>224</v>
      </c>
      <c r="C227" s="7">
        <v>4</v>
      </c>
      <c r="D227" s="7">
        <v>4</v>
      </c>
      <c r="E227" s="7">
        <v>0</v>
      </c>
      <c r="F227" s="7">
        <v>-0.92663316029624998</v>
      </c>
      <c r="G227" s="7">
        <v>0.87365760686704896</v>
      </c>
      <c r="H227" s="7">
        <v>0.337480872638102</v>
      </c>
      <c r="I227" s="7">
        <v>1.0242620422290201</v>
      </c>
      <c r="J227" s="7">
        <v>-0.54110516520057295</v>
      </c>
      <c r="K227" s="7">
        <v>0.15248092833222099</v>
      </c>
      <c r="L227" s="7">
        <v>-0.71769980300202696</v>
      </c>
      <c r="M227" s="7">
        <v>0.19819974812841201</v>
      </c>
    </row>
    <row r="228" spans="1:13" x14ac:dyDescent="0.25">
      <c r="A228" s="7" t="str">
        <f t="shared" si="3"/>
        <v>4:24</v>
      </c>
      <c r="B228" s="7">
        <v>225</v>
      </c>
      <c r="C228" s="7">
        <v>24</v>
      </c>
      <c r="D228" s="7">
        <v>4</v>
      </c>
      <c r="E228" s="7">
        <v>0</v>
      </c>
      <c r="F228" s="7">
        <v>0.74385738476380303</v>
      </c>
      <c r="G228" s="7">
        <v>-0.50892537871313404</v>
      </c>
      <c r="H228" s="7">
        <v>0.20387970592592899</v>
      </c>
      <c r="I228" s="7">
        <v>1.0359618284697401</v>
      </c>
      <c r="J228" s="7">
        <v>1.5524330799661501</v>
      </c>
      <c r="K228" s="7">
        <v>-0.31103978223349799</v>
      </c>
      <c r="L228" s="7">
        <v>0.68243423151947202</v>
      </c>
      <c r="M228" s="7">
        <v>0.19686909780669401</v>
      </c>
    </row>
    <row r="229" spans="1:13" x14ac:dyDescent="0.25">
      <c r="A229" s="7" t="str">
        <f t="shared" si="3"/>
        <v>4:42</v>
      </c>
      <c r="B229" s="7">
        <v>226</v>
      </c>
      <c r="C229" s="7">
        <v>42</v>
      </c>
      <c r="D229" s="7">
        <v>4</v>
      </c>
      <c r="E229" s="7">
        <v>0</v>
      </c>
      <c r="F229" s="7">
        <v>-0.36704134880550798</v>
      </c>
      <c r="G229" s="7">
        <v>-3.1975114017038599</v>
      </c>
      <c r="H229" s="7">
        <v>-5.5841557980169501E-2</v>
      </c>
      <c r="I229" s="7">
        <v>0.86823705037342103</v>
      </c>
      <c r="J229" s="7">
        <v>-1.88780384335333</v>
      </c>
      <c r="K229" s="7">
        <v>-4.6446732862582101</v>
      </c>
      <c r="L229" s="7">
        <v>3.5214316874799999E-2</v>
      </c>
      <c r="M229" s="7">
        <v>0.19557444928829901</v>
      </c>
    </row>
    <row r="230" spans="1:13" x14ac:dyDescent="0.25">
      <c r="A230" s="7" t="str">
        <f t="shared" si="3"/>
        <v>4:40</v>
      </c>
      <c r="B230" s="7">
        <v>227</v>
      </c>
      <c r="C230" s="7">
        <v>40</v>
      </c>
      <c r="D230" s="7">
        <v>4</v>
      </c>
      <c r="E230" s="7">
        <v>0</v>
      </c>
      <c r="F230" s="7">
        <v>-0.80124769699628795</v>
      </c>
      <c r="G230" s="7">
        <v>-0.38051974963254098</v>
      </c>
      <c r="H230" s="7">
        <v>1.2280535305400899</v>
      </c>
      <c r="I230" s="7">
        <v>-0.56846514499919698</v>
      </c>
      <c r="J230" s="7">
        <v>0.40897832882513802</v>
      </c>
      <c r="K230" s="7">
        <v>0.37044760742418398</v>
      </c>
      <c r="L230" s="7">
        <v>-0.52410298672157996</v>
      </c>
      <c r="M230" s="7">
        <v>0.19743234934871101</v>
      </c>
    </row>
    <row r="231" spans="1:13" x14ac:dyDescent="0.25">
      <c r="A231" s="7" t="str">
        <f t="shared" si="3"/>
        <v>4:16</v>
      </c>
      <c r="B231" s="7">
        <v>228</v>
      </c>
      <c r="C231" s="7">
        <v>16</v>
      </c>
      <c r="D231" s="7">
        <v>4</v>
      </c>
      <c r="E231" s="7">
        <v>0</v>
      </c>
      <c r="F231" s="7">
        <v>-0.12588708315915001</v>
      </c>
      <c r="G231" s="7">
        <v>-5.3505218469570903E-2</v>
      </c>
      <c r="H231" s="7">
        <v>8.6393710603807697E-2</v>
      </c>
      <c r="I231" s="7">
        <v>-0.37563494932742703</v>
      </c>
      <c r="J231" s="7">
        <v>1.21181563312094E-2</v>
      </c>
      <c r="K231" s="7">
        <v>0.60847979060198898</v>
      </c>
      <c r="L231" s="7">
        <v>0.26568568763417399</v>
      </c>
      <c r="M231" s="7">
        <v>0.19515902577578001</v>
      </c>
    </row>
    <row r="232" spans="1:13" x14ac:dyDescent="0.25">
      <c r="A232" s="7" t="str">
        <f t="shared" si="3"/>
        <v>4:19</v>
      </c>
      <c r="B232" s="7">
        <v>229</v>
      </c>
      <c r="C232" s="7">
        <v>19</v>
      </c>
      <c r="D232" s="7">
        <v>4</v>
      </c>
      <c r="E232" s="7">
        <v>0</v>
      </c>
      <c r="F232" s="7">
        <v>1.2355302421046599</v>
      </c>
      <c r="G232" s="7">
        <v>0.233070703803159</v>
      </c>
      <c r="H232" s="7">
        <v>1.67175441418694</v>
      </c>
      <c r="I232" s="7">
        <v>-8.3396683659855905E-2</v>
      </c>
      <c r="J232" s="7">
        <v>-0.78539909225924698</v>
      </c>
      <c r="K232" s="7">
        <v>0.403840901604539</v>
      </c>
      <c r="L232" s="7">
        <v>0.74947638038603104</v>
      </c>
      <c r="M232" s="7">
        <v>0.19974561429239601</v>
      </c>
    </row>
    <row r="233" spans="1:13" x14ac:dyDescent="0.25">
      <c r="A233" s="7" t="str">
        <f t="shared" si="3"/>
        <v>4:38</v>
      </c>
      <c r="B233" s="7">
        <v>230</v>
      </c>
      <c r="C233" s="7">
        <v>38</v>
      </c>
      <c r="D233" s="7">
        <v>4</v>
      </c>
      <c r="E233" s="7">
        <v>0</v>
      </c>
      <c r="F233" s="7">
        <v>-1.42631225128652E-2</v>
      </c>
      <c r="G233" s="7">
        <v>-3.00085735567075E-2</v>
      </c>
      <c r="H233" s="7">
        <v>0.21637901158610401</v>
      </c>
      <c r="I233" s="7">
        <v>-0.351674043247512</v>
      </c>
      <c r="J233" s="7">
        <v>-5.3271076139549602E-2</v>
      </c>
      <c r="K233" s="7">
        <v>0.48921295633929002</v>
      </c>
      <c r="L233" s="7">
        <v>0.353169467519101</v>
      </c>
      <c r="M233" s="7">
        <v>0.19510580484738299</v>
      </c>
    </row>
    <row r="234" spans="1:13" x14ac:dyDescent="0.25">
      <c r="A234" s="7" t="str">
        <f t="shared" si="3"/>
        <v>4:22</v>
      </c>
      <c r="B234" s="7">
        <v>231</v>
      </c>
      <c r="C234" s="7">
        <v>22</v>
      </c>
      <c r="D234" s="7">
        <v>4</v>
      </c>
      <c r="E234" s="7">
        <v>0</v>
      </c>
      <c r="F234" s="7">
        <v>1.1875919510853199</v>
      </c>
      <c r="G234" s="7">
        <v>-0.78923957520356103</v>
      </c>
      <c r="H234" s="7">
        <v>0.19656375295644399</v>
      </c>
      <c r="I234" s="7">
        <v>1.8481572457399</v>
      </c>
      <c r="J234" s="7">
        <v>2.4922657721455201</v>
      </c>
      <c r="K234" s="7">
        <v>-0.41744935922252502</v>
      </c>
      <c r="L234" s="7">
        <v>0.74465304768164098</v>
      </c>
      <c r="M234" s="7">
        <v>0.199423126417583</v>
      </c>
    </row>
    <row r="235" spans="1:13" x14ac:dyDescent="0.25">
      <c r="A235" s="7" t="str">
        <f t="shared" si="3"/>
        <v>4:46</v>
      </c>
      <c r="B235" s="7">
        <v>232</v>
      </c>
      <c r="C235" s="7">
        <v>46</v>
      </c>
      <c r="D235" s="7">
        <v>4</v>
      </c>
      <c r="E235" s="7">
        <v>0</v>
      </c>
      <c r="F235" s="7">
        <v>-8.4818767771393896E-2</v>
      </c>
      <c r="G235" s="7">
        <v>-0.66350913918613996</v>
      </c>
      <c r="H235" s="7">
        <v>0.16193489767284899</v>
      </c>
      <c r="I235" s="7">
        <v>-0.107691824523325</v>
      </c>
      <c r="J235" s="7">
        <v>-0.42017762958230698</v>
      </c>
      <c r="K235" s="7">
        <v>0.20991946009304499</v>
      </c>
      <c r="L235" s="7">
        <v>0.29924946181033302</v>
      </c>
      <c r="M235" s="7">
        <v>0.195129678475541</v>
      </c>
    </row>
    <row r="236" spans="1:13" x14ac:dyDescent="0.25">
      <c r="A236" s="7" t="str">
        <f t="shared" si="3"/>
        <v>4:25</v>
      </c>
      <c r="B236" s="7">
        <v>233</v>
      </c>
      <c r="C236" s="7">
        <v>25</v>
      </c>
      <c r="D236" s="7">
        <v>4</v>
      </c>
      <c r="E236" s="7">
        <v>0</v>
      </c>
      <c r="F236" s="7">
        <v>0.52199009910703698</v>
      </c>
      <c r="G236" s="7">
        <v>-0.36876827889115299</v>
      </c>
      <c r="H236" s="7">
        <v>0.207537682451823</v>
      </c>
      <c r="I236" s="7">
        <v>0.62986411526606501</v>
      </c>
      <c r="J236" s="7">
        <v>1.0825167285899</v>
      </c>
      <c r="K236" s="7">
        <v>-0.16219822121406399</v>
      </c>
      <c r="L236" s="7">
        <v>0.625539462435174</v>
      </c>
      <c r="M236" s="7">
        <v>0.195972397127716</v>
      </c>
    </row>
    <row r="237" spans="1:13" x14ac:dyDescent="0.25">
      <c r="A237" s="7" t="str">
        <f t="shared" si="3"/>
        <v>4:39</v>
      </c>
      <c r="B237" s="7">
        <v>234</v>
      </c>
      <c r="C237" s="7">
        <v>39</v>
      </c>
      <c r="D237" s="7">
        <v>4</v>
      </c>
      <c r="E237" s="7">
        <v>0</v>
      </c>
      <c r="F237" s="7">
        <v>-0.40775540975457703</v>
      </c>
      <c r="G237" s="7">
        <v>-0.20526416159462399</v>
      </c>
      <c r="H237" s="7">
        <v>0.72221627106309905</v>
      </c>
      <c r="I237" s="7">
        <v>-0.46006959412335402</v>
      </c>
      <c r="J237" s="7">
        <v>0.177853626342794</v>
      </c>
      <c r="K237" s="7">
        <v>0.70500089634407603</v>
      </c>
      <c r="L237" s="7">
        <v>-9.4125846415238305E-3</v>
      </c>
      <c r="M237" s="7">
        <v>0.19568767501159201</v>
      </c>
    </row>
    <row r="238" spans="1:13" x14ac:dyDescent="0.25">
      <c r="A238" s="7" t="str">
        <f t="shared" si="3"/>
        <v>4:43</v>
      </c>
      <c r="B238" s="7">
        <v>235</v>
      </c>
      <c r="C238" s="7">
        <v>43</v>
      </c>
      <c r="D238" s="7">
        <v>4</v>
      </c>
      <c r="E238" s="7">
        <v>0</v>
      </c>
      <c r="F238" s="7">
        <v>-0.29648570354697901</v>
      </c>
      <c r="G238" s="7">
        <v>-2.5640108360744298</v>
      </c>
      <c r="H238" s="7">
        <v>-1.3974440669148899E-3</v>
      </c>
      <c r="I238" s="7">
        <v>0.62425483164923501</v>
      </c>
      <c r="J238" s="7">
        <v>-1.5208972899105799</v>
      </c>
      <c r="K238" s="7">
        <v>-3.01307416511515</v>
      </c>
      <c r="L238" s="7">
        <v>0.10862330201605599</v>
      </c>
      <c r="M238" s="7">
        <v>0.19540840514848101</v>
      </c>
    </row>
    <row r="239" spans="1:13" x14ac:dyDescent="0.25">
      <c r="A239" s="7" t="str">
        <f t="shared" si="3"/>
        <v>4:20</v>
      </c>
      <c r="B239" s="7">
        <v>236</v>
      </c>
      <c r="C239" s="7">
        <v>20</v>
      </c>
      <c r="D239" s="7">
        <v>4</v>
      </c>
      <c r="E239" s="7">
        <v>0</v>
      </c>
      <c r="F239" s="7">
        <v>1.6852999824127399</v>
      </c>
      <c r="G239" s="7">
        <v>0.327746433094453</v>
      </c>
      <c r="H239" s="7">
        <v>2.1955080485158098</v>
      </c>
      <c r="I239" s="7">
        <v>1.3149706942244099E-2</v>
      </c>
      <c r="J239" s="7">
        <v>-1.0488738689741901</v>
      </c>
      <c r="K239" s="7">
        <v>0.57293241230973702</v>
      </c>
      <c r="L239" s="7">
        <v>0.80017976291894399</v>
      </c>
      <c r="M239" s="7">
        <v>0.204153324310371</v>
      </c>
    </row>
    <row r="240" spans="1:13" x14ac:dyDescent="0.25">
      <c r="A240" s="7" t="str">
        <f t="shared" si="3"/>
        <v>4:48</v>
      </c>
      <c r="B240" s="7">
        <v>237</v>
      </c>
      <c r="C240" s="7">
        <v>48</v>
      </c>
      <c r="D240" s="7">
        <v>4</v>
      </c>
      <c r="E240" s="7">
        <v>0</v>
      </c>
      <c r="F240" s="7">
        <v>5.6292522745663001E-2</v>
      </c>
      <c r="G240" s="7">
        <v>0.60349199207272097</v>
      </c>
      <c r="H240" s="7">
        <v>0.270823125499359</v>
      </c>
      <c r="I240" s="7">
        <v>-0.59565626197169697</v>
      </c>
      <c r="J240" s="7">
        <v>0.31363547730320601</v>
      </c>
      <c r="K240" s="7">
        <v>0.57608557999271703</v>
      </c>
      <c r="L240" s="7">
        <v>0.40247270745221098</v>
      </c>
      <c r="M240" s="7">
        <v>0.19511467615157899</v>
      </c>
    </row>
    <row r="241" spans="1:13" x14ac:dyDescent="0.25">
      <c r="A241" s="7" t="str">
        <f t="shared" si="3"/>
        <v>4:1</v>
      </c>
      <c r="B241" s="7">
        <v>238</v>
      </c>
      <c r="C241" s="7">
        <v>1</v>
      </c>
      <c r="D241" s="7">
        <v>4</v>
      </c>
      <c r="E241" s="7">
        <v>0</v>
      </c>
      <c r="F241" s="7">
        <v>-1.56417489398111</v>
      </c>
      <c r="G241" s="7">
        <v>1.50511729918601</v>
      </c>
      <c r="H241" s="7">
        <v>0.42210387344940797</v>
      </c>
      <c r="I241" s="7">
        <v>1.9857323240737501</v>
      </c>
      <c r="J241" s="7">
        <v>-0.88199162355704797</v>
      </c>
      <c r="K241" s="7">
        <v>-0.70091042134707204</v>
      </c>
      <c r="L241" s="7">
        <v>-1.8549788754777901</v>
      </c>
      <c r="M241" s="7">
        <v>0.20266599969773699</v>
      </c>
    </row>
    <row r="242" spans="1:13" x14ac:dyDescent="0.25">
      <c r="A242" s="7" t="str">
        <f t="shared" si="3"/>
        <v>4:49</v>
      </c>
      <c r="B242" s="7">
        <v>239</v>
      </c>
      <c r="C242" s="7">
        <v>49</v>
      </c>
      <c r="D242" s="7">
        <v>4</v>
      </c>
      <c r="E242" s="7">
        <v>0</v>
      </c>
      <c r="F242" s="7">
        <v>0.12684816800419099</v>
      </c>
      <c r="G242" s="7">
        <v>1.2369925577021501</v>
      </c>
      <c r="H242" s="7">
        <v>0.32526723941261398</v>
      </c>
      <c r="I242" s="7">
        <v>-0.83963848069588398</v>
      </c>
      <c r="J242" s="7">
        <v>0.68054203074596298</v>
      </c>
      <c r="K242" s="7">
        <v>0.569526294068461</v>
      </c>
      <c r="L242" s="7">
        <v>0.44731548364413898</v>
      </c>
      <c r="M242" s="7">
        <v>0.19515560882048499</v>
      </c>
    </row>
    <row r="243" spans="1:13" x14ac:dyDescent="0.25">
      <c r="A243" s="7" t="str">
        <f t="shared" si="3"/>
        <v>4:3</v>
      </c>
      <c r="B243" s="7">
        <v>240</v>
      </c>
      <c r="C243" s="7">
        <v>3</v>
      </c>
      <c r="D243" s="7">
        <v>4</v>
      </c>
      <c r="E243" s="7">
        <v>0</v>
      </c>
      <c r="F243" s="7">
        <v>-1.2454040235525099</v>
      </c>
      <c r="G243" s="7">
        <v>1.18938744947457</v>
      </c>
      <c r="H243" s="7">
        <v>0.37979237256775</v>
      </c>
      <c r="I243" s="7">
        <v>1.5049971777431099</v>
      </c>
      <c r="J243" s="7">
        <v>-0.71154839246132495</v>
      </c>
      <c r="K243" s="7">
        <v>-0.35168229975695903</v>
      </c>
      <c r="L243" s="7">
        <v>-1.2616579674971899</v>
      </c>
      <c r="M243" s="7">
        <v>0.20035195603459</v>
      </c>
    </row>
    <row r="244" spans="1:13" x14ac:dyDescent="0.25">
      <c r="A244" s="7" t="str">
        <f t="shared" si="3"/>
        <v>4:14</v>
      </c>
      <c r="B244" s="7">
        <v>241</v>
      </c>
      <c r="C244" s="7">
        <v>14</v>
      </c>
      <c r="D244" s="7">
        <v>4</v>
      </c>
      <c r="E244" s="7">
        <v>0</v>
      </c>
      <c r="F244" s="7">
        <v>-1.0437102570911001</v>
      </c>
      <c r="G244" s="7">
        <v>-0.24670536193172701</v>
      </c>
      <c r="H244" s="7">
        <v>-0.98240478768744799</v>
      </c>
      <c r="I244" s="7">
        <v>-0.57265246009504001</v>
      </c>
      <c r="J244" s="7">
        <v>0.549778283599625</v>
      </c>
      <c r="K244" s="7">
        <v>0.62695597264312597</v>
      </c>
      <c r="L244" s="7">
        <v>-0.90964324842677502</v>
      </c>
      <c r="M244" s="7">
        <v>0.198971453882795</v>
      </c>
    </row>
    <row r="245" spans="1:13" x14ac:dyDescent="0.25">
      <c r="A245" s="7" t="str">
        <f t="shared" si="3"/>
        <v>4:12</v>
      </c>
      <c r="B245" s="7">
        <v>242</v>
      </c>
      <c r="C245" s="7">
        <v>12</v>
      </c>
      <c r="D245" s="7">
        <v>4</v>
      </c>
      <c r="E245" s="7">
        <v>0</v>
      </c>
      <c r="F245" s="7">
        <v>-1.96984351016201</v>
      </c>
      <c r="G245" s="7">
        <v>-0.44165476225231498</v>
      </c>
      <c r="H245" s="7">
        <v>-2.0608803134897302</v>
      </c>
      <c r="I245" s="7">
        <v>-0.77145379061436603</v>
      </c>
      <c r="J245" s="7">
        <v>1.0923064489982199</v>
      </c>
      <c r="K245" s="7">
        <v>0.51092874871093497</v>
      </c>
      <c r="L245" s="7">
        <v>-2.6204422310421398</v>
      </c>
      <c r="M245" s="7">
        <v>0.20935909054047599</v>
      </c>
    </row>
    <row r="246" spans="1:13" x14ac:dyDescent="0.25">
      <c r="A246" s="7" t="str">
        <f t="shared" si="3"/>
        <v>4:30</v>
      </c>
      <c r="B246" s="7">
        <v>243</v>
      </c>
      <c r="C246" s="7">
        <v>30</v>
      </c>
      <c r="D246" s="7">
        <v>4</v>
      </c>
      <c r="E246" s="7">
        <v>0</v>
      </c>
      <c r="F246" s="7">
        <v>-0.36547903353599998</v>
      </c>
      <c r="G246" s="7">
        <v>0.1918601140897</v>
      </c>
      <c r="H246" s="7">
        <v>0.22216958839079301</v>
      </c>
      <c r="I246" s="7">
        <v>-0.99452671927425396</v>
      </c>
      <c r="J246" s="7">
        <v>-0.79714865576883998</v>
      </c>
      <c r="K246" s="7">
        <v>0.77174895058573501</v>
      </c>
      <c r="L246" s="7">
        <v>3.6893737859841701E-2</v>
      </c>
      <c r="M246" s="7">
        <v>0.195570360162162</v>
      </c>
    </row>
    <row r="247" spans="1:13" x14ac:dyDescent="0.25">
      <c r="A247" s="7" t="str">
        <f t="shared" si="3"/>
        <v>4:6</v>
      </c>
      <c r="B247" s="7">
        <v>244</v>
      </c>
      <c r="C247" s="7">
        <v>6</v>
      </c>
      <c r="D247" s="7">
        <v>4</v>
      </c>
      <c r="E247" s="7">
        <v>0</v>
      </c>
      <c r="F247" s="7">
        <v>-0.28909142661138598</v>
      </c>
      <c r="G247" s="7">
        <v>0.24219791454808201</v>
      </c>
      <c r="H247" s="7">
        <v>0.25285787182679598</v>
      </c>
      <c r="I247" s="7">
        <v>6.2791760384296902E-2</v>
      </c>
      <c r="J247" s="7">
        <v>-0.20021870684409801</v>
      </c>
      <c r="K247" s="7">
        <v>0.89944707183297801</v>
      </c>
      <c r="L247" s="7">
        <v>0.116028535265186</v>
      </c>
      <c r="M247" s="7">
        <v>0.19539318784835799</v>
      </c>
    </row>
    <row r="248" spans="1:13" x14ac:dyDescent="0.25">
      <c r="A248" s="7" t="str">
        <f t="shared" si="3"/>
        <v>4:41</v>
      </c>
      <c r="B248" s="7">
        <v>245</v>
      </c>
      <c r="C248" s="7">
        <v>41</v>
      </c>
      <c r="D248" s="7">
        <v>4</v>
      </c>
      <c r="E248" s="7">
        <v>0</v>
      </c>
      <c r="F248" s="7">
        <v>-1.194739984238</v>
      </c>
      <c r="G248" s="7">
        <v>-0.55577533767045795</v>
      </c>
      <c r="H248" s="7">
        <v>1.7338907900170899</v>
      </c>
      <c r="I248" s="7">
        <v>-0.67686069587503905</v>
      </c>
      <c r="J248" s="7">
        <v>0.64010303130748203</v>
      </c>
      <c r="K248" s="7">
        <v>0.60864652885663695</v>
      </c>
      <c r="L248" s="7">
        <v>-1.1710158432206399</v>
      </c>
      <c r="M248" s="7">
        <v>0.20000329925801799</v>
      </c>
    </row>
    <row r="249" spans="1:13" x14ac:dyDescent="0.25">
      <c r="A249" s="7" t="str">
        <f t="shared" si="3"/>
        <v>4:35</v>
      </c>
      <c r="B249" s="7">
        <v>246</v>
      </c>
      <c r="C249" s="7">
        <v>35</v>
      </c>
      <c r="D249" s="7">
        <v>4</v>
      </c>
      <c r="E249" s="7">
        <v>0</v>
      </c>
      <c r="F249" s="7">
        <v>1.16621373921227</v>
      </c>
      <c r="G249" s="7">
        <v>0.49575819055704201</v>
      </c>
      <c r="H249" s="7">
        <v>-1.30113276684488</v>
      </c>
      <c r="I249" s="7">
        <v>-2.64873906199849E-2</v>
      </c>
      <c r="J249" s="7">
        <v>-0.74664518358658205</v>
      </c>
      <c r="K249" s="7">
        <v>-7.01426385167358E-2</v>
      </c>
      <c r="L249" s="7">
        <v>0.74246011217341401</v>
      </c>
      <c r="M249" s="7">
        <v>0.199282371694153</v>
      </c>
    </row>
    <row r="250" spans="1:13" x14ac:dyDescent="0.25">
      <c r="A250" s="7" t="str">
        <f t="shared" si="3"/>
        <v>4:47</v>
      </c>
      <c r="B250" s="7">
        <v>247</v>
      </c>
      <c r="C250" s="7">
        <v>47</v>
      </c>
      <c r="D250" s="7">
        <v>4</v>
      </c>
      <c r="E250" s="7">
        <v>0</v>
      </c>
      <c r="F250" s="7">
        <v>-1.42631225128652E-2</v>
      </c>
      <c r="G250" s="7">
        <v>-3.00085735567075E-2</v>
      </c>
      <c r="H250" s="7">
        <v>0.21637901158610401</v>
      </c>
      <c r="I250" s="7">
        <v>-0.351674043247512</v>
      </c>
      <c r="J250" s="7">
        <v>-5.3271076139549602E-2</v>
      </c>
      <c r="K250" s="7">
        <v>0.48921295633929002</v>
      </c>
      <c r="L250" s="7">
        <v>0.353169467519101</v>
      </c>
      <c r="M250" s="7">
        <v>0.19510580484738299</v>
      </c>
    </row>
    <row r="251" spans="1:13" x14ac:dyDescent="0.25">
      <c r="A251" s="7" t="str">
        <f t="shared" si="3"/>
        <v>4:10</v>
      </c>
      <c r="B251" s="7">
        <v>248</v>
      </c>
      <c r="C251" s="7">
        <v>10</v>
      </c>
      <c r="D251" s="7">
        <v>4</v>
      </c>
      <c r="E251" s="7">
        <v>0</v>
      </c>
      <c r="F251" s="7">
        <v>0.98599204075834102</v>
      </c>
      <c r="G251" s="7">
        <v>-1.0207214700898499</v>
      </c>
      <c r="H251" s="7">
        <v>8.3611870204186103E-2</v>
      </c>
      <c r="I251" s="7">
        <v>-1.8601488033051501</v>
      </c>
      <c r="J251" s="7">
        <v>0.481554209868851</v>
      </c>
      <c r="K251" s="7">
        <v>-0.59371422199408797</v>
      </c>
      <c r="L251" s="7">
        <v>0.72186201768912595</v>
      </c>
      <c r="M251" s="7">
        <v>0.19816169595840299</v>
      </c>
    </row>
    <row r="252" spans="1:13" x14ac:dyDescent="0.25">
      <c r="A252" s="7" t="str">
        <f t="shared" si="3"/>
        <v>4:13</v>
      </c>
      <c r="B252" s="7">
        <v>249</v>
      </c>
      <c r="C252" s="7">
        <v>13</v>
      </c>
      <c r="D252" s="7">
        <v>4</v>
      </c>
      <c r="E252" s="7">
        <v>0</v>
      </c>
      <c r="F252" s="7">
        <v>-1.5057324266963801</v>
      </c>
      <c r="G252" s="7">
        <v>-0.34396020576840602</v>
      </c>
      <c r="H252" s="7">
        <v>-1.5204262879900801</v>
      </c>
      <c r="I252" s="7">
        <v>-0.67182892497457403</v>
      </c>
      <c r="J252" s="7">
        <v>0.82043052421217799</v>
      </c>
      <c r="K252" s="7">
        <v>0.55406553924294999</v>
      </c>
      <c r="L252" s="7">
        <v>-1.7441585180193699</v>
      </c>
      <c r="M252" s="7">
        <v>0.20219746581329701</v>
      </c>
    </row>
    <row r="253" spans="1:13" x14ac:dyDescent="0.25">
      <c r="A253" s="7" t="str">
        <f t="shared" si="3"/>
        <v>4:45</v>
      </c>
      <c r="B253" s="7">
        <v>250</v>
      </c>
      <c r="C253" s="7">
        <v>45</v>
      </c>
      <c r="D253" s="7">
        <v>4</v>
      </c>
      <c r="E253" s="7">
        <v>0</v>
      </c>
      <c r="F253" s="7">
        <v>-0.155374413029922</v>
      </c>
      <c r="G253" s="7">
        <v>-1.29700970481557</v>
      </c>
      <c r="H253" s="7">
        <v>0.10749078375959401</v>
      </c>
      <c r="I253" s="7">
        <v>0.136290394200861</v>
      </c>
      <c r="J253" s="7">
        <v>-0.787084183025065</v>
      </c>
      <c r="K253" s="7">
        <v>-0.43085839148529798</v>
      </c>
      <c r="L253" s="7">
        <v>0.240582208765907</v>
      </c>
      <c r="M253" s="7">
        <v>0.19518726637682501</v>
      </c>
    </row>
    <row r="254" spans="1:13" x14ac:dyDescent="0.25">
      <c r="A254" s="7" t="str">
        <f t="shared" si="3"/>
        <v>4:36</v>
      </c>
      <c r="B254" s="7">
        <v>251</v>
      </c>
      <c r="C254" s="7">
        <v>36</v>
      </c>
      <c r="D254" s="7">
        <v>4</v>
      </c>
      <c r="E254" s="7">
        <v>0</v>
      </c>
      <c r="F254" s="7">
        <v>0.77272145197055797</v>
      </c>
      <c r="G254" s="7">
        <v>0.32050260251912599</v>
      </c>
      <c r="H254" s="7">
        <v>-0.79529550736788501</v>
      </c>
      <c r="I254" s="7">
        <v>-0.134882941495827</v>
      </c>
      <c r="J254" s="7">
        <v>-0.51552048110423798</v>
      </c>
      <c r="K254" s="7">
        <v>-0.125121143152818</v>
      </c>
      <c r="L254" s="7">
        <v>0.68816484635581399</v>
      </c>
      <c r="M254" s="7">
        <v>0.19700753799437601</v>
      </c>
    </row>
    <row r="255" spans="1:13" x14ac:dyDescent="0.25">
      <c r="A255" s="7" t="str">
        <f t="shared" si="3"/>
        <v>4:29</v>
      </c>
      <c r="B255" s="7">
        <v>252</v>
      </c>
      <c r="C255" s="7">
        <v>29</v>
      </c>
      <c r="D255" s="7">
        <v>4</v>
      </c>
      <c r="E255" s="7">
        <v>0</v>
      </c>
      <c r="F255" s="7">
        <v>-0.143611747879233</v>
      </c>
      <c r="G255" s="7">
        <v>5.1703014267719401E-2</v>
      </c>
      <c r="H255" s="7">
        <v>0.21851161186489801</v>
      </c>
      <c r="I255" s="7">
        <v>-0.58842900607057402</v>
      </c>
      <c r="J255" s="7">
        <v>-0.32723230439259299</v>
      </c>
      <c r="K255" s="7">
        <v>0.64077885636815202</v>
      </c>
      <c r="L255" s="7">
        <v>0.25069737137447801</v>
      </c>
      <c r="M255" s="7">
        <v>0.195175275577326</v>
      </c>
    </row>
    <row r="256" spans="1:13" x14ac:dyDescent="0.25">
      <c r="A256" s="7" t="str">
        <f t="shared" si="3"/>
        <v>4:18</v>
      </c>
      <c r="B256" s="7">
        <v>253</v>
      </c>
      <c r="C256" s="7">
        <v>18</v>
      </c>
      <c r="D256" s="7">
        <v>4</v>
      </c>
      <c r="E256" s="7">
        <v>0</v>
      </c>
      <c r="F256" s="7">
        <v>0.78374754844025996</v>
      </c>
      <c r="G256" s="7">
        <v>0.137971251415445</v>
      </c>
      <c r="H256" s="7">
        <v>1.1456567101227599</v>
      </c>
      <c r="I256" s="7">
        <v>-0.180375169540021</v>
      </c>
      <c r="J256" s="7">
        <v>-0.520745128977119</v>
      </c>
      <c r="K256" s="7">
        <v>0.187885176388676</v>
      </c>
      <c r="L256" s="7">
        <v>0.690268160910818</v>
      </c>
      <c r="M256" s="7">
        <v>0.19706164881553201</v>
      </c>
    </row>
    <row r="257" spans="1:13" x14ac:dyDescent="0.25">
      <c r="A257" s="7" t="str">
        <f t="shared" si="3"/>
        <v>4:31</v>
      </c>
      <c r="B257" s="7">
        <v>254</v>
      </c>
      <c r="C257" s="7">
        <v>31</v>
      </c>
      <c r="D257" s="7">
        <v>4</v>
      </c>
      <c r="E257" s="7">
        <v>0</v>
      </c>
      <c r="F257" s="7">
        <v>-0.58734631420075201</v>
      </c>
      <c r="G257" s="7">
        <v>0.332017210758146</v>
      </c>
      <c r="H257" s="7">
        <v>0.22582756483438299</v>
      </c>
      <c r="I257" s="7">
        <v>-1.4006244233407299</v>
      </c>
      <c r="J257" s="7">
        <v>-1.26706499657196</v>
      </c>
      <c r="K257" s="7">
        <v>0.75542995568912197</v>
      </c>
      <c r="L257" s="7">
        <v>-0.225913696406152</v>
      </c>
      <c r="M257" s="7">
        <v>0.19634147873962601</v>
      </c>
    </row>
    <row r="258" spans="1:13" x14ac:dyDescent="0.25">
      <c r="A258" s="7" t="str">
        <f t="shared" si="3"/>
        <v>4:5</v>
      </c>
      <c r="B258" s="7">
        <v>255</v>
      </c>
      <c r="C258" s="7">
        <v>5</v>
      </c>
      <c r="D258" s="7">
        <v>4</v>
      </c>
      <c r="E258" s="7">
        <v>0</v>
      </c>
      <c r="F258" s="7">
        <v>-0.60786228986764601</v>
      </c>
      <c r="G258" s="7">
        <v>0.55792775715560405</v>
      </c>
      <c r="H258" s="7">
        <v>0.29516937175644498</v>
      </c>
      <c r="I258" s="7">
        <v>0.54352689589838898</v>
      </c>
      <c r="J258" s="7">
        <v>-0.37066193410484899</v>
      </c>
      <c r="K258" s="7">
        <v>0.75157203877584899</v>
      </c>
      <c r="L258" s="7">
        <v>-0.25265591633419798</v>
      </c>
      <c r="M258" s="7">
        <v>0.19643203467297499</v>
      </c>
    </row>
    <row r="259" spans="1:13" x14ac:dyDescent="0.25">
      <c r="A259" s="7" t="str">
        <f t="shared" si="3"/>
        <v>4:33</v>
      </c>
      <c r="B259" s="7">
        <v>256</v>
      </c>
      <c r="C259" s="7">
        <v>33</v>
      </c>
      <c r="D259" s="7">
        <v>4</v>
      </c>
      <c r="E259" s="7">
        <v>0</v>
      </c>
      <c r="F259" s="7">
        <v>1.9531983136956901</v>
      </c>
      <c r="G259" s="7">
        <v>0.846269366632876</v>
      </c>
      <c r="H259" s="7">
        <v>-2.31280728579886</v>
      </c>
      <c r="I259" s="7">
        <v>0.190303711131699</v>
      </c>
      <c r="J259" s="7">
        <v>-1.2088945885512701</v>
      </c>
      <c r="K259" s="7">
        <v>9.1262041983794603E-2</v>
      </c>
      <c r="L259" s="7">
        <v>0.84633324812645505</v>
      </c>
      <c r="M259" s="7">
        <v>0.211424881909519</v>
      </c>
    </row>
    <row r="260" spans="1:13" x14ac:dyDescent="0.25">
      <c r="A260" s="7" t="str">
        <f t="shared" ref="A260:A323" si="4">D260 &amp; ":" &amp;C260</f>
        <v>4:28</v>
      </c>
      <c r="B260" s="7">
        <v>257</v>
      </c>
      <c r="C260" s="7">
        <v>28</v>
      </c>
      <c r="D260" s="7">
        <v>4</v>
      </c>
      <c r="E260" s="7">
        <v>0</v>
      </c>
      <c r="F260" s="7">
        <v>-1.4263906259041699E-2</v>
      </c>
      <c r="G260" s="7">
        <v>-3.00080784517587E-2</v>
      </c>
      <c r="H260" s="7">
        <v>0.216379024507906</v>
      </c>
      <c r="I260" s="7">
        <v>-0.351675477787665</v>
      </c>
      <c r="J260" s="7">
        <v>-5.3272736119039502E-2</v>
      </c>
      <c r="K260" s="7">
        <v>0.489222031800573</v>
      </c>
      <c r="L260" s="7">
        <v>0.35316889447279398</v>
      </c>
      <c r="M260" s="7">
        <v>0.19510580492915799</v>
      </c>
    </row>
    <row r="261" spans="1:13" x14ac:dyDescent="0.25">
      <c r="A261" s="7" t="str">
        <f t="shared" si="4"/>
        <v>4:15</v>
      </c>
      <c r="B261" s="7">
        <v>258</v>
      </c>
      <c r="C261" s="7">
        <v>15</v>
      </c>
      <c r="D261" s="7">
        <v>4</v>
      </c>
      <c r="E261" s="7">
        <v>0</v>
      </c>
      <c r="F261" s="7">
        <v>-0.58376940529575805</v>
      </c>
      <c r="G261" s="7">
        <v>-0.149888631787195</v>
      </c>
      <c r="H261" s="7">
        <v>-0.44680696703565398</v>
      </c>
      <c r="I261" s="7">
        <v>-0.47392276542754302</v>
      </c>
      <c r="J261" s="7">
        <v>0.28034527739993298</v>
      </c>
      <c r="K261" s="7">
        <v>0.86818426490987</v>
      </c>
      <c r="L261" s="7">
        <v>-0.22129281134228701</v>
      </c>
      <c r="M261" s="7">
        <v>0.196326016787716</v>
      </c>
    </row>
    <row r="262" spans="1:13" x14ac:dyDescent="0.25">
      <c r="A262" s="7" t="str">
        <f t="shared" si="4"/>
        <v>4:21</v>
      </c>
      <c r="B262" s="7">
        <v>259</v>
      </c>
      <c r="C262" s="7">
        <v>21</v>
      </c>
      <c r="D262" s="7">
        <v>4</v>
      </c>
      <c r="E262" s="7">
        <v>0</v>
      </c>
      <c r="F262" s="7">
        <v>1.40945923175007</v>
      </c>
      <c r="G262" s="7">
        <v>-0.92939667187200803</v>
      </c>
      <c r="H262" s="7">
        <v>0.19290577651285501</v>
      </c>
      <c r="I262" s="7">
        <v>2.2542549498063802</v>
      </c>
      <c r="J262" s="7">
        <v>2.9621821129486499</v>
      </c>
      <c r="K262" s="7">
        <v>-0.42902812761285503</v>
      </c>
      <c r="L262" s="7">
        <v>0.76691046726485002</v>
      </c>
      <c r="M262" s="7">
        <v>0.201034014378589</v>
      </c>
    </row>
    <row r="263" spans="1:13" x14ac:dyDescent="0.25">
      <c r="A263" s="7" t="str">
        <f t="shared" si="4"/>
        <v>5:32</v>
      </c>
      <c r="B263" s="7">
        <v>260</v>
      </c>
      <c r="C263" s="7">
        <v>32</v>
      </c>
      <c r="D263" s="7">
        <v>5</v>
      </c>
      <c r="E263" s="7">
        <v>0</v>
      </c>
      <c r="F263" s="7">
        <v>2.5389709727452301</v>
      </c>
      <c r="G263" s="7">
        <v>-0.562433433698873</v>
      </c>
      <c r="H263" s="7">
        <v>2.2884151144867602</v>
      </c>
      <c r="I263" s="7">
        <v>1.98300487952876</v>
      </c>
      <c r="J263" s="7">
        <v>-0.85220116967635196</v>
      </c>
      <c r="K263" s="7">
        <v>0.14568221364973699</v>
      </c>
      <c r="L263" s="7">
        <v>3.2001261154193799</v>
      </c>
      <c r="M263" s="7">
        <v>2.4858107175721199E-2</v>
      </c>
    </row>
    <row r="264" spans="1:13" x14ac:dyDescent="0.25">
      <c r="A264" s="7" t="str">
        <f t="shared" si="4"/>
        <v>5:23</v>
      </c>
      <c r="B264" s="7">
        <v>261</v>
      </c>
      <c r="C264" s="7">
        <v>23</v>
      </c>
      <c r="D264" s="7">
        <v>5</v>
      </c>
      <c r="E264" s="7">
        <v>0</v>
      </c>
      <c r="F264" s="7">
        <v>0.92057572309284397</v>
      </c>
      <c r="G264" s="7">
        <v>-1.7774258439108399</v>
      </c>
      <c r="H264" s="7">
        <v>-1.80226818896176</v>
      </c>
      <c r="I264" s="7">
        <v>-9.5262824738677795E-2</v>
      </c>
      <c r="J264" s="7">
        <v>0.547271305674907</v>
      </c>
      <c r="K264" s="7">
        <v>0.831711207504512</v>
      </c>
      <c r="L264" s="7">
        <v>0.90866972201627005</v>
      </c>
      <c r="M264" s="7">
        <v>1.8542877001748601E-2</v>
      </c>
    </row>
    <row r="265" spans="1:13" x14ac:dyDescent="0.25">
      <c r="A265" s="7" t="str">
        <f t="shared" si="4"/>
        <v>5:44</v>
      </c>
      <c r="B265" s="7">
        <v>262</v>
      </c>
      <c r="C265" s="7">
        <v>44</v>
      </c>
      <c r="D265" s="7">
        <v>5</v>
      </c>
      <c r="E265" s="7">
        <v>0</v>
      </c>
      <c r="F265" s="7">
        <v>-0.62729094249764406</v>
      </c>
      <c r="G265" s="7">
        <v>-0.30999675849361102</v>
      </c>
      <c r="H265" s="7">
        <v>-0.23351827797194299</v>
      </c>
      <c r="I265" s="7">
        <v>-0.37609456299041299</v>
      </c>
      <c r="J265" s="7">
        <v>-2.1380973554620901</v>
      </c>
      <c r="K265" s="7">
        <v>-1.06756359072762</v>
      </c>
      <c r="L265" s="7">
        <v>-0.80951134801455205</v>
      </c>
      <c r="M265" s="7">
        <v>1.8500184839688301E-2</v>
      </c>
    </row>
    <row r="266" spans="1:13" x14ac:dyDescent="0.25">
      <c r="A266" s="7" t="str">
        <f t="shared" si="4"/>
        <v>5:26</v>
      </c>
      <c r="B266" s="7">
        <v>263</v>
      </c>
      <c r="C266" s="7">
        <v>26</v>
      </c>
      <c r="D266" s="7">
        <v>5</v>
      </c>
      <c r="E266" s="7">
        <v>0</v>
      </c>
      <c r="F266" s="7">
        <v>0.28409452184813699</v>
      </c>
      <c r="G266" s="7">
        <v>-0.31091228803624299</v>
      </c>
      <c r="H266" s="7">
        <v>-0.62424553877537203</v>
      </c>
      <c r="I266" s="7">
        <v>-0.134786714197526</v>
      </c>
      <c r="J266" s="7">
        <v>0.16451421768270799</v>
      </c>
      <c r="K266" s="7">
        <v>0.59532141413579998</v>
      </c>
      <c r="L266" s="7">
        <v>2.5411481344633498E-2</v>
      </c>
      <c r="M266" s="7">
        <v>1.8366706289438199E-2</v>
      </c>
    </row>
    <row r="267" spans="1:13" x14ac:dyDescent="0.25">
      <c r="A267" s="7" t="str">
        <f t="shared" si="4"/>
        <v>5:9</v>
      </c>
      <c r="B267" s="7">
        <v>264</v>
      </c>
      <c r="C267" s="7">
        <v>9</v>
      </c>
      <c r="D267" s="7">
        <v>5</v>
      </c>
      <c r="E267" s="7">
        <v>0</v>
      </c>
      <c r="F267" s="7">
        <v>0.67950880448891604</v>
      </c>
      <c r="G267" s="7">
        <v>1.22680247252551</v>
      </c>
      <c r="H267" s="7">
        <v>-0.87793001287323902</v>
      </c>
      <c r="I267" s="7">
        <v>0.108680459536888</v>
      </c>
      <c r="J267" s="7">
        <v>-0.45637378134600198</v>
      </c>
      <c r="K267" s="7">
        <v>-0.46593470797085501</v>
      </c>
      <c r="L267" s="7">
        <v>0.56897939689417798</v>
      </c>
      <c r="M267" s="7">
        <v>1.84425940767153E-2</v>
      </c>
    </row>
    <row r="268" spans="1:13" x14ac:dyDescent="0.25">
      <c r="A268" s="7" t="str">
        <f t="shared" si="4"/>
        <v>5:0</v>
      </c>
      <c r="B268" s="7">
        <v>265</v>
      </c>
      <c r="C268" s="7">
        <v>0</v>
      </c>
      <c r="D268" s="7">
        <v>5</v>
      </c>
      <c r="E268" s="7">
        <v>0</v>
      </c>
      <c r="F268" s="7">
        <v>-1.92514753512448</v>
      </c>
      <c r="G268" s="7">
        <v>-1.9353708034841699</v>
      </c>
      <c r="H268" s="7">
        <v>2.1535411933583899</v>
      </c>
      <c r="I268" s="7">
        <v>-0.87225131173933801</v>
      </c>
      <c r="J268" s="7">
        <v>1.19051094939567</v>
      </c>
      <c r="K268" s="7">
        <v>-1.14296689064733</v>
      </c>
      <c r="L268" s="7">
        <v>-0.96519434176057906</v>
      </c>
      <c r="M268" s="7">
        <v>2.0638021989646101E-2</v>
      </c>
    </row>
    <row r="269" spans="1:13" x14ac:dyDescent="0.25">
      <c r="A269" s="7" t="str">
        <f t="shared" si="4"/>
        <v>5:7</v>
      </c>
      <c r="B269" s="7">
        <v>266</v>
      </c>
      <c r="C269" s="7">
        <v>7</v>
      </c>
      <c r="D269" s="7">
        <v>5</v>
      </c>
      <c r="E269" s="7">
        <v>0</v>
      </c>
      <c r="F269" s="7">
        <v>2.8344719585566901E-2</v>
      </c>
      <c r="G269" s="7">
        <v>0.43625915352309202</v>
      </c>
      <c r="H269" s="7">
        <v>-0.120062211315332</v>
      </c>
      <c r="I269" s="7">
        <v>-0.13655248328216801</v>
      </c>
      <c r="J269" s="7">
        <v>-4.4652598660582403E-2</v>
      </c>
      <c r="K269" s="7">
        <v>0.32141907508171003</v>
      </c>
      <c r="L269" s="7">
        <v>-0.28877343989825</v>
      </c>
      <c r="M269" s="7">
        <v>1.8351416537003E-2</v>
      </c>
    </row>
    <row r="270" spans="1:13" x14ac:dyDescent="0.25">
      <c r="A270" s="7" t="str">
        <f t="shared" si="4"/>
        <v>5:11</v>
      </c>
      <c r="B270" s="7">
        <v>267</v>
      </c>
      <c r="C270" s="7">
        <v>11</v>
      </c>
      <c r="D270" s="7">
        <v>5</v>
      </c>
      <c r="E270" s="7">
        <v>0</v>
      </c>
      <c r="F270" s="7">
        <v>-2.0202174040278802</v>
      </c>
      <c r="G270" s="7">
        <v>0.34231711479918497</v>
      </c>
      <c r="H270" s="7">
        <v>-0.89068373896463604</v>
      </c>
      <c r="I270" s="7">
        <v>3.2494305943002599</v>
      </c>
      <c r="J270" s="7">
        <v>0.28053320913119201</v>
      </c>
      <c r="K270" s="7">
        <v>0.99806221236038795</v>
      </c>
      <c r="L270" s="7">
        <v>-0.97420869303096602</v>
      </c>
      <c r="M270" s="7">
        <v>2.2807472562957998E-2</v>
      </c>
    </row>
    <row r="271" spans="1:13" x14ac:dyDescent="0.25">
      <c r="A271" s="7" t="str">
        <f t="shared" si="4"/>
        <v>5:17</v>
      </c>
      <c r="B271" s="7">
        <v>268</v>
      </c>
      <c r="C271" s="7">
        <v>17</v>
      </c>
      <c r="D271" s="7">
        <v>5</v>
      </c>
      <c r="E271" s="7">
        <v>0</v>
      </c>
      <c r="F271" s="7">
        <v>0.268245287745429</v>
      </c>
      <c r="G271" s="7">
        <v>0.38737850515385203</v>
      </c>
      <c r="H271" s="7">
        <v>4.9126134937888297E-2</v>
      </c>
      <c r="I271" s="7">
        <v>-0.63710549405874095</v>
      </c>
      <c r="J271" s="7">
        <v>-5.8459865778039299E-2</v>
      </c>
      <c r="K271" s="7">
        <v>0.45141488166169702</v>
      </c>
      <c r="L271" s="7">
        <v>4.7326284580719797E-3</v>
      </c>
      <c r="M271" s="7">
        <v>1.83646678848607E-2</v>
      </c>
    </row>
    <row r="272" spans="1:13" x14ac:dyDescent="0.25">
      <c r="A272" s="7" t="str">
        <f t="shared" si="4"/>
        <v>5:37</v>
      </c>
      <c r="B272" s="7">
        <v>269</v>
      </c>
      <c r="C272" s="7">
        <v>37</v>
      </c>
      <c r="D272" s="7">
        <v>5</v>
      </c>
      <c r="E272" s="7">
        <v>0</v>
      </c>
      <c r="F272" s="7">
        <v>0.40938118933073903</v>
      </c>
      <c r="G272" s="7">
        <v>0.22440355468720699</v>
      </c>
      <c r="H272" s="7">
        <v>0.32488071048425599</v>
      </c>
      <c r="I272" s="7">
        <v>0.202621509284405</v>
      </c>
      <c r="J272" s="7">
        <v>-0.155595790475648</v>
      </c>
      <c r="K272" s="7">
        <v>0.22208833237252701</v>
      </c>
      <c r="L272" s="7">
        <v>0.19291558237176701</v>
      </c>
      <c r="M272" s="7">
        <v>1.8386811189664499E-2</v>
      </c>
    </row>
    <row r="273" spans="1:13" x14ac:dyDescent="0.25">
      <c r="A273" s="7" t="str">
        <f t="shared" si="4"/>
        <v>5:2</v>
      </c>
      <c r="B273" s="7">
        <v>270</v>
      </c>
      <c r="C273" s="7">
        <v>2</v>
      </c>
      <c r="D273" s="7">
        <v>5</v>
      </c>
      <c r="E273" s="7">
        <v>0</v>
      </c>
      <c r="F273" s="7">
        <v>-1.27398345022113</v>
      </c>
      <c r="G273" s="7">
        <v>-1.1448274844817501</v>
      </c>
      <c r="H273" s="7">
        <v>1.39567339180048</v>
      </c>
      <c r="I273" s="7">
        <v>-0.62701836892028195</v>
      </c>
      <c r="J273" s="7">
        <v>0.77878976671025701</v>
      </c>
      <c r="K273" s="7">
        <v>-0.78641685613996803</v>
      </c>
      <c r="L273" s="7">
        <v>-0.93015044081408804</v>
      </c>
      <c r="M273" s="7">
        <v>1.8914383609499701E-2</v>
      </c>
    </row>
    <row r="274" spans="1:13" x14ac:dyDescent="0.25">
      <c r="A274" s="7" t="str">
        <f t="shared" si="4"/>
        <v>5:51</v>
      </c>
      <c r="B274" s="7">
        <v>271</v>
      </c>
      <c r="C274" s="7">
        <v>51</v>
      </c>
      <c r="D274" s="7">
        <v>5</v>
      </c>
      <c r="E274" s="7">
        <v>0</v>
      </c>
      <c r="F274" s="7">
        <v>0.797802132841818</v>
      </c>
      <c r="G274" s="7">
        <v>1.30412790017513</v>
      </c>
      <c r="H274" s="7">
        <v>0.153096639891352</v>
      </c>
      <c r="I274" s="7">
        <v>0.14339736620346</v>
      </c>
      <c r="J274" s="7">
        <v>2.81282213979993</v>
      </c>
      <c r="K274" s="7">
        <v>-1.1739776263863499</v>
      </c>
      <c r="L274" s="7">
        <v>0.73585790201383305</v>
      </c>
      <c r="M274" s="7">
        <v>1.8478837682452499E-2</v>
      </c>
    </row>
    <row r="275" spans="1:13" x14ac:dyDescent="0.25">
      <c r="A275" s="7" t="str">
        <f t="shared" si="4"/>
        <v>5:27</v>
      </c>
      <c r="B275" s="7">
        <v>272</v>
      </c>
      <c r="C275" s="7">
        <v>27</v>
      </c>
      <c r="D275" s="7">
        <v>5</v>
      </c>
      <c r="E275" s="7">
        <v>0</v>
      </c>
      <c r="F275" s="7">
        <v>7.1934118250828905E-2</v>
      </c>
      <c r="G275" s="7">
        <v>0.17792557125452299</v>
      </c>
      <c r="H275" s="7">
        <v>-0.23157131615646001</v>
      </c>
      <c r="I275" s="7">
        <v>-0.14796134421476201</v>
      </c>
      <c r="J275" s="7">
        <v>3.6928519771523498E-2</v>
      </c>
      <c r="K275" s="7">
        <v>0.30914098977313498</v>
      </c>
      <c r="L275" s="7">
        <v>-0.23858219602817601</v>
      </c>
      <c r="M275" s="7">
        <v>1.8351480767464099E-2</v>
      </c>
    </row>
    <row r="276" spans="1:13" x14ac:dyDescent="0.25">
      <c r="A276" s="7" t="str">
        <f t="shared" si="4"/>
        <v>5:34</v>
      </c>
      <c r="B276" s="7">
        <v>273</v>
      </c>
      <c r="C276" s="7">
        <v>34</v>
      </c>
      <c r="D276" s="7">
        <v>5</v>
      </c>
      <c r="E276" s="7">
        <v>0</v>
      </c>
      <c r="F276" s="7">
        <v>1.6871350593794301</v>
      </c>
      <c r="G276" s="7">
        <v>-0.247698638344441</v>
      </c>
      <c r="H276" s="7">
        <v>1.50300135288575</v>
      </c>
      <c r="I276" s="7">
        <v>1.27085153143102</v>
      </c>
      <c r="J276" s="7">
        <v>-0.57355901799607001</v>
      </c>
      <c r="K276" s="7">
        <v>-3.9709151601744701E-2</v>
      </c>
      <c r="L276" s="7">
        <v>1.97922352687669</v>
      </c>
      <c r="M276" s="7">
        <v>2.04775119765696E-2</v>
      </c>
    </row>
    <row r="277" spans="1:13" x14ac:dyDescent="0.25">
      <c r="A277" s="7" t="str">
        <f t="shared" si="4"/>
        <v>5:8</v>
      </c>
      <c r="B277" s="7">
        <v>274</v>
      </c>
      <c r="C277" s="7">
        <v>8</v>
      </c>
      <c r="D277" s="7">
        <v>5</v>
      </c>
      <c r="E277" s="7">
        <v>0</v>
      </c>
      <c r="F277" s="7">
        <v>0.35392675837444398</v>
      </c>
      <c r="G277" s="7">
        <v>0.83153080857749895</v>
      </c>
      <c r="H277" s="7">
        <v>-0.49899610783128101</v>
      </c>
      <c r="I277" s="7">
        <v>-1.3936013252074801E-2</v>
      </c>
      <c r="J277" s="7">
        <v>-0.25051318768736103</v>
      </c>
      <c r="K277" s="7">
        <v>0.54333404117984496</v>
      </c>
      <c r="L277" s="7">
        <v>0.117967046861991</v>
      </c>
      <c r="M277" s="7">
        <v>1.83771559199945E-2</v>
      </c>
    </row>
    <row r="278" spans="1:13" x14ac:dyDescent="0.25">
      <c r="A278" s="7" t="str">
        <f t="shared" si="4"/>
        <v>5:50</v>
      </c>
      <c r="B278" s="7">
        <v>275</v>
      </c>
      <c r="C278" s="7">
        <v>50</v>
      </c>
      <c r="D278" s="7">
        <v>5</v>
      </c>
      <c r="E278" s="7">
        <v>0</v>
      </c>
      <c r="F278" s="7">
        <v>0.59421740779332399</v>
      </c>
      <c r="G278" s="7">
        <v>1.07353866322245</v>
      </c>
      <c r="H278" s="7">
        <v>9.7865937339453604E-2</v>
      </c>
      <c r="I278" s="7">
        <v>6.9184233461478797E-2</v>
      </c>
      <c r="J278" s="7">
        <v>2.1055479261910701</v>
      </c>
      <c r="K278" s="7">
        <v>-0.50983499174862501</v>
      </c>
      <c r="L278" s="7">
        <v>0.44899682774621402</v>
      </c>
      <c r="M278" s="7">
        <v>1.84232917283619E-2</v>
      </c>
    </row>
    <row r="279" spans="1:13" x14ac:dyDescent="0.25">
      <c r="A279" s="7" t="str">
        <f t="shared" si="4"/>
        <v>5:4</v>
      </c>
      <c r="B279" s="7">
        <v>276</v>
      </c>
      <c r="C279" s="7">
        <v>4</v>
      </c>
      <c r="D279" s="7">
        <v>5</v>
      </c>
      <c r="E279" s="7">
        <v>0</v>
      </c>
      <c r="F279" s="7">
        <v>-0.94840141143225598</v>
      </c>
      <c r="G279" s="7">
        <v>-0.749555829427348</v>
      </c>
      <c r="H279" s="7">
        <v>1.0167394952845299</v>
      </c>
      <c r="I279" s="7">
        <v>-0.50440189889018805</v>
      </c>
      <c r="J279" s="7">
        <v>0.57292917768347895</v>
      </c>
      <c r="K279" s="7">
        <v>-0.27494345457960201</v>
      </c>
      <c r="L279" s="7">
        <v>-0.90184884391602804</v>
      </c>
      <c r="M279" s="7">
        <v>1.8648509259446399E-2</v>
      </c>
    </row>
    <row r="280" spans="1:13" x14ac:dyDescent="0.25">
      <c r="A280" s="7" t="str">
        <f t="shared" si="4"/>
        <v>5:24</v>
      </c>
      <c r="B280" s="7">
        <v>277</v>
      </c>
      <c r="C280" s="7">
        <v>24</v>
      </c>
      <c r="D280" s="7">
        <v>5</v>
      </c>
      <c r="E280" s="7">
        <v>0</v>
      </c>
      <c r="F280" s="7">
        <v>0.708415324269144</v>
      </c>
      <c r="G280" s="7">
        <v>-1.2885879956189199</v>
      </c>
      <c r="H280" s="7">
        <v>-1.40959397517802</v>
      </c>
      <c r="I280" s="7">
        <v>-0.108437454459484</v>
      </c>
      <c r="J280" s="7">
        <v>0.41968561063440002</v>
      </c>
      <c r="K280" s="7">
        <v>0.64623283965456801</v>
      </c>
      <c r="L280" s="7">
        <v>0.60974407929268104</v>
      </c>
      <c r="M280" s="7">
        <v>1.8450060486437599E-2</v>
      </c>
    </row>
    <row r="281" spans="1:13" x14ac:dyDescent="0.25">
      <c r="A281" s="7" t="str">
        <f t="shared" si="4"/>
        <v>5:42</v>
      </c>
      <c r="B281" s="7">
        <v>278</v>
      </c>
      <c r="C281" s="7">
        <v>42</v>
      </c>
      <c r="D281" s="7">
        <v>5</v>
      </c>
      <c r="E281" s="7">
        <v>0</v>
      </c>
      <c r="F281" s="7">
        <v>-1.0344603925946301</v>
      </c>
      <c r="G281" s="7">
        <v>-0.77117523239896701</v>
      </c>
      <c r="H281" s="7">
        <v>-0.34397968307574101</v>
      </c>
      <c r="I281" s="7">
        <v>-0.52452082847437698</v>
      </c>
      <c r="J281" s="7">
        <v>-3.5526457826798001</v>
      </c>
      <c r="K281" s="7">
        <v>-0.33974879807984598</v>
      </c>
      <c r="L281" s="7">
        <v>-0.91362660374554105</v>
      </c>
      <c r="M281" s="7">
        <v>1.8678420236749201E-2</v>
      </c>
    </row>
    <row r="282" spans="1:13" x14ac:dyDescent="0.25">
      <c r="A282" s="7" t="str">
        <f t="shared" si="4"/>
        <v>5:40</v>
      </c>
      <c r="B282" s="7">
        <v>279</v>
      </c>
      <c r="C282" s="7">
        <v>40</v>
      </c>
      <c r="D282" s="7">
        <v>5</v>
      </c>
      <c r="E282" s="7">
        <v>0</v>
      </c>
      <c r="F282" s="7">
        <v>-0.86837268071795903</v>
      </c>
      <c r="G282" s="7">
        <v>0.69650574771885598</v>
      </c>
      <c r="H282" s="7">
        <v>-0.85323993191724601</v>
      </c>
      <c r="I282" s="7">
        <v>-0.86560851286221197</v>
      </c>
      <c r="J282" s="7">
        <v>0.262367437044774</v>
      </c>
      <c r="K282" s="7">
        <v>1.69985964197557</v>
      </c>
      <c r="L282" s="7">
        <v>-0.88673609346653803</v>
      </c>
      <c r="M282" s="7">
        <v>1.8620227154764302E-2</v>
      </c>
    </row>
    <row r="283" spans="1:13" x14ac:dyDescent="0.25">
      <c r="A283" s="7" t="str">
        <f t="shared" si="4"/>
        <v>5:16</v>
      </c>
      <c r="B283" s="7">
        <v>280</v>
      </c>
      <c r="C283" s="7">
        <v>16</v>
      </c>
      <c r="D283" s="7">
        <v>5</v>
      </c>
      <c r="E283" s="7">
        <v>0</v>
      </c>
      <c r="F283" s="7">
        <v>-0.10888951263306799</v>
      </c>
      <c r="G283" s="7">
        <v>0.37995246385666298</v>
      </c>
      <c r="H283" s="7">
        <v>-0.105752950686758</v>
      </c>
      <c r="I283" s="7">
        <v>3.3891126989955399E-3</v>
      </c>
      <c r="J283" s="7">
        <v>-2.5943775202784199E-3</v>
      </c>
      <c r="K283" s="7">
        <v>-0.200668342193664</v>
      </c>
      <c r="L283" s="7">
        <v>-0.43570352527822798</v>
      </c>
      <c r="M283" s="7">
        <v>1.8356352148169101E-2</v>
      </c>
    </row>
    <row r="284" spans="1:13" x14ac:dyDescent="0.25">
      <c r="A284" s="7" t="str">
        <f t="shared" si="4"/>
        <v>5:19</v>
      </c>
      <c r="B284" s="7">
        <v>281</v>
      </c>
      <c r="C284" s="7">
        <v>19</v>
      </c>
      <c r="D284" s="7">
        <v>5</v>
      </c>
      <c r="E284" s="7">
        <v>0</v>
      </c>
      <c r="F284" s="7">
        <v>1.01748717865385</v>
      </c>
      <c r="G284" s="7">
        <v>0.40213158871412202</v>
      </c>
      <c r="H284" s="7">
        <v>0.35681956142390198</v>
      </c>
      <c r="I284" s="7">
        <v>-1.9095560602812001</v>
      </c>
      <c r="J284" s="7">
        <v>-0.16944608083101001</v>
      </c>
      <c r="K284" s="7">
        <v>-0.80532355134764499</v>
      </c>
      <c r="L284" s="7">
        <v>1.04441018424552</v>
      </c>
      <c r="M284" s="7">
        <v>1.8624978837553301E-2</v>
      </c>
    </row>
    <row r="285" spans="1:13" x14ac:dyDescent="0.25">
      <c r="A285" s="7" t="str">
        <f t="shared" si="4"/>
        <v>5:38</v>
      </c>
      <c r="B285" s="7">
        <v>282</v>
      </c>
      <c r="C285" s="7">
        <v>38</v>
      </c>
      <c r="D285" s="7">
        <v>5</v>
      </c>
      <c r="E285" s="7">
        <v>0</v>
      </c>
      <c r="F285" s="7">
        <v>-1.6536767352159899E-2</v>
      </c>
      <c r="G285" s="7">
        <v>0.38177095236442299</v>
      </c>
      <c r="H285" s="7">
        <v>-6.7826170316244605E-2</v>
      </c>
      <c r="I285" s="7">
        <v>-0.153455164764466</v>
      </c>
      <c r="J285" s="7">
        <v>-1.6274714635507701E-2</v>
      </c>
      <c r="K285" s="7">
        <v>0.14933142375303099</v>
      </c>
      <c r="L285" s="7">
        <v>-0.33874907663107401</v>
      </c>
      <c r="M285" s="7">
        <v>1.8352226848034899E-2</v>
      </c>
    </row>
    <row r="286" spans="1:13" x14ac:dyDescent="0.25">
      <c r="A286" s="7" t="str">
        <f t="shared" si="4"/>
        <v>5:22</v>
      </c>
      <c r="B286" s="7">
        <v>283</v>
      </c>
      <c r="C286" s="7">
        <v>22</v>
      </c>
      <c r="D286" s="7">
        <v>5</v>
      </c>
      <c r="E286" s="7">
        <v>0</v>
      </c>
      <c r="F286" s="7">
        <v>1.1327361266901499</v>
      </c>
      <c r="G286" s="7">
        <v>-2.2662637032016</v>
      </c>
      <c r="H286" s="7">
        <v>-2.1949424115806702</v>
      </c>
      <c r="I286" s="7">
        <v>-8.2088194721442201E-2</v>
      </c>
      <c r="J286" s="7">
        <v>0.67485700358609202</v>
      </c>
      <c r="K286" s="7">
        <v>1.2783614679488899</v>
      </c>
      <c r="L286" s="7">
        <v>1.20500179580483</v>
      </c>
      <c r="M286" s="7">
        <v>1.8770176797989199E-2</v>
      </c>
    </row>
    <row r="287" spans="1:13" x14ac:dyDescent="0.25">
      <c r="A287" s="7" t="str">
        <f t="shared" si="4"/>
        <v>5:46</v>
      </c>
      <c r="B287" s="7">
        <v>284</v>
      </c>
      <c r="C287" s="7">
        <v>46</v>
      </c>
      <c r="D287" s="7">
        <v>5</v>
      </c>
      <c r="E287" s="7">
        <v>0</v>
      </c>
      <c r="F287" s="7">
        <v>-0.22012149240065401</v>
      </c>
      <c r="G287" s="7">
        <v>0.15118171541174499</v>
      </c>
      <c r="H287" s="7">
        <v>-0.123056872868144</v>
      </c>
      <c r="I287" s="7">
        <v>-0.22766829750644901</v>
      </c>
      <c r="J287" s="7">
        <v>-0.72354892824436801</v>
      </c>
      <c r="K287" s="7">
        <v>-0.72287858374270297</v>
      </c>
      <c r="L287" s="7">
        <v>-0.54104067146258195</v>
      </c>
      <c r="M287" s="7">
        <v>1.8366101096582401E-2</v>
      </c>
    </row>
    <row r="288" spans="1:13" x14ac:dyDescent="0.25">
      <c r="A288" s="7" t="str">
        <f t="shared" si="4"/>
        <v>5:25</v>
      </c>
      <c r="B288" s="7">
        <v>285</v>
      </c>
      <c r="C288" s="7">
        <v>25</v>
      </c>
      <c r="D288" s="7">
        <v>5</v>
      </c>
      <c r="E288" s="7">
        <v>0</v>
      </c>
      <c r="F288" s="7">
        <v>0.49625492067183602</v>
      </c>
      <c r="G288" s="7">
        <v>-0.79975013632815894</v>
      </c>
      <c r="H288" s="7">
        <v>-1.01691975255911</v>
      </c>
      <c r="I288" s="7">
        <v>-0.12161208447672001</v>
      </c>
      <c r="J288" s="7">
        <v>0.292099912723215</v>
      </c>
      <c r="K288" s="7">
        <v>0.64566370921921201</v>
      </c>
      <c r="L288" s="7">
        <v>0.31232241976314801</v>
      </c>
      <c r="M288" s="7">
        <v>1.84033777440555E-2</v>
      </c>
    </row>
    <row r="289" spans="1:13" x14ac:dyDescent="0.25">
      <c r="A289" s="7" t="str">
        <f t="shared" si="4"/>
        <v>5:39</v>
      </c>
      <c r="B289" s="7">
        <v>286</v>
      </c>
      <c r="C289" s="7">
        <v>39</v>
      </c>
      <c r="D289" s="7">
        <v>5</v>
      </c>
      <c r="E289" s="7">
        <v>0</v>
      </c>
      <c r="F289" s="7">
        <v>-0.44245472403505898</v>
      </c>
      <c r="G289" s="7">
        <v>0.53913835004163901</v>
      </c>
      <c r="H289" s="7">
        <v>-0.46053305111674497</v>
      </c>
      <c r="I289" s="7">
        <v>-0.50953183881333897</v>
      </c>
      <c r="J289" s="7">
        <v>0.123046361204633</v>
      </c>
      <c r="K289" s="7">
        <v>-0.38513977748898998</v>
      </c>
      <c r="L289" s="7">
        <v>-0.71072514783048701</v>
      </c>
      <c r="M289" s="7">
        <v>1.8415322196074502E-2</v>
      </c>
    </row>
    <row r="290" spans="1:13" x14ac:dyDescent="0.25">
      <c r="A290" s="7" t="str">
        <f t="shared" si="4"/>
        <v>5:43</v>
      </c>
      <c r="B290" s="7">
        <v>287</v>
      </c>
      <c r="C290" s="7">
        <v>43</v>
      </c>
      <c r="D290" s="7">
        <v>5</v>
      </c>
      <c r="E290" s="7">
        <v>0</v>
      </c>
      <c r="F290" s="7">
        <v>-0.83087566754613895</v>
      </c>
      <c r="G290" s="7">
        <v>-0.54058599544628905</v>
      </c>
      <c r="H290" s="7">
        <v>-0.28874898052384201</v>
      </c>
      <c r="I290" s="7">
        <v>-0.45030769573239499</v>
      </c>
      <c r="J290" s="7">
        <v>-2.84537156907095</v>
      </c>
      <c r="K290" s="7">
        <v>-0.47748816201544297</v>
      </c>
      <c r="L290" s="7">
        <v>-0.87805139343691896</v>
      </c>
      <c r="M290" s="7">
        <v>1.86048312112124E-2</v>
      </c>
    </row>
    <row r="291" spans="1:13" x14ac:dyDescent="0.25">
      <c r="A291" s="7" t="str">
        <f t="shared" si="4"/>
        <v>5:20</v>
      </c>
      <c r="B291" s="7">
        <v>288</v>
      </c>
      <c r="C291" s="7">
        <v>20</v>
      </c>
      <c r="D291" s="7">
        <v>5</v>
      </c>
      <c r="E291" s="7">
        <v>0</v>
      </c>
      <c r="F291" s="7">
        <v>1.3896068384583999</v>
      </c>
      <c r="G291" s="7">
        <v>0.40945887847478901</v>
      </c>
      <c r="H291" s="7">
        <v>0.50963906414717697</v>
      </c>
      <c r="I291" s="7">
        <v>-2.5415333663641602</v>
      </c>
      <c r="J291" s="7">
        <v>-0.224568669529877</v>
      </c>
      <c r="K291" s="7">
        <v>-0.386113538507454</v>
      </c>
      <c r="L291" s="7">
        <v>1.5614435221232801</v>
      </c>
      <c r="M291" s="7">
        <v>1.9311293931381701E-2</v>
      </c>
    </row>
    <row r="292" spans="1:13" x14ac:dyDescent="0.25">
      <c r="A292" s="7" t="str">
        <f t="shared" si="4"/>
        <v>5:48</v>
      </c>
      <c r="B292" s="7">
        <v>289</v>
      </c>
      <c r="C292" s="7">
        <v>48</v>
      </c>
      <c r="D292" s="7">
        <v>5</v>
      </c>
      <c r="E292" s="7">
        <v>0</v>
      </c>
      <c r="F292" s="7">
        <v>0.18704795769633301</v>
      </c>
      <c r="G292" s="7">
        <v>0.61236018931710001</v>
      </c>
      <c r="H292" s="7">
        <v>-1.25954677643453E-2</v>
      </c>
      <c r="I292" s="7">
        <v>-7.9242032022485295E-2</v>
      </c>
      <c r="J292" s="7">
        <v>0.690999498973349</v>
      </c>
      <c r="K292" s="7">
        <v>0.47861753185768602</v>
      </c>
      <c r="L292" s="7">
        <v>-9.8995516261083993E-2</v>
      </c>
      <c r="M292" s="7">
        <v>1.83564730592264E-2</v>
      </c>
    </row>
    <row r="293" spans="1:13" x14ac:dyDescent="0.25">
      <c r="A293" s="7" t="str">
        <f t="shared" si="4"/>
        <v>5:1</v>
      </c>
      <c r="B293" s="7">
        <v>290</v>
      </c>
      <c r="C293" s="7">
        <v>1</v>
      </c>
      <c r="D293" s="7">
        <v>5</v>
      </c>
      <c r="E293" s="7">
        <v>0</v>
      </c>
      <c r="F293" s="7">
        <v>-1.5995654963356001</v>
      </c>
      <c r="G293" s="7">
        <v>-1.5400991484297699</v>
      </c>
      <c r="H293" s="7">
        <v>1.77460729684244</v>
      </c>
      <c r="I293" s="7">
        <v>-0.74963484170924499</v>
      </c>
      <c r="J293" s="7">
        <v>0.98465036036889797</v>
      </c>
      <c r="K293" s="7">
        <v>-1.41604140881776</v>
      </c>
      <c r="L293" s="7">
        <v>-0.941689172101149</v>
      </c>
      <c r="M293" s="7">
        <v>1.9823771042386001E-2</v>
      </c>
    </row>
    <row r="294" spans="1:13" x14ac:dyDescent="0.25">
      <c r="A294" s="7" t="str">
        <f t="shared" si="4"/>
        <v>5:49</v>
      </c>
      <c r="B294" s="7">
        <v>291</v>
      </c>
      <c r="C294" s="7">
        <v>49</v>
      </c>
      <c r="D294" s="7">
        <v>5</v>
      </c>
      <c r="E294" s="7">
        <v>0</v>
      </c>
      <c r="F294" s="7">
        <v>0.39063268274482799</v>
      </c>
      <c r="G294" s="7">
        <v>0.84294942626977898</v>
      </c>
      <c r="H294" s="7">
        <v>4.2635234787554099E-2</v>
      </c>
      <c r="I294" s="7">
        <v>-5.0288992805032498E-3</v>
      </c>
      <c r="J294" s="7">
        <v>1.39827371258221</v>
      </c>
      <c r="K294" s="7">
        <v>0.16138031735035499</v>
      </c>
      <c r="L294" s="7">
        <v>0.167449496705245</v>
      </c>
      <c r="M294" s="7">
        <v>1.83834407780883E-2</v>
      </c>
    </row>
    <row r="295" spans="1:13" x14ac:dyDescent="0.25">
      <c r="A295" s="7" t="str">
        <f t="shared" si="4"/>
        <v>5:3</v>
      </c>
      <c r="B295" s="7">
        <v>292</v>
      </c>
      <c r="C295" s="7">
        <v>3</v>
      </c>
      <c r="D295" s="7">
        <v>5</v>
      </c>
      <c r="E295" s="7">
        <v>0</v>
      </c>
      <c r="F295" s="7">
        <v>-1.27398345022113</v>
      </c>
      <c r="G295" s="7">
        <v>-1.1448274844817501</v>
      </c>
      <c r="H295" s="7">
        <v>1.39567339180048</v>
      </c>
      <c r="I295" s="7">
        <v>-0.62701836892028195</v>
      </c>
      <c r="J295" s="7">
        <v>0.77878976671025701</v>
      </c>
      <c r="K295" s="7">
        <v>-0.78654789012957405</v>
      </c>
      <c r="L295" s="7">
        <v>-0.93015044081408804</v>
      </c>
      <c r="M295" s="7">
        <v>1.8914383609499701E-2</v>
      </c>
    </row>
    <row r="296" spans="1:13" x14ac:dyDescent="0.25">
      <c r="A296" s="7" t="str">
        <f t="shared" si="4"/>
        <v>5:14</v>
      </c>
      <c r="B296" s="7">
        <v>293</v>
      </c>
      <c r="C296" s="7">
        <v>14</v>
      </c>
      <c r="D296" s="7">
        <v>5</v>
      </c>
      <c r="E296" s="7">
        <v>0</v>
      </c>
      <c r="F296" s="7">
        <v>-0.868255954249052</v>
      </c>
      <c r="G296" s="7">
        <v>0.36500002099145901</v>
      </c>
      <c r="H296" s="7">
        <v>-0.417604256939829</v>
      </c>
      <c r="I296" s="7">
        <v>1.2930343799077599</v>
      </c>
      <c r="J296" s="7">
        <v>0.109891600927904</v>
      </c>
      <c r="K296" s="7">
        <v>1.2344416561957801</v>
      </c>
      <c r="L296" s="7">
        <v>-0.88671073091423103</v>
      </c>
      <c r="M296" s="7">
        <v>1.8620181714359502E-2</v>
      </c>
    </row>
    <row r="297" spans="1:13" x14ac:dyDescent="0.25">
      <c r="A297" s="7" t="str">
        <f t="shared" si="4"/>
        <v>5:12</v>
      </c>
      <c r="B297" s="7">
        <v>294</v>
      </c>
      <c r="C297" s="7">
        <v>12</v>
      </c>
      <c r="D297" s="7">
        <v>5</v>
      </c>
      <c r="E297" s="7">
        <v>0</v>
      </c>
      <c r="F297" s="7">
        <v>-1.63449778908295</v>
      </c>
      <c r="G297" s="7">
        <v>0.34991219694711301</v>
      </c>
      <c r="H297" s="7">
        <v>-0.73227910165668697</v>
      </c>
      <c r="I297" s="7">
        <v>2.5943562472897099</v>
      </c>
      <c r="J297" s="7">
        <v>0.22339604067612501</v>
      </c>
      <c r="K297" s="7">
        <v>0.47924826394543402</v>
      </c>
      <c r="L297" s="7">
        <v>-0.94344877722613696</v>
      </c>
      <c r="M297" s="7">
        <v>1.98970879979769E-2</v>
      </c>
    </row>
    <row r="298" spans="1:13" x14ac:dyDescent="0.25">
      <c r="A298" s="7" t="str">
        <f t="shared" si="4"/>
        <v>5:30</v>
      </c>
      <c r="B298" s="7">
        <v>295</v>
      </c>
      <c r="C298" s="7">
        <v>30</v>
      </c>
      <c r="D298" s="7">
        <v>5</v>
      </c>
      <c r="E298" s="7">
        <v>0</v>
      </c>
      <c r="F298" s="7">
        <v>-0.35238668417017799</v>
      </c>
      <c r="G298" s="7">
        <v>1.1556012788372001</v>
      </c>
      <c r="H298" s="7">
        <v>0.55377712024619297</v>
      </c>
      <c r="I298" s="7">
        <v>-0.17431060395280401</v>
      </c>
      <c r="J298" s="7">
        <v>-0.218242873180168</v>
      </c>
      <c r="K298" s="7">
        <v>0.5001056906618</v>
      </c>
      <c r="L298" s="7">
        <v>-0.64872940001488599</v>
      </c>
      <c r="M298" s="7">
        <v>1.83888922667832E-2</v>
      </c>
    </row>
    <row r="299" spans="1:13" x14ac:dyDescent="0.25">
      <c r="A299" s="7" t="str">
        <f t="shared" si="4"/>
        <v>5:6</v>
      </c>
      <c r="B299" s="7">
        <v>296</v>
      </c>
      <c r="C299" s="7">
        <v>6</v>
      </c>
      <c r="D299" s="7">
        <v>5</v>
      </c>
      <c r="E299" s="7">
        <v>0</v>
      </c>
      <c r="F299" s="7">
        <v>-0.297237326528905</v>
      </c>
      <c r="G299" s="7">
        <v>4.0987489575075101E-2</v>
      </c>
      <c r="H299" s="7">
        <v>0.25887169372662699</v>
      </c>
      <c r="I299" s="7">
        <v>-0.259168956071132</v>
      </c>
      <c r="J299" s="7">
        <v>0.16120799499805899</v>
      </c>
      <c r="K299" s="7">
        <v>-1.22266910611234</v>
      </c>
      <c r="L299" s="7">
        <v>-0.60621376261190096</v>
      </c>
      <c r="M299" s="7">
        <v>1.8377429236493801E-2</v>
      </c>
    </row>
    <row r="300" spans="1:13" x14ac:dyDescent="0.25">
      <c r="A300" s="7" t="str">
        <f t="shared" si="4"/>
        <v>5:41</v>
      </c>
      <c r="B300" s="7">
        <v>297</v>
      </c>
      <c r="C300" s="7">
        <v>41</v>
      </c>
      <c r="D300" s="7">
        <v>5</v>
      </c>
      <c r="E300" s="7">
        <v>0</v>
      </c>
      <c r="F300" s="7">
        <v>-1.29429063740085</v>
      </c>
      <c r="G300" s="7">
        <v>0.85387314539607195</v>
      </c>
      <c r="H300" s="7">
        <v>-1.24594681271774</v>
      </c>
      <c r="I300" s="7">
        <v>-1.2216851869110801</v>
      </c>
      <c r="J300" s="7">
        <v>0.40168851288491397</v>
      </c>
      <c r="K300" s="7">
        <v>1.5933396431839599</v>
      </c>
      <c r="L300" s="7">
        <v>-0.93090788218856302</v>
      </c>
      <c r="M300" s="7">
        <v>1.8954865675391199E-2</v>
      </c>
    </row>
    <row r="301" spans="1:13" x14ac:dyDescent="0.25">
      <c r="A301" s="7" t="str">
        <f t="shared" si="4"/>
        <v>5:35</v>
      </c>
      <c r="B301" s="7">
        <v>298</v>
      </c>
      <c r="C301" s="7">
        <v>35</v>
      </c>
      <c r="D301" s="7">
        <v>5</v>
      </c>
      <c r="E301" s="7">
        <v>0</v>
      </c>
      <c r="F301" s="7">
        <v>1.26121710269653</v>
      </c>
      <c r="G301" s="7">
        <v>-9.0331240667225199E-2</v>
      </c>
      <c r="H301" s="7">
        <v>1.1102944720852499</v>
      </c>
      <c r="I301" s="7">
        <v>0.91477485738215003</v>
      </c>
      <c r="J301" s="7">
        <v>-0.43423794215592998</v>
      </c>
      <c r="K301" s="7">
        <v>-0.57961276394414096</v>
      </c>
      <c r="L301" s="7">
        <v>1.3833020314792099</v>
      </c>
      <c r="M301" s="7">
        <v>1.9000855801058401E-2</v>
      </c>
    </row>
    <row r="302" spans="1:13" x14ac:dyDescent="0.25">
      <c r="A302" s="7" t="str">
        <f t="shared" si="4"/>
        <v>5:47</v>
      </c>
      <c r="B302" s="7">
        <v>299</v>
      </c>
      <c r="C302" s="7">
        <v>47</v>
      </c>
      <c r="D302" s="7">
        <v>5</v>
      </c>
      <c r="E302" s="7">
        <v>0</v>
      </c>
      <c r="F302" s="7">
        <v>-1.6536767352159899E-2</v>
      </c>
      <c r="G302" s="7">
        <v>0.38177095236442299</v>
      </c>
      <c r="H302" s="7">
        <v>-6.7826170316244605E-2</v>
      </c>
      <c r="I302" s="7">
        <v>-0.153455164764466</v>
      </c>
      <c r="J302" s="7">
        <v>-1.6274714635507701E-2</v>
      </c>
      <c r="K302" s="7">
        <v>0.14933142375303099</v>
      </c>
      <c r="L302" s="7">
        <v>-0.33874907663107401</v>
      </c>
      <c r="M302" s="7">
        <v>1.8352226848034899E-2</v>
      </c>
    </row>
    <row r="303" spans="1:13" x14ac:dyDescent="0.25">
      <c r="A303" s="7" t="str">
        <f t="shared" si="4"/>
        <v>5:10</v>
      </c>
      <c r="B303" s="7">
        <v>300</v>
      </c>
      <c r="C303" s="7">
        <v>10</v>
      </c>
      <c r="D303" s="7">
        <v>5</v>
      </c>
      <c r="E303" s="7">
        <v>0</v>
      </c>
      <c r="F303" s="7">
        <v>1.0050908432777901</v>
      </c>
      <c r="G303" s="7">
        <v>1.62207412757992</v>
      </c>
      <c r="H303" s="7">
        <v>-1.25686390938918</v>
      </c>
      <c r="I303" s="7">
        <v>0.231296929566981</v>
      </c>
      <c r="J303" s="7">
        <v>-0.66223437037278099</v>
      </c>
      <c r="K303" s="7">
        <v>-1.47055349171037</v>
      </c>
      <c r="L303" s="7">
        <v>1.02708434759</v>
      </c>
      <c r="M303" s="7">
        <v>1.86125843112541E-2</v>
      </c>
    </row>
    <row r="304" spans="1:13" x14ac:dyDescent="0.25">
      <c r="A304" s="7" t="str">
        <f t="shared" si="4"/>
        <v>5:13</v>
      </c>
      <c r="B304" s="7">
        <v>301</v>
      </c>
      <c r="C304" s="7">
        <v>13</v>
      </c>
      <c r="D304" s="7">
        <v>5</v>
      </c>
      <c r="E304" s="7">
        <v>0</v>
      </c>
      <c r="F304" s="7">
        <v>-1.25051273403578</v>
      </c>
      <c r="G304" s="7">
        <v>0.357473124428273</v>
      </c>
      <c r="H304" s="7">
        <v>-0.57458680129206896</v>
      </c>
      <c r="I304" s="7">
        <v>1.94222773359525</v>
      </c>
      <c r="J304" s="7">
        <v>0.16651581492563899</v>
      </c>
      <c r="K304" s="7">
        <v>1.08844197134446</v>
      </c>
      <c r="L304" s="7">
        <v>-0.929202106984234</v>
      </c>
      <c r="M304" s="7">
        <v>1.88724760648885E-2</v>
      </c>
    </row>
    <row r="305" spans="1:13" x14ac:dyDescent="0.25">
      <c r="A305" s="7" t="str">
        <f t="shared" si="4"/>
        <v>5:45</v>
      </c>
      <c r="B305" s="7">
        <v>302</v>
      </c>
      <c r="C305" s="7">
        <v>45</v>
      </c>
      <c r="D305" s="7">
        <v>5</v>
      </c>
      <c r="E305" s="7">
        <v>0</v>
      </c>
      <c r="F305" s="7">
        <v>-0.42370621744914899</v>
      </c>
      <c r="G305" s="7">
        <v>-7.9407521540933099E-2</v>
      </c>
      <c r="H305" s="7">
        <v>-0.178287575420043</v>
      </c>
      <c r="I305" s="7">
        <v>-0.301881430248431</v>
      </c>
      <c r="J305" s="7">
        <v>-1.43082314185322</v>
      </c>
      <c r="K305" s="7">
        <v>-1.3581888645485301</v>
      </c>
      <c r="L305" s="7">
        <v>-0.69858130817524899</v>
      </c>
      <c r="M305" s="7">
        <v>1.8408964086978501E-2</v>
      </c>
    </row>
    <row r="306" spans="1:13" x14ac:dyDescent="0.25">
      <c r="A306" s="7" t="str">
        <f t="shared" si="4"/>
        <v>5:36</v>
      </c>
      <c r="B306" s="7">
        <v>303</v>
      </c>
      <c r="C306" s="7">
        <v>36</v>
      </c>
      <c r="D306" s="7">
        <v>5</v>
      </c>
      <c r="E306" s="7">
        <v>0</v>
      </c>
      <c r="F306" s="7">
        <v>0.83529914601363797</v>
      </c>
      <c r="G306" s="7">
        <v>6.7036157009990993E-2</v>
      </c>
      <c r="H306" s="7">
        <v>0.71758759128475702</v>
      </c>
      <c r="I306" s="7">
        <v>0.55869818333327803</v>
      </c>
      <c r="J306" s="7">
        <v>-0.29491686631578901</v>
      </c>
      <c r="K306" s="7">
        <v>-0.71368864853869896</v>
      </c>
      <c r="L306" s="7">
        <v>0.78871596641735597</v>
      </c>
      <c r="M306" s="7">
        <v>1.8494663112857E-2</v>
      </c>
    </row>
    <row r="307" spans="1:13" x14ac:dyDescent="0.25">
      <c r="A307" s="7" t="str">
        <f t="shared" si="4"/>
        <v>5:29</v>
      </c>
      <c r="B307" s="7">
        <v>304</v>
      </c>
      <c r="C307" s="7">
        <v>29</v>
      </c>
      <c r="D307" s="7">
        <v>5</v>
      </c>
      <c r="E307" s="7">
        <v>0</v>
      </c>
      <c r="F307" s="7">
        <v>-0.14022628057287001</v>
      </c>
      <c r="G307" s="7">
        <v>0.66676341954643903</v>
      </c>
      <c r="H307" s="7">
        <v>0.161102897627281</v>
      </c>
      <c r="I307" s="7">
        <v>-0.161135973935568</v>
      </c>
      <c r="J307" s="7">
        <v>-9.0657175268983203E-2</v>
      </c>
      <c r="K307" s="7">
        <v>1.2572471700221599E-2</v>
      </c>
      <c r="L307" s="7">
        <v>-0.46668961916233698</v>
      </c>
      <c r="M307" s="7">
        <v>1.8358500521759899E-2</v>
      </c>
    </row>
    <row r="308" spans="1:13" x14ac:dyDescent="0.25">
      <c r="A308" s="7" t="str">
        <f t="shared" si="4"/>
        <v>5:18</v>
      </c>
      <c r="B308" s="7">
        <v>305</v>
      </c>
      <c r="C308" s="7">
        <v>18</v>
      </c>
      <c r="D308" s="7">
        <v>5</v>
      </c>
      <c r="E308" s="7">
        <v>0</v>
      </c>
      <c r="F308" s="7">
        <v>0.64370208996196798</v>
      </c>
      <c r="G308" s="7">
        <v>0.39477150552340701</v>
      </c>
      <c r="H308" s="7">
        <v>0.20331611199779101</v>
      </c>
      <c r="I308" s="7">
        <v>-1.2747503272824301</v>
      </c>
      <c r="J308" s="7">
        <v>-0.114076789897674</v>
      </c>
      <c r="K308" s="7">
        <v>-0.32166943493398698</v>
      </c>
      <c r="L308" s="7">
        <v>0.51853870680855596</v>
      </c>
      <c r="M308" s="7">
        <v>1.8434109366039699E-2</v>
      </c>
    </row>
    <row r="309" spans="1:13" x14ac:dyDescent="0.25">
      <c r="A309" s="7" t="str">
        <f t="shared" si="4"/>
        <v>5:31</v>
      </c>
      <c r="B309" s="7">
        <v>306</v>
      </c>
      <c r="C309" s="7">
        <v>31</v>
      </c>
      <c r="D309" s="7">
        <v>5</v>
      </c>
      <c r="E309" s="7">
        <v>0</v>
      </c>
      <c r="F309" s="7">
        <v>-0.56454708299387701</v>
      </c>
      <c r="G309" s="7">
        <v>1.6444391271291201</v>
      </c>
      <c r="H309" s="7">
        <v>0.94645133402993398</v>
      </c>
      <c r="I309" s="7">
        <v>-0.18748523367361</v>
      </c>
      <c r="J309" s="7">
        <v>-0.34582856822067498</v>
      </c>
      <c r="K309" s="7">
        <v>1.99289542541052</v>
      </c>
      <c r="L309" s="7">
        <v>-0.78015489017843698</v>
      </c>
      <c r="M309" s="7">
        <v>1.8467562368998099E-2</v>
      </c>
    </row>
    <row r="310" spans="1:13" x14ac:dyDescent="0.25">
      <c r="A310" s="7" t="str">
        <f t="shared" si="4"/>
        <v>5:5</v>
      </c>
      <c r="B310" s="7">
        <v>307</v>
      </c>
      <c r="C310" s="7">
        <v>5</v>
      </c>
      <c r="D310" s="7">
        <v>5</v>
      </c>
      <c r="E310" s="7">
        <v>0</v>
      </c>
      <c r="F310" s="7">
        <v>-0.62281936531778204</v>
      </c>
      <c r="G310" s="7">
        <v>-0.35428416547933</v>
      </c>
      <c r="H310" s="7">
        <v>0.63780559024257499</v>
      </c>
      <c r="I310" s="7">
        <v>-0.38178542610122501</v>
      </c>
      <c r="J310" s="7">
        <v>0.367068584024837</v>
      </c>
      <c r="K310" s="7">
        <v>-1.12138175449382</v>
      </c>
      <c r="L310" s="7">
        <v>-0.80755621154449297</v>
      </c>
      <c r="M310" s="7">
        <v>1.84977813849318E-2</v>
      </c>
    </row>
    <row r="311" spans="1:13" x14ac:dyDescent="0.25">
      <c r="A311" s="7" t="str">
        <f t="shared" si="4"/>
        <v>5:33</v>
      </c>
      <c r="B311" s="7">
        <v>308</v>
      </c>
      <c r="C311" s="7">
        <v>33</v>
      </c>
      <c r="D311" s="7">
        <v>5</v>
      </c>
      <c r="E311" s="7">
        <v>0</v>
      </c>
      <c r="F311" s="7">
        <v>2.11305301606233</v>
      </c>
      <c r="G311" s="7">
        <v>-0.40506603602165703</v>
      </c>
      <c r="H311" s="7">
        <v>1.8957082336862601</v>
      </c>
      <c r="I311" s="7">
        <v>1.6269282054798899</v>
      </c>
      <c r="J311" s="7">
        <v>-0.71288009383621198</v>
      </c>
      <c r="K311" s="7">
        <v>-0.33286110011597098</v>
      </c>
      <c r="L311" s="7">
        <v>2.5973036288878499</v>
      </c>
      <c r="M311" s="7">
        <v>2.2860463302495901E-2</v>
      </c>
    </row>
    <row r="312" spans="1:13" x14ac:dyDescent="0.25">
      <c r="A312" s="7" t="str">
        <f t="shared" si="4"/>
        <v>5:28</v>
      </c>
      <c r="B312" s="7">
        <v>309</v>
      </c>
      <c r="C312" s="7">
        <v>28</v>
      </c>
      <c r="D312" s="7">
        <v>5</v>
      </c>
      <c r="E312" s="7">
        <v>0</v>
      </c>
      <c r="F312" s="7">
        <v>-1.6537516808775899E-2</v>
      </c>
      <c r="G312" s="7">
        <v>0.38177267918413899</v>
      </c>
      <c r="H312" s="7">
        <v>-6.7824783194571095E-2</v>
      </c>
      <c r="I312" s="7">
        <v>-0.15345521130384601</v>
      </c>
      <c r="J312" s="7">
        <v>-1.6275165331979698E-2</v>
      </c>
      <c r="K312" s="7">
        <v>0.149670096148601</v>
      </c>
      <c r="L312" s="7">
        <v>-0.338749896123204</v>
      </c>
      <c r="M312" s="7">
        <v>1.83522268684339E-2</v>
      </c>
    </row>
    <row r="313" spans="1:13" x14ac:dyDescent="0.25">
      <c r="A313" s="7" t="str">
        <f t="shared" si="4"/>
        <v>5:15</v>
      </c>
      <c r="B313" s="7">
        <v>310</v>
      </c>
      <c r="C313" s="7">
        <v>15</v>
      </c>
      <c r="D313" s="7">
        <v>5</v>
      </c>
      <c r="E313" s="7">
        <v>0</v>
      </c>
      <c r="F313" s="7">
        <v>-0.48772116508545799</v>
      </c>
      <c r="G313" s="7">
        <v>0.37249301038546201</v>
      </c>
      <c r="H313" s="7">
        <v>-0.26132888766901302</v>
      </c>
      <c r="I313" s="7">
        <v>0.64676551291812401</v>
      </c>
      <c r="J313" s="7">
        <v>5.3522467731093502E-2</v>
      </c>
      <c r="K313" s="7">
        <v>-0.49573327524338601</v>
      </c>
      <c r="L313" s="7">
        <v>-0.73840578798996104</v>
      </c>
      <c r="M313" s="7">
        <v>1.8432572519231499E-2</v>
      </c>
    </row>
    <row r="314" spans="1:13" x14ac:dyDescent="0.25">
      <c r="A314" s="7" t="str">
        <f t="shared" si="4"/>
        <v>5:21</v>
      </c>
      <c r="B314" s="7">
        <v>311</v>
      </c>
      <c r="C314" s="7">
        <v>21</v>
      </c>
      <c r="D314" s="7">
        <v>5</v>
      </c>
      <c r="E314" s="7">
        <v>0</v>
      </c>
      <c r="F314" s="7">
        <v>1.3448965255138501</v>
      </c>
      <c r="G314" s="7">
        <v>-2.75510155149352</v>
      </c>
      <c r="H314" s="7">
        <v>-2.5876166253644199</v>
      </c>
      <c r="I314" s="7">
        <v>-6.8913565000635696E-2</v>
      </c>
      <c r="J314" s="7">
        <v>0.802442698626599</v>
      </c>
      <c r="K314" s="7">
        <v>1.85906387499132</v>
      </c>
      <c r="L314" s="7">
        <v>1.4993537939225201</v>
      </c>
      <c r="M314" s="7">
        <v>1.91932936564649E-2</v>
      </c>
    </row>
    <row r="315" spans="1:13" x14ac:dyDescent="0.25">
      <c r="A315" s="7" t="str">
        <f t="shared" si="4"/>
        <v>6:32</v>
      </c>
      <c r="B315" s="7">
        <v>312</v>
      </c>
      <c r="C315" s="7">
        <v>32</v>
      </c>
      <c r="D315" s="7">
        <v>6</v>
      </c>
      <c r="E315" s="7">
        <v>0</v>
      </c>
      <c r="F315" s="7">
        <v>2.6308474272159801</v>
      </c>
      <c r="G315" s="7">
        <v>4.14107399447559E-2</v>
      </c>
      <c r="H315" s="7">
        <v>1.9895704271419501</v>
      </c>
      <c r="I315" s="7">
        <v>-1.3878114203982399</v>
      </c>
      <c r="J315" s="7">
        <v>1.9622996285001799</v>
      </c>
      <c r="K315" s="7">
        <v>-8.8885518561652804E-2</v>
      </c>
      <c r="L315" s="7">
        <v>-1.25628090453067</v>
      </c>
      <c r="M315" s="7">
        <v>0.16835904763876799</v>
      </c>
    </row>
    <row r="316" spans="1:13" x14ac:dyDescent="0.25">
      <c r="A316" s="7" t="str">
        <f t="shared" si="4"/>
        <v>6:23</v>
      </c>
      <c r="B316" s="7">
        <v>313</v>
      </c>
      <c r="C316" s="7">
        <v>23</v>
      </c>
      <c r="D316" s="7">
        <v>6</v>
      </c>
      <c r="E316" s="7">
        <v>0</v>
      </c>
      <c r="F316" s="7">
        <v>1.10139334324426</v>
      </c>
      <c r="G316" s="7">
        <v>1.0439673243829899</v>
      </c>
      <c r="H316" s="7">
        <v>0.40996498139089599</v>
      </c>
      <c r="I316" s="7">
        <v>0.72429721622917198</v>
      </c>
      <c r="J316" s="7">
        <v>-2.1372508020725101</v>
      </c>
      <c r="K316" s="7">
        <v>-0.89735118802287295</v>
      </c>
      <c r="L316" s="7">
        <v>-0.80984202757372803</v>
      </c>
      <c r="M316" s="7">
        <v>0.14768899732302401</v>
      </c>
    </row>
    <row r="317" spans="1:13" x14ac:dyDescent="0.25">
      <c r="A317" s="7" t="str">
        <f t="shared" si="4"/>
        <v>6:44</v>
      </c>
      <c r="B317" s="7">
        <v>314</v>
      </c>
      <c r="C317" s="7">
        <v>44</v>
      </c>
      <c r="D317" s="7">
        <v>6</v>
      </c>
      <c r="E317" s="7">
        <v>0</v>
      </c>
      <c r="F317" s="7">
        <v>-0.62786755194738197</v>
      </c>
      <c r="G317" s="7">
        <v>-2.4268447160583798E-2</v>
      </c>
      <c r="H317" s="7">
        <v>-0.30790761617944101</v>
      </c>
      <c r="I317" s="7">
        <v>-2.05278920264041</v>
      </c>
      <c r="J317" s="7">
        <v>-0.74395758871974704</v>
      </c>
      <c r="K317" s="7">
        <v>4.1792966618911402E-2</v>
      </c>
      <c r="L317" s="7">
        <v>0.485198652258234</v>
      </c>
      <c r="M317" s="7">
        <v>0.14589309618087401</v>
      </c>
    </row>
    <row r="318" spans="1:13" x14ac:dyDescent="0.25">
      <c r="A318" s="7" t="str">
        <f t="shared" si="4"/>
        <v>6:26</v>
      </c>
      <c r="B318" s="7">
        <v>315</v>
      </c>
      <c r="C318" s="7">
        <v>26</v>
      </c>
      <c r="D318" s="7">
        <v>6</v>
      </c>
      <c r="E318" s="7">
        <v>0</v>
      </c>
      <c r="F318" s="7">
        <v>0.317618040952034</v>
      </c>
      <c r="G318" s="7">
        <v>0.15735306735356899</v>
      </c>
      <c r="H318" s="7">
        <v>-8.0418258279337795E-2</v>
      </c>
      <c r="I318" s="7">
        <v>0.26117592938169898</v>
      </c>
      <c r="J318" s="7">
        <v>-0.64184878041799298</v>
      </c>
      <c r="K318" s="7">
        <v>-0.49588911716062201</v>
      </c>
      <c r="L318" s="7">
        <v>-0.63103993476205</v>
      </c>
      <c r="M318" s="7">
        <v>0.13651368761235599</v>
      </c>
    </row>
    <row r="319" spans="1:13" x14ac:dyDescent="0.25">
      <c r="A319" s="7" t="str">
        <f t="shared" si="4"/>
        <v>6:9</v>
      </c>
      <c r="B319" s="7">
        <v>316</v>
      </c>
      <c r="C319" s="7">
        <v>9</v>
      </c>
      <c r="D319" s="7">
        <v>6</v>
      </c>
      <c r="E319" s="7">
        <v>0</v>
      </c>
      <c r="F319" s="7">
        <v>0.63309212914245205</v>
      </c>
      <c r="G319" s="7">
        <v>-1.39598296535644</v>
      </c>
      <c r="H319" s="7">
        <v>-0.65971310183491105</v>
      </c>
      <c r="I319" s="7">
        <v>-9.3791255626636302E-2</v>
      </c>
      <c r="J319" s="7">
        <v>-0.40501091361756603</v>
      </c>
      <c r="K319" s="7">
        <v>0.54596461152699405</v>
      </c>
      <c r="L319" s="7">
        <v>-0.66199732193508798</v>
      </c>
      <c r="M319" s="7">
        <v>0.146579400245752</v>
      </c>
    </row>
    <row r="320" spans="1:13" x14ac:dyDescent="0.25">
      <c r="A320" s="7" t="str">
        <f t="shared" si="4"/>
        <v>6:0</v>
      </c>
      <c r="B320" s="7">
        <v>317</v>
      </c>
      <c r="C320" s="7">
        <v>0</v>
      </c>
      <c r="D320" s="7">
        <v>6</v>
      </c>
      <c r="E320" s="7">
        <v>0</v>
      </c>
      <c r="F320" s="7">
        <v>-1.9327653040283299</v>
      </c>
      <c r="G320" s="7">
        <v>2.8496228868520799</v>
      </c>
      <c r="H320" s="7">
        <v>0.64129675671753095</v>
      </c>
      <c r="I320" s="7">
        <v>0.41595287822149202</v>
      </c>
      <c r="J320" s="7">
        <v>1.3518583051208499</v>
      </c>
      <c r="K320" s="7">
        <v>0.297752531932303</v>
      </c>
      <c r="L320" s="7">
        <v>2.7722541781200598</v>
      </c>
      <c r="M320" s="7">
        <v>0.16822137603994</v>
      </c>
    </row>
    <row r="321" spans="1:13" x14ac:dyDescent="0.25">
      <c r="A321" s="7" t="str">
        <f t="shared" si="4"/>
        <v>6:7</v>
      </c>
      <c r="B321" s="7">
        <v>318</v>
      </c>
      <c r="C321" s="7">
        <v>7</v>
      </c>
      <c r="D321" s="7">
        <v>6</v>
      </c>
      <c r="E321" s="7">
        <v>0</v>
      </c>
      <c r="F321" s="7">
        <v>-8.3722291502442703E-3</v>
      </c>
      <c r="G321" s="7">
        <v>-0.334581502304309</v>
      </c>
      <c r="H321" s="7">
        <v>-0.33446063719680102</v>
      </c>
      <c r="I321" s="7">
        <v>3.3644777835395698E-2</v>
      </c>
      <c r="J321" s="7">
        <v>3.4206391067038301E-2</v>
      </c>
      <c r="K321" s="7">
        <v>9.4350621629438497E-2</v>
      </c>
      <c r="L321" s="7">
        <v>-0.46530341415223297</v>
      </c>
      <c r="M321" s="7">
        <v>0.13680493210230299</v>
      </c>
    </row>
    <row r="322" spans="1:13" x14ac:dyDescent="0.25">
      <c r="A322" s="7" t="str">
        <f t="shared" si="4"/>
        <v>6:11</v>
      </c>
      <c r="B322" s="7">
        <v>319</v>
      </c>
      <c r="C322" s="7">
        <v>11</v>
      </c>
      <c r="D322" s="7">
        <v>6</v>
      </c>
      <c r="E322" s="7">
        <v>0</v>
      </c>
      <c r="F322" s="7">
        <v>-1.7302105091006601</v>
      </c>
      <c r="G322" s="7">
        <v>-1.9989206349454001</v>
      </c>
      <c r="H322" s="7">
        <v>2.8045154410713402</v>
      </c>
      <c r="I322" s="7">
        <v>0.58956950245130502</v>
      </c>
      <c r="J322" s="7">
        <v>-0.65350117829767396</v>
      </c>
      <c r="K322" s="7">
        <v>-0.39094773821905299</v>
      </c>
      <c r="L322" s="7">
        <v>1.0694243743688101</v>
      </c>
      <c r="M322" s="7">
        <v>0.16741696651685301</v>
      </c>
    </row>
    <row r="323" spans="1:13" x14ac:dyDescent="0.25">
      <c r="A323" s="7" t="str">
        <f t="shared" si="4"/>
        <v>6:17</v>
      </c>
      <c r="B323" s="7">
        <v>320</v>
      </c>
      <c r="C323" s="7">
        <v>17</v>
      </c>
      <c r="D323" s="7">
        <v>6</v>
      </c>
      <c r="E323" s="7">
        <v>0</v>
      </c>
      <c r="F323" s="7">
        <v>0.18585482907463299</v>
      </c>
      <c r="G323" s="7">
        <v>-1.4474994209937199E-2</v>
      </c>
      <c r="H323" s="7">
        <v>-0.75499733546602898</v>
      </c>
      <c r="I323" s="7">
        <v>-3.5336577995189099E-2</v>
      </c>
      <c r="J323" s="7">
        <v>0.16652564667480699</v>
      </c>
      <c r="K323" s="7">
        <v>-3.5982542185204497E-2</v>
      </c>
      <c r="L323" s="7">
        <v>-0.56181961697116001</v>
      </c>
      <c r="M323" s="7">
        <v>0.150018525426345</v>
      </c>
    </row>
    <row r="324" spans="1:13" x14ac:dyDescent="0.25">
      <c r="A324" s="7" t="str">
        <f t="shared" ref="A324:A387" si="5">D324 &amp; ":" &amp;C324</f>
        <v>6:37</v>
      </c>
      <c r="B324" s="7">
        <v>321</v>
      </c>
      <c r="C324" s="7">
        <v>37</v>
      </c>
      <c r="D324" s="7">
        <v>6</v>
      </c>
      <c r="E324" s="7">
        <v>0</v>
      </c>
      <c r="F324" s="7">
        <v>0.39465360253950199</v>
      </c>
      <c r="G324" s="7">
        <v>-0.21095187882140101</v>
      </c>
      <c r="H324" s="7">
        <v>7.1559562957037998E-2</v>
      </c>
      <c r="I324" s="7">
        <v>-0.195944980975814</v>
      </c>
      <c r="J324" s="7">
        <v>0.38078280925140401</v>
      </c>
      <c r="K324" s="7">
        <v>-0.19622584395836101</v>
      </c>
      <c r="L324" s="7">
        <v>-0.66165201117592698</v>
      </c>
      <c r="M324" s="7">
        <v>0.150311241142918</v>
      </c>
    </row>
    <row r="325" spans="1:13" x14ac:dyDescent="0.25">
      <c r="A325" s="7" t="str">
        <f t="shared" si="5"/>
        <v>6:2</v>
      </c>
      <c r="B325" s="7">
        <v>322</v>
      </c>
      <c r="C325" s="7">
        <v>2</v>
      </c>
      <c r="D325" s="7">
        <v>6</v>
      </c>
      <c r="E325" s="7">
        <v>0</v>
      </c>
      <c r="F325" s="7">
        <v>-1.2913009457356299</v>
      </c>
      <c r="G325" s="7">
        <v>1.7882214237999501</v>
      </c>
      <c r="H325" s="7">
        <v>0.31604429207941998</v>
      </c>
      <c r="I325" s="7">
        <v>0.28851684475945999</v>
      </c>
      <c r="J325" s="7">
        <v>0.91264100043624896</v>
      </c>
      <c r="K325" s="7">
        <v>0.119675965933146</v>
      </c>
      <c r="L325" s="7">
        <v>1.88810073342684</v>
      </c>
      <c r="M325" s="7">
        <v>0.14554191988399701</v>
      </c>
    </row>
    <row r="326" spans="1:13" x14ac:dyDescent="0.25">
      <c r="A326" s="7" t="str">
        <f t="shared" si="5"/>
        <v>6:51</v>
      </c>
      <c r="B326" s="7">
        <v>323</v>
      </c>
      <c r="C326" s="7">
        <v>51</v>
      </c>
      <c r="D326" s="7">
        <v>6</v>
      </c>
      <c r="E326" s="7">
        <v>0</v>
      </c>
      <c r="F326" s="7">
        <v>0.71445802367299005</v>
      </c>
      <c r="G326" s="7">
        <v>-0.57763234312669698</v>
      </c>
      <c r="H326" s="7">
        <v>-0.31755593481395</v>
      </c>
      <c r="I326" s="7">
        <v>2.8360516529741102</v>
      </c>
      <c r="J326" s="7">
        <v>1.1423954908968399</v>
      </c>
      <c r="K326" s="7">
        <v>-0.12698879958084</v>
      </c>
      <c r="L326" s="7">
        <v>-0.70156060844993096</v>
      </c>
      <c r="M326" s="7">
        <v>0.154860435530598</v>
      </c>
    </row>
    <row r="327" spans="1:13" x14ac:dyDescent="0.25">
      <c r="A327" s="7" t="str">
        <f t="shared" si="5"/>
        <v>6:27</v>
      </c>
      <c r="B327" s="7">
        <v>324</v>
      </c>
      <c r="C327" s="7">
        <v>27</v>
      </c>
      <c r="D327" s="7">
        <v>6</v>
      </c>
      <c r="E327" s="7">
        <v>0</v>
      </c>
      <c r="F327" s="7">
        <v>5.6359602935749903E-2</v>
      </c>
      <c r="G327" s="7">
        <v>-0.13818502275597799</v>
      </c>
      <c r="H327" s="7">
        <v>-0.24387934062133201</v>
      </c>
      <c r="I327" s="7">
        <v>0.10680216478360199</v>
      </c>
      <c r="J327" s="7">
        <v>-0.14338143238947701</v>
      </c>
      <c r="K327" s="7">
        <v>-7.3558726754856502E-2</v>
      </c>
      <c r="L327" s="7">
        <v>-0.51222047278582095</v>
      </c>
      <c r="M327" s="7">
        <v>0.149170895085528</v>
      </c>
    </row>
    <row r="328" spans="1:13" x14ac:dyDescent="0.25">
      <c r="A328" s="7" t="str">
        <f t="shared" si="5"/>
        <v>6:34</v>
      </c>
      <c r="B328" s="7">
        <v>325</v>
      </c>
      <c r="C328" s="7">
        <v>34</v>
      </c>
      <c r="D328" s="7">
        <v>6</v>
      </c>
      <c r="E328" s="7">
        <v>0</v>
      </c>
      <c r="F328" s="7">
        <v>1.73636989734539</v>
      </c>
      <c r="G328" s="7">
        <v>-5.9534307561706898E-2</v>
      </c>
      <c r="H328" s="7">
        <v>1.22236608146798</v>
      </c>
      <c r="I328" s="7">
        <v>-0.91106484462927295</v>
      </c>
      <c r="J328" s="7">
        <v>1.3296929008006699</v>
      </c>
      <c r="K328" s="7">
        <v>-6.2529840913670795E-2</v>
      </c>
      <c r="L328" s="7">
        <v>-1.0604714111567199</v>
      </c>
      <c r="M328" s="7">
        <v>0.167713386465866</v>
      </c>
    </row>
    <row r="329" spans="1:13" x14ac:dyDescent="0.25">
      <c r="A329" s="7" t="str">
        <f t="shared" si="5"/>
        <v>6:8</v>
      </c>
      <c r="B329" s="7">
        <v>326</v>
      </c>
      <c r="C329" s="7">
        <v>8</v>
      </c>
      <c r="D329" s="7">
        <v>6</v>
      </c>
      <c r="E329" s="7">
        <v>0</v>
      </c>
      <c r="F329" s="7">
        <v>0.31235994638786702</v>
      </c>
      <c r="G329" s="7">
        <v>-0.86528222785999298</v>
      </c>
      <c r="H329" s="7">
        <v>-0.497086867686311</v>
      </c>
      <c r="I329" s="7">
        <v>-3.0073238178792702E-2</v>
      </c>
      <c r="J329" s="7">
        <v>-0.18540225880466699</v>
      </c>
      <c r="K329" s="7">
        <v>0.44415915904793002</v>
      </c>
      <c r="L329" s="7">
        <v>-0.628508699112443</v>
      </c>
      <c r="M329" s="7">
        <v>0.13753707473176399</v>
      </c>
    </row>
    <row r="330" spans="1:13" x14ac:dyDescent="0.25">
      <c r="A330" s="7" t="str">
        <f t="shared" si="5"/>
        <v>6:50</v>
      </c>
      <c r="B330" s="7">
        <v>327</v>
      </c>
      <c r="C330" s="7">
        <v>50</v>
      </c>
      <c r="D330" s="7">
        <v>6</v>
      </c>
      <c r="E330" s="7">
        <v>0</v>
      </c>
      <c r="F330" s="7">
        <v>0.52269722715579403</v>
      </c>
      <c r="G330" s="7">
        <v>-0.49858035798868</v>
      </c>
      <c r="H330" s="7">
        <v>-0.316177603580449</v>
      </c>
      <c r="I330" s="7">
        <v>2.1376458164577499</v>
      </c>
      <c r="J330" s="7">
        <v>0.87291647952304297</v>
      </c>
      <c r="K330" s="7">
        <v>0.20888067785035699</v>
      </c>
      <c r="L330" s="7">
        <v>-0.70685070140575401</v>
      </c>
      <c r="M330" s="7">
        <v>0.140172384912498</v>
      </c>
    </row>
    <row r="331" spans="1:13" x14ac:dyDescent="0.25">
      <c r="A331" s="7" t="str">
        <f t="shared" si="5"/>
        <v>6:4</v>
      </c>
      <c r="B331" s="7">
        <v>328</v>
      </c>
      <c r="C331" s="7">
        <v>4</v>
      </c>
      <c r="D331" s="7">
        <v>6</v>
      </c>
      <c r="E331" s="7">
        <v>0</v>
      </c>
      <c r="F331" s="7">
        <v>-0.97056877019752597</v>
      </c>
      <c r="G331" s="7">
        <v>1.2575206982442699</v>
      </c>
      <c r="H331" s="7">
        <v>0.153418061589909</v>
      </c>
      <c r="I331" s="7">
        <v>0.22479882874527099</v>
      </c>
      <c r="J331" s="7">
        <v>0.69303235056454304</v>
      </c>
      <c r="K331" s="7">
        <v>0.52677912166532204</v>
      </c>
      <c r="L331" s="7">
        <v>1.22072622018382</v>
      </c>
      <c r="M331" s="7">
        <v>0.139784167443674</v>
      </c>
    </row>
    <row r="332" spans="1:13" x14ac:dyDescent="0.25">
      <c r="A332" s="7" t="str">
        <f t="shared" si="5"/>
        <v>6:24</v>
      </c>
      <c r="B332" s="7">
        <v>329</v>
      </c>
      <c r="C332" s="7">
        <v>24</v>
      </c>
      <c r="D332" s="7">
        <v>6</v>
      </c>
      <c r="E332" s="7">
        <v>0</v>
      </c>
      <c r="F332" s="7">
        <v>0.84013491110628902</v>
      </c>
      <c r="G332" s="7">
        <v>0.74842924092305696</v>
      </c>
      <c r="H332" s="7">
        <v>0.246503902726776</v>
      </c>
      <c r="I332" s="7">
        <v>0.56992345510448394</v>
      </c>
      <c r="J332" s="7">
        <v>-1.6387834652594999</v>
      </c>
      <c r="K332" s="7">
        <v>-0.64357996181305399</v>
      </c>
      <c r="L332" s="7">
        <v>-0.801597617502945</v>
      </c>
      <c r="M332" s="7">
        <v>0.13805294784260999</v>
      </c>
    </row>
    <row r="333" spans="1:13" x14ac:dyDescent="0.25">
      <c r="A333" s="7" t="str">
        <f t="shared" si="5"/>
        <v>6:42</v>
      </c>
      <c r="B333" s="7">
        <v>330</v>
      </c>
      <c r="C333" s="7">
        <v>42</v>
      </c>
      <c r="D333" s="7">
        <v>6</v>
      </c>
      <c r="E333" s="7">
        <v>0</v>
      </c>
      <c r="F333" s="7">
        <v>-1.01138914498177</v>
      </c>
      <c r="G333" s="7">
        <v>0.133835523115448</v>
      </c>
      <c r="H333" s="7">
        <v>-0.305150953712438</v>
      </c>
      <c r="I333" s="7">
        <v>-3.4496008756731298</v>
      </c>
      <c r="J333" s="7">
        <v>-1.2829156114673399</v>
      </c>
      <c r="K333" s="7">
        <v>0.71286656912674695</v>
      </c>
      <c r="L333" s="7">
        <v>1.1881916530246901</v>
      </c>
      <c r="M333" s="7">
        <v>0.142936955117485</v>
      </c>
    </row>
    <row r="334" spans="1:13" x14ac:dyDescent="0.25">
      <c r="A334" s="7" t="str">
        <f t="shared" si="5"/>
        <v>6:40</v>
      </c>
      <c r="B334" s="7">
        <v>331</v>
      </c>
      <c r="C334" s="7">
        <v>40</v>
      </c>
      <c r="D334" s="7">
        <v>6</v>
      </c>
      <c r="E334" s="7">
        <v>0</v>
      </c>
      <c r="F334" s="7">
        <v>-0.94706269226638595</v>
      </c>
      <c r="G334" s="7">
        <v>-0.362369450081095</v>
      </c>
      <c r="H334" s="7">
        <v>-1.0792469555539099</v>
      </c>
      <c r="I334" s="7">
        <v>0.519174882677645</v>
      </c>
      <c r="J334" s="7">
        <v>-0.56812728229786302</v>
      </c>
      <c r="K334" s="7">
        <v>-0.894509679849537</v>
      </c>
      <c r="L334" s="7">
        <v>1.20893473183481</v>
      </c>
      <c r="M334" s="7">
        <v>0.144450402871973</v>
      </c>
    </row>
    <row r="335" spans="1:13" x14ac:dyDescent="0.25">
      <c r="A335" s="7" t="str">
        <f t="shared" si="5"/>
        <v>6:16</v>
      </c>
      <c r="B335" s="7">
        <v>332</v>
      </c>
      <c r="C335" s="7">
        <v>16</v>
      </c>
      <c r="D335" s="7">
        <v>6</v>
      </c>
      <c r="E335" s="7">
        <v>0</v>
      </c>
      <c r="F335" s="7">
        <v>-0.129909514133841</v>
      </c>
      <c r="G335" s="7">
        <v>-0.34150829620395601</v>
      </c>
      <c r="H335" s="7">
        <v>-0.16839562015298401</v>
      </c>
      <c r="I335" s="7">
        <v>6.7646892415628698E-2</v>
      </c>
      <c r="J335" s="7">
        <v>3.1386605932410001E-2</v>
      </c>
      <c r="K335" s="7">
        <v>-7.2994406914631396E-2</v>
      </c>
      <c r="L335" s="7">
        <v>-0.34020198440601002</v>
      </c>
      <c r="M335" s="7">
        <v>0.14528838994784599</v>
      </c>
    </row>
    <row r="336" spans="1:13" x14ac:dyDescent="0.25">
      <c r="A336" s="7" t="str">
        <f t="shared" si="5"/>
        <v>6:19</v>
      </c>
      <c r="B336" s="7">
        <v>333</v>
      </c>
      <c r="C336" s="7">
        <v>19</v>
      </c>
      <c r="D336" s="7">
        <v>6</v>
      </c>
      <c r="E336" s="7">
        <v>0</v>
      </c>
      <c r="F336" s="7">
        <v>0.81317395568277895</v>
      </c>
      <c r="G336" s="7">
        <v>0.63523181972002496</v>
      </c>
      <c r="H336" s="7">
        <v>-1.9203805829154199</v>
      </c>
      <c r="I336" s="7">
        <v>-0.239930611814065</v>
      </c>
      <c r="J336" s="7">
        <v>0.435002144520582</v>
      </c>
      <c r="K336" s="7">
        <v>0.71864906742157497</v>
      </c>
      <c r="L336" s="7">
        <v>-0.81555054414502304</v>
      </c>
      <c r="M336" s="7">
        <v>0.13881911191813501</v>
      </c>
    </row>
    <row r="337" spans="1:13" x14ac:dyDescent="0.25">
      <c r="A337" s="7" t="str">
        <f t="shared" si="5"/>
        <v>6:38</v>
      </c>
      <c r="B337" s="7">
        <v>334</v>
      </c>
      <c r="C337" s="7">
        <v>38</v>
      </c>
      <c r="D337" s="7">
        <v>6</v>
      </c>
      <c r="E337" s="7">
        <v>0</v>
      </c>
      <c r="F337" s="7">
        <v>-5.25851623957935E-2</v>
      </c>
      <c r="G337" s="7">
        <v>-0.26142440257463201</v>
      </c>
      <c r="H337" s="7">
        <v>-0.31204260987994498</v>
      </c>
      <c r="I337" s="7">
        <v>4.2428306908671998E-2</v>
      </c>
      <c r="J337" s="7">
        <v>6.4479445401648294E-2</v>
      </c>
      <c r="K337" s="7">
        <v>-1.4366322392159301E-2</v>
      </c>
      <c r="L337" s="7">
        <v>-0.422174070175453</v>
      </c>
      <c r="M337" s="7">
        <v>0.13300350397004199</v>
      </c>
    </row>
    <row r="338" spans="1:13" x14ac:dyDescent="0.25">
      <c r="A338" s="7" t="str">
        <f t="shared" si="5"/>
        <v>6:22</v>
      </c>
      <c r="B338" s="7">
        <v>335</v>
      </c>
      <c r="C338" s="7">
        <v>22</v>
      </c>
      <c r="D338" s="7">
        <v>6</v>
      </c>
      <c r="E338" s="7">
        <v>0</v>
      </c>
      <c r="F338" s="7">
        <v>1.3626517812605401</v>
      </c>
      <c r="G338" s="7">
        <v>1.33950541449254</v>
      </c>
      <c r="H338" s="7">
        <v>0.57342606373288996</v>
      </c>
      <c r="I338" s="7">
        <v>0.87867098082726802</v>
      </c>
      <c r="J338" s="7">
        <v>-2.6357181501010198</v>
      </c>
      <c r="K338" s="7">
        <v>-3.9586873548805801E-2</v>
      </c>
      <c r="L338" s="7">
        <v>-0.97095494132151305</v>
      </c>
      <c r="M338" s="7">
        <v>0.16549913077402501</v>
      </c>
    </row>
    <row r="339" spans="1:13" x14ac:dyDescent="0.25">
      <c r="A339" s="7" t="str">
        <f t="shared" si="5"/>
        <v>6:46</v>
      </c>
      <c r="B339" s="7">
        <v>336</v>
      </c>
      <c r="C339" s="7">
        <v>46</v>
      </c>
      <c r="D339" s="7">
        <v>6</v>
      </c>
      <c r="E339" s="7">
        <v>0</v>
      </c>
      <c r="F339" s="7">
        <v>-0.24434595891298899</v>
      </c>
      <c r="G339" s="7">
        <v>-0.182372417436616</v>
      </c>
      <c r="H339" s="7">
        <v>-0.31066427864644303</v>
      </c>
      <c r="I339" s="7">
        <v>-0.65597752960768796</v>
      </c>
      <c r="J339" s="7">
        <v>-0.20499956597214999</v>
      </c>
      <c r="K339" s="7">
        <v>-4.4326511885595797E-2</v>
      </c>
      <c r="L339" s="7">
        <v>-0.22808564601515299</v>
      </c>
      <c r="M339" s="7">
        <v>0.144329855714386</v>
      </c>
    </row>
    <row r="340" spans="1:13" x14ac:dyDescent="0.25">
      <c r="A340" s="7" t="str">
        <f t="shared" si="5"/>
        <v>6:25</v>
      </c>
      <c r="B340" s="7">
        <v>337</v>
      </c>
      <c r="C340" s="7">
        <v>25</v>
      </c>
      <c r="D340" s="7">
        <v>6</v>
      </c>
      <c r="E340" s="7">
        <v>0</v>
      </c>
      <c r="F340" s="7">
        <v>0.57887647309000401</v>
      </c>
      <c r="G340" s="7">
        <v>0.45289115081351</v>
      </c>
      <c r="H340" s="7">
        <v>8.3042820384782098E-2</v>
      </c>
      <c r="I340" s="7">
        <v>0.41554969050638701</v>
      </c>
      <c r="J340" s="7">
        <v>-1.1403161172309899</v>
      </c>
      <c r="K340" s="7">
        <v>-0.86173080855664197</v>
      </c>
      <c r="L340" s="7">
        <v>-0.69104435041551204</v>
      </c>
      <c r="M340" s="7">
        <v>0.142236294592294</v>
      </c>
    </row>
    <row r="341" spans="1:13" x14ac:dyDescent="0.25">
      <c r="A341" s="7" t="str">
        <f t="shared" si="5"/>
        <v>6:39</v>
      </c>
      <c r="B341" s="7">
        <v>338</v>
      </c>
      <c r="C341" s="7">
        <v>39</v>
      </c>
      <c r="D341" s="7">
        <v>6</v>
      </c>
      <c r="E341" s="7">
        <v>0</v>
      </c>
      <c r="F341" s="7">
        <v>-0.49982392733108999</v>
      </c>
      <c r="G341" s="7">
        <v>-0.31189692632786298</v>
      </c>
      <c r="H341" s="7">
        <v>-0.69564478271692798</v>
      </c>
      <c r="I341" s="7">
        <v>0.28080159479315803</v>
      </c>
      <c r="J341" s="7">
        <v>-0.25182391844810698</v>
      </c>
      <c r="K341" s="7">
        <v>-0.204448124138639</v>
      </c>
      <c r="L341" s="7">
        <v>0.22406206345560201</v>
      </c>
      <c r="M341" s="7">
        <v>0.14460965496596401</v>
      </c>
    </row>
    <row r="342" spans="1:13" x14ac:dyDescent="0.25">
      <c r="A342" s="7" t="str">
        <f t="shared" si="5"/>
        <v>6:43</v>
      </c>
      <c r="B342" s="7">
        <v>339</v>
      </c>
      <c r="C342" s="7">
        <v>43</v>
      </c>
      <c r="D342" s="7">
        <v>6</v>
      </c>
      <c r="E342" s="7">
        <v>0</v>
      </c>
      <c r="F342" s="7">
        <v>-0.81962834846457799</v>
      </c>
      <c r="G342" s="7">
        <v>5.4783537977432399E-2</v>
      </c>
      <c r="H342" s="7">
        <v>-0.30652928494593901</v>
      </c>
      <c r="I342" s="7">
        <v>-2.7511950391567699</v>
      </c>
      <c r="J342" s="7">
        <v>-1.01343660009354</v>
      </c>
      <c r="K342" s="7">
        <v>0.25608881933960098</v>
      </c>
      <c r="L342" s="7">
        <v>0.881156746995026</v>
      </c>
      <c r="M342" s="7">
        <v>0.15231163214787999</v>
      </c>
    </row>
    <row r="343" spans="1:13" x14ac:dyDescent="0.25">
      <c r="A343" s="7" t="str">
        <f t="shared" si="5"/>
        <v>6:20</v>
      </c>
      <c r="B343" s="7">
        <v>340</v>
      </c>
      <c r="C343" s="7">
        <v>20</v>
      </c>
      <c r="D343" s="7">
        <v>6</v>
      </c>
      <c r="E343" s="7">
        <v>0</v>
      </c>
      <c r="F343" s="7">
        <v>1.1247392629819599</v>
      </c>
      <c r="G343" s="7">
        <v>0.95791623113111102</v>
      </c>
      <c r="H343" s="7">
        <v>-2.4991816655097101</v>
      </c>
      <c r="I343" s="7">
        <v>-0.341544607489629</v>
      </c>
      <c r="J343" s="7">
        <v>0.56834410558305803</v>
      </c>
      <c r="K343" s="7">
        <v>0.72033061201503601</v>
      </c>
      <c r="L343" s="7">
        <v>-0.854788706611744</v>
      </c>
      <c r="M343" s="7">
        <v>0.14867605558483099</v>
      </c>
    </row>
    <row r="344" spans="1:13" x14ac:dyDescent="0.25">
      <c r="A344" s="7" t="str">
        <f t="shared" si="5"/>
        <v>6:48</v>
      </c>
      <c r="B344" s="7">
        <v>341</v>
      </c>
      <c r="C344" s="7">
        <v>48</v>
      </c>
      <c r="D344" s="7">
        <v>6</v>
      </c>
      <c r="E344" s="7">
        <v>0</v>
      </c>
      <c r="F344" s="7">
        <v>0.13917563412140099</v>
      </c>
      <c r="G344" s="7">
        <v>-0.34047638771264799</v>
      </c>
      <c r="H344" s="7">
        <v>-0.31342094111344598</v>
      </c>
      <c r="I344" s="7">
        <v>0.74083414342502896</v>
      </c>
      <c r="J344" s="7">
        <v>0.333958456775445</v>
      </c>
      <c r="K344" s="7">
        <v>2.25496626258095E-2</v>
      </c>
      <c r="L344" s="7">
        <v>-0.54509030104841905</v>
      </c>
      <c r="M344" s="7">
        <v>0.14521411855619001</v>
      </c>
    </row>
    <row r="345" spans="1:13" x14ac:dyDescent="0.25">
      <c r="A345" s="7" t="str">
        <f t="shared" si="5"/>
        <v>6:1</v>
      </c>
      <c r="B345" s="7">
        <v>342</v>
      </c>
      <c r="C345" s="7">
        <v>1</v>
      </c>
      <c r="D345" s="7">
        <v>6</v>
      </c>
      <c r="E345" s="7">
        <v>0</v>
      </c>
      <c r="F345" s="7">
        <v>-1.6120331284902201</v>
      </c>
      <c r="G345" s="7">
        <v>2.3189221612963999</v>
      </c>
      <c r="H345" s="7">
        <v>0.47867052622801998</v>
      </c>
      <c r="I345" s="7">
        <v>0.35223486220730299</v>
      </c>
      <c r="J345" s="7">
        <v>1.1322496552491399</v>
      </c>
      <c r="K345" s="7">
        <v>0.552642483593351</v>
      </c>
      <c r="L345" s="7">
        <v>2.3100834243020301</v>
      </c>
      <c r="M345" s="7">
        <v>0.16727725003293101</v>
      </c>
    </row>
    <row r="346" spans="1:13" x14ac:dyDescent="0.25">
      <c r="A346" s="7" t="str">
        <f t="shared" si="5"/>
        <v>6:49</v>
      </c>
      <c r="B346" s="7">
        <v>343</v>
      </c>
      <c r="C346" s="7">
        <v>49</v>
      </c>
      <c r="D346" s="7">
        <v>6</v>
      </c>
      <c r="E346" s="7">
        <v>0</v>
      </c>
      <c r="F346" s="7">
        <v>0.33093643063859701</v>
      </c>
      <c r="G346" s="7">
        <v>-0.41952837285066402</v>
      </c>
      <c r="H346" s="7">
        <v>-0.31479927234694699</v>
      </c>
      <c r="I346" s="7">
        <v>1.43923997994138</v>
      </c>
      <c r="J346" s="7">
        <v>0.60343746814924404</v>
      </c>
      <c r="K346" s="7">
        <v>0.12106313797655401</v>
      </c>
      <c r="L346" s="7">
        <v>-0.63710336227469</v>
      </c>
      <c r="M346" s="7">
        <v>0.13531789596739899</v>
      </c>
    </row>
    <row r="347" spans="1:13" x14ac:dyDescent="0.25">
      <c r="A347" s="7" t="str">
        <f t="shared" si="5"/>
        <v>6:3</v>
      </c>
      <c r="B347" s="7">
        <v>344</v>
      </c>
      <c r="C347" s="7">
        <v>3</v>
      </c>
      <c r="D347" s="7">
        <v>6</v>
      </c>
      <c r="E347" s="7">
        <v>0</v>
      </c>
      <c r="F347" s="7">
        <v>-1.2913009457356299</v>
      </c>
      <c r="G347" s="7">
        <v>1.7882214237999501</v>
      </c>
      <c r="H347" s="7">
        <v>0.31604429207941998</v>
      </c>
      <c r="I347" s="7">
        <v>0.28851684475945999</v>
      </c>
      <c r="J347" s="7">
        <v>0.91264100043624896</v>
      </c>
      <c r="K347" s="7">
        <v>0.118965291931325</v>
      </c>
      <c r="L347" s="7">
        <v>1.88810073342684</v>
      </c>
      <c r="M347" s="7">
        <v>0.14554191988399701</v>
      </c>
    </row>
    <row r="348" spans="1:13" x14ac:dyDescent="0.25">
      <c r="A348" s="7" t="str">
        <f t="shared" si="5"/>
        <v>6:14</v>
      </c>
      <c r="B348" s="7">
        <v>345</v>
      </c>
      <c r="C348" s="7">
        <v>14</v>
      </c>
      <c r="D348" s="7">
        <v>6</v>
      </c>
      <c r="E348" s="7">
        <v>0</v>
      </c>
      <c r="F348" s="7">
        <v>-0.76570564180697398</v>
      </c>
      <c r="G348" s="7">
        <v>-0.99999463736337302</v>
      </c>
      <c r="H348" s="7">
        <v>1.0127355211684801</v>
      </c>
      <c r="I348" s="7">
        <v>0.27500561771131299</v>
      </c>
      <c r="J348" s="7">
        <v>-0.240717830966441</v>
      </c>
      <c r="K348" s="7">
        <v>3.8781292802823601E-2</v>
      </c>
      <c r="L348" s="7">
        <v>0.74576258643043303</v>
      </c>
      <c r="M348" s="7">
        <v>0.14142081481803101</v>
      </c>
    </row>
    <row r="349" spans="1:13" x14ac:dyDescent="0.25">
      <c r="A349" s="7" t="str">
        <f t="shared" si="5"/>
        <v>6:12</v>
      </c>
      <c r="B349" s="7">
        <v>346</v>
      </c>
      <c r="C349" s="7">
        <v>12</v>
      </c>
      <c r="D349" s="7">
        <v>6</v>
      </c>
      <c r="E349" s="7">
        <v>0</v>
      </c>
      <c r="F349" s="7">
        <v>-1.40725834251865</v>
      </c>
      <c r="G349" s="7">
        <v>-1.6644429914272101</v>
      </c>
      <c r="H349" s="7">
        <v>2.20456076298409</v>
      </c>
      <c r="I349" s="7">
        <v>0.484241793333273</v>
      </c>
      <c r="J349" s="7">
        <v>-0.51528593349165097</v>
      </c>
      <c r="K349" s="7">
        <v>-2.1930173442890002</v>
      </c>
      <c r="L349" s="7">
        <v>1.4123250821422499</v>
      </c>
      <c r="M349" s="7">
        <v>0.148127040756274</v>
      </c>
    </row>
    <row r="350" spans="1:13" x14ac:dyDescent="0.25">
      <c r="A350" s="7" t="str">
        <f t="shared" si="5"/>
        <v>6:30</v>
      </c>
      <c r="B350" s="7">
        <v>347</v>
      </c>
      <c r="C350" s="7">
        <v>30</v>
      </c>
      <c r="D350" s="7">
        <v>6</v>
      </c>
      <c r="E350" s="7">
        <v>0</v>
      </c>
      <c r="F350" s="7">
        <v>-0.46615726721850498</v>
      </c>
      <c r="G350" s="7">
        <v>-0.72926119632546704</v>
      </c>
      <c r="H350" s="7">
        <v>-0.57080150162744603</v>
      </c>
      <c r="I350" s="7">
        <v>-0.201945360939182</v>
      </c>
      <c r="J350" s="7">
        <v>0.85355325245203895</v>
      </c>
      <c r="K350" s="7">
        <v>-2.8963291198993001E-2</v>
      </c>
      <c r="L350" s="7">
        <v>0.15441512512929001</v>
      </c>
      <c r="M350" s="7">
        <v>0.134719382178658</v>
      </c>
    </row>
    <row r="351" spans="1:13" x14ac:dyDescent="0.25">
      <c r="A351" s="7" t="str">
        <f t="shared" si="5"/>
        <v>6:6</v>
      </c>
      <c r="B351" s="7">
        <v>348</v>
      </c>
      <c r="C351" s="7">
        <v>6</v>
      </c>
      <c r="D351" s="7">
        <v>6</v>
      </c>
      <c r="E351" s="7">
        <v>0</v>
      </c>
      <c r="F351" s="7">
        <v>-0.32910441190482898</v>
      </c>
      <c r="G351" s="7">
        <v>0.196119235192138</v>
      </c>
      <c r="H351" s="7">
        <v>-0.1718344030482</v>
      </c>
      <c r="I351" s="7">
        <v>9.7362795283239503E-2</v>
      </c>
      <c r="J351" s="7">
        <v>0.25381504587993797</v>
      </c>
      <c r="K351" s="7">
        <v>-7.1442633750788506E-2</v>
      </c>
      <c r="L351" s="7">
        <v>-0.114008070829148</v>
      </c>
      <c r="M351" s="7">
        <v>0.15541605272276801</v>
      </c>
    </row>
    <row r="352" spans="1:13" x14ac:dyDescent="0.25">
      <c r="A352" s="7" t="str">
        <f t="shared" si="5"/>
        <v>6:41</v>
      </c>
      <c r="B352" s="7">
        <v>349</v>
      </c>
      <c r="C352" s="7">
        <v>41</v>
      </c>
      <c r="D352" s="7">
        <v>6</v>
      </c>
      <c r="E352" s="7">
        <v>0</v>
      </c>
      <c r="F352" s="7">
        <v>-1.3943014572016801</v>
      </c>
      <c r="G352" s="7">
        <v>-0.41284197383432603</v>
      </c>
      <c r="H352" s="7">
        <v>-1.46284912839089</v>
      </c>
      <c r="I352" s="7">
        <v>0.75754817056212997</v>
      </c>
      <c r="J352" s="7">
        <v>-0.88443064614761902</v>
      </c>
      <c r="K352" s="7">
        <v>2.0211963248071698</v>
      </c>
      <c r="L352" s="7">
        <v>1.4466044202806001</v>
      </c>
      <c r="M352" s="7">
        <v>0.14479276718439599</v>
      </c>
    </row>
    <row r="353" spans="1:13" x14ac:dyDescent="0.25">
      <c r="A353" s="7" t="str">
        <f t="shared" si="5"/>
        <v>6:35</v>
      </c>
      <c r="B353" s="7">
        <v>350</v>
      </c>
      <c r="C353" s="7">
        <v>35</v>
      </c>
      <c r="D353" s="7">
        <v>6</v>
      </c>
      <c r="E353" s="7">
        <v>0</v>
      </c>
      <c r="F353" s="7">
        <v>1.28913113241009</v>
      </c>
      <c r="G353" s="7">
        <v>-0.11000683131493801</v>
      </c>
      <c r="H353" s="7">
        <v>0.83876390863100403</v>
      </c>
      <c r="I353" s="7">
        <v>-0.67269155674478598</v>
      </c>
      <c r="J353" s="7">
        <v>1.0133895369509101</v>
      </c>
      <c r="K353" s="7">
        <v>-4.82055614080018E-2</v>
      </c>
      <c r="L353" s="7">
        <v>-0.95896367771091995</v>
      </c>
      <c r="M353" s="7">
        <v>0.16420327000784701</v>
      </c>
    </row>
    <row r="354" spans="1:13" x14ac:dyDescent="0.25">
      <c r="A354" s="7" t="str">
        <f t="shared" si="5"/>
        <v>6:47</v>
      </c>
      <c r="B354" s="7">
        <v>351</v>
      </c>
      <c r="C354" s="7">
        <v>47</v>
      </c>
      <c r="D354" s="7">
        <v>6</v>
      </c>
      <c r="E354" s="7">
        <v>0</v>
      </c>
      <c r="F354" s="7">
        <v>-5.25851623957935E-2</v>
      </c>
      <c r="G354" s="7">
        <v>-0.26142440257463201</v>
      </c>
      <c r="H354" s="7">
        <v>-0.31204260987994498</v>
      </c>
      <c r="I354" s="7">
        <v>4.2428306908671998E-2</v>
      </c>
      <c r="J354" s="7">
        <v>6.4479445401648294E-2</v>
      </c>
      <c r="K354" s="7">
        <v>-1.4366322392159301E-2</v>
      </c>
      <c r="L354" s="7">
        <v>-0.422174070175453</v>
      </c>
      <c r="M354" s="7">
        <v>0.13300350397004199</v>
      </c>
    </row>
    <row r="355" spans="1:13" x14ac:dyDescent="0.25">
      <c r="A355" s="7" t="str">
        <f t="shared" si="5"/>
        <v>6:10</v>
      </c>
      <c r="B355" s="7">
        <v>352</v>
      </c>
      <c r="C355" s="7">
        <v>10</v>
      </c>
      <c r="D355" s="7">
        <v>6</v>
      </c>
      <c r="E355" s="7">
        <v>0</v>
      </c>
      <c r="F355" s="7">
        <v>0.95382430468056401</v>
      </c>
      <c r="G355" s="7">
        <v>-1.9266836909121201</v>
      </c>
      <c r="H355" s="7">
        <v>-0.82233933232442202</v>
      </c>
      <c r="I355" s="7">
        <v>-0.15750927164082401</v>
      </c>
      <c r="J355" s="7">
        <v>-0.62461956348927195</v>
      </c>
      <c r="K355" s="7">
        <v>0.362839030633753</v>
      </c>
      <c r="L355" s="7">
        <v>-0.59502066452198699</v>
      </c>
      <c r="M355" s="7">
        <v>0.164248246532298</v>
      </c>
    </row>
    <row r="356" spans="1:13" x14ac:dyDescent="0.25">
      <c r="A356" s="7" t="str">
        <f t="shared" si="5"/>
        <v>6:13</v>
      </c>
      <c r="B356" s="7">
        <v>353</v>
      </c>
      <c r="C356" s="7">
        <v>13</v>
      </c>
      <c r="D356" s="7">
        <v>6</v>
      </c>
      <c r="E356" s="7">
        <v>0</v>
      </c>
      <c r="F356" s="7">
        <v>-1.0857584740706701</v>
      </c>
      <c r="G356" s="7">
        <v>-1.3314694754790499</v>
      </c>
      <c r="H356" s="7">
        <v>1.60730404809279</v>
      </c>
      <c r="I356" s="7">
        <v>0.379387737131194</v>
      </c>
      <c r="J356" s="7">
        <v>-0.37769223504108901</v>
      </c>
      <c r="K356" s="7">
        <v>-0.42836954922937198</v>
      </c>
      <c r="L356" s="7">
        <v>1.10258679914918</v>
      </c>
      <c r="M356" s="7">
        <v>0.16274114662050501</v>
      </c>
    </row>
    <row r="357" spans="1:13" x14ac:dyDescent="0.25">
      <c r="A357" s="7" t="str">
        <f t="shared" si="5"/>
        <v>6:45</v>
      </c>
      <c r="B357" s="7">
        <v>354</v>
      </c>
      <c r="C357" s="7">
        <v>45</v>
      </c>
      <c r="D357" s="7">
        <v>6</v>
      </c>
      <c r="E357" s="7">
        <v>0</v>
      </c>
      <c r="F357" s="7">
        <v>-0.43610675543018601</v>
      </c>
      <c r="G357" s="7">
        <v>-0.1033204322986</v>
      </c>
      <c r="H357" s="7">
        <v>-0.30928594741294202</v>
      </c>
      <c r="I357" s="7">
        <v>-1.3543833661240501</v>
      </c>
      <c r="J357" s="7">
        <v>-0.474478577345949</v>
      </c>
      <c r="K357" s="7">
        <v>-0.140090879100642</v>
      </c>
      <c r="L357" s="7">
        <v>9.2327004978041999E-2</v>
      </c>
      <c r="M357" s="7">
        <v>0.137408251539611</v>
      </c>
    </row>
    <row r="358" spans="1:13" x14ac:dyDescent="0.25">
      <c r="A358" s="7" t="str">
        <f t="shared" si="5"/>
        <v>6:36</v>
      </c>
      <c r="B358" s="7">
        <v>355</v>
      </c>
      <c r="C358" s="7">
        <v>36</v>
      </c>
      <c r="D358" s="7">
        <v>6</v>
      </c>
      <c r="E358" s="7">
        <v>0</v>
      </c>
      <c r="F358" s="7">
        <v>0.84189236747479901</v>
      </c>
      <c r="G358" s="7">
        <v>-0.16047935506816899</v>
      </c>
      <c r="H358" s="7">
        <v>0.45516173579402103</v>
      </c>
      <c r="I358" s="7">
        <v>-0.43431826886030001</v>
      </c>
      <c r="J358" s="7">
        <v>0.69708617310115994</v>
      </c>
      <c r="K358" s="7">
        <v>-0.34867292427815599</v>
      </c>
      <c r="L358" s="7">
        <v>-0.79972476040620299</v>
      </c>
      <c r="M358" s="7">
        <v>0.13825748238452501</v>
      </c>
    </row>
    <row r="359" spans="1:13" x14ac:dyDescent="0.25">
      <c r="A359" s="7" t="str">
        <f t="shared" si="5"/>
        <v>6:29</v>
      </c>
      <c r="B359" s="7">
        <v>356</v>
      </c>
      <c r="C359" s="7">
        <v>29</v>
      </c>
      <c r="D359" s="7">
        <v>6</v>
      </c>
      <c r="E359" s="7">
        <v>0</v>
      </c>
      <c r="F359" s="7">
        <v>-0.20489882920222</v>
      </c>
      <c r="G359" s="7">
        <v>-0.43372310621591897</v>
      </c>
      <c r="H359" s="7">
        <v>-0.407340419285452</v>
      </c>
      <c r="I359" s="7">
        <v>-4.7571596341085001E-2</v>
      </c>
      <c r="J359" s="7">
        <v>0.355085904423522</v>
      </c>
      <c r="K359" s="7">
        <v>0.116786399145781</v>
      </c>
      <c r="L359" s="7">
        <v>-0.26739720032467801</v>
      </c>
      <c r="M359" s="7">
        <v>0.143856176370424</v>
      </c>
    </row>
    <row r="360" spans="1:13" x14ac:dyDescent="0.25">
      <c r="A360" s="7" t="str">
        <f t="shared" si="5"/>
        <v>6:18</v>
      </c>
      <c r="B360" s="7">
        <v>357</v>
      </c>
      <c r="C360" s="7">
        <v>18</v>
      </c>
      <c r="D360" s="7">
        <v>6</v>
      </c>
      <c r="E360" s="7">
        <v>0</v>
      </c>
      <c r="F360" s="7">
        <v>0.50021423169692103</v>
      </c>
      <c r="G360" s="7">
        <v>0.31110322785219902</v>
      </c>
      <c r="H360" s="7">
        <v>-1.33898906464385</v>
      </c>
      <c r="I360" s="7">
        <v>-0.137861840693836</v>
      </c>
      <c r="J360" s="7">
        <v>0.30106340887768201</v>
      </c>
      <c r="K360" s="7">
        <v>0.27923742824312903</v>
      </c>
      <c r="L360" s="7">
        <v>-0.70365757252246597</v>
      </c>
      <c r="M360" s="7">
        <v>0.143261517331324</v>
      </c>
    </row>
    <row r="361" spans="1:13" x14ac:dyDescent="0.25">
      <c r="A361" s="7" t="str">
        <f t="shared" si="5"/>
        <v>6:31</v>
      </c>
      <c r="B361" s="7">
        <v>358</v>
      </c>
      <c r="C361" s="7">
        <v>31</v>
      </c>
      <c r="D361" s="7">
        <v>6</v>
      </c>
      <c r="E361" s="7">
        <v>0</v>
      </c>
      <c r="F361" s="7">
        <v>-0.72741569935647499</v>
      </c>
      <c r="G361" s="7">
        <v>-1.0247992797854</v>
      </c>
      <c r="H361" s="7">
        <v>-0.73426258029156599</v>
      </c>
      <c r="I361" s="7">
        <v>-0.35631912206386901</v>
      </c>
      <c r="J361" s="7">
        <v>1.3520205892650301</v>
      </c>
      <c r="K361" s="7">
        <v>-0.25329156725372298</v>
      </c>
      <c r="L361" s="7">
        <v>0.66859584695339702</v>
      </c>
      <c r="M361" s="7">
        <v>0.143614817401119</v>
      </c>
    </row>
    <row r="362" spans="1:13" x14ac:dyDescent="0.25">
      <c r="A362" s="7" t="str">
        <f t="shared" si="5"/>
        <v>6:5</v>
      </c>
      <c r="B362" s="7">
        <v>359</v>
      </c>
      <c r="C362" s="7">
        <v>5</v>
      </c>
      <c r="D362" s="7">
        <v>6</v>
      </c>
      <c r="E362" s="7">
        <v>0</v>
      </c>
      <c r="F362" s="7">
        <v>-0.64983658744294104</v>
      </c>
      <c r="G362" s="7">
        <v>0.72681996074782096</v>
      </c>
      <c r="H362" s="7">
        <v>-9.2081725586904296E-3</v>
      </c>
      <c r="I362" s="7">
        <v>0.16108081129742699</v>
      </c>
      <c r="J362" s="7">
        <v>0.473423695751643</v>
      </c>
      <c r="K362" s="7">
        <v>0.14407086828301899</v>
      </c>
      <c r="L362" s="7">
        <v>0.52697784986795004</v>
      </c>
      <c r="M362" s="7">
        <v>0.142462804415354</v>
      </c>
    </row>
    <row r="363" spans="1:13" x14ac:dyDescent="0.25">
      <c r="A363" s="7" t="str">
        <f t="shared" si="5"/>
        <v>6:33</v>
      </c>
      <c r="B363" s="7">
        <v>360</v>
      </c>
      <c r="C363" s="7">
        <v>33</v>
      </c>
      <c r="D363" s="7">
        <v>6</v>
      </c>
      <c r="E363" s="7">
        <v>0</v>
      </c>
      <c r="F363" s="7">
        <v>2.1836086622806898</v>
      </c>
      <c r="G363" s="7">
        <v>-9.0617838084755993E-3</v>
      </c>
      <c r="H363" s="7">
        <v>1.60596825430497</v>
      </c>
      <c r="I363" s="7">
        <v>-1.1494381325137499</v>
      </c>
      <c r="J363" s="7">
        <v>1.64599626465042</v>
      </c>
      <c r="K363" s="7">
        <v>-8.1181531410479194E-2</v>
      </c>
      <c r="L363" s="7">
        <v>-1.1566928824164699</v>
      </c>
      <c r="M363" s="7">
        <v>0.16835897490450699</v>
      </c>
    </row>
    <row r="364" spans="1:13" x14ac:dyDescent="0.25">
      <c r="A364" s="7" t="str">
        <f t="shared" si="5"/>
        <v>6:28</v>
      </c>
      <c r="B364" s="7">
        <v>361</v>
      </c>
      <c r="C364" s="7">
        <v>28</v>
      </c>
      <c r="D364" s="7">
        <v>6</v>
      </c>
      <c r="E364" s="7">
        <v>0</v>
      </c>
      <c r="F364" s="7">
        <v>-5.2586085291213898E-2</v>
      </c>
      <c r="G364" s="7">
        <v>-0.26142544656292199</v>
      </c>
      <c r="H364" s="7">
        <v>-0.312043187306211</v>
      </c>
      <c r="I364" s="7">
        <v>4.2427761583355601E-2</v>
      </c>
      <c r="J364" s="7">
        <v>6.4481206237532507E-2</v>
      </c>
      <c r="K364" s="7">
        <v>-1.44593139824842E-2</v>
      </c>
      <c r="L364" s="7">
        <v>-0.42217310933039598</v>
      </c>
      <c r="M364" s="7">
        <v>0.13300355055427701</v>
      </c>
    </row>
    <row r="365" spans="1:13" x14ac:dyDescent="0.25">
      <c r="A365" s="7" t="str">
        <f t="shared" si="5"/>
        <v>6:15</v>
      </c>
      <c r="B365" s="7">
        <v>362</v>
      </c>
      <c r="C365" s="7">
        <v>15</v>
      </c>
      <c r="D365" s="7">
        <v>6</v>
      </c>
      <c r="E365" s="7">
        <v>0</v>
      </c>
      <c r="F365" s="7">
        <v>-0.44709458377779099</v>
      </c>
      <c r="G365" s="7">
        <v>-0.67001302734257795</v>
      </c>
      <c r="H365" s="7">
        <v>0.42084540698219802</v>
      </c>
      <c r="I365" s="7">
        <v>0.17109371893987799</v>
      </c>
      <c r="J365" s="7">
        <v>-0.104360469288156</v>
      </c>
      <c r="K365" s="7">
        <v>0.38966750950371098</v>
      </c>
      <c r="L365" s="7">
        <v>0.11500696826200101</v>
      </c>
      <c r="M365" s="7">
        <v>0.13519484407201199</v>
      </c>
    </row>
    <row r="366" spans="1:13" x14ac:dyDescent="0.25">
      <c r="A366" s="7" t="str">
        <f t="shared" si="5"/>
        <v>6:21</v>
      </c>
      <c r="B366" s="7">
        <v>363</v>
      </c>
      <c r="C366" s="7">
        <v>21</v>
      </c>
      <c r="D366" s="7">
        <v>6</v>
      </c>
      <c r="E366" s="7">
        <v>0</v>
      </c>
      <c r="F366" s="7">
        <v>1.6239102133985099</v>
      </c>
      <c r="G366" s="7">
        <v>1.6350434979524799</v>
      </c>
      <c r="H366" s="7">
        <v>0.73688714239701003</v>
      </c>
      <c r="I366" s="7">
        <v>1.03304474195195</v>
      </c>
      <c r="J366" s="7">
        <v>-3.1341854869140202</v>
      </c>
      <c r="K366" s="7">
        <v>-1.47651659695111E-2</v>
      </c>
      <c r="L366" s="7">
        <v>-0.99873738595365003</v>
      </c>
      <c r="M366" s="7">
        <v>0.16760169337394401</v>
      </c>
    </row>
    <row r="367" spans="1:13" x14ac:dyDescent="0.25">
      <c r="A367" s="7" t="str">
        <f t="shared" si="5"/>
        <v>7:32</v>
      </c>
      <c r="B367" s="7">
        <v>364</v>
      </c>
      <c r="C367" s="7">
        <v>32</v>
      </c>
      <c r="D367" s="7">
        <v>7</v>
      </c>
      <c r="E367" s="7">
        <v>0</v>
      </c>
      <c r="F367" s="7">
        <v>-3.8143951851057798</v>
      </c>
      <c r="G367" s="7">
        <v>0.50970549543578503</v>
      </c>
      <c r="H367" s="7">
        <v>1.0929757777361599</v>
      </c>
      <c r="I367" s="7">
        <v>-0.68486696293441596</v>
      </c>
      <c r="J367" s="7">
        <v>-0.43017991812349399</v>
      </c>
      <c r="K367" s="7">
        <v>-0.26045664651307299</v>
      </c>
      <c r="L367" s="7">
        <v>-2.2437874660737598</v>
      </c>
      <c r="M367" s="7">
        <v>0.44551455006691199</v>
      </c>
    </row>
    <row r="368" spans="1:13" x14ac:dyDescent="0.25">
      <c r="A368" s="7" t="str">
        <f t="shared" si="5"/>
        <v>7:23</v>
      </c>
      <c r="B368" s="7">
        <v>365</v>
      </c>
      <c r="C368" s="7">
        <v>23</v>
      </c>
      <c r="D368" s="7">
        <v>7</v>
      </c>
      <c r="E368" s="7">
        <v>0</v>
      </c>
      <c r="F368" s="7">
        <v>-0.10596664064974</v>
      </c>
      <c r="G368" s="7">
        <v>-1.5795806024033301</v>
      </c>
      <c r="H368" s="7">
        <v>-0.71937013208409195</v>
      </c>
      <c r="I368" s="7">
        <v>1.3882374690774399</v>
      </c>
      <c r="J368" s="7">
        <v>-1.6163085532723001</v>
      </c>
      <c r="K368" s="7">
        <v>-0.32853635062102099</v>
      </c>
      <c r="L368" s="7">
        <v>-0.32903987932923501</v>
      </c>
      <c r="M368" s="7">
        <v>0.34702840252306799</v>
      </c>
    </row>
    <row r="369" spans="1:13" x14ac:dyDescent="0.25">
      <c r="A369" s="7" t="str">
        <f t="shared" si="5"/>
        <v>7:44</v>
      </c>
      <c r="B369" s="7">
        <v>366</v>
      </c>
      <c r="C369" s="7">
        <v>44</v>
      </c>
      <c r="D369" s="7">
        <v>7</v>
      </c>
      <c r="E369" s="7">
        <v>0</v>
      </c>
      <c r="F369" s="7">
        <v>0.858926995497449</v>
      </c>
      <c r="G369" s="7">
        <v>0.90607979257367999</v>
      </c>
      <c r="H369" s="7">
        <v>0.54609597172264102</v>
      </c>
      <c r="I369" s="7">
        <v>-0.97538376149914396</v>
      </c>
      <c r="J369" s="7">
        <v>-1.5648321501283999</v>
      </c>
      <c r="K369" s="7">
        <v>0.31803642056192799</v>
      </c>
      <c r="L369" s="7">
        <v>1.1151045254685801</v>
      </c>
      <c r="M369" s="7">
        <v>0.35322337100842699</v>
      </c>
    </row>
    <row r="370" spans="1:13" x14ac:dyDescent="0.25">
      <c r="A370" s="7" t="str">
        <f t="shared" si="5"/>
        <v>7:26</v>
      </c>
      <c r="B370" s="7">
        <v>367</v>
      </c>
      <c r="C370" s="7">
        <v>26</v>
      </c>
      <c r="D370" s="7">
        <v>7</v>
      </c>
      <c r="E370" s="7">
        <v>0</v>
      </c>
      <c r="F370" s="7">
        <v>0.124339110287792</v>
      </c>
      <c r="G370" s="7">
        <v>-0.55734782674686001</v>
      </c>
      <c r="H370" s="7">
        <v>-6.9951849015162701E-2</v>
      </c>
      <c r="I370" s="7">
        <v>0.38348392706509898</v>
      </c>
      <c r="J370" s="7">
        <v>-0.36638917723700498</v>
      </c>
      <c r="K370" s="7">
        <v>0.62302522405611305</v>
      </c>
      <c r="L370" s="7">
        <v>-3.1513686717890002E-3</v>
      </c>
      <c r="M370" s="7">
        <v>0.34585058376154698</v>
      </c>
    </row>
    <row r="371" spans="1:13" x14ac:dyDescent="0.25">
      <c r="A371" s="7" t="str">
        <f t="shared" si="5"/>
        <v>7:9</v>
      </c>
      <c r="B371" s="7">
        <v>368</v>
      </c>
      <c r="C371" s="7">
        <v>9</v>
      </c>
      <c r="D371" s="7">
        <v>7</v>
      </c>
      <c r="E371" s="7">
        <v>0</v>
      </c>
      <c r="F371" s="7">
        <v>0.42045593805776998</v>
      </c>
      <c r="G371" s="7">
        <v>-0.47955241282264399</v>
      </c>
      <c r="H371" s="7">
        <v>1.5695283512734699</v>
      </c>
      <c r="I371" s="7">
        <v>0.27068275541410203</v>
      </c>
      <c r="J371" s="7">
        <v>0.11909654923466401</v>
      </c>
      <c r="K371" s="7">
        <v>-0.23901590753194199</v>
      </c>
      <c r="L371" s="7">
        <v>0.44095552706781699</v>
      </c>
      <c r="M371" s="7">
        <v>0.34699551205269202</v>
      </c>
    </row>
    <row r="372" spans="1:13" x14ac:dyDescent="0.25">
      <c r="A372" s="7" t="str">
        <f t="shared" si="5"/>
        <v>7:0</v>
      </c>
      <c r="B372" s="7">
        <v>369</v>
      </c>
      <c r="C372" s="7">
        <v>0</v>
      </c>
      <c r="D372" s="7">
        <v>7</v>
      </c>
      <c r="E372" s="7">
        <v>0</v>
      </c>
      <c r="F372" s="7">
        <v>-0.28056889884251501</v>
      </c>
      <c r="G372" s="7">
        <v>1.0361355988402501</v>
      </c>
      <c r="H372" s="7">
        <v>-3.4176813837473099</v>
      </c>
      <c r="I372" s="7">
        <v>-1.08311632177906</v>
      </c>
      <c r="J372" s="7">
        <v>0.51161374925756498</v>
      </c>
      <c r="K372" s="7">
        <v>-3.0281035000076901</v>
      </c>
      <c r="L372" s="7">
        <v>-0.56014786735727096</v>
      </c>
      <c r="M372" s="7">
        <v>0.34911146047763703</v>
      </c>
    </row>
    <row r="373" spans="1:13" x14ac:dyDescent="0.25">
      <c r="A373" s="7" t="str">
        <f t="shared" si="5"/>
        <v>7:7</v>
      </c>
      <c r="B373" s="7">
        <v>370</v>
      </c>
      <c r="C373" s="7">
        <v>7</v>
      </c>
      <c r="D373" s="7">
        <v>7</v>
      </c>
      <c r="E373" s="7">
        <v>0</v>
      </c>
      <c r="F373" s="7">
        <v>0.245199728832699</v>
      </c>
      <c r="G373" s="7">
        <v>-0.100630409906918</v>
      </c>
      <c r="H373" s="7">
        <v>0.32272591751828</v>
      </c>
      <c r="I373" s="7">
        <v>-6.7767013884188002E-2</v>
      </c>
      <c r="J373" s="7">
        <v>0.21722584924038901</v>
      </c>
      <c r="K373" s="7">
        <v>0.84959943425360795</v>
      </c>
      <c r="L373" s="7">
        <v>0.17547387538815301</v>
      </c>
      <c r="M373" s="7">
        <v>0.34596818251049999</v>
      </c>
    </row>
    <row r="374" spans="1:13" x14ac:dyDescent="0.25">
      <c r="A374" s="7" t="str">
        <f t="shared" si="5"/>
        <v>7:11</v>
      </c>
      <c r="B374" s="7">
        <v>371</v>
      </c>
      <c r="C374" s="7">
        <v>11</v>
      </c>
      <c r="D374" s="7">
        <v>7</v>
      </c>
      <c r="E374" s="7">
        <v>0</v>
      </c>
      <c r="F374" s="7">
        <v>0.20342944810368099</v>
      </c>
      <c r="G374" s="7">
        <v>2.7024873229253998</v>
      </c>
      <c r="H374" s="7">
        <v>0.29237548303420402</v>
      </c>
      <c r="I374" s="7">
        <v>2.8484177143529199</v>
      </c>
      <c r="J374" s="7">
        <v>0.292381238506083</v>
      </c>
      <c r="K374" s="7">
        <v>-2.33842331392272</v>
      </c>
      <c r="L374" s="7">
        <v>0.113249566137906</v>
      </c>
      <c r="M374" s="7">
        <v>0.34587110659373099</v>
      </c>
    </row>
    <row r="375" spans="1:13" x14ac:dyDescent="0.25">
      <c r="A375" s="7" t="str">
        <f t="shared" si="5"/>
        <v>7:17</v>
      </c>
      <c r="B375" s="7">
        <v>372</v>
      </c>
      <c r="C375" s="7">
        <v>17</v>
      </c>
      <c r="D375" s="7">
        <v>7</v>
      </c>
      <c r="E375" s="7">
        <v>0</v>
      </c>
      <c r="F375" s="7">
        <v>0.237340123768117</v>
      </c>
      <c r="G375" s="7">
        <v>-0.46920680691342098</v>
      </c>
      <c r="H375" s="7">
        <v>0.228889728134856</v>
      </c>
      <c r="I375" s="7">
        <v>-0.50888598470275204</v>
      </c>
      <c r="J375" s="7">
        <v>0.214268917896938</v>
      </c>
      <c r="K375" s="7">
        <v>0.54527255252548201</v>
      </c>
      <c r="L375" s="7">
        <v>0.16372925184204701</v>
      </c>
      <c r="M375" s="7">
        <v>0.34594542545750701</v>
      </c>
    </row>
    <row r="376" spans="1:13" x14ac:dyDescent="0.25">
      <c r="A376" s="7" t="str">
        <f t="shared" si="5"/>
        <v>7:37</v>
      </c>
      <c r="B376" s="7">
        <v>373</v>
      </c>
      <c r="C376" s="7">
        <v>37</v>
      </c>
      <c r="D376" s="7">
        <v>7</v>
      </c>
      <c r="E376" s="7">
        <v>0</v>
      </c>
      <c r="F376" s="7">
        <v>-0.44146570254283801</v>
      </c>
      <c r="G376" s="7">
        <v>2.2856574682929801E-2</v>
      </c>
      <c r="H376" s="7">
        <v>0.37948767562570401</v>
      </c>
      <c r="I376" s="7">
        <v>-0.190056715049985</v>
      </c>
      <c r="J376" s="7">
        <v>0.114961189981762</v>
      </c>
      <c r="K376" s="7">
        <v>0.93658947116324498</v>
      </c>
      <c r="L376" s="7">
        <v>-0.75874842726622804</v>
      </c>
      <c r="M376" s="7">
        <v>0.35184042881817001</v>
      </c>
    </row>
    <row r="377" spans="1:13" x14ac:dyDescent="0.25">
      <c r="A377" s="7" t="str">
        <f t="shared" si="5"/>
        <v>7:2</v>
      </c>
      <c r="B377" s="7">
        <v>374</v>
      </c>
      <c r="C377" s="7">
        <v>2</v>
      </c>
      <c r="D377" s="7">
        <v>7</v>
      </c>
      <c r="E377" s="7">
        <v>0</v>
      </c>
      <c r="F377" s="7">
        <v>-0.105312689617443</v>
      </c>
      <c r="G377" s="7">
        <v>0.65721359592453299</v>
      </c>
      <c r="H377" s="7">
        <v>-2.1708789499921202</v>
      </c>
      <c r="I377" s="7">
        <v>-0.74466655248076896</v>
      </c>
      <c r="J377" s="7">
        <v>0.41348444925184002</v>
      </c>
      <c r="K377" s="7">
        <v>-1.2402667536791001</v>
      </c>
      <c r="L377" s="7">
        <v>-0.32814631205234102</v>
      </c>
      <c r="M377" s="7">
        <v>0.34702247192898</v>
      </c>
    </row>
    <row r="378" spans="1:13" x14ac:dyDescent="0.25">
      <c r="A378" s="7" t="str">
        <f t="shared" si="5"/>
        <v>7:51</v>
      </c>
      <c r="B378" s="7">
        <v>375</v>
      </c>
      <c r="C378" s="7">
        <v>51</v>
      </c>
      <c r="D378" s="7">
        <v>7</v>
      </c>
      <c r="E378" s="7">
        <v>0</v>
      </c>
      <c r="F378" s="7">
        <v>-0.60128887473384895</v>
      </c>
      <c r="G378" s="7">
        <v>-1.38197054552273</v>
      </c>
      <c r="H378" s="7">
        <v>-0.175617833488422</v>
      </c>
      <c r="I378" s="7">
        <v>1.08795746256162</v>
      </c>
      <c r="J378" s="7">
        <v>2.60908482724443</v>
      </c>
      <c r="K378" s="7">
        <v>0.48999540707441003</v>
      </c>
      <c r="L378" s="7">
        <v>-0.94106708371580405</v>
      </c>
      <c r="M378" s="7">
        <v>0.35518994696240003</v>
      </c>
    </row>
    <row r="379" spans="1:13" x14ac:dyDescent="0.25">
      <c r="A379" s="7" t="str">
        <f t="shared" si="5"/>
        <v>7:27</v>
      </c>
      <c r="B379" s="7">
        <v>376</v>
      </c>
      <c r="C379" s="7">
        <v>27</v>
      </c>
      <c r="D379" s="7">
        <v>7</v>
      </c>
      <c r="E379" s="7">
        <v>0</v>
      </c>
      <c r="F379" s="7">
        <v>0.20110769508516499</v>
      </c>
      <c r="G379" s="7">
        <v>-0.21660356308353601</v>
      </c>
      <c r="H379" s="7">
        <v>0.14652091525490399</v>
      </c>
      <c r="I379" s="7">
        <v>4.85660747038845E-2</v>
      </c>
      <c r="J379" s="7">
        <v>5.0250621024358198E-2</v>
      </c>
      <c r="K379" s="7">
        <v>0.85588733198091704</v>
      </c>
      <c r="L379" s="7">
        <v>0.10980525632562101</v>
      </c>
      <c r="M379" s="7">
        <v>0.34586744430160898</v>
      </c>
    </row>
    <row r="380" spans="1:13" x14ac:dyDescent="0.25">
      <c r="A380" s="7" t="str">
        <f t="shared" si="5"/>
        <v>7:34</v>
      </c>
      <c r="B380" s="7">
        <v>377</v>
      </c>
      <c r="C380" s="7">
        <v>34</v>
      </c>
      <c r="D380" s="7">
        <v>7</v>
      </c>
      <c r="E380" s="7">
        <v>0</v>
      </c>
      <c r="F380" s="7">
        <v>-2.4652233920805999</v>
      </c>
      <c r="G380" s="7">
        <v>0.314965927134643</v>
      </c>
      <c r="H380" s="7">
        <v>0.80758053689197695</v>
      </c>
      <c r="I380" s="7">
        <v>-0.486942863780644</v>
      </c>
      <c r="J380" s="7">
        <v>-0.21212347488139099</v>
      </c>
      <c r="K380" s="7">
        <v>0.14615472316559</v>
      </c>
      <c r="L380" s="7">
        <v>-2.0229819971845702</v>
      </c>
      <c r="M380" s="7">
        <v>0.39292641063857597</v>
      </c>
    </row>
    <row r="381" spans="1:13" x14ac:dyDescent="0.25">
      <c r="A381" s="7" t="str">
        <f t="shared" si="5"/>
        <v>7:8</v>
      </c>
      <c r="B381" s="7">
        <v>378</v>
      </c>
      <c r="C381" s="7">
        <v>8</v>
      </c>
      <c r="D381" s="7">
        <v>7</v>
      </c>
      <c r="E381" s="7">
        <v>0</v>
      </c>
      <c r="F381" s="7">
        <v>0.33282783245941899</v>
      </c>
      <c r="G381" s="7">
        <v>-0.29009140923334498</v>
      </c>
      <c r="H381" s="7">
        <v>0.94612712738261695</v>
      </c>
      <c r="I381" s="7">
        <v>0.101457868861177</v>
      </c>
      <c r="J381" s="7">
        <v>0.168161199789503</v>
      </c>
      <c r="K381" s="7">
        <v>0.325633108835927</v>
      </c>
      <c r="L381" s="7">
        <v>0.30743791293970402</v>
      </c>
      <c r="M381" s="7">
        <v>0.34635992990097803</v>
      </c>
    </row>
    <row r="382" spans="1:13" x14ac:dyDescent="0.25">
      <c r="A382" s="7" t="str">
        <f t="shared" si="5"/>
        <v>7:50</v>
      </c>
      <c r="B382" s="7">
        <v>379</v>
      </c>
      <c r="C382" s="7">
        <v>50</v>
      </c>
      <c r="D382" s="7">
        <v>7</v>
      </c>
      <c r="E382" s="7">
        <v>0</v>
      </c>
      <c r="F382" s="7">
        <v>-0.39268660755794899</v>
      </c>
      <c r="G382" s="7">
        <v>-1.05510621150896</v>
      </c>
      <c r="H382" s="7">
        <v>-7.2515861315413405E-2</v>
      </c>
      <c r="I382" s="7">
        <v>0.79319443055294203</v>
      </c>
      <c r="J382" s="7">
        <v>2.0128109733340298</v>
      </c>
      <c r="K382" s="7">
        <v>0.58549927943081903</v>
      </c>
      <c r="L382" s="7">
        <v>-0.70008454739923698</v>
      </c>
      <c r="M382" s="7">
        <v>0.35093845765104797</v>
      </c>
    </row>
    <row r="383" spans="1:13" x14ac:dyDescent="0.25">
      <c r="A383" s="7" t="str">
        <f t="shared" si="5"/>
        <v>7:4</v>
      </c>
      <c r="B383" s="7">
        <v>380</v>
      </c>
      <c r="C383" s="7">
        <v>4</v>
      </c>
      <c r="D383" s="7">
        <v>7</v>
      </c>
      <c r="E383" s="7">
        <v>0</v>
      </c>
      <c r="F383" s="7">
        <v>-1.7684585990724099E-2</v>
      </c>
      <c r="G383" s="7">
        <v>0.46775259659810597</v>
      </c>
      <c r="H383" s="7">
        <v>-1.5474777401277799</v>
      </c>
      <c r="I383" s="7">
        <v>-0.57544166973540301</v>
      </c>
      <c r="J383" s="7">
        <v>0.36441979980095401</v>
      </c>
      <c r="K383" s="7">
        <v>-0.26472820846397699</v>
      </c>
      <c r="L383" s="7">
        <v>-0.20667730605163101</v>
      </c>
      <c r="M383" s="7">
        <v>0.34635958054743399</v>
      </c>
    </row>
    <row r="384" spans="1:13" x14ac:dyDescent="0.25">
      <c r="A384" s="7" t="str">
        <f t="shared" si="5"/>
        <v>7:24</v>
      </c>
      <c r="B384" s="7">
        <v>381</v>
      </c>
      <c r="C384" s="7">
        <v>24</v>
      </c>
      <c r="D384" s="7">
        <v>7</v>
      </c>
      <c r="E384" s="7">
        <v>0</v>
      </c>
      <c r="F384" s="7">
        <v>-2.9198057579660399E-2</v>
      </c>
      <c r="G384" s="7">
        <v>-1.23883634640676</v>
      </c>
      <c r="H384" s="7">
        <v>-0.50289737268466095</v>
      </c>
      <c r="I384" s="7">
        <v>1.0533196242518701</v>
      </c>
      <c r="J384" s="7">
        <v>-1.1996687643853301</v>
      </c>
      <c r="K384" s="7">
        <v>-6.6799984755786697E-3</v>
      </c>
      <c r="L384" s="7">
        <v>-0.22282784971283001</v>
      </c>
      <c r="M384" s="7">
        <v>0.34643162340395101</v>
      </c>
    </row>
    <row r="385" spans="1:13" x14ac:dyDescent="0.25">
      <c r="A385" s="7" t="str">
        <f t="shared" si="5"/>
        <v>7:42</v>
      </c>
      <c r="B385" s="7">
        <v>382</v>
      </c>
      <c r="C385" s="7">
        <v>42</v>
      </c>
      <c r="D385" s="7">
        <v>7</v>
      </c>
      <c r="E385" s="7">
        <v>0</v>
      </c>
      <c r="F385" s="7">
        <v>1.2761315298492399</v>
      </c>
      <c r="G385" s="7">
        <v>1.5598084606012199</v>
      </c>
      <c r="H385" s="7">
        <v>0.75229991606865798</v>
      </c>
      <c r="I385" s="7">
        <v>-1.5649098255164999</v>
      </c>
      <c r="J385" s="7">
        <v>-2.7573798579492101</v>
      </c>
      <c r="K385" s="7">
        <v>-0.94672322753430305</v>
      </c>
      <c r="L385" s="7">
        <v>1.72266888713394</v>
      </c>
      <c r="M385" s="7">
        <v>0.36298789782711099</v>
      </c>
    </row>
    <row r="386" spans="1:13" x14ac:dyDescent="0.25">
      <c r="A386" s="7" t="str">
        <f t="shared" si="5"/>
        <v>7:40</v>
      </c>
      <c r="B386" s="7">
        <v>383</v>
      </c>
      <c r="C386" s="7">
        <v>40</v>
      </c>
      <c r="D386" s="7">
        <v>7</v>
      </c>
      <c r="E386" s="7">
        <v>0</v>
      </c>
      <c r="F386" s="7">
        <v>1.5822919869949199</v>
      </c>
      <c r="G386" s="7">
        <v>-0.26925277776878298</v>
      </c>
      <c r="H386" s="7">
        <v>-4.86051856405686E-2</v>
      </c>
      <c r="I386" s="7">
        <v>0.10682943368067201</v>
      </c>
      <c r="J386" s="7">
        <v>0.44204585484491699</v>
      </c>
      <c r="K386" s="7">
        <v>-6.5848565168716705E-2</v>
      </c>
      <c r="L386" s="7">
        <v>2.1152863687616201</v>
      </c>
      <c r="M386" s="7">
        <v>0.37408912910421299</v>
      </c>
    </row>
    <row r="387" spans="1:13" x14ac:dyDescent="0.25">
      <c r="A387" s="7" t="str">
        <f t="shared" si="5"/>
        <v>7:16</v>
      </c>
      <c r="B387" s="7">
        <v>384</v>
      </c>
      <c r="C387" s="7">
        <v>16</v>
      </c>
      <c r="D387" s="7">
        <v>7</v>
      </c>
      <c r="E387" s="7">
        <v>0</v>
      </c>
      <c r="F387" s="7">
        <v>0.231751701486477</v>
      </c>
      <c r="G387" s="7">
        <v>5.3483048078938403E-2</v>
      </c>
      <c r="H387" s="7">
        <v>0.23935207370287101</v>
      </c>
      <c r="I387" s="7">
        <v>4.4392014936480602E-2</v>
      </c>
      <c r="J387" s="7">
        <v>0.22714169687906099</v>
      </c>
      <c r="K387" s="7">
        <v>0.98804059871244398</v>
      </c>
      <c r="L387" s="7">
        <v>0.15538847568505601</v>
      </c>
      <c r="M387" s="7">
        <v>0.34593050568962602</v>
      </c>
    </row>
    <row r="388" spans="1:13" x14ac:dyDescent="0.25">
      <c r="A388" s="7" t="str">
        <f t="shared" ref="A388:A418" si="6">D388 &amp; ":" &amp;C388</f>
        <v>7:19</v>
      </c>
      <c r="B388" s="7">
        <v>385</v>
      </c>
      <c r="C388" s="7">
        <v>19</v>
      </c>
      <c r="D388" s="7">
        <v>7</v>
      </c>
      <c r="E388" s="7">
        <v>0</v>
      </c>
      <c r="F388" s="7">
        <v>0.24844246720947599</v>
      </c>
      <c r="G388" s="7">
        <v>-1.5076183640545</v>
      </c>
      <c r="H388" s="7">
        <v>0.20810451401817801</v>
      </c>
      <c r="I388" s="7">
        <v>-1.60806605037607</v>
      </c>
      <c r="J388" s="7">
        <v>0.18869497124409201</v>
      </c>
      <c r="K388" s="7">
        <v>-0.59122153675956102</v>
      </c>
      <c r="L388" s="7">
        <v>0.180324237453174</v>
      </c>
      <c r="M388" s="7">
        <v>0.34597817431363997</v>
      </c>
    </row>
    <row r="389" spans="1:13" x14ac:dyDescent="0.25">
      <c r="A389" s="7" t="str">
        <f t="shared" si="6"/>
        <v>7:38</v>
      </c>
      <c r="B389" s="7">
        <v>386</v>
      </c>
      <c r="C389" s="7">
        <v>38</v>
      </c>
      <c r="D389" s="7">
        <v>7</v>
      </c>
      <c r="E389" s="7">
        <v>0</v>
      </c>
      <c r="F389" s="7">
        <v>0.23312019396974901</v>
      </c>
      <c r="G389" s="7">
        <v>-7.4513209467641395E-2</v>
      </c>
      <c r="H389" s="7">
        <v>0.23679005520361299</v>
      </c>
      <c r="I389" s="7">
        <v>-9.1094665473099801E-2</v>
      </c>
      <c r="J389" s="7">
        <v>0.22398941160281399</v>
      </c>
      <c r="K389" s="7">
        <v>0.91023543374299498</v>
      </c>
      <c r="L389" s="7">
        <v>0.15743018726135199</v>
      </c>
      <c r="M389" s="7">
        <v>0.34593406215240902</v>
      </c>
    </row>
    <row r="390" spans="1:13" x14ac:dyDescent="0.25">
      <c r="A390" s="7" t="str">
        <f t="shared" si="6"/>
        <v>7:22</v>
      </c>
      <c r="B390" s="7">
        <v>387</v>
      </c>
      <c r="C390" s="7">
        <v>22</v>
      </c>
      <c r="D390" s="7">
        <v>7</v>
      </c>
      <c r="E390" s="7">
        <v>0</v>
      </c>
      <c r="F390" s="7">
        <v>-0.18273522544711299</v>
      </c>
      <c r="G390" s="7">
        <v>-1.9203248660666601</v>
      </c>
      <c r="H390" s="7">
        <v>-0.93584289635415896</v>
      </c>
      <c r="I390" s="7">
        <v>1.7231553214386499</v>
      </c>
      <c r="J390" s="7">
        <v>-2.0329483515336602</v>
      </c>
      <c r="K390" s="7">
        <v>-0.63605205603507597</v>
      </c>
      <c r="L390" s="7">
        <v>-0.43252847668494998</v>
      </c>
      <c r="M390" s="7">
        <v>0.34782353034128999</v>
      </c>
    </row>
    <row r="391" spans="1:13" x14ac:dyDescent="0.25">
      <c r="A391" s="7" t="str">
        <f t="shared" si="6"/>
        <v>7:46</v>
      </c>
      <c r="B391" s="7">
        <v>388</v>
      </c>
      <c r="C391" s="7">
        <v>46</v>
      </c>
      <c r="D391" s="7">
        <v>7</v>
      </c>
      <c r="E391" s="7">
        <v>0</v>
      </c>
      <c r="F391" s="7">
        <v>0.441722461145649</v>
      </c>
      <c r="G391" s="7">
        <v>0.25235112454613201</v>
      </c>
      <c r="H391" s="7">
        <v>0.339892027376622</v>
      </c>
      <c r="I391" s="7">
        <v>-0.385857697481781</v>
      </c>
      <c r="J391" s="7">
        <v>-0.372284442307592</v>
      </c>
      <c r="K391" s="7">
        <v>0.94499570873984595</v>
      </c>
      <c r="L391" s="7">
        <v>0.473539943145876</v>
      </c>
      <c r="M391" s="7">
        <v>0.34718475839509899</v>
      </c>
    </row>
    <row r="392" spans="1:13" x14ac:dyDescent="0.25">
      <c r="A392" s="7" t="str">
        <f t="shared" si="6"/>
        <v>7:25</v>
      </c>
      <c r="B392" s="7">
        <v>389</v>
      </c>
      <c r="C392" s="7">
        <v>25</v>
      </c>
      <c r="D392" s="7">
        <v>7</v>
      </c>
      <c r="E392" s="7">
        <v>0</v>
      </c>
      <c r="F392" s="7">
        <v>4.7570527217712502E-2</v>
      </c>
      <c r="G392" s="7">
        <v>-0.89809208274343699</v>
      </c>
      <c r="H392" s="7">
        <v>-0.286424608414593</v>
      </c>
      <c r="I392" s="7">
        <v>0.71840177189066201</v>
      </c>
      <c r="J392" s="7">
        <v>-0.78302896612397299</v>
      </c>
      <c r="K392" s="7">
        <v>0.31849302778264499</v>
      </c>
      <c r="L392" s="7">
        <v>-0.114116842012048</v>
      </c>
      <c r="M392" s="7">
        <v>0.34603831423777398</v>
      </c>
    </row>
    <row r="393" spans="1:13" x14ac:dyDescent="0.25">
      <c r="A393" s="7" t="str">
        <f t="shared" si="6"/>
        <v>7:39</v>
      </c>
      <c r="B393" s="7">
        <v>390</v>
      </c>
      <c r="C393" s="7">
        <v>39</v>
      </c>
      <c r="D393" s="7">
        <v>7</v>
      </c>
      <c r="E393" s="7">
        <v>0</v>
      </c>
      <c r="F393" s="7">
        <v>0.90770609048233797</v>
      </c>
      <c r="G393" s="7">
        <v>-0.17188299361821199</v>
      </c>
      <c r="H393" s="7">
        <v>9.4092434781522502E-2</v>
      </c>
      <c r="I393" s="7">
        <v>7.8673841037863491E-3</v>
      </c>
      <c r="J393" s="7">
        <v>0.33301763322386602</v>
      </c>
      <c r="K393" s="7">
        <v>0.60158038541591796</v>
      </c>
      <c r="L393" s="7">
        <v>1.1889804427383399</v>
      </c>
      <c r="M393" s="7">
        <v>0.35417386453175498</v>
      </c>
    </row>
    <row r="394" spans="1:13" x14ac:dyDescent="0.25">
      <c r="A394" s="7" t="str">
        <f t="shared" si="6"/>
        <v>7:43</v>
      </c>
      <c r="B394" s="7">
        <v>391</v>
      </c>
      <c r="C394" s="7">
        <v>43</v>
      </c>
      <c r="D394" s="7">
        <v>7</v>
      </c>
      <c r="E394" s="7">
        <v>0</v>
      </c>
      <c r="F394" s="7">
        <v>1.0675292626733499</v>
      </c>
      <c r="G394" s="7">
        <v>1.2329441265874499</v>
      </c>
      <c r="H394" s="7">
        <v>0.64919794389565</v>
      </c>
      <c r="I394" s="7">
        <v>-1.2701467935078199</v>
      </c>
      <c r="J394" s="7">
        <v>-2.1611060040388099</v>
      </c>
      <c r="K394" s="7">
        <v>-0.31112071942849401</v>
      </c>
      <c r="L394" s="7">
        <v>1.42665061933214</v>
      </c>
      <c r="M394" s="7">
        <v>0.35761214578669298</v>
      </c>
    </row>
    <row r="395" spans="1:13" x14ac:dyDescent="0.25">
      <c r="A395" s="7" t="str">
        <f t="shared" si="6"/>
        <v>7:20</v>
      </c>
      <c r="B395" s="7">
        <v>392</v>
      </c>
      <c r="C395" s="7">
        <v>20</v>
      </c>
      <c r="D395" s="7">
        <v>7</v>
      </c>
      <c r="E395" s="7">
        <v>0</v>
      </c>
      <c r="F395" s="7">
        <v>0.253956574622</v>
      </c>
      <c r="G395" s="7">
        <v>-2.0233574865853301</v>
      </c>
      <c r="H395" s="7">
        <v>0.19778129677696801</v>
      </c>
      <c r="I395" s="7">
        <v>-2.1539865562441598</v>
      </c>
      <c r="J395" s="7">
        <v>0.17599337454508901</v>
      </c>
      <c r="K395" s="7">
        <v>-1.1115278338119401</v>
      </c>
      <c r="L395" s="7">
        <v>0.188578283055472</v>
      </c>
      <c r="M395" s="7">
        <v>0.345995970993286</v>
      </c>
    </row>
    <row r="396" spans="1:13" x14ac:dyDescent="0.25">
      <c r="A396" s="7" t="str">
        <f t="shared" si="6"/>
        <v>7:48</v>
      </c>
      <c r="B396" s="7">
        <v>393</v>
      </c>
      <c r="C396" s="7">
        <v>48</v>
      </c>
      <c r="D396" s="7">
        <v>7</v>
      </c>
      <c r="E396" s="7">
        <v>0</v>
      </c>
      <c r="F396" s="7">
        <v>2.45179267938508E-2</v>
      </c>
      <c r="G396" s="7">
        <v>-0.40137754348141302</v>
      </c>
      <c r="H396" s="7">
        <v>0.133688083030604</v>
      </c>
      <c r="I396" s="7">
        <v>0.20366836653557899</v>
      </c>
      <c r="J396" s="7">
        <v>0.82026326551321804</v>
      </c>
      <c r="K396" s="7">
        <v>0.80453642997870101</v>
      </c>
      <c r="L396" s="7">
        <v>-0.14700969133488601</v>
      </c>
      <c r="M396" s="7">
        <v>0.346134858632139</v>
      </c>
    </row>
    <row r="397" spans="1:13" x14ac:dyDescent="0.25">
      <c r="A397" s="7" t="str">
        <f t="shared" si="6"/>
        <v>7:1</v>
      </c>
      <c r="B397" s="7">
        <v>394</v>
      </c>
      <c r="C397" s="7">
        <v>1</v>
      </c>
      <c r="D397" s="7">
        <v>7</v>
      </c>
      <c r="E397" s="7">
        <v>0</v>
      </c>
      <c r="F397" s="7">
        <v>-0.19294079521579499</v>
      </c>
      <c r="G397" s="7">
        <v>0.84667459951383095</v>
      </c>
      <c r="H397" s="7">
        <v>-2.7942801738829801</v>
      </c>
      <c r="I397" s="7">
        <v>-0.91389143903369496</v>
      </c>
      <c r="J397" s="7">
        <v>0.46254909980667902</v>
      </c>
      <c r="K397" s="7">
        <v>-2.1657186980987002</v>
      </c>
      <c r="L397" s="7">
        <v>-0.44606995837193603</v>
      </c>
      <c r="M397" s="7">
        <v>0.34794377685169797</v>
      </c>
    </row>
    <row r="398" spans="1:13" x14ac:dyDescent="0.25">
      <c r="A398" s="7" t="str">
        <f t="shared" si="6"/>
        <v>7:49</v>
      </c>
      <c r="B398" s="7">
        <v>395</v>
      </c>
      <c r="C398" s="7">
        <v>49</v>
      </c>
      <c r="D398" s="7">
        <v>7</v>
      </c>
      <c r="E398" s="7">
        <v>0</v>
      </c>
      <c r="F398" s="7">
        <v>-0.18408434038204899</v>
      </c>
      <c r="G398" s="7">
        <v>-0.72824187749518698</v>
      </c>
      <c r="H398" s="7">
        <v>3.0586110857595699E-2</v>
      </c>
      <c r="I398" s="7">
        <v>0.498431398544261</v>
      </c>
      <c r="J398" s="7">
        <v>1.41653711942362</v>
      </c>
      <c r="K398" s="7">
        <v>0.69041916345916998</v>
      </c>
      <c r="L398" s="7">
        <v>-0.43432155761684399</v>
      </c>
      <c r="M398" s="7">
        <v>0.347839233447087</v>
      </c>
    </row>
    <row r="399" spans="1:13" x14ac:dyDescent="0.25">
      <c r="A399" s="7" t="str">
        <f t="shared" si="6"/>
        <v>7:3</v>
      </c>
      <c r="B399" s="7">
        <v>396</v>
      </c>
      <c r="C399" s="7">
        <v>3</v>
      </c>
      <c r="D399" s="7">
        <v>7</v>
      </c>
      <c r="E399" s="7">
        <v>0</v>
      </c>
      <c r="F399" s="7">
        <v>-0.105312689617443</v>
      </c>
      <c r="G399" s="7">
        <v>0.65721359592453299</v>
      </c>
      <c r="H399" s="7">
        <v>-2.1708789499921202</v>
      </c>
      <c r="I399" s="7">
        <v>-0.74466655248076896</v>
      </c>
      <c r="J399" s="7">
        <v>0.41348444925184002</v>
      </c>
      <c r="K399" s="7">
        <v>-1.2402086759606501</v>
      </c>
      <c r="L399" s="7">
        <v>-0.32814631205234102</v>
      </c>
      <c r="M399" s="7">
        <v>0.34702247192898</v>
      </c>
    </row>
    <row r="400" spans="1:13" x14ac:dyDescent="0.25">
      <c r="A400" s="7" t="str">
        <f t="shared" si="6"/>
        <v>7:14</v>
      </c>
      <c r="B400" s="7">
        <v>397</v>
      </c>
      <c r="C400" s="7">
        <v>14</v>
      </c>
      <c r="D400" s="7">
        <v>7</v>
      </c>
      <c r="E400" s="7">
        <v>0</v>
      </c>
      <c r="F400" s="7">
        <v>0.22049933141085101</v>
      </c>
      <c r="G400" s="7">
        <v>1.1059267230088901</v>
      </c>
      <c r="H400" s="7">
        <v>0.260418159667273</v>
      </c>
      <c r="I400" s="7">
        <v>1.15842536690716</v>
      </c>
      <c r="J400" s="7">
        <v>0.25306122581023599</v>
      </c>
      <c r="K400" s="7">
        <v>-6.500899294918E-2</v>
      </c>
      <c r="L400" s="7">
        <v>0.13861996194495699</v>
      </c>
      <c r="M400" s="7">
        <v>0.34590365621962899</v>
      </c>
    </row>
    <row r="401" spans="1:13" x14ac:dyDescent="0.25">
      <c r="A401" s="7" t="str">
        <f t="shared" si="6"/>
        <v>7:12</v>
      </c>
      <c r="B401" s="7">
        <v>398</v>
      </c>
      <c r="C401" s="7">
        <v>12</v>
      </c>
      <c r="D401" s="7">
        <v>7</v>
      </c>
      <c r="E401" s="7">
        <v>0</v>
      </c>
      <c r="F401" s="7">
        <v>0.20914508105099899</v>
      </c>
      <c r="G401" s="7">
        <v>2.1678993469525301</v>
      </c>
      <c r="H401" s="7">
        <v>0.28167498045564099</v>
      </c>
      <c r="I401" s="7">
        <v>2.2825453080828901</v>
      </c>
      <c r="J401" s="7">
        <v>0.27921543320974801</v>
      </c>
      <c r="K401" s="7">
        <v>-1.68393635427319</v>
      </c>
      <c r="L401" s="7">
        <v>0.121735301744783</v>
      </c>
      <c r="M401" s="7">
        <v>0.34588090394420701</v>
      </c>
    </row>
    <row r="402" spans="1:13" x14ac:dyDescent="0.25">
      <c r="A402" s="7" t="str">
        <f t="shared" si="6"/>
        <v>7:30</v>
      </c>
      <c r="B402" s="7">
        <v>399</v>
      </c>
      <c r="C402" s="7">
        <v>30</v>
      </c>
      <c r="D402" s="7">
        <v>7</v>
      </c>
      <c r="E402" s="7">
        <v>0</v>
      </c>
      <c r="F402" s="7">
        <v>0.35464486295261899</v>
      </c>
      <c r="G402" s="7">
        <v>0.46488495657636503</v>
      </c>
      <c r="H402" s="7">
        <v>0.57946643892440297</v>
      </c>
      <c r="I402" s="7">
        <v>-0.62126962248289497</v>
      </c>
      <c r="J402" s="7">
        <v>0.88353020817269101</v>
      </c>
      <c r="K402" s="7">
        <v>0.66239007297836905</v>
      </c>
      <c r="L402" s="7">
        <v>0.340553156559595</v>
      </c>
      <c r="M402" s="7">
        <v>0.34649595608242401</v>
      </c>
    </row>
    <row r="403" spans="1:13" x14ac:dyDescent="0.25">
      <c r="A403" s="7" t="str">
        <f t="shared" si="6"/>
        <v>7:6</v>
      </c>
      <c r="B403" s="7">
        <v>400</v>
      </c>
      <c r="C403" s="7">
        <v>6</v>
      </c>
      <c r="D403" s="7">
        <v>7</v>
      </c>
      <c r="E403" s="7">
        <v>0</v>
      </c>
      <c r="F403" s="7">
        <v>0.15757162323434701</v>
      </c>
      <c r="G403" s="7">
        <v>8.8830593682380193E-2</v>
      </c>
      <c r="H403" s="7">
        <v>-0.300675306372583</v>
      </c>
      <c r="I403" s="7">
        <v>-0.23699190043711299</v>
      </c>
      <c r="J403" s="7">
        <v>0.26629049979522901</v>
      </c>
      <c r="K403" s="7">
        <v>1.11202015918178</v>
      </c>
      <c r="L403" s="7">
        <v>4.5518325945591798E-2</v>
      </c>
      <c r="M403" s="7">
        <v>0.345832937385529</v>
      </c>
    </row>
    <row r="404" spans="1:13" x14ac:dyDescent="0.25">
      <c r="A404" s="7" t="str">
        <f t="shared" si="6"/>
        <v>7:41</v>
      </c>
      <c r="B404" s="7">
        <v>401</v>
      </c>
      <c r="C404" s="7">
        <v>41</v>
      </c>
      <c r="D404" s="7">
        <v>7</v>
      </c>
      <c r="E404" s="7">
        <v>0</v>
      </c>
      <c r="F404" s="7">
        <v>2.2568778835075101</v>
      </c>
      <c r="G404" s="7">
        <v>-0.366622561919354</v>
      </c>
      <c r="H404" s="7">
        <v>-0.19130280606265901</v>
      </c>
      <c r="I404" s="7">
        <v>0.205791483257558</v>
      </c>
      <c r="J404" s="7">
        <v>0.55107407646596895</v>
      </c>
      <c r="K404" s="7">
        <v>0.184929066938291</v>
      </c>
      <c r="L404" s="7">
        <v>2.72973044711466</v>
      </c>
      <c r="M404" s="7">
        <v>0.43706857652181902</v>
      </c>
    </row>
    <row r="405" spans="1:13" x14ac:dyDescent="0.25">
      <c r="A405" s="7" t="str">
        <f t="shared" si="6"/>
        <v>7:35</v>
      </c>
      <c r="B405" s="7">
        <v>402</v>
      </c>
      <c r="C405" s="7">
        <v>35</v>
      </c>
      <c r="D405" s="7">
        <v>7</v>
      </c>
      <c r="E405" s="7">
        <v>0</v>
      </c>
      <c r="F405" s="7">
        <v>-1.79063749556801</v>
      </c>
      <c r="G405" s="7">
        <v>0.21759614298407201</v>
      </c>
      <c r="H405" s="7">
        <v>0.66488291646988595</v>
      </c>
      <c r="I405" s="7">
        <v>-0.38798081420375802</v>
      </c>
      <c r="J405" s="7">
        <v>-0.103095253260339</v>
      </c>
      <c r="K405" s="7">
        <v>0.50886796696932901</v>
      </c>
      <c r="L405" s="7">
        <v>-1.81374085981306</v>
      </c>
      <c r="M405" s="7">
        <v>0.38516908809601402</v>
      </c>
    </row>
    <row r="406" spans="1:13" x14ac:dyDescent="0.25">
      <c r="A406" s="7" t="str">
        <f t="shared" si="6"/>
        <v>7:47</v>
      </c>
      <c r="B406" s="7">
        <v>403</v>
      </c>
      <c r="C406" s="7">
        <v>47</v>
      </c>
      <c r="D406" s="7">
        <v>7</v>
      </c>
      <c r="E406" s="7">
        <v>0</v>
      </c>
      <c r="F406" s="7">
        <v>0.23312019396974901</v>
      </c>
      <c r="G406" s="7">
        <v>-7.4513209467641395E-2</v>
      </c>
      <c r="H406" s="7">
        <v>0.23679005520361299</v>
      </c>
      <c r="I406" s="7">
        <v>-9.1094665473099801E-2</v>
      </c>
      <c r="J406" s="7">
        <v>0.22398941160281399</v>
      </c>
      <c r="K406" s="7">
        <v>0.91023543374299498</v>
      </c>
      <c r="L406" s="7">
        <v>0.15743018726135199</v>
      </c>
      <c r="M406" s="7">
        <v>0.34593406215240902</v>
      </c>
    </row>
    <row r="407" spans="1:13" x14ac:dyDescent="0.25">
      <c r="A407" s="7" t="str">
        <f t="shared" si="6"/>
        <v>7:10</v>
      </c>
      <c r="B407" s="7">
        <v>404</v>
      </c>
      <c r="C407" s="7">
        <v>10</v>
      </c>
      <c r="D407" s="7">
        <v>7</v>
      </c>
      <c r="E407" s="7">
        <v>0</v>
      </c>
      <c r="F407" s="7">
        <v>0.50808404168448995</v>
      </c>
      <c r="G407" s="7">
        <v>-0.66901341214907095</v>
      </c>
      <c r="H407" s="7">
        <v>2.1929295611378099</v>
      </c>
      <c r="I407" s="7">
        <v>0.43990763815946798</v>
      </c>
      <c r="J407" s="7">
        <v>7.0031899783778606E-2</v>
      </c>
      <c r="K407" s="7">
        <v>-0.78941811550499397</v>
      </c>
      <c r="L407" s="7">
        <v>0.57554989778702303</v>
      </c>
      <c r="M407" s="7">
        <v>0.34785866841964302</v>
      </c>
    </row>
    <row r="408" spans="1:13" x14ac:dyDescent="0.25">
      <c r="A408" s="7" t="str">
        <f t="shared" si="6"/>
        <v>7:13</v>
      </c>
      <c r="B408" s="7">
        <v>405</v>
      </c>
      <c r="C408" s="7">
        <v>13</v>
      </c>
      <c r="D408" s="7">
        <v>7</v>
      </c>
      <c r="E408" s="7">
        <v>0</v>
      </c>
      <c r="F408" s="7">
        <v>0.214835011111255</v>
      </c>
      <c r="G408" s="7">
        <v>1.6357153837107099</v>
      </c>
      <c r="H408" s="7">
        <v>0.27102259744875601</v>
      </c>
      <c r="I408" s="7">
        <v>1.7192175989066401</v>
      </c>
      <c r="J408" s="7">
        <v>0.26610883381584499</v>
      </c>
      <c r="K408" s="7">
        <v>-0.93466022292356299</v>
      </c>
      <c r="L408" s="7">
        <v>0.130192135129124</v>
      </c>
      <c r="M408" s="7">
        <v>0.34589175951886802</v>
      </c>
    </row>
    <row r="409" spans="1:13" x14ac:dyDescent="0.25">
      <c r="A409" s="7" t="str">
        <f t="shared" si="6"/>
        <v>7:45</v>
      </c>
      <c r="B409" s="7">
        <v>406</v>
      </c>
      <c r="C409" s="7">
        <v>45</v>
      </c>
      <c r="D409" s="7">
        <v>7</v>
      </c>
      <c r="E409" s="7">
        <v>0</v>
      </c>
      <c r="F409" s="7">
        <v>0.65032472832154897</v>
      </c>
      <c r="G409" s="7">
        <v>0.57921545855990597</v>
      </c>
      <c r="H409" s="7">
        <v>0.44299399954963198</v>
      </c>
      <c r="I409" s="7">
        <v>-0.68062072949046204</v>
      </c>
      <c r="J409" s="7">
        <v>-0.96855829621799905</v>
      </c>
      <c r="K409" s="7">
        <v>0.77727630939882497</v>
      </c>
      <c r="L409" s="7">
        <v>0.79504133605418603</v>
      </c>
      <c r="M409" s="7">
        <v>0.34969617999087899</v>
      </c>
    </row>
    <row r="410" spans="1:13" x14ac:dyDescent="0.25">
      <c r="A410" s="7" t="str">
        <f t="shared" si="6"/>
        <v>7:36</v>
      </c>
      <c r="B410" s="7">
        <v>407</v>
      </c>
      <c r="C410" s="7">
        <v>36</v>
      </c>
      <c r="D410" s="7">
        <v>7</v>
      </c>
      <c r="E410" s="7">
        <v>0</v>
      </c>
      <c r="F410" s="7">
        <v>-1.1160515990554201</v>
      </c>
      <c r="G410" s="7">
        <v>0.1202263588335</v>
      </c>
      <c r="H410" s="7">
        <v>0.52218529604779496</v>
      </c>
      <c r="I410" s="7">
        <v>-0.28901876462687198</v>
      </c>
      <c r="J410" s="7">
        <v>5.93296836071152E-3</v>
      </c>
      <c r="K410" s="7">
        <v>0.81426986784891398</v>
      </c>
      <c r="L410" s="7">
        <v>-1.42013712549632</v>
      </c>
      <c r="M410" s="7">
        <v>0.36849046850741002</v>
      </c>
    </row>
    <row r="411" spans="1:13" x14ac:dyDescent="0.25">
      <c r="A411" s="7" t="str">
        <f t="shared" si="6"/>
        <v>7:29</v>
      </c>
      <c r="B411" s="7">
        <v>408</v>
      </c>
      <c r="C411" s="7">
        <v>29</v>
      </c>
      <c r="D411" s="7">
        <v>7</v>
      </c>
      <c r="E411" s="7">
        <v>0</v>
      </c>
      <c r="F411" s="7">
        <v>0.27787627815524502</v>
      </c>
      <c r="G411" s="7">
        <v>0.12414069291304</v>
      </c>
      <c r="H411" s="7">
        <v>0.36299367465433502</v>
      </c>
      <c r="I411" s="7">
        <v>-0.28635177012167901</v>
      </c>
      <c r="J411" s="7">
        <v>0.46689040991132602</v>
      </c>
      <c r="K411" s="7">
        <v>0.91613670973789096</v>
      </c>
      <c r="L411" s="7">
        <v>0.22447229574056601</v>
      </c>
      <c r="M411" s="7">
        <v>0.34608486183995801</v>
      </c>
    </row>
    <row r="412" spans="1:13" x14ac:dyDescent="0.25">
      <c r="A412" s="7" t="str">
        <f t="shared" si="6"/>
        <v>7:18</v>
      </c>
      <c r="B412" s="7">
        <v>409</v>
      </c>
      <c r="C412" s="7">
        <v>18</v>
      </c>
      <c r="D412" s="7">
        <v>7</v>
      </c>
      <c r="E412" s="7">
        <v>0</v>
      </c>
      <c r="F412" s="7">
        <v>0.242903681300316</v>
      </c>
      <c r="G412" s="7">
        <v>-0.98957104089421899</v>
      </c>
      <c r="H412" s="7">
        <v>0.21847393302204901</v>
      </c>
      <c r="I412" s="7">
        <v>-1.0597022665012601</v>
      </c>
      <c r="J412" s="7">
        <v>0.20145341418999499</v>
      </c>
      <c r="K412" s="7">
        <v>-2.8774339041477401E-2</v>
      </c>
      <c r="L412" s="7">
        <v>0.17204120034522299</v>
      </c>
      <c r="M412" s="7">
        <v>0.34596132042168598</v>
      </c>
    </row>
    <row r="413" spans="1:13" x14ac:dyDescent="0.25">
      <c r="A413" s="7" t="str">
        <f t="shared" si="6"/>
        <v>7:31</v>
      </c>
      <c r="B413" s="7">
        <v>410</v>
      </c>
      <c r="C413" s="7">
        <v>31</v>
      </c>
      <c r="D413" s="7">
        <v>7</v>
      </c>
      <c r="E413" s="7">
        <v>0</v>
      </c>
      <c r="F413" s="7">
        <v>0.43141344602269799</v>
      </c>
      <c r="G413" s="7">
        <v>0.80562921257294196</v>
      </c>
      <c r="H413" s="7">
        <v>0.79593919832383297</v>
      </c>
      <c r="I413" s="7">
        <v>-0.95618746730845805</v>
      </c>
      <c r="J413" s="7">
        <v>1.3001699970596501</v>
      </c>
      <c r="K413" s="7">
        <v>7.0168268852930898E-2</v>
      </c>
      <c r="L413" s="7">
        <v>0.45773705201822901</v>
      </c>
      <c r="M413" s="7">
        <v>0.34709136143477998</v>
      </c>
    </row>
    <row r="414" spans="1:13" x14ac:dyDescent="0.25">
      <c r="A414" s="7" t="str">
        <f t="shared" si="6"/>
        <v>7:5</v>
      </c>
      <c r="B414" s="7">
        <v>411</v>
      </c>
      <c r="C414" s="7">
        <v>5</v>
      </c>
      <c r="D414" s="7">
        <v>7</v>
      </c>
      <c r="E414" s="7">
        <v>0</v>
      </c>
      <c r="F414" s="7">
        <v>6.9943519607627805E-2</v>
      </c>
      <c r="G414" s="7">
        <v>0.27829159300880602</v>
      </c>
      <c r="H414" s="7">
        <v>-0.924076516236919</v>
      </c>
      <c r="I414" s="7">
        <v>-0.406216783182478</v>
      </c>
      <c r="J414" s="7">
        <v>0.31535514924611402</v>
      </c>
      <c r="K414" s="7">
        <v>0.66796131745370801</v>
      </c>
      <c r="L414" s="7">
        <v>-8.1999121510838394E-2</v>
      </c>
      <c r="M414" s="7">
        <v>0.34596236211002002</v>
      </c>
    </row>
    <row r="415" spans="1:13" x14ac:dyDescent="0.25">
      <c r="A415" s="7" t="str">
        <f t="shared" si="6"/>
        <v>7:33</v>
      </c>
      <c r="B415" s="7">
        <v>412</v>
      </c>
      <c r="C415" s="7">
        <v>33</v>
      </c>
      <c r="D415" s="7">
        <v>7</v>
      </c>
      <c r="E415" s="7">
        <v>0</v>
      </c>
      <c r="F415" s="7">
        <v>-3.1398092885931899</v>
      </c>
      <c r="G415" s="7">
        <v>0.41233571128521401</v>
      </c>
      <c r="H415" s="7">
        <v>0.95027815731406795</v>
      </c>
      <c r="I415" s="7">
        <v>-0.58590491335753003</v>
      </c>
      <c r="J415" s="7">
        <v>-0.32115169650244202</v>
      </c>
      <c r="K415" s="7">
        <v>-0.13434299447133199</v>
      </c>
      <c r="L415" s="7">
        <v>-2.1494769663936202</v>
      </c>
      <c r="M415" s="7">
        <v>0.39550062211399001</v>
      </c>
    </row>
    <row r="416" spans="1:13" x14ac:dyDescent="0.25">
      <c r="A416" s="7" t="str">
        <f t="shared" si="6"/>
        <v>7:28</v>
      </c>
      <c r="B416" s="7">
        <v>413</v>
      </c>
      <c r="C416" s="7">
        <v>28</v>
      </c>
      <c r="D416" s="7">
        <v>7</v>
      </c>
      <c r="E416" s="7">
        <v>0</v>
      </c>
      <c r="F416" s="7">
        <v>0.233120465154772</v>
      </c>
      <c r="G416" s="7">
        <v>-7.4512005788545499E-2</v>
      </c>
      <c r="H416" s="7">
        <v>0.23679081989364301</v>
      </c>
      <c r="I416" s="7">
        <v>-9.1095848570398E-2</v>
      </c>
      <c r="J416" s="7">
        <v>0.22399088338288201</v>
      </c>
      <c r="K416" s="7">
        <v>0.91021486940400198</v>
      </c>
      <c r="L416" s="7">
        <v>0.157430591903814</v>
      </c>
      <c r="M416" s="7">
        <v>0.34593406286341399</v>
      </c>
    </row>
    <row r="417" spans="1:13" x14ac:dyDescent="0.25">
      <c r="A417" s="7" t="str">
        <f t="shared" si="6"/>
        <v>7:15</v>
      </c>
      <c r="B417" s="7">
        <v>414</v>
      </c>
      <c r="C417" s="7">
        <v>15</v>
      </c>
      <c r="D417" s="7">
        <v>7</v>
      </c>
      <c r="E417" s="7">
        <v>0</v>
      </c>
      <c r="F417" s="7">
        <v>0.22613813507618899</v>
      </c>
      <c r="G417" s="7">
        <v>0.57852465465602698</v>
      </c>
      <c r="H417" s="7">
        <v>0.24986149276491901</v>
      </c>
      <c r="I417" s="7">
        <v>0.60015939216745295</v>
      </c>
      <c r="J417" s="7">
        <v>0.24007239467878</v>
      </c>
      <c r="K417" s="7">
        <v>0.80310479355850695</v>
      </c>
      <c r="L417" s="7">
        <v>0.14701868172458801</v>
      </c>
      <c r="M417" s="7">
        <v>0.34591657706846302</v>
      </c>
    </row>
    <row r="418" spans="1:13" x14ac:dyDescent="0.25">
      <c r="A418" s="7" t="str">
        <f t="shared" si="6"/>
        <v>7:21</v>
      </c>
      <c r="B418" s="7">
        <v>415</v>
      </c>
      <c r="C418" s="7">
        <v>21</v>
      </c>
      <c r="D418" s="7">
        <v>7</v>
      </c>
      <c r="E418" s="7">
        <v>0</v>
      </c>
      <c r="F418" s="7">
        <v>-0.25950380851719301</v>
      </c>
      <c r="G418" s="7">
        <v>-2.2610691220632302</v>
      </c>
      <c r="H418" s="7">
        <v>-1.1523156557535901</v>
      </c>
      <c r="I418" s="7">
        <v>2.05807316626422</v>
      </c>
      <c r="J418" s="7">
        <v>-2.4495881404206301</v>
      </c>
      <c r="K418" s="7">
        <v>-0.92449925542710598</v>
      </c>
      <c r="L418" s="7">
        <v>-0.53309029239996097</v>
      </c>
      <c r="M418" s="7">
        <v>0.34880907011163498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8"/>
  <sheetViews>
    <sheetView workbookViewId="0">
      <selection sqref="A1:A1048576"/>
    </sheetView>
  </sheetViews>
  <sheetFormatPr defaultRowHeight="15" x14ac:dyDescent="0.25"/>
  <cols>
    <col min="1" max="1" width="9.140625" style="7"/>
    <col min="2" max="2" width="4" style="7" bestFit="1" customWidth="1"/>
    <col min="3" max="3" width="6" style="7" bestFit="1" customWidth="1"/>
    <col min="4" max="4" width="5" style="7" bestFit="1" customWidth="1"/>
    <col min="5" max="5" width="4.85546875" style="7" bestFit="1" customWidth="1"/>
    <col min="6" max="11" width="12.7109375" style="7" bestFit="1" customWidth="1"/>
    <col min="12" max="12" width="15.5703125" style="7" bestFit="1" customWidth="1"/>
    <col min="13" max="13" width="13.42578125" style="7" bestFit="1" customWidth="1"/>
    <col min="14" max="14" width="9.140625" style="7"/>
    <col min="15" max="15" width="2" style="7" customWidth="1"/>
    <col min="16" max="16" width="5" style="7" customWidth="1"/>
    <col min="17" max="17" width="4.85546875" style="7" customWidth="1"/>
    <col min="18" max="22" width="12" style="7" bestFit="1" customWidth="1"/>
    <col min="23" max="23" width="9.140625" style="7"/>
    <col min="24" max="24" width="2" style="7" customWidth="1"/>
    <col min="25" max="25" width="5" style="7" customWidth="1"/>
    <col min="26" max="26" width="4.85546875" style="7" customWidth="1"/>
    <col min="27" max="27" width="12.7109375" style="7" bestFit="1" customWidth="1"/>
    <col min="28" max="16384" width="9.140625" style="7"/>
  </cols>
  <sheetData>
    <row r="1" spans="1:27" x14ac:dyDescent="0.25">
      <c r="A1" s="7" t="s">
        <v>56</v>
      </c>
      <c r="C1" s="7" t="s">
        <v>47</v>
      </c>
      <c r="D1" s="7" t="s">
        <v>48</v>
      </c>
      <c r="E1" s="7" t="s">
        <v>49</v>
      </c>
      <c r="F1" s="7" t="s">
        <v>1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23</v>
      </c>
      <c r="L1" s="7" t="s">
        <v>50</v>
      </c>
      <c r="M1" s="7" t="s">
        <v>51</v>
      </c>
      <c r="P1" s="7" t="s">
        <v>48</v>
      </c>
      <c r="Q1" s="7" t="s">
        <v>49</v>
      </c>
      <c r="R1" s="7">
        <v>0</v>
      </c>
      <c r="S1" s="7">
        <v>1</v>
      </c>
      <c r="T1" s="8" t="s">
        <v>24</v>
      </c>
      <c r="U1" s="8" t="s">
        <v>24</v>
      </c>
      <c r="V1" s="8" t="s">
        <v>24</v>
      </c>
      <c r="Y1" s="7" t="s">
        <v>48</v>
      </c>
      <c r="Z1" s="7" t="s">
        <v>49</v>
      </c>
      <c r="AA1" s="7">
        <v>0</v>
      </c>
    </row>
    <row r="2" spans="1:27" x14ac:dyDescent="0.25">
      <c r="F2" s="7" t="s">
        <v>29</v>
      </c>
      <c r="G2" s="7" t="s">
        <v>30</v>
      </c>
      <c r="H2" s="7" t="s">
        <v>31</v>
      </c>
      <c r="I2" s="7" t="s">
        <v>32</v>
      </c>
      <c r="J2" s="7" t="s">
        <v>33</v>
      </c>
      <c r="K2" s="7" t="s">
        <v>23</v>
      </c>
      <c r="L2" s="7" t="s">
        <v>23</v>
      </c>
      <c r="M2" s="7" t="s">
        <v>23</v>
      </c>
      <c r="O2" s="7">
        <v>0</v>
      </c>
      <c r="P2" s="7">
        <v>0</v>
      </c>
      <c r="Q2" s="7">
        <v>0</v>
      </c>
      <c r="R2" s="7">
        <v>1.20274103847688</v>
      </c>
      <c r="S2" s="7">
        <v>3.37330673756292</v>
      </c>
      <c r="T2" s="8" t="s">
        <v>24</v>
      </c>
      <c r="U2" s="8" t="s">
        <v>24</v>
      </c>
      <c r="V2" s="8" t="s">
        <v>24</v>
      </c>
      <c r="X2" s="7">
        <v>0</v>
      </c>
      <c r="Y2" s="7">
        <v>0</v>
      </c>
      <c r="Z2" s="7">
        <v>0</v>
      </c>
      <c r="AA2" s="7">
        <v>-99.997757912942006</v>
      </c>
    </row>
    <row r="3" spans="1:27" x14ac:dyDescent="0.25">
      <c r="A3" s="7" t="str">
        <f>D3 &amp; ":" &amp;C3</f>
        <v>0:32</v>
      </c>
      <c r="B3" s="7">
        <v>0</v>
      </c>
      <c r="C3" s="7">
        <v>32</v>
      </c>
      <c r="D3" s="7">
        <v>0</v>
      </c>
      <c r="E3" s="7">
        <v>0</v>
      </c>
      <c r="F3" s="7">
        <v>-2.7997786046489002</v>
      </c>
      <c r="G3" s="7">
        <v>-1.30789496048929</v>
      </c>
      <c r="H3" s="7">
        <v>-1.06155757693538</v>
      </c>
      <c r="I3" s="7">
        <v>2.3591330012700502</v>
      </c>
      <c r="J3" s="7">
        <v>0.64524524041317199</v>
      </c>
      <c r="K3" s="7">
        <v>-0.118665428268334</v>
      </c>
      <c r="L3" s="7">
        <v>-3.3617387005144002</v>
      </c>
      <c r="M3" s="7">
        <v>1.4114752081766799E-2</v>
      </c>
      <c r="O3" s="7">
        <v>1</v>
      </c>
      <c r="P3" s="7">
        <v>1</v>
      </c>
      <c r="Q3" s="7">
        <v>0</v>
      </c>
      <c r="R3" s="7">
        <v>215.81502833320599</v>
      </c>
      <c r="S3" s="7">
        <v>339485.84252090601</v>
      </c>
      <c r="T3" s="8" t="s">
        <v>24</v>
      </c>
      <c r="U3" s="8" t="s">
        <v>24</v>
      </c>
      <c r="V3" s="8" t="s">
        <v>24</v>
      </c>
      <c r="X3" s="7">
        <v>1</v>
      </c>
      <c r="Y3" s="7">
        <v>1</v>
      </c>
      <c r="Z3" s="7">
        <v>0</v>
      </c>
      <c r="AA3" s="7">
        <v>-171.541928533077</v>
      </c>
    </row>
    <row r="4" spans="1:27" x14ac:dyDescent="0.25">
      <c r="A4" s="7" t="str">
        <f t="shared" ref="A4:A67" si="0">D4 &amp; ":" &amp;C4</f>
        <v>0:23</v>
      </c>
      <c r="B4" s="7">
        <v>1</v>
      </c>
      <c r="C4" s="7">
        <v>23</v>
      </c>
      <c r="D4" s="7">
        <v>0</v>
      </c>
      <c r="E4" s="7">
        <v>0</v>
      </c>
      <c r="F4" s="7">
        <v>-0.977008304082299</v>
      </c>
      <c r="G4" s="7">
        <v>-1.0773072148355101</v>
      </c>
      <c r="H4" s="7">
        <v>1.2690717687403601</v>
      </c>
      <c r="I4" s="7">
        <v>-1.43138822754871</v>
      </c>
      <c r="J4" s="7">
        <v>-1.3374985352233599</v>
      </c>
      <c r="K4" s="7">
        <v>8.2395352099883801E-2</v>
      </c>
      <c r="L4" s="7">
        <v>-0.99281235124095701</v>
      </c>
      <c r="M4" s="7">
        <v>1.1933065987116E-2</v>
      </c>
      <c r="O4" s="7">
        <v>2</v>
      </c>
      <c r="P4" s="7">
        <v>2</v>
      </c>
      <c r="Q4" s="7">
        <v>0</v>
      </c>
      <c r="R4" s="7">
        <v>5.8704826633241796</v>
      </c>
      <c r="S4" s="7">
        <v>5.6618680784262798</v>
      </c>
      <c r="T4" s="8" t="s">
        <v>24</v>
      </c>
      <c r="U4" s="8" t="s">
        <v>24</v>
      </c>
      <c r="V4" s="8" t="s">
        <v>24</v>
      </c>
      <c r="X4" s="7">
        <v>2</v>
      </c>
      <c r="Y4" s="7">
        <v>2</v>
      </c>
      <c r="Z4" s="7">
        <v>0</v>
      </c>
      <c r="AA4" s="7">
        <v>-3.6126593764489798</v>
      </c>
    </row>
    <row r="5" spans="1:27" x14ac:dyDescent="0.25">
      <c r="A5" s="7" t="str">
        <f t="shared" si="0"/>
        <v>0:44</v>
      </c>
      <c r="B5" s="7">
        <v>2</v>
      </c>
      <c r="C5" s="7">
        <v>44</v>
      </c>
      <c r="D5" s="7">
        <v>0</v>
      </c>
      <c r="E5" s="7">
        <v>0</v>
      </c>
      <c r="F5" s="7">
        <v>0.73615003549269298</v>
      </c>
      <c r="G5" s="7">
        <v>0.43155276223701999</v>
      </c>
      <c r="H5" s="7">
        <v>1.28822658153088</v>
      </c>
      <c r="I5" s="7">
        <v>1.52356481531154</v>
      </c>
      <c r="J5" s="7">
        <v>-0.74033640430528602</v>
      </c>
      <c r="K5" s="7">
        <v>0.24438284165418001</v>
      </c>
      <c r="L5" s="7">
        <v>0.82953068974208499</v>
      </c>
      <c r="M5" s="7">
        <v>1.10448773488238E-2</v>
      </c>
      <c r="O5" s="7">
        <v>3</v>
      </c>
      <c r="P5" s="7">
        <v>3</v>
      </c>
      <c r="Q5" s="7">
        <v>0</v>
      </c>
      <c r="R5" s="7">
        <v>7.8510457316071696</v>
      </c>
      <c r="S5" s="7">
        <v>24.2401832165753</v>
      </c>
      <c r="T5" s="8" t="s">
        <v>24</v>
      </c>
      <c r="U5" s="8" t="s">
        <v>24</v>
      </c>
      <c r="V5" s="8" t="s">
        <v>24</v>
      </c>
      <c r="X5" s="7">
        <v>3</v>
      </c>
      <c r="Y5" s="7">
        <v>3</v>
      </c>
      <c r="Z5" s="7">
        <v>0</v>
      </c>
      <c r="AA5" s="7">
        <v>-144.13539371358101</v>
      </c>
    </row>
    <row r="6" spans="1:27" x14ac:dyDescent="0.25">
      <c r="A6" s="7" t="str">
        <f t="shared" si="0"/>
        <v>0:26</v>
      </c>
      <c r="B6" s="7">
        <v>3</v>
      </c>
      <c r="C6" s="7">
        <v>26</v>
      </c>
      <c r="D6" s="7">
        <v>0</v>
      </c>
      <c r="E6" s="7">
        <v>0</v>
      </c>
      <c r="F6" s="7">
        <v>-0.27254935759621401</v>
      </c>
      <c r="G6" s="7">
        <v>-7.4444842269372299E-2</v>
      </c>
      <c r="H6" s="7">
        <v>0.34763127341482802</v>
      </c>
      <c r="I6" s="7">
        <v>-0.49507597536575598</v>
      </c>
      <c r="J6" s="7">
        <v>-0.40806631386814501</v>
      </c>
      <c r="K6" s="7">
        <v>-0.80851901842666796</v>
      </c>
      <c r="L6" s="7">
        <v>-5.9356486711749298E-2</v>
      </c>
      <c r="M6" s="7">
        <v>1.1041218829912399E-2</v>
      </c>
      <c r="O6" s="7">
        <v>4</v>
      </c>
      <c r="P6" s="7">
        <v>4</v>
      </c>
      <c r="Q6" s="7">
        <v>0</v>
      </c>
      <c r="R6" s="7">
        <v>1.2264758731554699</v>
      </c>
      <c r="S6" s="7">
        <v>3.61449232013514</v>
      </c>
      <c r="T6" s="8" t="s">
        <v>24</v>
      </c>
      <c r="U6" s="8" t="s">
        <v>24</v>
      </c>
      <c r="V6" s="8" t="s">
        <v>24</v>
      </c>
      <c r="X6" s="7">
        <v>4</v>
      </c>
      <c r="Y6" s="7">
        <v>4</v>
      </c>
      <c r="Z6" s="7">
        <v>0</v>
      </c>
      <c r="AA6" s="7">
        <v>-73.544510658411198</v>
      </c>
    </row>
    <row r="7" spans="1:27" x14ac:dyDescent="0.25">
      <c r="A7" s="7" t="str">
        <f t="shared" si="0"/>
        <v>0:9</v>
      </c>
      <c r="B7" s="7">
        <v>4</v>
      </c>
      <c r="C7" s="7">
        <v>9</v>
      </c>
      <c r="D7" s="7">
        <v>0</v>
      </c>
      <c r="E7" s="7">
        <v>0</v>
      </c>
      <c r="F7" s="7">
        <v>-0.55031726345517396</v>
      </c>
      <c r="G7" s="7">
        <v>1.3396778896397401</v>
      </c>
      <c r="H7" s="7">
        <v>-0.36646834369597803</v>
      </c>
      <c r="I7" s="7">
        <v>1.1348374238739499E-3</v>
      </c>
      <c r="J7" s="7">
        <v>-0.85190364879359703</v>
      </c>
      <c r="K7" s="7">
        <v>0.94194949912606596</v>
      </c>
      <c r="L7" s="7">
        <v>-0.41816253138030302</v>
      </c>
      <c r="M7" s="7">
        <v>1.17658245763568E-2</v>
      </c>
      <c r="O7" s="7">
        <v>5</v>
      </c>
      <c r="P7" s="7">
        <v>5</v>
      </c>
      <c r="Q7" s="7">
        <v>0</v>
      </c>
      <c r="R7" s="7">
        <v>1.1457304675745399</v>
      </c>
      <c r="S7" s="7">
        <v>88.156830917357098</v>
      </c>
      <c r="T7" s="8" t="s">
        <v>24</v>
      </c>
      <c r="U7" s="8" t="s">
        <v>24</v>
      </c>
      <c r="V7" s="8" t="s">
        <v>24</v>
      </c>
      <c r="X7" s="7">
        <v>5</v>
      </c>
      <c r="Y7" s="7">
        <v>5</v>
      </c>
      <c r="Z7" s="7">
        <v>0</v>
      </c>
      <c r="AA7" s="7">
        <v>-136.22573046055999</v>
      </c>
    </row>
    <row r="8" spans="1:27" x14ac:dyDescent="0.25">
      <c r="A8" s="7" t="str">
        <f t="shared" si="0"/>
        <v>0:0</v>
      </c>
      <c r="B8" s="7">
        <v>5</v>
      </c>
      <c r="C8" s="7">
        <v>0</v>
      </c>
      <c r="D8" s="7">
        <v>0</v>
      </c>
      <c r="E8" s="7">
        <v>0</v>
      </c>
      <c r="F8" s="7">
        <v>1.7342484382080601</v>
      </c>
      <c r="G8" s="7">
        <v>-2.1795115708791202</v>
      </c>
      <c r="H8" s="7">
        <v>0.67709431189056701</v>
      </c>
      <c r="I8" s="7">
        <v>-0.200785120755096</v>
      </c>
      <c r="J8" s="7">
        <v>2.4517487263163802</v>
      </c>
      <c r="K8" s="7">
        <v>-9.2374586998045502E-2</v>
      </c>
      <c r="L8" s="7">
        <v>0.98028912979844995</v>
      </c>
      <c r="M8" s="7">
        <v>1.39430286648057E-2</v>
      </c>
      <c r="O8" s="7">
        <v>6</v>
      </c>
      <c r="P8" s="7">
        <v>6</v>
      </c>
      <c r="Q8" s="7">
        <v>0</v>
      </c>
      <c r="R8" s="7">
        <v>0.99111248658554396</v>
      </c>
      <c r="S8" s="7">
        <v>4.2600731048719904</v>
      </c>
      <c r="T8" s="8" t="s">
        <v>24</v>
      </c>
      <c r="U8" s="8" t="s">
        <v>24</v>
      </c>
      <c r="V8" s="8" t="s">
        <v>24</v>
      </c>
      <c r="X8" s="7">
        <v>6</v>
      </c>
      <c r="Y8" s="7">
        <v>6</v>
      </c>
      <c r="Z8" s="7">
        <v>0</v>
      </c>
      <c r="AA8" s="7">
        <v>-47.372571000263001</v>
      </c>
    </row>
    <row r="9" spans="1:27" x14ac:dyDescent="0.25">
      <c r="A9" s="7" t="str">
        <f t="shared" si="0"/>
        <v>0:7</v>
      </c>
      <c r="B9" s="7">
        <v>6</v>
      </c>
      <c r="C9" s="7">
        <v>7</v>
      </c>
      <c r="D9" s="7">
        <v>0</v>
      </c>
      <c r="E9" s="7">
        <v>0</v>
      </c>
      <c r="F9" s="7">
        <v>2.0824161960635301E-2</v>
      </c>
      <c r="G9" s="7">
        <v>0.45988052451002398</v>
      </c>
      <c r="H9" s="7">
        <v>-0.105577679799342</v>
      </c>
      <c r="I9" s="7">
        <v>-4.9345152120868603E-2</v>
      </c>
      <c r="J9" s="7">
        <v>-2.5990555016101501E-2</v>
      </c>
      <c r="K9" s="7">
        <v>-0.42903617262677002</v>
      </c>
      <c r="L9" s="7">
        <v>0.27530625505721601</v>
      </c>
      <c r="M9" s="7">
        <v>1.04346928987211E-2</v>
      </c>
      <c r="O9" s="7">
        <v>7</v>
      </c>
      <c r="P9" s="7">
        <v>7</v>
      </c>
      <c r="Q9" s="7">
        <v>0</v>
      </c>
      <c r="R9" s="7">
        <v>0.43103050417796801</v>
      </c>
      <c r="S9" s="7">
        <v>1.20005900282086</v>
      </c>
      <c r="T9" s="8" t="s">
        <v>24</v>
      </c>
      <c r="U9" s="8" t="s">
        <v>24</v>
      </c>
      <c r="V9" s="8" t="s">
        <v>24</v>
      </c>
      <c r="X9" s="7">
        <v>7</v>
      </c>
      <c r="Y9" s="7">
        <v>7</v>
      </c>
      <c r="Z9" s="7">
        <v>0</v>
      </c>
      <c r="AA9" s="7">
        <v>-15.8208848987812</v>
      </c>
    </row>
    <row r="10" spans="1:27" x14ac:dyDescent="0.25">
      <c r="A10" s="7" t="str">
        <f t="shared" si="0"/>
        <v>0:11</v>
      </c>
      <c r="B10" s="7">
        <v>7</v>
      </c>
      <c r="C10" s="7">
        <v>11</v>
      </c>
      <c r="D10" s="7">
        <v>0</v>
      </c>
      <c r="E10" s="7">
        <v>0</v>
      </c>
      <c r="F10" s="7">
        <v>1.7280997895316299</v>
      </c>
      <c r="G10" s="7">
        <v>-1.29997460822288</v>
      </c>
      <c r="H10" s="7">
        <v>-2.4982571205810302</v>
      </c>
      <c r="I10" s="7">
        <v>0.30406220093335401</v>
      </c>
      <c r="J10" s="7">
        <v>-2.1492486200772198</v>
      </c>
      <c r="K10" s="7">
        <v>-7.6472504405742395E-2</v>
      </c>
      <c r="L10" s="7">
        <v>0.90221207840909301</v>
      </c>
      <c r="M10" s="7">
        <v>1.38864008530635E-2</v>
      </c>
    </row>
    <row r="11" spans="1:27" x14ac:dyDescent="0.25">
      <c r="A11" s="7" t="str">
        <f t="shared" si="0"/>
        <v>0:17</v>
      </c>
      <c r="B11" s="7">
        <v>8</v>
      </c>
      <c r="C11" s="7">
        <v>17</v>
      </c>
      <c r="D11" s="7">
        <v>0</v>
      </c>
      <c r="E11" s="7">
        <v>0</v>
      </c>
      <c r="F11" s="7">
        <v>-0.17686902539923199</v>
      </c>
      <c r="G11" s="7">
        <v>0.64074901887935098</v>
      </c>
      <c r="H11" s="7">
        <v>0.25503021320632902</v>
      </c>
      <c r="I11" s="7">
        <v>-0.103548599080813</v>
      </c>
      <c r="J11" s="7">
        <v>0.34080390973876101</v>
      </c>
      <c r="K11" s="7">
        <v>-1.2002053561649499</v>
      </c>
      <c r="L11" s="7">
        <v>3.4516036355114403E-2</v>
      </c>
      <c r="M11" s="7">
        <v>1.0634313759381101E-2</v>
      </c>
    </row>
    <row r="12" spans="1:27" x14ac:dyDescent="0.25">
      <c r="A12" s="7" t="str">
        <f t="shared" si="0"/>
        <v>0:37</v>
      </c>
      <c r="B12" s="7">
        <v>9</v>
      </c>
      <c r="C12" s="7">
        <v>37</v>
      </c>
      <c r="D12" s="7">
        <v>0</v>
      </c>
      <c r="E12" s="7">
        <v>0</v>
      </c>
      <c r="F12" s="7">
        <v>-0.41647136177482302</v>
      </c>
      <c r="G12" s="7">
        <v>0.11471791316429999</v>
      </c>
      <c r="H12" s="7">
        <v>-0.24992275435123301</v>
      </c>
      <c r="I12" s="7">
        <v>0.349168428890684</v>
      </c>
      <c r="J12" s="7">
        <v>0.13332046340096901</v>
      </c>
      <c r="K12" s="7">
        <v>1.0142849329664501</v>
      </c>
      <c r="L12" s="7">
        <v>-0.24636470256029899</v>
      </c>
      <c r="M12" s="7">
        <v>1.0794981440339101E-2</v>
      </c>
    </row>
    <row r="13" spans="1:27" x14ac:dyDescent="0.25">
      <c r="A13" s="7" t="str">
        <f t="shared" si="0"/>
        <v>0:2</v>
      </c>
      <c r="B13" s="7">
        <v>10</v>
      </c>
      <c r="C13" s="7">
        <v>2</v>
      </c>
      <c r="D13" s="7">
        <v>0</v>
      </c>
      <c r="E13" s="7">
        <v>0</v>
      </c>
      <c r="F13" s="7">
        <v>1.16310701279225</v>
      </c>
      <c r="G13" s="7">
        <v>-1.29971420574941</v>
      </c>
      <c r="H13" s="7">
        <v>0.41620364799393</v>
      </c>
      <c r="I13" s="7">
        <v>-0.15030513121035299</v>
      </c>
      <c r="J13" s="7">
        <v>1.6258356325388901</v>
      </c>
      <c r="K13" s="7">
        <v>0.33028043543869201</v>
      </c>
      <c r="L13" s="7">
        <v>0.92255552644138505</v>
      </c>
      <c r="M13" s="7">
        <v>1.14526631088068E-2</v>
      </c>
    </row>
    <row r="14" spans="1:27" x14ac:dyDescent="0.25">
      <c r="A14" s="7" t="str">
        <f t="shared" si="0"/>
        <v>0:51</v>
      </c>
      <c r="B14" s="7">
        <v>11</v>
      </c>
      <c r="C14" s="7">
        <v>51</v>
      </c>
      <c r="D14" s="7">
        <v>0</v>
      </c>
      <c r="E14" s="7">
        <v>0</v>
      </c>
      <c r="F14" s="7">
        <v>-0.84108984479027205</v>
      </c>
      <c r="G14" s="7">
        <v>0.356157455439017</v>
      </c>
      <c r="H14" s="7">
        <v>-1.9220256183214499</v>
      </c>
      <c r="I14" s="7">
        <v>-2.1546768867808401</v>
      </c>
      <c r="J14" s="7">
        <v>1.05929805773694</v>
      </c>
      <c r="K14" s="7">
        <v>-0.71510475494709702</v>
      </c>
      <c r="L14" s="7">
        <v>-0.76510904279295699</v>
      </c>
      <c r="M14" s="7">
        <v>1.16439972112992E-2</v>
      </c>
    </row>
    <row r="15" spans="1:27" x14ac:dyDescent="0.25">
      <c r="A15" s="7" t="str">
        <f t="shared" si="0"/>
        <v>0:27</v>
      </c>
      <c r="B15" s="7">
        <v>12</v>
      </c>
      <c r="C15" s="7">
        <v>27</v>
      </c>
      <c r="D15" s="7">
        <v>0</v>
      </c>
      <c r="E15" s="7">
        <v>0</v>
      </c>
      <c r="F15" s="7">
        <v>-3.7729705245225197E-2</v>
      </c>
      <c r="G15" s="7">
        <v>0.25984262026698501</v>
      </c>
      <c r="H15" s="7">
        <v>4.0484437032446099E-2</v>
      </c>
      <c r="I15" s="7">
        <v>-0.18297188662321001</v>
      </c>
      <c r="J15" s="7">
        <v>-9.8255568769244406E-2</v>
      </c>
      <c r="K15" s="7">
        <v>-0.56965238418243502</v>
      </c>
      <c r="L15" s="7">
        <v>0.21781014490815601</v>
      </c>
      <c r="M15" s="7">
        <v>1.0499683895655599E-2</v>
      </c>
    </row>
    <row r="16" spans="1:27" x14ac:dyDescent="0.25">
      <c r="A16" s="7" t="str">
        <f t="shared" si="0"/>
        <v>0:34</v>
      </c>
      <c r="B16" s="7">
        <v>13</v>
      </c>
      <c r="C16" s="7">
        <v>34</v>
      </c>
      <c r="D16" s="7">
        <v>0</v>
      </c>
      <c r="E16" s="7">
        <v>0</v>
      </c>
      <c r="F16" s="7">
        <v>-1.84645570749927</v>
      </c>
      <c r="G16" s="7">
        <v>-0.73884981102785396</v>
      </c>
      <c r="H16" s="7">
        <v>-0.73690364790172003</v>
      </c>
      <c r="I16" s="7">
        <v>1.5551471723182999</v>
      </c>
      <c r="J16" s="7">
        <v>0.440475329608291</v>
      </c>
      <c r="K16" s="7">
        <v>-0.22204555429651901</v>
      </c>
      <c r="L16" s="7">
        <v>-2.0857495985249499</v>
      </c>
      <c r="M16" s="7">
        <v>1.31241206764829E-2</v>
      </c>
    </row>
    <row r="17" spans="1:13" x14ac:dyDescent="0.25">
      <c r="A17" s="7" t="str">
        <f t="shared" si="0"/>
        <v>0:8</v>
      </c>
      <c r="B17" s="7">
        <v>14</v>
      </c>
      <c r="C17" s="7">
        <v>8</v>
      </c>
      <c r="D17" s="7">
        <v>0</v>
      </c>
      <c r="E17" s="7">
        <v>0</v>
      </c>
      <c r="F17" s="7">
        <v>-0.26474654753459997</v>
      </c>
      <c r="G17" s="7">
        <v>0.89977920212602402</v>
      </c>
      <c r="H17" s="7">
        <v>-0.23602301028014999</v>
      </c>
      <c r="I17" s="7">
        <v>-2.4105157632447201E-2</v>
      </c>
      <c r="J17" s="7">
        <v>-0.43894709725908898</v>
      </c>
      <c r="K17" s="7">
        <v>0.261132865172647</v>
      </c>
      <c r="L17" s="7">
        <v>-8.1773382912132306E-2</v>
      </c>
      <c r="M17" s="7">
        <v>1.11194569732085E-2</v>
      </c>
    </row>
    <row r="18" spans="1:13" x14ac:dyDescent="0.25">
      <c r="A18" s="7" t="str">
        <f t="shared" si="0"/>
        <v>0:50</v>
      </c>
      <c r="B18" s="7">
        <v>15</v>
      </c>
      <c r="C18" s="7">
        <v>50</v>
      </c>
      <c r="D18" s="7">
        <v>0</v>
      </c>
      <c r="E18" s="7">
        <v>0</v>
      </c>
      <c r="F18" s="7">
        <v>-0.61576986189270599</v>
      </c>
      <c r="G18" s="7">
        <v>0.36692821355301702</v>
      </c>
      <c r="H18" s="7">
        <v>-1.4634181611996899</v>
      </c>
      <c r="I18" s="7">
        <v>-1.6292137864819201</v>
      </c>
      <c r="J18" s="7">
        <v>0.80220742030234204</v>
      </c>
      <c r="K18" s="7">
        <v>0.61180852364264804</v>
      </c>
      <c r="L18" s="7">
        <v>-0.49453856696665299</v>
      </c>
      <c r="M18" s="7">
        <v>1.10081682760328E-2</v>
      </c>
    </row>
    <row r="19" spans="1:13" x14ac:dyDescent="0.25">
      <c r="A19" s="7" t="str">
        <f t="shared" si="0"/>
        <v>0:4</v>
      </c>
      <c r="B19" s="7">
        <v>16</v>
      </c>
      <c r="C19" s="7">
        <v>4</v>
      </c>
      <c r="D19" s="7">
        <v>0</v>
      </c>
      <c r="E19" s="7">
        <v>0</v>
      </c>
      <c r="F19" s="7">
        <v>0.87753630329702104</v>
      </c>
      <c r="G19" s="7">
        <v>-0.85981552813341</v>
      </c>
      <c r="H19" s="7">
        <v>0.28575831751312197</v>
      </c>
      <c r="I19" s="7">
        <v>-0.12506513672193201</v>
      </c>
      <c r="J19" s="7">
        <v>1.2128790902958999</v>
      </c>
      <c r="K19" s="7">
        <v>-0.13599223387238099</v>
      </c>
      <c r="L19" s="7">
        <v>0.88733936919527401</v>
      </c>
      <c r="M19" s="7">
        <v>1.1649029408473399E-2</v>
      </c>
    </row>
    <row r="20" spans="1:13" x14ac:dyDescent="0.25">
      <c r="A20" s="7" t="str">
        <f t="shared" si="0"/>
        <v>0:24</v>
      </c>
      <c r="B20" s="7">
        <v>17</v>
      </c>
      <c r="C20" s="7">
        <v>24</v>
      </c>
      <c r="D20" s="7">
        <v>0</v>
      </c>
      <c r="E20" s="7">
        <v>0</v>
      </c>
      <c r="F20" s="7">
        <v>-0.74218865701475101</v>
      </c>
      <c r="G20" s="7">
        <v>-0.74301975982062096</v>
      </c>
      <c r="H20" s="7">
        <v>0.96192493926878897</v>
      </c>
      <c r="I20" s="7">
        <v>-1.1192841458285001</v>
      </c>
      <c r="J20" s="7">
        <v>-1.0276877970952001</v>
      </c>
      <c r="K20" s="7">
        <v>-0.30408491024395501</v>
      </c>
      <c r="L20" s="7">
        <v>-0.67365520067470097</v>
      </c>
      <c r="M20" s="7">
        <v>1.1685720416739299E-2</v>
      </c>
    </row>
    <row r="21" spans="1:13" x14ac:dyDescent="0.25">
      <c r="A21" s="7" t="str">
        <f t="shared" si="0"/>
        <v>0:42</v>
      </c>
      <c r="B21" s="7">
        <v>18</v>
      </c>
      <c r="C21" s="7">
        <v>42</v>
      </c>
      <c r="D21" s="7">
        <v>0</v>
      </c>
      <c r="E21" s="7">
        <v>0</v>
      </c>
      <c r="F21" s="7">
        <v>1.1867900012878201</v>
      </c>
      <c r="G21" s="7">
        <v>0.45309427846501998</v>
      </c>
      <c r="H21" s="7">
        <v>2.20544149577441</v>
      </c>
      <c r="I21" s="7">
        <v>2.5744910159093699</v>
      </c>
      <c r="J21" s="7">
        <v>-1.2545176791744901</v>
      </c>
      <c r="K21" s="7">
        <v>1.22052045017699</v>
      </c>
      <c r="L21" s="7">
        <v>0.91115240132859299</v>
      </c>
      <c r="M21" s="7">
        <v>1.26557257595914E-2</v>
      </c>
    </row>
    <row r="22" spans="1:13" x14ac:dyDescent="0.25">
      <c r="A22" s="7" t="str">
        <f t="shared" si="0"/>
        <v>0:40</v>
      </c>
      <c r="B22" s="7">
        <v>19</v>
      </c>
      <c r="C22" s="7">
        <v>40</v>
      </c>
      <c r="D22" s="7">
        <v>0</v>
      </c>
      <c r="E22" s="7">
        <v>0</v>
      </c>
      <c r="F22" s="7">
        <v>1.01351298394962</v>
      </c>
      <c r="G22" s="7">
        <v>0.96828563735645601</v>
      </c>
      <c r="H22" s="7">
        <v>0.237058139199254</v>
      </c>
      <c r="I22" s="7">
        <v>-0.85681031453694101</v>
      </c>
      <c r="J22" s="7">
        <v>-0.17383440280635201</v>
      </c>
      <c r="K22" s="7">
        <v>-1.1944725510396701</v>
      </c>
      <c r="L22" s="7">
        <v>0.87383404328832603</v>
      </c>
      <c r="M22" s="7">
        <v>1.2340172850432599E-2</v>
      </c>
    </row>
    <row r="23" spans="1:13" x14ac:dyDescent="0.25">
      <c r="A23" s="7" t="str">
        <f t="shared" si="0"/>
        <v>0:16</v>
      </c>
      <c r="B23" s="7">
        <v>20</v>
      </c>
      <c r="C23" s="7">
        <v>16</v>
      </c>
      <c r="D23" s="7">
        <v>0</v>
      </c>
      <c r="E23" s="7">
        <v>0</v>
      </c>
      <c r="F23" s="7">
        <v>0.13706662945276299</v>
      </c>
      <c r="G23" s="7">
        <v>0.32092103115284698</v>
      </c>
      <c r="H23" s="7">
        <v>-0.19870690592840501</v>
      </c>
      <c r="I23" s="7">
        <v>-3.6375025201685202E-2</v>
      </c>
      <c r="J23" s="7">
        <v>-6.9552556696106396E-2</v>
      </c>
      <c r="K23" s="7">
        <v>0.391304958899658</v>
      </c>
      <c r="L23" s="7">
        <v>0.40952584248566298</v>
      </c>
      <c r="M23" s="7">
        <v>1.04453507136738E-2</v>
      </c>
    </row>
    <row r="24" spans="1:13" x14ac:dyDescent="0.25">
      <c r="A24" s="7" t="str">
        <f t="shared" si="0"/>
        <v>0:19</v>
      </c>
      <c r="B24" s="7">
        <v>21</v>
      </c>
      <c r="C24" s="7">
        <v>19</v>
      </c>
      <c r="D24" s="7">
        <v>0</v>
      </c>
      <c r="E24" s="7">
        <v>0</v>
      </c>
      <c r="F24" s="7">
        <v>-0.80055515414900902</v>
      </c>
      <c r="G24" s="7">
        <v>1.2761412607227101</v>
      </c>
      <c r="H24" s="7">
        <v>1.1564555305588</v>
      </c>
      <c r="I24" s="7">
        <v>-0.23700023351434599</v>
      </c>
      <c r="J24" s="7">
        <v>1.1560462436458701</v>
      </c>
      <c r="K24" s="7">
        <v>-0.37316482114055399</v>
      </c>
      <c r="L24" s="7">
        <v>-0.68845029820025105</v>
      </c>
      <c r="M24" s="7">
        <v>1.19369346686916E-2</v>
      </c>
    </row>
    <row r="25" spans="1:13" x14ac:dyDescent="0.25">
      <c r="A25" s="7" t="str">
        <f t="shared" si="0"/>
        <v>0:38</v>
      </c>
      <c r="B25" s="7">
        <v>22</v>
      </c>
      <c r="C25" s="7">
        <v>38</v>
      </c>
      <c r="D25" s="7">
        <v>0</v>
      </c>
      <c r="E25" s="7">
        <v>0</v>
      </c>
      <c r="F25" s="7">
        <v>6.0190086799992999E-2</v>
      </c>
      <c r="G25" s="7">
        <v>0.39924048789501798</v>
      </c>
      <c r="H25" s="7">
        <v>-8.7595789834403803E-2</v>
      </c>
      <c r="I25" s="7">
        <v>-5.2824485585190803E-2</v>
      </c>
      <c r="J25" s="7">
        <v>3.0935507998528799E-2</v>
      </c>
      <c r="K25" s="7">
        <v>-0.33583599500787198</v>
      </c>
      <c r="L25" s="7">
        <v>0.32258561433476901</v>
      </c>
      <c r="M25" s="7">
        <v>1.04204211388017E-2</v>
      </c>
    </row>
    <row r="26" spans="1:13" x14ac:dyDescent="0.25">
      <c r="A26" s="7" t="str">
        <f t="shared" si="0"/>
        <v>0:22</v>
      </c>
      <c r="B26" s="7">
        <v>23</v>
      </c>
      <c r="C26" s="7">
        <v>22</v>
      </c>
      <c r="D26" s="7">
        <v>0</v>
      </c>
      <c r="E26" s="7">
        <v>0</v>
      </c>
      <c r="F26" s="7">
        <v>-1.2118279564332799</v>
      </c>
      <c r="G26" s="7">
        <v>-1.4115946773718699</v>
      </c>
      <c r="H26" s="7">
        <v>1.57621860512275</v>
      </c>
      <c r="I26" s="7">
        <v>-1.7434923162912599</v>
      </c>
      <c r="J26" s="7">
        <v>-1.64730928032226</v>
      </c>
      <c r="K26" s="7">
        <v>0.25308068221818802</v>
      </c>
      <c r="L26" s="7">
        <v>-1.3121341248652001</v>
      </c>
      <c r="M26" s="7">
        <v>1.22673495335272E-2</v>
      </c>
    </row>
    <row r="27" spans="1:13" x14ac:dyDescent="0.25">
      <c r="A27" s="7" t="str">
        <f t="shared" si="0"/>
        <v>0:46</v>
      </c>
      <c r="B27" s="7">
        <v>24</v>
      </c>
      <c r="C27" s="7">
        <v>46</v>
      </c>
      <c r="D27" s="7">
        <v>0</v>
      </c>
      <c r="E27" s="7">
        <v>0</v>
      </c>
      <c r="F27" s="7">
        <v>0.28551006969755899</v>
      </c>
      <c r="G27" s="7">
        <v>0.410011246009019</v>
      </c>
      <c r="H27" s="7">
        <v>0.37101166728735901</v>
      </c>
      <c r="I27" s="7">
        <v>0.47263861471372198</v>
      </c>
      <c r="J27" s="7">
        <v>-0.22615512943607599</v>
      </c>
      <c r="K27" s="7">
        <v>-0.29401963892914701</v>
      </c>
      <c r="L27" s="7">
        <v>0.54928201577092695</v>
      </c>
      <c r="M27" s="7">
        <v>1.0488591467788E-2</v>
      </c>
    </row>
    <row r="28" spans="1:13" x14ac:dyDescent="0.25">
      <c r="A28" s="7" t="str">
        <f t="shared" si="0"/>
        <v>0:25</v>
      </c>
      <c r="B28" s="7">
        <v>25</v>
      </c>
      <c r="C28" s="7">
        <v>25</v>
      </c>
      <c r="D28" s="7">
        <v>0</v>
      </c>
      <c r="E28" s="7">
        <v>0</v>
      </c>
      <c r="F28" s="7">
        <v>-0.507369004663762</v>
      </c>
      <c r="G28" s="7">
        <v>-0.40873229728426302</v>
      </c>
      <c r="H28" s="7">
        <v>0.65477810288640703</v>
      </c>
      <c r="I28" s="7">
        <v>-0.80718005708596097</v>
      </c>
      <c r="J28" s="7">
        <v>-0.71787705199630403</v>
      </c>
      <c r="K28" s="7">
        <v>-0.65282002482761903</v>
      </c>
      <c r="L28" s="7">
        <v>-0.36022957770870701</v>
      </c>
      <c r="M28" s="7">
        <v>1.15213250695621E-2</v>
      </c>
    </row>
    <row r="29" spans="1:13" x14ac:dyDescent="0.25">
      <c r="A29" s="7" t="str">
        <f t="shared" si="0"/>
        <v>0:39</v>
      </c>
      <c r="B29" s="7">
        <v>26</v>
      </c>
      <c r="C29" s="7">
        <v>39</v>
      </c>
      <c r="D29" s="7">
        <v>0</v>
      </c>
      <c r="E29" s="7">
        <v>0</v>
      </c>
      <c r="F29" s="7">
        <v>0.53685153537481001</v>
      </c>
      <c r="G29" s="7">
        <v>0.68376306262573705</v>
      </c>
      <c r="H29" s="7">
        <v>7.4731174682425294E-2</v>
      </c>
      <c r="I29" s="7">
        <v>-0.45481740006106502</v>
      </c>
      <c r="J29" s="7">
        <v>-7.1449447403911695E-2</v>
      </c>
      <c r="K29" s="7">
        <v>-0.57047473799939596</v>
      </c>
      <c r="L29" s="7">
        <v>0.72247855487483903</v>
      </c>
      <c r="M29" s="7">
        <v>1.0844662017093099E-2</v>
      </c>
    </row>
    <row r="30" spans="1:13" x14ac:dyDescent="0.25">
      <c r="A30" s="7" t="str">
        <f t="shared" si="0"/>
        <v>0:43</v>
      </c>
      <c r="B30" s="7">
        <v>27</v>
      </c>
      <c r="C30" s="7">
        <v>43</v>
      </c>
      <c r="D30" s="7">
        <v>0</v>
      </c>
      <c r="E30" s="7">
        <v>0</v>
      </c>
      <c r="F30" s="7">
        <v>0.96147001839026003</v>
      </c>
      <c r="G30" s="7">
        <v>0.44232352035102002</v>
      </c>
      <c r="H30" s="7">
        <v>1.74683403865265</v>
      </c>
      <c r="I30" s="7">
        <v>2.04902791561046</v>
      </c>
      <c r="J30" s="7">
        <v>-0.99742704173989105</v>
      </c>
      <c r="K30" s="7">
        <v>0.60967275718300595</v>
      </c>
      <c r="L30" s="7">
        <v>0.88537682791965699</v>
      </c>
      <c r="M30" s="7">
        <v>1.12392789427967E-2</v>
      </c>
    </row>
    <row r="31" spans="1:13" x14ac:dyDescent="0.25">
      <c r="A31" s="7" t="str">
        <f t="shared" si="0"/>
        <v>0:20</v>
      </c>
      <c r="B31" s="7">
        <v>28</v>
      </c>
      <c r="C31" s="7">
        <v>20</v>
      </c>
      <c r="D31" s="7">
        <v>0</v>
      </c>
      <c r="E31" s="7">
        <v>0</v>
      </c>
      <c r="F31" s="7">
        <v>-1.1103160909991701</v>
      </c>
      <c r="G31" s="7">
        <v>1.5917161741735899</v>
      </c>
      <c r="H31" s="7">
        <v>1.60415885107884</v>
      </c>
      <c r="I31" s="7">
        <v>-0.30328053285206302</v>
      </c>
      <c r="J31" s="7">
        <v>1.5609457876155299</v>
      </c>
      <c r="K31" s="7">
        <v>0.10093774196079899</v>
      </c>
      <c r="L31" s="7">
        <v>-0.99571717829485296</v>
      </c>
      <c r="M31" s="7">
        <v>1.38880650970577E-2</v>
      </c>
    </row>
    <row r="32" spans="1:13" x14ac:dyDescent="0.25">
      <c r="A32" s="7" t="str">
        <f t="shared" si="0"/>
        <v>0:48</v>
      </c>
      <c r="B32" s="7">
        <v>29</v>
      </c>
      <c r="C32" s="7">
        <v>48</v>
      </c>
      <c r="D32" s="7">
        <v>0</v>
      </c>
      <c r="E32" s="7">
        <v>0</v>
      </c>
      <c r="F32" s="7">
        <v>-0.165129896097572</v>
      </c>
      <c r="G32" s="7">
        <v>0.38846972978101801</v>
      </c>
      <c r="H32" s="7">
        <v>-0.54620324695616396</v>
      </c>
      <c r="I32" s="7">
        <v>-0.57828758588410101</v>
      </c>
      <c r="J32" s="7">
        <v>0.28802614543313199</v>
      </c>
      <c r="K32" s="7">
        <v>0.358379068077473</v>
      </c>
      <c r="L32" s="7">
        <v>5.9615372154183797E-2</v>
      </c>
      <c r="M32" s="7">
        <v>1.04914615653118E-2</v>
      </c>
    </row>
    <row r="33" spans="1:13" x14ac:dyDescent="0.25">
      <c r="A33" s="7" t="str">
        <f t="shared" si="0"/>
        <v>0:1</v>
      </c>
      <c r="B33" s="7">
        <v>30</v>
      </c>
      <c r="C33" s="7">
        <v>1</v>
      </c>
      <c r="D33" s="7">
        <v>0</v>
      </c>
      <c r="E33" s="7">
        <v>0</v>
      </c>
      <c r="F33" s="7">
        <v>1.4486777287128301</v>
      </c>
      <c r="G33" s="7">
        <v>-1.7396128932631201</v>
      </c>
      <c r="H33" s="7">
        <v>0.54664898140975804</v>
      </c>
      <c r="I33" s="7">
        <v>-0.17554512626667501</v>
      </c>
      <c r="J33" s="7">
        <v>2.0387921840733898</v>
      </c>
      <c r="K33" s="7">
        <v>0.21424854255482001</v>
      </c>
      <c r="L33" s="7">
        <v>0.95175611153200601</v>
      </c>
      <c r="M33" s="7">
        <v>1.25877527438278E-2</v>
      </c>
    </row>
    <row r="34" spans="1:13" x14ac:dyDescent="0.25">
      <c r="A34" s="7" t="str">
        <f t="shared" si="0"/>
        <v>0:49</v>
      </c>
      <c r="B34" s="7">
        <v>31</v>
      </c>
      <c r="C34" s="7">
        <v>49</v>
      </c>
      <c r="D34" s="7">
        <v>0</v>
      </c>
      <c r="E34" s="7">
        <v>0</v>
      </c>
      <c r="F34" s="7">
        <v>-0.390449878995139</v>
      </c>
      <c r="G34" s="7">
        <v>0.37769897166701799</v>
      </c>
      <c r="H34" s="7">
        <v>-1.0048107040779199</v>
      </c>
      <c r="I34" s="7">
        <v>-1.10375068618301</v>
      </c>
      <c r="J34" s="7">
        <v>0.54511678286773702</v>
      </c>
      <c r="K34" s="7">
        <v>0.94786789670494798</v>
      </c>
      <c r="L34" s="7">
        <v>-0.21791643805184399</v>
      </c>
      <c r="M34" s="7">
        <v>1.07143151991463E-2</v>
      </c>
    </row>
    <row r="35" spans="1:13" x14ac:dyDescent="0.25">
      <c r="A35" s="7" t="str">
        <f t="shared" si="0"/>
        <v>0:3</v>
      </c>
      <c r="B35" s="7">
        <v>32</v>
      </c>
      <c r="C35" s="7">
        <v>3</v>
      </c>
      <c r="D35" s="7">
        <v>0</v>
      </c>
      <c r="E35" s="7">
        <v>0</v>
      </c>
      <c r="F35" s="7">
        <v>1.16310701279225</v>
      </c>
      <c r="G35" s="7">
        <v>-1.29971420574941</v>
      </c>
      <c r="H35" s="7">
        <v>0.41620364799393</v>
      </c>
      <c r="I35" s="7">
        <v>-0.15030513121035299</v>
      </c>
      <c r="J35" s="7">
        <v>1.6258356325388901</v>
      </c>
      <c r="K35" s="7">
        <v>0.330584642286053</v>
      </c>
      <c r="L35" s="7">
        <v>0.92255552644138505</v>
      </c>
      <c r="M35" s="7">
        <v>1.14526631088068E-2</v>
      </c>
    </row>
    <row r="36" spans="1:13" x14ac:dyDescent="0.25">
      <c r="A36" s="7" t="str">
        <f t="shared" si="0"/>
        <v>0:14</v>
      </c>
      <c r="B36" s="7">
        <v>33</v>
      </c>
      <c r="C36" s="7">
        <v>14</v>
      </c>
      <c r="D36" s="7">
        <v>0</v>
      </c>
      <c r="E36" s="7">
        <v>0</v>
      </c>
      <c r="F36" s="7">
        <v>0.76918066634909299</v>
      </c>
      <c r="G36" s="7">
        <v>-0.32305730424693901</v>
      </c>
      <c r="H36" s="7">
        <v>-1.11231323777747</v>
      </c>
      <c r="I36" s="7">
        <v>9.8879949189509E-2</v>
      </c>
      <c r="J36" s="7">
        <v>-0.89581130926419905</v>
      </c>
      <c r="K36" s="7">
        <v>-1.93220033585386</v>
      </c>
      <c r="L36" s="7">
        <v>0.850762064251114</v>
      </c>
      <c r="M36" s="7">
        <v>1.1109723212540799E-2</v>
      </c>
    </row>
    <row r="37" spans="1:13" x14ac:dyDescent="0.25">
      <c r="A37" s="7" t="str">
        <f t="shared" si="0"/>
        <v>0:12</v>
      </c>
      <c r="B37" s="7">
        <v>34</v>
      </c>
      <c r="C37" s="7">
        <v>12</v>
      </c>
      <c r="D37" s="7">
        <v>0</v>
      </c>
      <c r="E37" s="7">
        <v>0</v>
      </c>
      <c r="F37" s="7">
        <v>1.4070179382003101</v>
      </c>
      <c r="G37" s="7">
        <v>-0.97286629535791502</v>
      </c>
      <c r="H37" s="7">
        <v>-2.0341914689805298</v>
      </c>
      <c r="I37" s="7">
        <v>0.23535953805226101</v>
      </c>
      <c r="J37" s="7">
        <v>-1.7295511059136699</v>
      </c>
      <c r="K37" s="7">
        <v>0.17635135558165899</v>
      </c>
      <c r="L37" s="7">
        <v>0.88775941582986195</v>
      </c>
      <c r="M37" s="7">
        <v>1.24406893675302E-2</v>
      </c>
    </row>
    <row r="38" spans="1:13" x14ac:dyDescent="0.25">
      <c r="A38" s="7" t="str">
        <f t="shared" si="0"/>
        <v>0:30</v>
      </c>
      <c r="B38" s="7">
        <v>35</v>
      </c>
      <c r="C38" s="7">
        <v>30</v>
      </c>
      <c r="D38" s="7">
        <v>0</v>
      </c>
      <c r="E38" s="7">
        <v>0</v>
      </c>
      <c r="F38" s="7">
        <v>0.43190959417331198</v>
      </c>
      <c r="G38" s="7">
        <v>0.92841753781823599</v>
      </c>
      <c r="H38" s="7">
        <v>-0.57380922882151497</v>
      </c>
      <c r="I38" s="7">
        <v>0.441236283839542</v>
      </c>
      <c r="J38" s="7">
        <v>0.52136591445781599</v>
      </c>
      <c r="K38" s="7">
        <v>0.17940543561553099</v>
      </c>
      <c r="L38" s="7">
        <v>0.63281442726548598</v>
      </c>
      <c r="M38" s="7">
        <v>1.1348695242339399E-2</v>
      </c>
    </row>
    <row r="39" spans="1:13" x14ac:dyDescent="0.25">
      <c r="A39" s="7" t="str">
        <f t="shared" si="0"/>
        <v>0:6</v>
      </c>
      <c r="B39" s="7">
        <v>36</v>
      </c>
      <c r="C39" s="7">
        <v>6</v>
      </c>
      <c r="D39" s="7">
        <v>0</v>
      </c>
      <c r="E39" s="7">
        <v>0</v>
      </c>
      <c r="F39" s="7">
        <v>0.30639487788121</v>
      </c>
      <c r="G39" s="7">
        <v>1.99818369963062E-2</v>
      </c>
      <c r="H39" s="7">
        <v>2.4867653616485901E-2</v>
      </c>
      <c r="I39" s="7">
        <v>-7.4585147177189795E-2</v>
      </c>
      <c r="J39" s="7">
        <v>0.38696599651840702</v>
      </c>
      <c r="K39" s="7">
        <v>1.1444526387623399</v>
      </c>
      <c r="L39" s="7">
        <v>0.58626278498803597</v>
      </c>
      <c r="M39" s="7">
        <v>1.08495316625483E-2</v>
      </c>
    </row>
    <row r="40" spans="1:13" x14ac:dyDescent="0.25">
      <c r="A40" s="7" t="str">
        <f t="shared" si="0"/>
        <v>0:41</v>
      </c>
      <c r="B40" s="7">
        <v>37</v>
      </c>
      <c r="C40" s="7">
        <v>41</v>
      </c>
      <c r="D40" s="7">
        <v>0</v>
      </c>
      <c r="E40" s="7">
        <v>0</v>
      </c>
      <c r="F40" s="7">
        <v>1.4901744325244399</v>
      </c>
      <c r="G40" s="7">
        <v>1.25280821208717</v>
      </c>
      <c r="H40" s="7">
        <v>0.39938510371608399</v>
      </c>
      <c r="I40" s="7">
        <v>-1.2588032290128099</v>
      </c>
      <c r="J40" s="7">
        <v>-0.27621935820879201</v>
      </c>
      <c r="K40" s="7">
        <v>-6.8989546304560001E-2</v>
      </c>
      <c r="L40" s="7">
        <v>0.90752655849493602</v>
      </c>
      <c r="M40" s="7">
        <v>1.4070879782811701E-2</v>
      </c>
    </row>
    <row r="41" spans="1:13" x14ac:dyDescent="0.25">
      <c r="A41" s="7" t="str">
        <f t="shared" si="0"/>
        <v>0:35</v>
      </c>
      <c r="B41" s="7">
        <v>38</v>
      </c>
      <c r="C41" s="7">
        <v>35</v>
      </c>
      <c r="D41" s="7">
        <v>0</v>
      </c>
      <c r="E41" s="7">
        <v>0</v>
      </c>
      <c r="F41" s="7">
        <v>-1.3697942589244501</v>
      </c>
      <c r="G41" s="7">
        <v>-0.45432723629713601</v>
      </c>
      <c r="H41" s="7">
        <v>-0.57457668338489098</v>
      </c>
      <c r="I41" s="7">
        <v>1.1531542578424301</v>
      </c>
      <c r="J41" s="7">
        <v>0.33809037420584998</v>
      </c>
      <c r="K41" s="7">
        <v>-0.16811664827099601</v>
      </c>
      <c r="L41" s="7">
        <v>-1.45598531923728</v>
      </c>
      <c r="M41" s="7">
        <v>1.2578026299573299E-2</v>
      </c>
    </row>
    <row r="42" spans="1:13" x14ac:dyDescent="0.25">
      <c r="A42" s="7" t="str">
        <f t="shared" si="0"/>
        <v>0:47</v>
      </c>
      <c r="B42" s="7">
        <v>39</v>
      </c>
      <c r="C42" s="7">
        <v>47</v>
      </c>
      <c r="D42" s="7">
        <v>0</v>
      </c>
      <c r="E42" s="7">
        <v>0</v>
      </c>
      <c r="F42" s="7">
        <v>6.0190086799992999E-2</v>
      </c>
      <c r="G42" s="7">
        <v>0.39924048789501798</v>
      </c>
      <c r="H42" s="7">
        <v>-8.7595789834403803E-2</v>
      </c>
      <c r="I42" s="7">
        <v>-5.2824485585190803E-2</v>
      </c>
      <c r="J42" s="7">
        <v>3.0935507998528799E-2</v>
      </c>
      <c r="K42" s="7">
        <v>-0.33583599500787198</v>
      </c>
      <c r="L42" s="7">
        <v>0.32258561433476901</v>
      </c>
      <c r="M42" s="7">
        <v>1.04204211388017E-2</v>
      </c>
    </row>
    <row r="43" spans="1:13" x14ac:dyDescent="0.25">
      <c r="A43" s="7" t="str">
        <f t="shared" si="0"/>
        <v>0:10</v>
      </c>
      <c r="B43" s="7">
        <v>40</v>
      </c>
      <c r="C43" s="7">
        <v>10</v>
      </c>
      <c r="D43" s="7">
        <v>0</v>
      </c>
      <c r="E43" s="7">
        <v>0</v>
      </c>
      <c r="F43" s="7">
        <v>-0.83588797295040995</v>
      </c>
      <c r="G43" s="7">
        <v>1.77957656725574</v>
      </c>
      <c r="H43" s="7">
        <v>-0.496913674176787</v>
      </c>
      <c r="I43" s="7">
        <v>2.63748319122954E-2</v>
      </c>
      <c r="J43" s="7">
        <v>-1.26486019103658</v>
      </c>
      <c r="K43" s="7">
        <v>-0.14509697412397701</v>
      </c>
      <c r="L43" s="7">
        <v>-0.70278830418776195</v>
      </c>
      <c r="M43" s="7">
        <v>1.3469383691714101E-2</v>
      </c>
    </row>
    <row r="44" spans="1:13" x14ac:dyDescent="0.25">
      <c r="A44" s="7" t="str">
        <f t="shared" si="0"/>
        <v>0:13</v>
      </c>
      <c r="B44" s="7">
        <v>41</v>
      </c>
      <c r="C44" s="7">
        <v>13</v>
      </c>
      <c r="D44" s="7">
        <v>0</v>
      </c>
      <c r="E44" s="7">
        <v>0</v>
      </c>
      <c r="F44" s="7">
        <v>1.08737997429819</v>
      </c>
      <c r="G44" s="7">
        <v>-0.647228970588269</v>
      </c>
      <c r="H44" s="7">
        <v>-1.5722126950963899</v>
      </c>
      <c r="I44" s="7">
        <v>0.166965827268198</v>
      </c>
      <c r="J44" s="7">
        <v>-1.31174094839223</v>
      </c>
      <c r="K44" s="7">
        <v>-1.52736404849719</v>
      </c>
      <c r="L44" s="7">
        <v>0.88810941683075795</v>
      </c>
      <c r="M44" s="7">
        <v>1.17032942614308E-2</v>
      </c>
    </row>
    <row r="45" spans="1:13" x14ac:dyDescent="0.25">
      <c r="A45" s="7" t="str">
        <f t="shared" si="0"/>
        <v>0:45</v>
      </c>
      <c r="B45" s="7">
        <v>42</v>
      </c>
      <c r="C45" s="7">
        <v>45</v>
      </c>
      <c r="D45" s="7">
        <v>0</v>
      </c>
      <c r="E45" s="7">
        <v>0</v>
      </c>
      <c r="F45" s="7">
        <v>0.51083005259512604</v>
      </c>
      <c r="G45" s="7">
        <v>0.42078200412301903</v>
      </c>
      <c r="H45" s="7">
        <v>0.829619124409123</v>
      </c>
      <c r="I45" s="7">
        <v>0.998101715012635</v>
      </c>
      <c r="J45" s="7">
        <v>-0.48324576687068099</v>
      </c>
      <c r="K45" s="7">
        <v>0.15386203891994299</v>
      </c>
      <c r="L45" s="7">
        <v>0.72063836900684897</v>
      </c>
      <c r="M45" s="7">
        <v>1.0741165299870001E-2</v>
      </c>
    </row>
    <row r="46" spans="1:13" x14ac:dyDescent="0.25">
      <c r="A46" s="7" t="str">
        <f t="shared" si="0"/>
        <v>0:36</v>
      </c>
      <c r="B46" s="7">
        <v>43</v>
      </c>
      <c r="C46" s="7">
        <v>36</v>
      </c>
      <c r="D46" s="7">
        <v>0</v>
      </c>
      <c r="E46" s="7">
        <v>0</v>
      </c>
      <c r="F46" s="7">
        <v>-0.89313281034963998</v>
      </c>
      <c r="G46" s="7">
        <v>-0.16980466156641699</v>
      </c>
      <c r="H46" s="7">
        <v>-0.412249718868062</v>
      </c>
      <c r="I46" s="7">
        <v>0.75116134336655904</v>
      </c>
      <c r="J46" s="7">
        <v>0.23570541880341001</v>
      </c>
      <c r="K46" s="7">
        <v>0.88288351299131596</v>
      </c>
      <c r="L46" s="7">
        <v>-0.84753876573526499</v>
      </c>
      <c r="M46" s="7">
        <v>1.16397950379911E-2</v>
      </c>
    </row>
    <row r="47" spans="1:13" x14ac:dyDescent="0.25">
      <c r="A47" s="7" t="str">
        <f t="shared" si="0"/>
        <v>0:29</v>
      </c>
      <c r="B47" s="7">
        <v>44</v>
      </c>
      <c r="C47" s="7">
        <v>29</v>
      </c>
      <c r="D47" s="7">
        <v>0</v>
      </c>
      <c r="E47" s="7">
        <v>0</v>
      </c>
      <c r="F47" s="7">
        <v>0.19708994182232201</v>
      </c>
      <c r="G47" s="7">
        <v>0.594130075281877</v>
      </c>
      <c r="H47" s="7">
        <v>-0.26666239243913198</v>
      </c>
      <c r="I47" s="7">
        <v>0.129132195096994</v>
      </c>
      <c r="J47" s="7">
        <v>0.211555169358914</v>
      </c>
      <c r="K47" s="7">
        <v>5.5909228579742402E-3</v>
      </c>
      <c r="L47" s="7">
        <v>0.45473765192951898</v>
      </c>
      <c r="M47" s="7">
        <v>1.0592990688345001E-2</v>
      </c>
    </row>
    <row r="48" spans="1:13" x14ac:dyDescent="0.25">
      <c r="A48" s="7" t="str">
        <f t="shared" si="0"/>
        <v>0:18</v>
      </c>
      <c r="B48" s="7">
        <v>45</v>
      </c>
      <c r="C48" s="7">
        <v>18</v>
      </c>
      <c r="D48" s="7">
        <v>0</v>
      </c>
      <c r="E48" s="7">
        <v>0</v>
      </c>
      <c r="F48" s="7">
        <v>-0.48940787610775999</v>
      </c>
      <c r="G48" s="7">
        <v>0.95915398551363695</v>
      </c>
      <c r="H48" s="7">
        <v>0.70674850498501995</v>
      </c>
      <c r="I48" s="7">
        <v>-0.170423295387815</v>
      </c>
      <c r="J48" s="7">
        <v>0.74933456376985597</v>
      </c>
      <c r="K48" s="7">
        <v>-0.72855309812842295</v>
      </c>
      <c r="L48" s="7">
        <v>-0.34624794967396599</v>
      </c>
      <c r="M48" s="7">
        <v>1.10007246146564E-2</v>
      </c>
    </row>
    <row r="49" spans="1:13" x14ac:dyDescent="0.25">
      <c r="A49" s="7" t="str">
        <f t="shared" si="0"/>
        <v>0:31</v>
      </c>
      <c r="B49" s="7">
        <v>46</v>
      </c>
      <c r="C49" s="7">
        <v>31</v>
      </c>
      <c r="D49" s="7">
        <v>0</v>
      </c>
      <c r="E49" s="7">
        <v>0</v>
      </c>
      <c r="F49" s="7">
        <v>0.66672924124085897</v>
      </c>
      <c r="G49" s="7">
        <v>1.26270499283312</v>
      </c>
      <c r="H49" s="7">
        <v>-0.88095605829309398</v>
      </c>
      <c r="I49" s="7">
        <v>0.75334036555974604</v>
      </c>
      <c r="J49" s="7">
        <v>0.83117665258597495</v>
      </c>
      <c r="K49" s="7">
        <v>0.37425650344799699</v>
      </c>
      <c r="L49" s="7">
        <v>0.73797127206751101</v>
      </c>
      <c r="M49" s="7">
        <v>1.3049017577743301E-2</v>
      </c>
    </row>
    <row r="50" spans="1:13" x14ac:dyDescent="0.25">
      <c r="A50" s="7" t="str">
        <f t="shared" si="0"/>
        <v>0:5</v>
      </c>
      <c r="B50" s="7">
        <v>47</v>
      </c>
      <c r="C50" s="7">
        <v>5</v>
      </c>
      <c r="D50" s="7">
        <v>0</v>
      </c>
      <c r="E50" s="7">
        <v>0</v>
      </c>
      <c r="F50" s="7">
        <v>0.591965587376445</v>
      </c>
      <c r="G50" s="7">
        <v>-0.41991684061969198</v>
      </c>
      <c r="H50" s="7">
        <v>0.15531298409729399</v>
      </c>
      <c r="I50" s="7">
        <v>-9.9825141665611197E-2</v>
      </c>
      <c r="J50" s="7">
        <v>0.79992253876139396</v>
      </c>
      <c r="K50" s="7">
        <v>0.97553035699815305</v>
      </c>
      <c r="L50" s="7">
        <v>0.79189037282949903</v>
      </c>
      <c r="M50" s="7">
        <v>1.1485855101041E-2</v>
      </c>
    </row>
    <row r="51" spans="1:13" x14ac:dyDescent="0.25">
      <c r="A51" s="7" t="str">
        <f t="shared" si="0"/>
        <v>0:33</v>
      </c>
      <c r="B51" s="7">
        <v>48</v>
      </c>
      <c r="C51" s="7">
        <v>33</v>
      </c>
      <c r="D51" s="7">
        <v>0</v>
      </c>
      <c r="E51" s="7">
        <v>0</v>
      </c>
      <c r="F51" s="7">
        <v>-2.32311715607409</v>
      </c>
      <c r="G51" s="7">
        <v>-1.0233723857585699</v>
      </c>
      <c r="H51" s="7">
        <v>-0.89923061241854996</v>
      </c>
      <c r="I51" s="7">
        <v>1.9571400867941799</v>
      </c>
      <c r="J51" s="7">
        <v>0.54286028501073103</v>
      </c>
      <c r="K51" s="7">
        <v>0.27987917335701501</v>
      </c>
      <c r="L51" s="7">
        <v>-2.7284650972634799</v>
      </c>
      <c r="M51" s="7">
        <v>1.3816368654365399E-2</v>
      </c>
    </row>
    <row r="52" spans="1:13" x14ac:dyDescent="0.25">
      <c r="A52" s="7" t="str">
        <f t="shared" si="0"/>
        <v>0:28</v>
      </c>
      <c r="B52" s="7">
        <v>49</v>
      </c>
      <c r="C52" s="7">
        <v>28</v>
      </c>
      <c r="D52" s="7">
        <v>0</v>
      </c>
      <c r="E52" s="7">
        <v>0</v>
      </c>
      <c r="F52" s="7">
        <v>6.0190916300404303E-2</v>
      </c>
      <c r="G52" s="7">
        <v>0.39924166876546502</v>
      </c>
      <c r="H52" s="7">
        <v>-8.7596874830589394E-2</v>
      </c>
      <c r="I52" s="7">
        <v>-5.2823383077511499E-2</v>
      </c>
      <c r="J52" s="7">
        <v>3.09366024049718E-2</v>
      </c>
      <c r="K52" s="7">
        <v>-0.33645662090364498</v>
      </c>
      <c r="L52" s="7">
        <v>0.32258646848111899</v>
      </c>
      <c r="M52" s="7">
        <v>1.04204211397925E-2</v>
      </c>
    </row>
    <row r="53" spans="1:13" x14ac:dyDescent="0.25">
      <c r="A53" s="7" t="str">
        <f t="shared" si="0"/>
        <v>0:15</v>
      </c>
      <c r="B53" s="7">
        <v>50</v>
      </c>
      <c r="C53" s="7">
        <v>15</v>
      </c>
      <c r="D53" s="7">
        <v>0</v>
      </c>
      <c r="E53" s="7">
        <v>0</v>
      </c>
      <c r="F53" s="7">
        <v>0.45241478287680797</v>
      </c>
      <c r="G53" s="7">
        <v>-3.4596666691246499E-4</v>
      </c>
      <c r="H53" s="7">
        <v>-0.65448553587262503</v>
      </c>
      <c r="I53" s="7">
        <v>3.1100784424536999E-2</v>
      </c>
      <c r="J53" s="7">
        <v>-0.48175535028085897</v>
      </c>
      <c r="K53" s="7">
        <v>1.30806786984297</v>
      </c>
      <c r="L53" s="7">
        <v>0.69910718184203802</v>
      </c>
      <c r="M53" s="7">
        <v>1.07724607725052E-2</v>
      </c>
    </row>
    <row r="54" spans="1:13" x14ac:dyDescent="0.25">
      <c r="A54" s="7" t="str">
        <f t="shared" si="0"/>
        <v>0:21</v>
      </c>
      <c r="B54" s="7">
        <v>51</v>
      </c>
      <c r="C54" s="7">
        <v>21</v>
      </c>
      <c r="D54" s="7">
        <v>0</v>
      </c>
      <c r="E54" s="7">
        <v>0</v>
      </c>
      <c r="F54" s="7">
        <v>-1.44664760350083</v>
      </c>
      <c r="G54" s="7">
        <v>-1.7458821323867599</v>
      </c>
      <c r="H54" s="7">
        <v>1.88336543459433</v>
      </c>
      <c r="I54" s="7">
        <v>-2.0555963980114602</v>
      </c>
      <c r="J54" s="7">
        <v>-1.9571200184504201</v>
      </c>
      <c r="K54" s="7">
        <v>-0.13383219410371699</v>
      </c>
      <c r="L54" s="7">
        <v>-1.6255566109968</v>
      </c>
      <c r="M54" s="7">
        <v>1.3842958733215199E-2</v>
      </c>
    </row>
    <row r="55" spans="1:13" x14ac:dyDescent="0.25">
      <c r="A55" s="7" t="str">
        <f t="shared" si="0"/>
        <v>1:32</v>
      </c>
      <c r="B55" s="7">
        <v>52</v>
      </c>
      <c r="C55" s="7">
        <v>32</v>
      </c>
      <c r="D55" s="7">
        <v>1</v>
      </c>
      <c r="E55" s="7">
        <v>0</v>
      </c>
      <c r="F55" s="7">
        <v>0.24126494566399501</v>
      </c>
      <c r="G55" s="7">
        <v>2.33349302147978</v>
      </c>
      <c r="H55" s="7">
        <v>-3.3663091055294303E-2</v>
      </c>
      <c r="I55" s="7">
        <v>-0.15605872609417701</v>
      </c>
      <c r="J55" s="7">
        <v>-3.3360482467792099</v>
      </c>
      <c r="K55" s="7">
        <v>0.27001349139449499</v>
      </c>
      <c r="L55" s="7">
        <v>0.241319174470845</v>
      </c>
      <c r="M55" s="7">
        <v>1.0139570762080399E-2</v>
      </c>
    </row>
    <row r="56" spans="1:13" x14ac:dyDescent="0.25">
      <c r="A56" s="7" t="str">
        <f t="shared" si="0"/>
        <v>1:23</v>
      </c>
      <c r="B56" s="7">
        <v>53</v>
      </c>
      <c r="C56" s="7">
        <v>23</v>
      </c>
      <c r="D56" s="7">
        <v>1</v>
      </c>
      <c r="E56" s="7">
        <v>0</v>
      </c>
      <c r="F56" s="7">
        <v>0.17956679896389899</v>
      </c>
      <c r="G56" s="7">
        <v>0.50380514508359697</v>
      </c>
      <c r="H56" s="7">
        <v>2.5650963037721599</v>
      </c>
      <c r="I56" s="7">
        <v>-0.28467771760132499</v>
      </c>
      <c r="J56" s="7">
        <v>0.78525759802675599</v>
      </c>
      <c r="K56" s="7">
        <v>-3.7737440198869397E-2</v>
      </c>
      <c r="L56" s="7">
        <v>0.179629624064546</v>
      </c>
      <c r="M56" s="7">
        <v>1.01094031131318E-2</v>
      </c>
    </row>
    <row r="57" spans="1:13" x14ac:dyDescent="0.25">
      <c r="A57" s="7" t="str">
        <f t="shared" si="0"/>
        <v>1:44</v>
      </c>
      <c r="B57" s="7">
        <v>54</v>
      </c>
      <c r="C57" s="7">
        <v>44</v>
      </c>
      <c r="D57" s="7">
        <v>1</v>
      </c>
      <c r="E57" s="7">
        <v>0</v>
      </c>
      <c r="F57" s="7">
        <v>0.22915182099892401</v>
      </c>
      <c r="G57" s="7">
        <v>-1.9557135807112001</v>
      </c>
      <c r="H57" s="7">
        <v>0.42078416464460799</v>
      </c>
      <c r="I57" s="7">
        <v>5.2462447835490401E-2</v>
      </c>
      <c r="J57" s="7">
        <v>-1.0953959723379101</v>
      </c>
      <c r="K57" s="7">
        <v>1.50640962795147E-2</v>
      </c>
      <c r="L57" s="7">
        <v>0.22920013059047001</v>
      </c>
      <c r="M57" s="7">
        <v>1.0130488943562299E-2</v>
      </c>
    </row>
    <row r="58" spans="1:13" x14ac:dyDescent="0.25">
      <c r="A58" s="7" t="str">
        <f t="shared" si="0"/>
        <v>1:26</v>
      </c>
      <c r="B58" s="7">
        <v>55</v>
      </c>
      <c r="C58" s="7">
        <v>26</v>
      </c>
      <c r="D58" s="7">
        <v>1</v>
      </c>
      <c r="E58" s="7">
        <v>0</v>
      </c>
      <c r="F58" s="7">
        <v>0.21295082454092201</v>
      </c>
      <c r="G58" s="7">
        <v>9.0958771585949103E-2</v>
      </c>
      <c r="H58" s="7">
        <v>0.65835881234354998</v>
      </c>
      <c r="I58" s="7">
        <v>2.73625235117309E-2</v>
      </c>
      <c r="J58" s="7">
        <v>0.35282352775361098</v>
      </c>
      <c r="K58" s="7">
        <v>-4.81169555401844E-2</v>
      </c>
      <c r="L58" s="7">
        <v>0.21300637128297201</v>
      </c>
      <c r="M58" s="7">
        <v>1.0107104420283701E-2</v>
      </c>
    </row>
    <row r="59" spans="1:13" x14ac:dyDescent="0.25">
      <c r="A59" s="7" t="str">
        <f t="shared" si="0"/>
        <v>1:9</v>
      </c>
      <c r="B59" s="7">
        <v>56</v>
      </c>
      <c r="C59" s="7">
        <v>9</v>
      </c>
      <c r="D59" s="7">
        <v>1</v>
      </c>
      <c r="E59" s="7">
        <v>0</v>
      </c>
      <c r="F59" s="7">
        <v>1.6828877991818501</v>
      </c>
      <c r="G59" s="7">
        <v>-9.9810209126180702E-2</v>
      </c>
      <c r="H59" s="7">
        <v>-0.21239760141883801</v>
      </c>
      <c r="I59" s="7">
        <v>0.21567961771056601</v>
      </c>
      <c r="J59" s="7">
        <v>0.154668157667568</v>
      </c>
      <c r="K59" s="7">
        <v>-1.26905160149862E-2</v>
      </c>
      <c r="L59" s="7">
        <v>1.6823563229991101</v>
      </c>
      <c r="M59" s="7">
        <v>1.0957803417831501E-2</v>
      </c>
    </row>
    <row r="60" spans="1:13" x14ac:dyDescent="0.25">
      <c r="A60" s="7" t="str">
        <f t="shared" si="0"/>
        <v>1:0</v>
      </c>
      <c r="B60" s="7">
        <v>57</v>
      </c>
      <c r="C60" s="7">
        <v>0</v>
      </c>
      <c r="D60" s="7">
        <v>1</v>
      </c>
      <c r="E60" s="7">
        <v>0</v>
      </c>
      <c r="F60" s="7">
        <v>-3.75872347001172</v>
      </c>
      <c r="G60" s="7">
        <v>-0.11564714510453999</v>
      </c>
      <c r="H60" s="7">
        <v>-0.32413328608452402</v>
      </c>
      <c r="I60" s="7">
        <v>6.25160713403623E-2</v>
      </c>
      <c r="J60" s="7">
        <v>0.13185025376064299</v>
      </c>
      <c r="K60" s="7">
        <v>-1.1254887437242201E-2</v>
      </c>
      <c r="L60" s="7">
        <v>-3.7591201693867302</v>
      </c>
      <c r="M60" s="7">
        <v>1.21522998497538E-2</v>
      </c>
    </row>
    <row r="61" spans="1:13" x14ac:dyDescent="0.25">
      <c r="A61" s="7" t="str">
        <f t="shared" si="0"/>
        <v>1:7</v>
      </c>
      <c r="B61" s="7">
        <v>58</v>
      </c>
      <c r="C61" s="7">
        <v>7</v>
      </c>
      <c r="D61" s="7">
        <v>1</v>
      </c>
      <c r="E61" s="7">
        <v>0</v>
      </c>
      <c r="F61" s="7">
        <v>0.32248498188345798</v>
      </c>
      <c r="G61" s="7">
        <v>-0.10376944312076999</v>
      </c>
      <c r="H61" s="7">
        <v>-0.24033152258526</v>
      </c>
      <c r="I61" s="7">
        <v>0.17738873111801501</v>
      </c>
      <c r="J61" s="7">
        <v>0.14896368169083701</v>
      </c>
      <c r="K61" s="7">
        <v>-6.5267880927833102E-2</v>
      </c>
      <c r="L61" s="7">
        <v>0.32251700587221399</v>
      </c>
      <c r="M61" s="7">
        <v>1.0107624074248299E-2</v>
      </c>
    </row>
    <row r="62" spans="1:13" x14ac:dyDescent="0.25">
      <c r="A62" s="7" t="str">
        <f t="shared" si="0"/>
        <v>1:11</v>
      </c>
      <c r="B62" s="7">
        <v>59</v>
      </c>
      <c r="C62" s="7">
        <v>11</v>
      </c>
      <c r="D62" s="7">
        <v>1</v>
      </c>
      <c r="E62" s="7">
        <v>0</v>
      </c>
      <c r="F62" s="7">
        <v>0.35387112114085401</v>
      </c>
      <c r="G62" s="7">
        <v>-0.24360370974053899</v>
      </c>
      <c r="H62" s="7">
        <v>-0.915120184837803</v>
      </c>
      <c r="I62" s="7">
        <v>-3.8021319270473102</v>
      </c>
      <c r="J62" s="7">
        <v>0.38865830356585801</v>
      </c>
      <c r="K62" s="7">
        <v>0.13418161254489699</v>
      </c>
      <c r="L62" s="7">
        <v>0.35389569337712601</v>
      </c>
      <c r="M62" s="7">
        <v>1.01091049639875E-2</v>
      </c>
    </row>
    <row r="63" spans="1:13" x14ac:dyDescent="0.25">
      <c r="A63" s="7" t="str">
        <f t="shared" si="0"/>
        <v>1:17</v>
      </c>
      <c r="B63" s="7">
        <v>60</v>
      </c>
      <c r="C63" s="7">
        <v>17</v>
      </c>
      <c r="D63" s="7">
        <v>1</v>
      </c>
      <c r="E63" s="7">
        <v>0</v>
      </c>
      <c r="F63" s="7">
        <v>0.21093143904275999</v>
      </c>
      <c r="G63" s="7">
        <v>-8.4206549702692896E-2</v>
      </c>
      <c r="H63" s="7">
        <v>-0.146623165605234</v>
      </c>
      <c r="I63" s="7">
        <v>0.73998156208780796</v>
      </c>
      <c r="J63" s="7">
        <v>0.114446949902222</v>
      </c>
      <c r="K63" s="7">
        <v>-3.26615316398765E-2</v>
      </c>
      <c r="L63" s="7">
        <v>0.210987042635679</v>
      </c>
      <c r="M63" s="7">
        <v>1.0107165340408E-2</v>
      </c>
    </row>
    <row r="64" spans="1:13" x14ac:dyDescent="0.25">
      <c r="A64" s="7" t="str">
        <f t="shared" si="0"/>
        <v>1:37</v>
      </c>
      <c r="B64" s="7">
        <v>61</v>
      </c>
      <c r="C64" s="7">
        <v>37</v>
      </c>
      <c r="D64" s="7">
        <v>1</v>
      </c>
      <c r="E64" s="7">
        <v>0</v>
      </c>
      <c r="F64" s="7">
        <v>0.230810168208052</v>
      </c>
      <c r="G64" s="7">
        <v>0.30221355913133602</v>
      </c>
      <c r="H64" s="7">
        <v>-0.20749123867921601</v>
      </c>
      <c r="I64" s="7">
        <v>0.119614822000414</v>
      </c>
      <c r="J64" s="7">
        <v>-0.43219929057716799</v>
      </c>
      <c r="K64" s="7">
        <v>-2.8144105877207601E-2</v>
      </c>
      <c r="L64" s="7">
        <v>0.23086255521047799</v>
      </c>
      <c r="M64" s="7">
        <v>1.01072994173793E-2</v>
      </c>
    </row>
    <row r="65" spans="1:13" x14ac:dyDescent="0.25">
      <c r="A65" s="7" t="str">
        <f t="shared" si="0"/>
        <v>1:2</v>
      </c>
      <c r="B65" s="7">
        <v>62</v>
      </c>
      <c r="C65" s="7">
        <v>2</v>
      </c>
      <c r="D65" s="7">
        <v>1</v>
      </c>
      <c r="E65" s="7">
        <v>0</v>
      </c>
      <c r="F65" s="7">
        <v>-2.3983206527133301</v>
      </c>
      <c r="G65" s="7">
        <v>-0.11168791110994999</v>
      </c>
      <c r="H65" s="7">
        <v>-0.296199364918102</v>
      </c>
      <c r="I65" s="7">
        <v>0.100806957932913</v>
      </c>
      <c r="J65" s="7">
        <v>0.13755472973737401</v>
      </c>
      <c r="K65" s="7">
        <v>1.0959085771316299E-2</v>
      </c>
      <c r="L65" s="7">
        <v>-2.3983834522950902</v>
      </c>
      <c r="M65" s="7">
        <v>1.06410153204054E-2</v>
      </c>
    </row>
    <row r="66" spans="1:13" x14ac:dyDescent="0.25">
      <c r="A66" s="7" t="str">
        <f t="shared" si="0"/>
        <v>1:51</v>
      </c>
      <c r="B66" s="7">
        <v>63</v>
      </c>
      <c r="C66" s="7">
        <v>51</v>
      </c>
      <c r="D66" s="7">
        <v>1</v>
      </c>
      <c r="E66" s="7">
        <v>0</v>
      </c>
      <c r="F66" s="7">
        <v>0.22814240167411501</v>
      </c>
      <c r="G66" s="7">
        <v>2.3648526631587701</v>
      </c>
      <c r="H66" s="7">
        <v>-1.12631157866881</v>
      </c>
      <c r="I66" s="7">
        <v>0.33779897666445402</v>
      </c>
      <c r="J66" s="7">
        <v>1.8071924646647699</v>
      </c>
      <c r="K66" s="7">
        <v>-5.9795744832938501E-2</v>
      </c>
      <c r="L66" s="7">
        <v>0.228199357719859</v>
      </c>
      <c r="M66" s="7">
        <v>1.01405946079742E-2</v>
      </c>
    </row>
    <row r="67" spans="1:13" x14ac:dyDescent="0.25">
      <c r="A67" s="7" t="str">
        <f t="shared" si="0"/>
        <v>1:27</v>
      </c>
      <c r="B67" s="7">
        <v>64</v>
      </c>
      <c r="C67" s="7">
        <v>27</v>
      </c>
      <c r="D67" s="7">
        <v>1</v>
      </c>
      <c r="E67" s="7">
        <v>0</v>
      </c>
      <c r="F67" s="7">
        <v>0.22407883323351599</v>
      </c>
      <c r="G67" s="7">
        <v>-4.6656688310832098E-2</v>
      </c>
      <c r="H67" s="7">
        <v>2.2779639000325098E-2</v>
      </c>
      <c r="I67" s="7">
        <v>0.13137593877628401</v>
      </c>
      <c r="J67" s="7">
        <v>0.20867883550039301</v>
      </c>
      <c r="K67" s="7">
        <v>-6.3018617814685193E-2</v>
      </c>
      <c r="L67" s="7">
        <v>0.224131894094171</v>
      </c>
      <c r="M67" s="7">
        <v>1.01068997907674E-2</v>
      </c>
    </row>
    <row r="68" spans="1:13" x14ac:dyDescent="0.25">
      <c r="A68" s="7" t="str">
        <f t="shared" ref="A68:A131" si="1">D68 &amp; ":" &amp;C68</f>
        <v>1:34</v>
      </c>
      <c r="B68" s="7">
        <v>65</v>
      </c>
      <c r="C68" s="7">
        <v>34</v>
      </c>
      <c r="D68" s="7">
        <v>1</v>
      </c>
      <c r="E68" s="7">
        <v>0</v>
      </c>
      <c r="F68" s="7">
        <v>0.23708303468161701</v>
      </c>
      <c r="G68" s="7">
        <v>1.5209812365404001</v>
      </c>
      <c r="H68" s="7">
        <v>-0.103194350104863</v>
      </c>
      <c r="I68" s="7">
        <v>-4.5789306856340597E-2</v>
      </c>
      <c r="J68" s="7">
        <v>-2.17450866429839</v>
      </c>
      <c r="K68" s="7">
        <v>0.14580372328295699</v>
      </c>
      <c r="L68" s="7">
        <v>0.23713652987498701</v>
      </c>
      <c r="M68" s="7">
        <v>1.0120621579463999E-2</v>
      </c>
    </row>
    <row r="69" spans="1:13" x14ac:dyDescent="0.25">
      <c r="A69" s="7" t="str">
        <f t="shared" si="1"/>
        <v>1:8</v>
      </c>
      <c r="B69" s="7">
        <v>66</v>
      </c>
      <c r="C69" s="7">
        <v>8</v>
      </c>
      <c r="D69" s="7">
        <v>1</v>
      </c>
      <c r="E69" s="7">
        <v>0</v>
      </c>
      <c r="F69" s="7">
        <v>1.00268638288039</v>
      </c>
      <c r="G69" s="7">
        <v>-0.101789826145746</v>
      </c>
      <c r="H69" s="7">
        <v>-0.226364562159177</v>
      </c>
      <c r="I69" s="7">
        <v>0.19653417419890501</v>
      </c>
      <c r="J69" s="7">
        <v>0.15181591964711399</v>
      </c>
      <c r="K69" s="7">
        <v>-2.8800773369403E-2</v>
      </c>
      <c r="L69" s="7">
        <v>1.0025044554495199</v>
      </c>
      <c r="M69" s="7">
        <v>1.02825969151581E-2</v>
      </c>
    </row>
    <row r="70" spans="1:13" x14ac:dyDescent="0.25">
      <c r="A70" s="7" t="str">
        <f t="shared" si="1"/>
        <v>1:50</v>
      </c>
      <c r="B70" s="7">
        <v>67</v>
      </c>
      <c r="C70" s="7">
        <v>50</v>
      </c>
      <c r="D70" s="7">
        <v>1</v>
      </c>
      <c r="E70" s="7">
        <v>0</v>
      </c>
      <c r="F70" s="7">
        <v>0.228286604434802</v>
      </c>
      <c r="G70" s="7">
        <v>1.7476289140344901</v>
      </c>
      <c r="H70" s="7">
        <v>-0.90529790105260899</v>
      </c>
      <c r="I70" s="7">
        <v>0.297036615403174</v>
      </c>
      <c r="J70" s="7">
        <v>1.39253697366439</v>
      </c>
      <c r="K70" s="7">
        <v>-6.3608844260025499E-2</v>
      </c>
      <c r="L70" s="7">
        <v>0.228342325339326</v>
      </c>
      <c r="M70" s="7">
        <v>1.01252056587538E-2</v>
      </c>
    </row>
    <row r="71" spans="1:13" x14ac:dyDescent="0.25">
      <c r="A71" s="7" t="str">
        <f t="shared" si="1"/>
        <v>1:4</v>
      </c>
      <c r="B71" s="7">
        <v>68</v>
      </c>
      <c r="C71" s="7">
        <v>4</v>
      </c>
      <c r="D71" s="7">
        <v>1</v>
      </c>
      <c r="E71" s="7">
        <v>0</v>
      </c>
      <c r="F71" s="7">
        <v>-1.7181192517163899</v>
      </c>
      <c r="G71" s="7">
        <v>-0.109708294134926</v>
      </c>
      <c r="H71" s="7">
        <v>-0.28223240449201997</v>
      </c>
      <c r="I71" s="7">
        <v>0.119952401013802</v>
      </c>
      <c r="J71" s="7">
        <v>0.14040696769365199</v>
      </c>
      <c r="K71" s="7">
        <v>-1.3378390522976E-2</v>
      </c>
      <c r="L71" s="7">
        <v>-1.7180562999565101</v>
      </c>
      <c r="M71" s="7">
        <v>1.0417813338121499E-2</v>
      </c>
    </row>
    <row r="72" spans="1:13" x14ac:dyDescent="0.25">
      <c r="A72" s="7" t="str">
        <f t="shared" si="1"/>
        <v>1:24</v>
      </c>
      <c r="B72" s="7">
        <v>69</v>
      </c>
      <c r="C72" s="7">
        <v>24</v>
      </c>
      <c r="D72" s="7">
        <v>1</v>
      </c>
      <c r="E72" s="7">
        <v>0</v>
      </c>
      <c r="F72" s="7">
        <v>0.190694807406113</v>
      </c>
      <c r="G72" s="7">
        <v>0.36618968828316301</v>
      </c>
      <c r="H72" s="7">
        <v>1.9295171447294699</v>
      </c>
      <c r="I72" s="7">
        <v>-0.18066430467707301</v>
      </c>
      <c r="J72" s="7">
        <v>0.64111290901679197</v>
      </c>
      <c r="K72" s="7">
        <v>-3.5803708849755901E-2</v>
      </c>
      <c r="L72" s="7">
        <v>0.190755236137192</v>
      </c>
      <c r="M72" s="7">
        <v>1.01083569433917E-2</v>
      </c>
    </row>
    <row r="73" spans="1:13" x14ac:dyDescent="0.25">
      <c r="A73" s="7" t="str">
        <f t="shared" si="1"/>
        <v>1:42</v>
      </c>
      <c r="B73" s="7">
        <v>70</v>
      </c>
      <c r="C73" s="7">
        <v>42</v>
      </c>
      <c r="D73" s="7">
        <v>1</v>
      </c>
      <c r="E73" s="7">
        <v>0</v>
      </c>
      <c r="F73" s="7">
        <v>0.229440226520298</v>
      </c>
      <c r="G73" s="7">
        <v>-3.1901610789597701</v>
      </c>
      <c r="H73" s="7">
        <v>0.86281151987701299</v>
      </c>
      <c r="I73" s="7">
        <v>-2.9062274687070899E-2</v>
      </c>
      <c r="J73" s="7">
        <v>-1.9247069543386801</v>
      </c>
      <c r="K73" s="7">
        <v>0.15271661581607801</v>
      </c>
      <c r="L73" s="7">
        <v>0.229486065596574</v>
      </c>
      <c r="M73" s="7">
        <v>1.016937024617E-2</v>
      </c>
    </row>
    <row r="74" spans="1:13" x14ac:dyDescent="0.25">
      <c r="A74" s="7" t="str">
        <f t="shared" si="1"/>
        <v>1:40</v>
      </c>
      <c r="B74" s="7">
        <v>71</v>
      </c>
      <c r="C74" s="7">
        <v>40</v>
      </c>
      <c r="D74" s="7">
        <v>1</v>
      </c>
      <c r="E74" s="7">
        <v>0</v>
      </c>
      <c r="F74" s="7">
        <v>0.22453730173448599</v>
      </c>
      <c r="G74" s="7">
        <v>-0.91655411827773503</v>
      </c>
      <c r="H74" s="7">
        <v>-0.31178812725357002</v>
      </c>
      <c r="I74" s="7">
        <v>0.285018950857169</v>
      </c>
      <c r="J74" s="7">
        <v>1.31011008314405</v>
      </c>
      <c r="K74" s="7">
        <v>3.8470361109990997E-2</v>
      </c>
      <c r="L74" s="7">
        <v>0.22458857067977001</v>
      </c>
      <c r="M74" s="7">
        <v>1.01121562138589E-2</v>
      </c>
    </row>
    <row r="75" spans="1:13" x14ac:dyDescent="0.25">
      <c r="A75" s="7" t="str">
        <f t="shared" si="1"/>
        <v>1:16</v>
      </c>
      <c r="B75" s="7">
        <v>72</v>
      </c>
      <c r="C75" s="7">
        <v>16</v>
      </c>
      <c r="D75" s="7">
        <v>1</v>
      </c>
      <c r="E75" s="7">
        <v>0</v>
      </c>
      <c r="F75" s="7">
        <v>0.23448765810109201</v>
      </c>
      <c r="G75" s="7">
        <v>-0.11047493342940801</v>
      </c>
      <c r="H75" s="7">
        <v>-0.27327018108057</v>
      </c>
      <c r="I75" s="7">
        <v>-8.5510970546807501E-3</v>
      </c>
      <c r="J75" s="7">
        <v>0.15963651951907201</v>
      </c>
      <c r="K75" s="7">
        <v>-7.4389210333415903E-2</v>
      </c>
      <c r="L75" s="7">
        <v>0.23453849329962301</v>
      </c>
      <c r="M75" s="7">
        <v>1.01068405788153E-2</v>
      </c>
    </row>
    <row r="76" spans="1:13" x14ac:dyDescent="0.25">
      <c r="A76" s="7" t="str">
        <f t="shared" si="1"/>
        <v>1:19</v>
      </c>
      <c r="B76" s="7">
        <v>73</v>
      </c>
      <c r="C76" s="7">
        <v>19</v>
      </c>
      <c r="D76" s="7">
        <v>1</v>
      </c>
      <c r="E76" s="7">
        <v>0</v>
      </c>
      <c r="F76" s="7">
        <v>0.16413303674150301</v>
      </c>
      <c r="G76" s="7">
        <v>-3.2019974836730601E-2</v>
      </c>
      <c r="H76" s="7">
        <v>0.104982491728477</v>
      </c>
      <c r="I76" s="7">
        <v>2.2270679417583401</v>
      </c>
      <c r="J76" s="7">
        <v>2.4670247897830701E-2</v>
      </c>
      <c r="K76" s="7">
        <v>7.79890588016484E-2</v>
      </c>
      <c r="L76" s="7">
        <v>0.16419771610526299</v>
      </c>
      <c r="M76" s="7">
        <v>1.01084927140512E-2</v>
      </c>
    </row>
    <row r="77" spans="1:13" x14ac:dyDescent="0.25">
      <c r="A77" s="7" t="str">
        <f t="shared" si="1"/>
        <v>1:38</v>
      </c>
      <c r="B77" s="7">
        <v>74</v>
      </c>
      <c r="C77" s="7">
        <v>38</v>
      </c>
      <c r="D77" s="7">
        <v>1</v>
      </c>
      <c r="E77" s="7">
        <v>0</v>
      </c>
      <c r="F77" s="7">
        <v>0.22871921271686299</v>
      </c>
      <c r="G77" s="7">
        <v>-0.104042333338353</v>
      </c>
      <c r="H77" s="7">
        <v>-0.242256868204001</v>
      </c>
      <c r="I77" s="7">
        <v>0.17474953161933199</v>
      </c>
      <c r="J77" s="7">
        <v>0.14857050066324001</v>
      </c>
      <c r="K77" s="7">
        <v>-7.0503370608841098E-2</v>
      </c>
      <c r="L77" s="7">
        <v>0.22877122808131301</v>
      </c>
      <c r="M77" s="7">
        <v>1.01068979910171E-2</v>
      </c>
    </row>
    <row r="78" spans="1:13" x14ac:dyDescent="0.25">
      <c r="A78" s="7" t="str">
        <f t="shared" si="1"/>
        <v>1:22</v>
      </c>
      <c r="B78" s="7">
        <v>75</v>
      </c>
      <c r="C78" s="7">
        <v>22</v>
      </c>
      <c r="D78" s="7">
        <v>1</v>
      </c>
      <c r="E78" s="7">
        <v>0</v>
      </c>
      <c r="F78" s="7">
        <v>0.16843879027130501</v>
      </c>
      <c r="G78" s="7">
        <v>0.64142060498037801</v>
      </c>
      <c r="H78" s="7">
        <v>3.2006754771153898</v>
      </c>
      <c r="I78" s="7">
        <v>-0.38869113286587698</v>
      </c>
      <c r="J78" s="7">
        <v>0.92940229027997401</v>
      </c>
      <c r="K78" s="7">
        <v>-4.4155648275215897E-2</v>
      </c>
      <c r="L78" s="7">
        <v>0.168503982044057</v>
      </c>
      <c r="M78" s="7">
        <v>1.0110727854203E-2</v>
      </c>
    </row>
    <row r="79" spans="1:13" x14ac:dyDescent="0.25">
      <c r="A79" s="7" t="str">
        <f t="shared" si="1"/>
        <v>1:46</v>
      </c>
      <c r="B79" s="7">
        <v>76</v>
      </c>
      <c r="C79" s="7">
        <v>46</v>
      </c>
      <c r="D79" s="7">
        <v>1</v>
      </c>
      <c r="E79" s="7">
        <v>0</v>
      </c>
      <c r="F79" s="7">
        <v>0.22886341547754999</v>
      </c>
      <c r="G79" s="7">
        <v>-0.72126608246263701</v>
      </c>
      <c r="H79" s="7">
        <v>-2.1243190587797799E-2</v>
      </c>
      <c r="I79" s="7">
        <v>0.13398717035805099</v>
      </c>
      <c r="J79" s="7">
        <v>-0.266084990337144</v>
      </c>
      <c r="K79" s="7">
        <v>-6.2956534402902706E-2</v>
      </c>
      <c r="L79" s="7">
        <v>0.228914195438846</v>
      </c>
      <c r="M79" s="7">
        <v>1.0110109765258E-2</v>
      </c>
    </row>
    <row r="80" spans="1:13" x14ac:dyDescent="0.25">
      <c r="A80" s="7" t="str">
        <f t="shared" si="1"/>
        <v>1:25</v>
      </c>
      <c r="B80" s="7">
        <v>77</v>
      </c>
      <c r="C80" s="7">
        <v>25</v>
      </c>
      <c r="D80" s="7">
        <v>1</v>
      </c>
      <c r="E80" s="7">
        <v>0</v>
      </c>
      <c r="F80" s="7">
        <v>0.201822816098707</v>
      </c>
      <c r="G80" s="7">
        <v>0.228574228386382</v>
      </c>
      <c r="H80" s="7">
        <v>1.29393797138624</v>
      </c>
      <c r="I80" s="7">
        <v>-7.6650889412520198E-2</v>
      </c>
      <c r="J80" s="7">
        <v>0.496968216763574</v>
      </c>
      <c r="K80" s="7">
        <v>-3.9058084802680498E-2</v>
      </c>
      <c r="L80" s="7">
        <v>0.20188081890228199</v>
      </c>
      <c r="M80" s="7">
        <v>1.01075903312954E-2</v>
      </c>
    </row>
    <row r="81" spans="1:13" x14ac:dyDescent="0.25">
      <c r="A81" s="7" t="str">
        <f t="shared" si="1"/>
        <v>1:39</v>
      </c>
      <c r="B81" s="7">
        <v>78</v>
      </c>
      <c r="C81" s="7">
        <v>39</v>
      </c>
      <c r="D81" s="7">
        <v>1</v>
      </c>
      <c r="E81" s="7">
        <v>0</v>
      </c>
      <c r="F81" s="7">
        <v>0.22662825722567401</v>
      </c>
      <c r="G81" s="7">
        <v>-0.51029822580804396</v>
      </c>
      <c r="H81" s="7">
        <v>-0.27702249772878501</v>
      </c>
      <c r="I81" s="7">
        <v>0.22988424123824999</v>
      </c>
      <c r="J81" s="7">
        <v>0.72934029190364902</v>
      </c>
      <c r="K81" s="7">
        <v>-5.8729870040857703E-2</v>
      </c>
      <c r="L81" s="7">
        <v>0.22667989987530701</v>
      </c>
      <c r="M81" s="7">
        <v>1.0108517186765999E-2</v>
      </c>
    </row>
    <row r="82" spans="1:13" x14ac:dyDescent="0.25">
      <c r="A82" s="7" t="str">
        <f t="shared" si="1"/>
        <v>1:43</v>
      </c>
      <c r="B82" s="7">
        <v>79</v>
      </c>
      <c r="C82" s="7">
        <v>43</v>
      </c>
      <c r="D82" s="7">
        <v>1</v>
      </c>
      <c r="E82" s="7">
        <v>0</v>
      </c>
      <c r="F82" s="7">
        <v>0.229296023759611</v>
      </c>
      <c r="G82" s="7">
        <v>-2.5729373298354798</v>
      </c>
      <c r="H82" s="7">
        <v>0.64179784226081105</v>
      </c>
      <c r="I82" s="7">
        <v>1.17000865742095E-2</v>
      </c>
      <c r="J82" s="7">
        <v>-1.51005146333829</v>
      </c>
      <c r="K82" s="7">
        <v>8.30877146648972E-2</v>
      </c>
      <c r="L82" s="7">
        <v>0.22934309809352199</v>
      </c>
      <c r="M82" s="7">
        <v>1.01476276039801E-2</v>
      </c>
    </row>
    <row r="83" spans="1:13" x14ac:dyDescent="0.25">
      <c r="A83" s="7" t="str">
        <f t="shared" si="1"/>
        <v>1:20</v>
      </c>
      <c r="B83" s="7">
        <v>80</v>
      </c>
      <c r="C83" s="7">
        <v>20</v>
      </c>
      <c r="D83" s="7">
        <v>1</v>
      </c>
      <c r="E83" s="7">
        <v>0</v>
      </c>
      <c r="F83" s="7">
        <v>0.14089006840903801</v>
      </c>
      <c r="G83" s="7">
        <v>-6.1009082160150899E-3</v>
      </c>
      <c r="H83" s="7">
        <v>0.22994535452089401</v>
      </c>
      <c r="I83" s="7">
        <v>2.9656466096329299</v>
      </c>
      <c r="J83" s="7">
        <v>-1.9918390582784901E-2</v>
      </c>
      <c r="K83" s="7">
        <v>0.13482593659716499</v>
      </c>
      <c r="L83" s="7">
        <v>0.14095906034344799</v>
      </c>
      <c r="M83" s="7">
        <v>1.0109472206186699E-2</v>
      </c>
    </row>
    <row r="84" spans="1:13" x14ac:dyDescent="0.25">
      <c r="A84" s="7" t="str">
        <f t="shared" si="1"/>
        <v>1:48</v>
      </c>
      <c r="B84" s="7">
        <v>81</v>
      </c>
      <c r="C84" s="7">
        <v>48</v>
      </c>
      <c r="D84" s="7">
        <v>1</v>
      </c>
      <c r="E84" s="7">
        <v>0</v>
      </c>
      <c r="F84" s="7">
        <v>0.228575009956176</v>
      </c>
      <c r="G84" s="7">
        <v>0.51318141578592602</v>
      </c>
      <c r="H84" s="7">
        <v>-0.46327054582020299</v>
      </c>
      <c r="I84" s="7">
        <v>0.21551189288061201</v>
      </c>
      <c r="J84" s="7">
        <v>0.56322599166362297</v>
      </c>
      <c r="K84" s="7">
        <v>-7.0291811558603201E-2</v>
      </c>
      <c r="L84" s="7">
        <v>0.22862826043274201</v>
      </c>
      <c r="M84" s="7">
        <v>1.0108345606594101E-2</v>
      </c>
    </row>
    <row r="85" spans="1:13" x14ac:dyDescent="0.25">
      <c r="A85" s="7" t="str">
        <f t="shared" si="1"/>
        <v>1:1</v>
      </c>
      <c r="B85" s="7">
        <v>82</v>
      </c>
      <c r="C85" s="7">
        <v>1</v>
      </c>
      <c r="D85" s="7">
        <v>1</v>
      </c>
      <c r="E85" s="7">
        <v>0</v>
      </c>
      <c r="F85" s="7">
        <v>-3.0785220690147899</v>
      </c>
      <c r="G85" s="7">
        <v>-0.113667528129515</v>
      </c>
      <c r="H85" s="7">
        <v>-0.31016632565844099</v>
      </c>
      <c r="I85" s="7">
        <v>8.1661514421251705E-2</v>
      </c>
      <c r="J85" s="7">
        <v>0.134702491716921</v>
      </c>
      <c r="K85" s="7">
        <v>8.6208224144904699E-3</v>
      </c>
      <c r="L85" s="7">
        <v>-3.0787448475020902</v>
      </c>
      <c r="M85" s="7">
        <v>1.11373249796278E-2</v>
      </c>
    </row>
    <row r="86" spans="1:13" x14ac:dyDescent="0.25">
      <c r="A86" s="7" t="str">
        <f t="shared" si="1"/>
        <v>1:49</v>
      </c>
      <c r="B86" s="7">
        <v>83</v>
      </c>
      <c r="C86" s="7">
        <v>49</v>
      </c>
      <c r="D86" s="7">
        <v>1</v>
      </c>
      <c r="E86" s="7">
        <v>0</v>
      </c>
      <c r="F86" s="7">
        <v>0.228430807195489</v>
      </c>
      <c r="G86" s="7">
        <v>1.13040516491021</v>
      </c>
      <c r="H86" s="7">
        <v>-0.68428422343640605</v>
      </c>
      <c r="I86" s="7">
        <v>0.25627425414189298</v>
      </c>
      <c r="J86" s="7">
        <v>0.97788148266400798</v>
      </c>
      <c r="K86" s="7">
        <v>-6.7366397855509894E-2</v>
      </c>
      <c r="L86" s="7">
        <v>0.228485292958794</v>
      </c>
      <c r="M86" s="7">
        <v>1.0114450971065799E-2</v>
      </c>
    </row>
    <row r="87" spans="1:13" x14ac:dyDescent="0.25">
      <c r="A87" s="7" t="str">
        <f t="shared" si="1"/>
        <v>1:3</v>
      </c>
      <c r="B87" s="7">
        <v>84</v>
      </c>
      <c r="C87" s="7">
        <v>3</v>
      </c>
      <c r="D87" s="7">
        <v>1</v>
      </c>
      <c r="E87" s="7">
        <v>0</v>
      </c>
      <c r="F87" s="7">
        <v>-2.3983206527133301</v>
      </c>
      <c r="G87" s="7">
        <v>-0.11168791110994999</v>
      </c>
      <c r="H87" s="7">
        <v>-0.296199364918102</v>
      </c>
      <c r="I87" s="7">
        <v>0.100806957932913</v>
      </c>
      <c r="J87" s="7">
        <v>0.13755472973737401</v>
      </c>
      <c r="K87" s="7">
        <v>1.1029918727054999E-2</v>
      </c>
      <c r="L87" s="7">
        <v>-2.3983834522950902</v>
      </c>
      <c r="M87" s="7">
        <v>1.06410153204054E-2</v>
      </c>
    </row>
    <row r="88" spans="1:13" x14ac:dyDescent="0.25">
      <c r="A88" s="7" t="str">
        <f t="shared" si="1"/>
        <v>1:14</v>
      </c>
      <c r="B88" s="7">
        <v>85</v>
      </c>
      <c r="C88" s="7">
        <v>14</v>
      </c>
      <c r="D88" s="7">
        <v>1</v>
      </c>
      <c r="E88" s="7">
        <v>0</v>
      </c>
      <c r="F88" s="7">
        <v>0.28191845002562199</v>
      </c>
      <c r="G88" s="7">
        <v>-0.16336670861838401</v>
      </c>
      <c r="H88" s="7">
        <v>-0.52827580078543901</v>
      </c>
      <c r="I88" s="7">
        <v>-1.5157325643600501</v>
      </c>
      <c r="J88" s="7">
        <v>0.25062637949398098</v>
      </c>
      <c r="K88" s="7">
        <v>1.1572607470836299E-2</v>
      </c>
      <c r="L88" s="7">
        <v>0.28195927265915</v>
      </c>
      <c r="M88" s="7">
        <v>1.0106928856689901E-2</v>
      </c>
    </row>
    <row r="89" spans="1:13" x14ac:dyDescent="0.25">
      <c r="A89" s="7" t="str">
        <f t="shared" si="1"/>
        <v>1:12</v>
      </c>
      <c r="B89" s="7">
        <v>86</v>
      </c>
      <c r="C89" s="7">
        <v>12</v>
      </c>
      <c r="D89" s="7">
        <v>1</v>
      </c>
      <c r="E89" s="7">
        <v>0</v>
      </c>
      <c r="F89" s="7">
        <v>0.32977868592771797</v>
      </c>
      <c r="G89" s="7">
        <v>-0.216737372170722</v>
      </c>
      <c r="H89" s="7">
        <v>-0.78559027141150395</v>
      </c>
      <c r="I89" s="7">
        <v>-3.03656023022066</v>
      </c>
      <c r="J89" s="7">
        <v>0.34244007237996599</v>
      </c>
      <c r="K89" s="7">
        <v>0.11084278520605099</v>
      </c>
      <c r="L89" s="7">
        <v>0.32980884317657899</v>
      </c>
      <c r="M89" s="7">
        <v>1.0108089085656099E-2</v>
      </c>
    </row>
    <row r="90" spans="1:13" x14ac:dyDescent="0.25">
      <c r="A90" s="7" t="str">
        <f t="shared" si="1"/>
        <v>1:30</v>
      </c>
      <c r="B90" s="7">
        <v>87</v>
      </c>
      <c r="C90" s="7">
        <v>30</v>
      </c>
      <c r="D90" s="7">
        <v>1</v>
      </c>
      <c r="E90" s="7">
        <v>0</v>
      </c>
      <c r="F90" s="7">
        <v>0.246334850368324</v>
      </c>
      <c r="G90" s="7">
        <v>-0.32188760500804697</v>
      </c>
      <c r="H90" s="7">
        <v>-1.24837869338559</v>
      </c>
      <c r="I90" s="7">
        <v>0.33940276696508798</v>
      </c>
      <c r="J90" s="7">
        <v>-7.9610545762787893E-2</v>
      </c>
      <c r="K90" s="7">
        <v>-9.5923764995308095E-2</v>
      </c>
      <c r="L90" s="7">
        <v>0.24638284899992799</v>
      </c>
      <c r="M90" s="7">
        <v>1.0107339100222301E-2</v>
      </c>
    </row>
    <row r="91" spans="1:13" x14ac:dyDescent="0.25">
      <c r="A91" s="7" t="str">
        <f t="shared" si="1"/>
        <v>1:6</v>
      </c>
      <c r="B91" s="7">
        <v>88</v>
      </c>
      <c r="C91" s="7">
        <v>6</v>
      </c>
      <c r="D91" s="7">
        <v>1</v>
      </c>
      <c r="E91" s="7">
        <v>0</v>
      </c>
      <c r="F91" s="7">
        <v>-0.35771643441800399</v>
      </c>
      <c r="G91" s="7">
        <v>-0.105749060140336</v>
      </c>
      <c r="H91" s="7">
        <v>-0.25429848332559901</v>
      </c>
      <c r="I91" s="7">
        <v>0.15824328760635301</v>
      </c>
      <c r="J91" s="7">
        <v>0.14611144367038301</v>
      </c>
      <c r="K91" s="7">
        <v>-9.1378102898211799E-2</v>
      </c>
      <c r="L91" s="7">
        <v>-0.35758579365210602</v>
      </c>
      <c r="M91" s="7">
        <v>1.01655444933308E-2</v>
      </c>
    </row>
    <row r="92" spans="1:13" x14ac:dyDescent="0.25">
      <c r="A92" s="7" t="str">
        <f t="shared" si="1"/>
        <v>1:41</v>
      </c>
      <c r="B92" s="7">
        <v>89</v>
      </c>
      <c r="C92" s="7">
        <v>41</v>
      </c>
      <c r="D92" s="7">
        <v>1</v>
      </c>
      <c r="E92" s="7">
        <v>0</v>
      </c>
      <c r="F92" s="7">
        <v>0.22244634624329701</v>
      </c>
      <c r="G92" s="7">
        <v>-1.3228100107474201</v>
      </c>
      <c r="H92" s="7">
        <v>-0.34655375677835398</v>
      </c>
      <c r="I92" s="7">
        <v>0.34015366047608703</v>
      </c>
      <c r="J92" s="7">
        <v>1.8908798743844599</v>
      </c>
      <c r="K92" s="7">
        <v>0.136353063325551</v>
      </c>
      <c r="L92" s="7">
        <v>0.22249724052380701</v>
      </c>
      <c r="M92" s="7">
        <v>1.01178130726867E-2</v>
      </c>
    </row>
    <row r="93" spans="1:13" x14ac:dyDescent="0.25">
      <c r="A93" s="7" t="str">
        <f t="shared" si="1"/>
        <v>1:35</v>
      </c>
      <c r="B93" s="7">
        <v>90</v>
      </c>
      <c r="C93" s="7">
        <v>35</v>
      </c>
      <c r="D93" s="7">
        <v>1</v>
      </c>
      <c r="E93" s="7">
        <v>0</v>
      </c>
      <c r="F93" s="7">
        <v>0.234992079190429</v>
      </c>
      <c r="G93" s="7">
        <v>1.1147253440707099</v>
      </c>
      <c r="H93" s="7">
        <v>-0.13795997962964701</v>
      </c>
      <c r="I93" s="7">
        <v>9.3454027625775298E-3</v>
      </c>
      <c r="J93" s="7">
        <v>-1.59373887305798</v>
      </c>
      <c r="K93" s="7">
        <v>8.4909560163340406E-2</v>
      </c>
      <c r="L93" s="7">
        <v>0.235045206063659</v>
      </c>
      <c r="M93" s="7">
        <v>1.01141635816295E-2</v>
      </c>
    </row>
    <row r="94" spans="1:13" x14ac:dyDescent="0.25">
      <c r="A94" s="7" t="str">
        <f t="shared" si="1"/>
        <v>1:47</v>
      </c>
      <c r="B94" s="7">
        <v>91</v>
      </c>
      <c r="C94" s="7">
        <v>47</v>
      </c>
      <c r="D94" s="7">
        <v>1</v>
      </c>
      <c r="E94" s="7">
        <v>0</v>
      </c>
      <c r="F94" s="7">
        <v>0.22871921271686299</v>
      </c>
      <c r="G94" s="7">
        <v>-0.104042333338353</v>
      </c>
      <c r="H94" s="7">
        <v>-0.242256868204001</v>
      </c>
      <c r="I94" s="7">
        <v>0.17474953161933199</v>
      </c>
      <c r="J94" s="7">
        <v>0.14857050066324001</v>
      </c>
      <c r="K94" s="7">
        <v>-7.0503370608841098E-2</v>
      </c>
      <c r="L94" s="7">
        <v>0.22877122808131301</v>
      </c>
      <c r="M94" s="7">
        <v>1.01068979910171E-2</v>
      </c>
    </row>
    <row r="95" spans="1:13" x14ac:dyDescent="0.25">
      <c r="A95" s="7" t="str">
        <f t="shared" si="1"/>
        <v>1:10</v>
      </c>
      <c r="B95" s="7">
        <v>92</v>
      </c>
      <c r="C95" s="7">
        <v>10</v>
      </c>
      <c r="D95" s="7">
        <v>1</v>
      </c>
      <c r="E95" s="7">
        <v>0</v>
      </c>
      <c r="F95" s="7">
        <v>2.3630892001787802</v>
      </c>
      <c r="G95" s="7">
        <v>-9.7830592151156498E-2</v>
      </c>
      <c r="H95" s="7">
        <v>-0.19843064099275601</v>
      </c>
      <c r="I95" s="7">
        <v>0.23482506079145599</v>
      </c>
      <c r="J95" s="7">
        <v>0.15752039562384601</v>
      </c>
      <c r="K95" s="7">
        <v>-2.77565268877768E-2</v>
      </c>
      <c r="L95" s="7">
        <v>2.3620523237041202</v>
      </c>
      <c r="M95" s="7">
        <v>1.24004690003398E-2</v>
      </c>
    </row>
    <row r="96" spans="1:13" x14ac:dyDescent="0.25">
      <c r="A96" s="7" t="str">
        <f t="shared" si="1"/>
        <v>1:13</v>
      </c>
      <c r="B96" s="7">
        <v>93</v>
      </c>
      <c r="C96" s="7">
        <v>13</v>
      </c>
      <c r="D96" s="7">
        <v>1</v>
      </c>
      <c r="E96" s="7">
        <v>0</v>
      </c>
      <c r="F96" s="7">
        <v>0.30579459307089701</v>
      </c>
      <c r="G96" s="7">
        <v>-0.18999185104358199</v>
      </c>
      <c r="H96" s="7">
        <v>-0.65664284688305596</v>
      </c>
      <c r="I96" s="7">
        <v>-2.2744312672159999</v>
      </c>
      <c r="J96" s="7">
        <v>0.29642968203818598</v>
      </c>
      <c r="K96" s="7">
        <v>7.2222215650478996E-2</v>
      </c>
      <c r="L96" s="7">
        <v>0.30583016603486601</v>
      </c>
      <c r="M96" s="7">
        <v>1.0107368434831499E-2</v>
      </c>
    </row>
    <row r="97" spans="1:13" x14ac:dyDescent="0.25">
      <c r="A97" s="7" t="str">
        <f t="shared" si="1"/>
        <v>1:45</v>
      </c>
      <c r="B97" s="7">
        <v>94</v>
      </c>
      <c r="C97" s="7">
        <v>45</v>
      </c>
      <c r="D97" s="7">
        <v>1</v>
      </c>
      <c r="E97" s="7">
        <v>0</v>
      </c>
      <c r="F97" s="7">
        <v>0.22900761823823701</v>
      </c>
      <c r="G97" s="7">
        <v>-1.33848983158692</v>
      </c>
      <c r="H97" s="7">
        <v>0.199770487028405</v>
      </c>
      <c r="I97" s="7">
        <v>9.3224809096771E-2</v>
      </c>
      <c r="J97" s="7">
        <v>-0.68074048133752896</v>
      </c>
      <c r="K97" s="7">
        <v>-3.7104364436935801E-2</v>
      </c>
      <c r="L97" s="7">
        <v>0.22905716294189901</v>
      </c>
      <c r="M97" s="7">
        <v>1.01179772113047E-2</v>
      </c>
    </row>
    <row r="98" spans="1:13" x14ac:dyDescent="0.25">
      <c r="A98" s="7" t="str">
        <f t="shared" si="1"/>
        <v>1:36</v>
      </c>
      <c r="B98" s="7">
        <v>95</v>
      </c>
      <c r="C98" s="7">
        <v>36</v>
      </c>
      <c r="D98" s="7">
        <v>1</v>
      </c>
      <c r="E98" s="7">
        <v>0</v>
      </c>
      <c r="F98" s="7">
        <v>0.23290112369923999</v>
      </c>
      <c r="G98" s="7">
        <v>0.70846945160102703</v>
      </c>
      <c r="H98" s="7">
        <v>-0.172725609154432</v>
      </c>
      <c r="I98" s="7">
        <v>6.4480112381495799E-2</v>
      </c>
      <c r="J98" s="7">
        <v>-1.0129690818175701</v>
      </c>
      <c r="K98" s="7">
        <v>2.6262194743366399E-2</v>
      </c>
      <c r="L98" s="7">
        <v>0.23295388117549001</v>
      </c>
      <c r="M98" s="7">
        <v>1.0109721854890801E-2</v>
      </c>
    </row>
    <row r="99" spans="1:13" x14ac:dyDescent="0.25">
      <c r="A99" s="7" t="str">
        <f t="shared" si="1"/>
        <v>1:29</v>
      </c>
      <c r="B99" s="7">
        <v>96</v>
      </c>
      <c r="C99" s="7">
        <v>29</v>
      </c>
      <c r="D99" s="7">
        <v>1</v>
      </c>
      <c r="E99" s="7">
        <v>0</v>
      </c>
      <c r="F99" s="7">
        <v>0.23520684167573</v>
      </c>
      <c r="G99" s="7">
        <v>-0.184272145111265</v>
      </c>
      <c r="H99" s="7">
        <v>-0.61279952004236904</v>
      </c>
      <c r="I99" s="7">
        <v>0.23538935170053499</v>
      </c>
      <c r="J99" s="7">
        <v>6.4534146490430697E-2</v>
      </c>
      <c r="K99" s="7">
        <v>-8.1231458696480102E-2</v>
      </c>
      <c r="L99" s="7">
        <v>0.23525738652097</v>
      </c>
      <c r="M99" s="7">
        <v>1.01069778096337E-2</v>
      </c>
    </row>
    <row r="100" spans="1:13" x14ac:dyDescent="0.25">
      <c r="A100" s="7" t="str">
        <f t="shared" si="1"/>
        <v>1:18</v>
      </c>
      <c r="B100" s="7">
        <v>97</v>
      </c>
      <c r="C100" s="7">
        <v>18</v>
      </c>
      <c r="D100" s="7">
        <v>1</v>
      </c>
      <c r="E100" s="7">
        <v>0</v>
      </c>
      <c r="F100" s="7">
        <v>0.18748002943781999</v>
      </c>
      <c r="G100" s="7">
        <v>-5.8055042752044997E-2</v>
      </c>
      <c r="H100" s="7">
        <v>-2.0539644824558102E-2</v>
      </c>
      <c r="I100" s="7">
        <v>1.4851837504677301</v>
      </c>
      <c r="J100" s="7">
        <v>6.9458443710654197E-2</v>
      </c>
      <c r="K100" s="7">
        <v>2.1411669713699101E-2</v>
      </c>
      <c r="L100" s="7">
        <v>0.187540246959542</v>
      </c>
      <c r="M100" s="7">
        <v>1.01077199936003E-2</v>
      </c>
    </row>
    <row r="101" spans="1:13" x14ac:dyDescent="0.25">
      <c r="A101" s="7" t="str">
        <f t="shared" si="1"/>
        <v>1:31</v>
      </c>
      <c r="B101" s="7">
        <v>98</v>
      </c>
      <c r="C101" s="7">
        <v>31</v>
      </c>
      <c r="D101" s="7">
        <v>1</v>
      </c>
      <c r="E101" s="7">
        <v>0</v>
      </c>
      <c r="F101" s="7">
        <v>0.25746285881053799</v>
      </c>
      <c r="G101" s="7">
        <v>-0.45950306180848</v>
      </c>
      <c r="H101" s="7">
        <v>-1.8839578524282901</v>
      </c>
      <c r="I101" s="7">
        <v>0.44341617988933901</v>
      </c>
      <c r="J101" s="7">
        <v>-0.22375523477275</v>
      </c>
      <c r="K101" s="7">
        <v>-0.106093269244557</v>
      </c>
      <c r="L101" s="7">
        <v>0.25750828097807199</v>
      </c>
      <c r="M101" s="7">
        <v>1.0107984621914701E-2</v>
      </c>
    </row>
    <row r="102" spans="1:13" x14ac:dyDescent="0.25">
      <c r="A102" s="7" t="str">
        <f t="shared" si="1"/>
        <v>1:5</v>
      </c>
      <c r="B102" s="7">
        <v>99</v>
      </c>
      <c r="C102" s="7">
        <v>5</v>
      </c>
      <c r="D102" s="7">
        <v>1</v>
      </c>
      <c r="E102" s="7">
        <v>0</v>
      </c>
      <c r="F102" s="7">
        <v>-1.0379178354149301</v>
      </c>
      <c r="G102" s="7">
        <v>-0.10772867711535999</v>
      </c>
      <c r="H102" s="7">
        <v>-0.26826544375168099</v>
      </c>
      <c r="I102" s="7">
        <v>0.139097844525464</v>
      </c>
      <c r="J102" s="7">
        <v>0.143259205714105</v>
      </c>
      <c r="K102" s="7">
        <v>-6.3034543860573305E-2</v>
      </c>
      <c r="L102" s="7">
        <v>-1.0377836436091401</v>
      </c>
      <c r="M102" s="7">
        <v>1.0284542186774701E-2</v>
      </c>
    </row>
    <row r="103" spans="1:13" x14ac:dyDescent="0.25">
      <c r="A103" s="7" t="str">
        <f t="shared" si="1"/>
        <v>1:33</v>
      </c>
      <c r="B103" s="7">
        <v>100</v>
      </c>
      <c r="C103" s="7">
        <v>33</v>
      </c>
      <c r="D103" s="7">
        <v>1</v>
      </c>
      <c r="E103" s="7">
        <v>0</v>
      </c>
      <c r="F103" s="7">
        <v>0.23917399017280599</v>
      </c>
      <c r="G103" s="7">
        <v>1.9272371290101</v>
      </c>
      <c r="H103" s="7">
        <v>-6.8428720580078706E-2</v>
      </c>
      <c r="I103" s="7">
        <v>-0.100924016475259</v>
      </c>
      <c r="J103" s="7">
        <v>-2.7552784555388001</v>
      </c>
      <c r="K103" s="7">
        <v>0.207848915006388</v>
      </c>
      <c r="L103" s="7">
        <v>0.239227852551266</v>
      </c>
      <c r="M103" s="7">
        <v>1.01290924408091E-2</v>
      </c>
    </row>
    <row r="104" spans="1:13" x14ac:dyDescent="0.25">
      <c r="A104" s="7" t="str">
        <f t="shared" si="1"/>
        <v>1:28</v>
      </c>
      <c r="B104" s="7">
        <v>101</v>
      </c>
      <c r="C104" s="7">
        <v>28</v>
      </c>
      <c r="D104" s="7">
        <v>1</v>
      </c>
      <c r="E104" s="7">
        <v>0</v>
      </c>
      <c r="F104" s="7">
        <v>0.22871925202655299</v>
      </c>
      <c r="G104" s="7">
        <v>-0.104042819464959</v>
      </c>
      <c r="H104" s="7">
        <v>-0.242259113387402</v>
      </c>
      <c r="I104" s="7">
        <v>0.17474989904671701</v>
      </c>
      <c r="J104" s="7">
        <v>0.14856999147212099</v>
      </c>
      <c r="K104" s="7">
        <v>-7.0508007671612305E-2</v>
      </c>
      <c r="L104" s="7">
        <v>0.22877126713865401</v>
      </c>
      <c r="M104" s="7">
        <v>1.01068979010296E-2</v>
      </c>
    </row>
    <row r="105" spans="1:13" x14ac:dyDescent="0.25">
      <c r="A105" s="7" t="str">
        <f t="shared" si="1"/>
        <v>1:15</v>
      </c>
      <c r="B105" s="7">
        <v>102</v>
      </c>
      <c r="C105" s="7">
        <v>15</v>
      </c>
      <c r="D105" s="7">
        <v>1</v>
      </c>
      <c r="E105" s="7">
        <v>0</v>
      </c>
      <c r="F105" s="7">
        <v>0.258149864247122</v>
      </c>
      <c r="G105" s="7">
        <v>-0.13686150715439299</v>
      </c>
      <c r="H105" s="7">
        <v>-0.400487022651632</v>
      </c>
      <c r="I105" s="7">
        <v>-0.76045164797954501</v>
      </c>
      <c r="J105" s="7">
        <v>0.20502941170081199</v>
      </c>
      <c r="K105" s="7">
        <v>-6.1378520247072299E-2</v>
      </c>
      <c r="L105" s="7">
        <v>0.25819577332003901</v>
      </c>
      <c r="M105" s="7">
        <v>1.0106757249553301E-2</v>
      </c>
    </row>
    <row r="106" spans="1:13" x14ac:dyDescent="0.25">
      <c r="A106" s="7" t="str">
        <f t="shared" si="1"/>
        <v>1:21</v>
      </c>
      <c r="B106" s="7">
        <v>103</v>
      </c>
      <c r="C106" s="7">
        <v>21</v>
      </c>
      <c r="D106" s="7">
        <v>1</v>
      </c>
      <c r="E106" s="7">
        <v>0</v>
      </c>
      <c r="F106" s="7">
        <v>0.157310781829091</v>
      </c>
      <c r="G106" s="7">
        <v>0.77903606178081197</v>
      </c>
      <c r="H106" s="7">
        <v>3.8362546361580798</v>
      </c>
      <c r="I106" s="7">
        <v>-0.49270454579012901</v>
      </c>
      <c r="J106" s="7">
        <v>1.0735469792899299</v>
      </c>
      <c r="K106" s="7">
        <v>-5.4032463018891197E-2</v>
      </c>
      <c r="L106" s="7">
        <v>0.15737831025035101</v>
      </c>
      <c r="M106" s="7">
        <v>1.01123302476719E-2</v>
      </c>
    </row>
    <row r="107" spans="1:13" x14ac:dyDescent="0.25">
      <c r="A107" s="7" t="str">
        <f t="shared" si="1"/>
        <v>2:32</v>
      </c>
      <c r="B107" s="7">
        <v>104</v>
      </c>
      <c r="C107" s="7">
        <v>32</v>
      </c>
      <c r="D107" s="7">
        <v>2</v>
      </c>
      <c r="E107" s="7">
        <v>0</v>
      </c>
      <c r="F107" s="7">
        <v>-0.185131194368548</v>
      </c>
      <c r="G107" s="7">
        <v>0.21013193718288101</v>
      </c>
      <c r="H107" s="7">
        <v>0.87765587851975102</v>
      </c>
      <c r="I107" s="7">
        <v>3.9609936512486099</v>
      </c>
      <c r="J107" s="7">
        <v>0.34630095775881697</v>
      </c>
      <c r="K107" s="7">
        <v>-3.28291964204633</v>
      </c>
      <c r="L107" s="7">
        <v>-4.5193758139788501E-2</v>
      </c>
      <c r="M107" s="7">
        <v>0.17102717545238</v>
      </c>
    </row>
    <row r="108" spans="1:13" x14ac:dyDescent="0.25">
      <c r="A108" s="7" t="str">
        <f t="shared" si="1"/>
        <v>2:23</v>
      </c>
      <c r="B108" s="7">
        <v>105</v>
      </c>
      <c r="C108" s="7">
        <v>23</v>
      </c>
      <c r="D108" s="7">
        <v>2</v>
      </c>
      <c r="E108" s="7">
        <v>0</v>
      </c>
      <c r="F108" s="7">
        <v>-2.0753292330637598</v>
      </c>
      <c r="G108" s="7">
        <v>-1.4734930400717201</v>
      </c>
      <c r="H108" s="7">
        <v>-0.23075474224669601</v>
      </c>
      <c r="I108" s="7">
        <v>-0.24572899762046299</v>
      </c>
      <c r="J108" s="7">
        <v>-0.98572316052539399</v>
      </c>
      <c r="K108" s="7">
        <v>0.25382325819505303</v>
      </c>
      <c r="L108" s="7">
        <v>-2.02716487735767</v>
      </c>
      <c r="M108" s="7">
        <v>0.18310516356196299</v>
      </c>
    </row>
    <row r="109" spans="1:13" x14ac:dyDescent="0.25">
      <c r="A109" s="7" t="str">
        <f t="shared" si="1"/>
        <v>2:44</v>
      </c>
      <c r="B109" s="7">
        <v>106</v>
      </c>
      <c r="C109" s="7">
        <v>44</v>
      </c>
      <c r="D109" s="7">
        <v>2</v>
      </c>
      <c r="E109" s="7">
        <v>0</v>
      </c>
      <c r="F109" s="7">
        <v>0.83836954672061004</v>
      </c>
      <c r="G109" s="7">
        <v>0.64706020170936496</v>
      </c>
      <c r="H109" s="7">
        <v>0.24830046660625599</v>
      </c>
      <c r="I109" s="7">
        <v>-9.5155661428833194E-2</v>
      </c>
      <c r="J109" s="7">
        <v>-2.0161279725217098</v>
      </c>
      <c r="K109" s="7">
        <v>0.28750573981196198</v>
      </c>
      <c r="L109" s="7">
        <v>0.87866792337506106</v>
      </c>
      <c r="M109" s="7">
        <v>0.17384974437786799</v>
      </c>
    </row>
    <row r="110" spans="1:13" x14ac:dyDescent="0.25">
      <c r="A110" s="7" t="str">
        <f t="shared" si="1"/>
        <v>2:26</v>
      </c>
      <c r="B110" s="7">
        <v>107</v>
      </c>
      <c r="C110" s="7">
        <v>26</v>
      </c>
      <c r="D110" s="7">
        <v>2</v>
      </c>
      <c r="E110" s="7">
        <v>0</v>
      </c>
      <c r="F110" s="7">
        <v>-0.43803910478452801</v>
      </c>
      <c r="G110" s="7">
        <v>-0.56637087437977496</v>
      </c>
      <c r="H110" s="7">
        <v>-4.7200609606874097E-2</v>
      </c>
      <c r="I110" s="7">
        <v>-0.19600812967405201</v>
      </c>
      <c r="J110" s="7">
        <v>-0.24287798975865199</v>
      </c>
      <c r="K110" s="7">
        <v>0.70450273674646102</v>
      </c>
      <c r="L110" s="7">
        <v>-0.28936918075402202</v>
      </c>
      <c r="M110" s="7">
        <v>0.17238643876332399</v>
      </c>
    </row>
    <row r="111" spans="1:13" x14ac:dyDescent="0.25">
      <c r="A111" s="7" t="str">
        <f t="shared" si="1"/>
        <v>2:9</v>
      </c>
      <c r="B111" s="7">
        <v>108</v>
      </c>
      <c r="C111" s="7">
        <v>9</v>
      </c>
      <c r="D111" s="7">
        <v>2</v>
      </c>
      <c r="E111" s="7">
        <v>0</v>
      </c>
      <c r="F111" s="7">
        <v>0.84664893563991195</v>
      </c>
      <c r="G111" s="7">
        <v>-1.1221429345107501</v>
      </c>
      <c r="H111" s="7">
        <v>0.96833645668060397</v>
      </c>
      <c r="I111" s="7">
        <v>-0.20481994451507199</v>
      </c>
      <c r="J111" s="7">
        <v>-4.4499565851579E-2</v>
      </c>
      <c r="K111" s="7">
        <v>-5.4483045183889502E-2</v>
      </c>
      <c r="L111" s="7">
        <v>0.70910099732687104</v>
      </c>
      <c r="M111" s="7">
        <v>0.17556524540873</v>
      </c>
    </row>
    <row r="112" spans="1:13" x14ac:dyDescent="0.25">
      <c r="A112" s="7" t="str">
        <f t="shared" si="1"/>
        <v>2:0</v>
      </c>
      <c r="B112" s="7">
        <v>109</v>
      </c>
      <c r="C112" s="7">
        <v>0</v>
      </c>
      <c r="D112" s="7">
        <v>2</v>
      </c>
      <c r="E112" s="7">
        <v>0</v>
      </c>
      <c r="F112" s="7">
        <v>-1.0668298587963201</v>
      </c>
      <c r="G112" s="7">
        <v>2.5609446370298898</v>
      </c>
      <c r="H112" s="7">
        <v>-2.5074483823464502</v>
      </c>
      <c r="I112" s="7">
        <v>-8.3963427302898797E-2</v>
      </c>
      <c r="J112" s="7">
        <v>0.52613771307564605</v>
      </c>
      <c r="K112" s="7">
        <v>-7.5650536649880196E-2</v>
      </c>
      <c r="L112" s="7">
        <v>-1.6894102731326299</v>
      </c>
      <c r="M112" s="7">
        <v>0.20236268714050701</v>
      </c>
    </row>
    <row r="113" spans="1:13" x14ac:dyDescent="0.25">
      <c r="A113" s="7" t="str">
        <f t="shared" si="1"/>
        <v>2:7</v>
      </c>
      <c r="B113" s="7">
        <v>110</v>
      </c>
      <c r="C113" s="7">
        <v>7</v>
      </c>
      <c r="D113" s="7">
        <v>2</v>
      </c>
      <c r="E113" s="7">
        <v>0</v>
      </c>
      <c r="F113" s="7">
        <v>0.36827923703085103</v>
      </c>
      <c r="G113" s="7">
        <v>-0.20137104162559</v>
      </c>
      <c r="H113" s="7">
        <v>9.9390246923840603E-2</v>
      </c>
      <c r="I113" s="7">
        <v>-0.174605815212029</v>
      </c>
      <c r="J113" s="7">
        <v>9.8159753880227199E-2</v>
      </c>
      <c r="K113" s="7">
        <v>0.77118534033945296</v>
      </c>
      <c r="L113" s="7">
        <v>0.48912756379083</v>
      </c>
      <c r="M113" s="7">
        <v>0.16983568773465399</v>
      </c>
    </row>
    <row r="114" spans="1:13" x14ac:dyDescent="0.25">
      <c r="A114" s="7" t="str">
        <f t="shared" si="1"/>
        <v>2:11</v>
      </c>
      <c r="B114" s="7">
        <v>111</v>
      </c>
      <c r="C114" s="7">
        <v>11</v>
      </c>
      <c r="D114" s="7">
        <v>2</v>
      </c>
      <c r="E114" s="7">
        <v>0</v>
      </c>
      <c r="F114" s="7">
        <v>-1.2819963615824299</v>
      </c>
      <c r="G114" s="7">
        <v>1.7646605518884499</v>
      </c>
      <c r="H114" s="7">
        <v>3.0056196924241299</v>
      </c>
      <c r="I114" s="7">
        <v>-1.17095723280297</v>
      </c>
      <c r="J114" s="7">
        <v>0.68325898972088694</v>
      </c>
      <c r="K114" s="7">
        <v>0.39137566241121102</v>
      </c>
      <c r="L114" s="7">
        <v>-1.6102319301074599</v>
      </c>
      <c r="M114" s="7">
        <v>0.191381755959075</v>
      </c>
    </row>
    <row r="115" spans="1:13" x14ac:dyDescent="0.25">
      <c r="A115" s="7" t="str">
        <f t="shared" si="1"/>
        <v>2:17</v>
      </c>
      <c r="B115" s="7">
        <v>112</v>
      </c>
      <c r="C115" s="7">
        <v>17</v>
      </c>
      <c r="D115" s="7">
        <v>2</v>
      </c>
      <c r="E115" s="7">
        <v>0</v>
      </c>
      <c r="F115" s="7">
        <v>0.56517414967169</v>
      </c>
      <c r="G115" s="7">
        <v>-0.40831771870390199</v>
      </c>
      <c r="H115" s="7">
        <v>-0.38207514239496199</v>
      </c>
      <c r="I115" s="7">
        <v>-3.0616427327641402E-2</v>
      </c>
      <c r="J115" s="7">
        <v>2.62302369470487E-2</v>
      </c>
      <c r="K115" s="7">
        <v>0.372247014572955</v>
      </c>
      <c r="L115" s="7">
        <v>0.64218040883559901</v>
      </c>
      <c r="M115" s="7">
        <v>0.17024338336894099</v>
      </c>
    </row>
    <row r="116" spans="1:13" x14ac:dyDescent="0.25">
      <c r="A116" s="7" t="str">
        <f t="shared" si="1"/>
        <v>2:37</v>
      </c>
      <c r="B116" s="7">
        <v>113</v>
      </c>
      <c r="C116" s="7">
        <v>37</v>
      </c>
      <c r="D116" s="7">
        <v>2</v>
      </c>
      <c r="E116" s="7">
        <v>0</v>
      </c>
      <c r="F116" s="7">
        <v>0.24856780410653301</v>
      </c>
      <c r="G116" s="7">
        <v>-7.9900373415282999E-2</v>
      </c>
      <c r="H116" s="7">
        <v>0.179191084947185</v>
      </c>
      <c r="I116" s="7">
        <v>0.51639618667550402</v>
      </c>
      <c r="J116" s="7">
        <v>0.147710616305989</v>
      </c>
      <c r="K116" s="7">
        <v>0.34628096718057</v>
      </c>
      <c r="L116" s="7">
        <v>0.38437731570868999</v>
      </c>
      <c r="M116" s="7">
        <v>0.16984327541753999</v>
      </c>
    </row>
    <row r="117" spans="1:13" x14ac:dyDescent="0.25">
      <c r="A117" s="7" t="str">
        <f t="shared" si="1"/>
        <v>2:2</v>
      </c>
      <c r="B117" s="7">
        <v>114</v>
      </c>
      <c r="C117" s="7">
        <v>2</v>
      </c>
      <c r="D117" s="7">
        <v>2</v>
      </c>
      <c r="E117" s="7">
        <v>0</v>
      </c>
      <c r="F117" s="7">
        <v>-0.58846016018726899</v>
      </c>
      <c r="G117" s="7">
        <v>1.64017274414473</v>
      </c>
      <c r="H117" s="7">
        <v>-1.63850217258968</v>
      </c>
      <c r="I117" s="7">
        <v>-0.114177556605942</v>
      </c>
      <c r="J117" s="7">
        <v>0.38347839334383998</v>
      </c>
      <c r="K117" s="7">
        <v>-0.12894874607162701</v>
      </c>
      <c r="L117" s="7">
        <v>-0.801077242859634</v>
      </c>
      <c r="M117" s="7">
        <v>0.17582942208708099</v>
      </c>
    </row>
    <row r="118" spans="1:13" x14ac:dyDescent="0.25">
      <c r="A118" s="7" t="str">
        <f t="shared" si="1"/>
        <v>2:51</v>
      </c>
      <c r="B118" s="7">
        <v>115</v>
      </c>
      <c r="C118" s="7">
        <v>51</v>
      </c>
      <c r="D118" s="7">
        <v>2</v>
      </c>
      <c r="E118" s="7">
        <v>0</v>
      </c>
      <c r="F118" s="7">
        <v>-0.33544165342386201</v>
      </c>
      <c r="G118" s="7">
        <v>-1.18452955186062</v>
      </c>
      <c r="H118" s="7">
        <v>-0.23890499426543799</v>
      </c>
      <c r="I118" s="7">
        <v>-0.27568016598616102</v>
      </c>
      <c r="J118" s="7">
        <v>2.9401532420649299</v>
      </c>
      <c r="K118" s="7">
        <v>-0.184507771423291</v>
      </c>
      <c r="L118" s="7">
        <v>-0.27210742851745801</v>
      </c>
      <c r="M118" s="7">
        <v>0.181476411518421</v>
      </c>
    </row>
    <row r="119" spans="1:13" x14ac:dyDescent="0.25">
      <c r="A119" s="7" t="str">
        <f t="shared" si="1"/>
        <v>2:27</v>
      </c>
      <c r="B119" s="7">
        <v>116</v>
      </c>
      <c r="C119" s="7">
        <v>27</v>
      </c>
      <c r="D119" s="7">
        <v>2</v>
      </c>
      <c r="E119" s="7">
        <v>0</v>
      </c>
      <c r="F119" s="7">
        <v>0.107724279495001</v>
      </c>
      <c r="G119" s="7">
        <v>-0.26399681461351598</v>
      </c>
      <c r="H119" s="7">
        <v>1.3984102190837301E-2</v>
      </c>
      <c r="I119" s="7">
        <v>-0.17943450677664399</v>
      </c>
      <c r="J119" s="7">
        <v>4.7370708778201797E-3</v>
      </c>
      <c r="K119" s="7">
        <v>0.81573628921593599</v>
      </c>
      <c r="L119" s="7">
        <v>0.249035951170725</v>
      </c>
      <c r="M119" s="7">
        <v>0.170061924735353</v>
      </c>
    </row>
    <row r="120" spans="1:13" x14ac:dyDescent="0.25">
      <c r="A120" s="7" t="str">
        <f t="shared" si="1"/>
        <v>2:34</v>
      </c>
      <c r="B120" s="7">
        <v>117</v>
      </c>
      <c r="C120" s="7">
        <v>34</v>
      </c>
      <c r="D120" s="7">
        <v>2</v>
      </c>
      <c r="E120" s="7">
        <v>0</v>
      </c>
      <c r="F120" s="7">
        <v>-1.1651594978515501E-2</v>
      </c>
      <c r="G120" s="7">
        <v>9.4119012943616007E-2</v>
      </c>
      <c r="H120" s="7">
        <v>0.59826996109072395</v>
      </c>
      <c r="I120" s="7">
        <v>2.58315466541936</v>
      </c>
      <c r="J120" s="7">
        <v>0.26686482117768501</v>
      </c>
      <c r="K120" s="7">
        <v>-1.92431061120909</v>
      </c>
      <c r="L120" s="7">
        <v>0.13436622305854901</v>
      </c>
      <c r="M120" s="7">
        <v>0.170319626158454</v>
      </c>
    </row>
    <row r="121" spans="1:13" x14ac:dyDescent="0.25">
      <c r="A121" s="7" t="str">
        <f t="shared" si="1"/>
        <v>2:8</v>
      </c>
      <c r="B121" s="7">
        <v>118</v>
      </c>
      <c r="C121" s="7">
        <v>8</v>
      </c>
      <c r="D121" s="7">
        <v>2</v>
      </c>
      <c r="E121" s="7">
        <v>0</v>
      </c>
      <c r="F121" s="7">
        <v>0.60746408364455295</v>
      </c>
      <c r="G121" s="7">
        <v>-0.66175698288883</v>
      </c>
      <c r="H121" s="7">
        <v>0.53386334691440096</v>
      </c>
      <c r="I121" s="7">
        <v>-0.18971287969359599</v>
      </c>
      <c r="J121" s="7">
        <v>2.6830094816782502E-2</v>
      </c>
      <c r="K121" s="7">
        <v>0.24299749735099699</v>
      </c>
      <c r="L121" s="7">
        <v>0.63960327537263595</v>
      </c>
      <c r="M121" s="7">
        <v>0.170962184717977</v>
      </c>
    </row>
    <row r="122" spans="1:13" x14ac:dyDescent="0.25">
      <c r="A122" s="7" t="str">
        <f t="shared" si="1"/>
        <v>2:50</v>
      </c>
      <c r="B122" s="7">
        <v>119</v>
      </c>
      <c r="C122" s="7">
        <v>50</v>
      </c>
      <c r="D122" s="7">
        <v>2</v>
      </c>
      <c r="E122" s="7">
        <v>0</v>
      </c>
      <c r="F122" s="7">
        <v>-0.167754339117509</v>
      </c>
      <c r="G122" s="7">
        <v>-0.92287387277919597</v>
      </c>
      <c r="H122" s="7">
        <v>-0.16930421414090999</v>
      </c>
      <c r="I122" s="7">
        <v>-0.24989095104940001</v>
      </c>
      <c r="J122" s="7">
        <v>2.2321130685525499</v>
      </c>
      <c r="K122" s="7">
        <v>5.6059868173630199E-2</v>
      </c>
      <c r="L122" s="7">
        <v>-7.2381274093459E-2</v>
      </c>
      <c r="M122" s="7">
        <v>0.17489241840849001</v>
      </c>
    </row>
    <row r="123" spans="1:13" x14ac:dyDescent="0.25">
      <c r="A123" s="7" t="str">
        <f t="shared" si="1"/>
        <v>2:4</v>
      </c>
      <c r="B123" s="7">
        <v>120</v>
      </c>
      <c r="C123" s="7">
        <v>4</v>
      </c>
      <c r="D123" s="7">
        <v>2</v>
      </c>
      <c r="E123" s="7">
        <v>0</v>
      </c>
      <c r="F123" s="7">
        <v>-0.349275313573568</v>
      </c>
      <c r="G123" s="7">
        <v>1.17978680288149</v>
      </c>
      <c r="H123" s="7">
        <v>-1.2040290725991201</v>
      </c>
      <c r="I123" s="7">
        <v>-0.12928462108750899</v>
      </c>
      <c r="J123" s="7">
        <v>0.31214873428039502</v>
      </c>
      <c r="K123" s="7">
        <v>0.18614931823797301</v>
      </c>
      <c r="L123" s="7">
        <v>-0.39583968489443999</v>
      </c>
      <c r="M123" s="7">
        <v>0.17308509002919101</v>
      </c>
    </row>
    <row r="124" spans="1:13" x14ac:dyDescent="0.25">
      <c r="A124" s="7" t="str">
        <f t="shared" si="1"/>
        <v>2:24</v>
      </c>
      <c r="B124" s="7">
        <v>121</v>
      </c>
      <c r="C124" s="7">
        <v>24</v>
      </c>
      <c r="D124" s="7">
        <v>2</v>
      </c>
      <c r="E124" s="7">
        <v>0</v>
      </c>
      <c r="F124" s="7">
        <v>-1.52956586106391</v>
      </c>
      <c r="G124" s="7">
        <v>-1.1711189871088701</v>
      </c>
      <c r="H124" s="7">
        <v>-0.16957003182564001</v>
      </c>
      <c r="I124" s="7">
        <v>-0.22915537509596201</v>
      </c>
      <c r="J124" s="7">
        <v>-0.73810810546025896</v>
      </c>
      <c r="K124" s="7">
        <v>0.43594499157463601</v>
      </c>
      <c r="L124" s="7">
        <v>-1.44108521302501</v>
      </c>
      <c r="M124" s="7">
        <v>0.18019920687514299</v>
      </c>
    </row>
    <row r="125" spans="1:13" x14ac:dyDescent="0.25">
      <c r="A125" s="7" t="str">
        <f t="shared" si="1"/>
        <v>2:42</v>
      </c>
      <c r="B125" s="7">
        <v>122</v>
      </c>
      <c r="C125" s="7">
        <v>42</v>
      </c>
      <c r="D125" s="7">
        <v>2</v>
      </c>
      <c r="E125" s="7">
        <v>0</v>
      </c>
      <c r="F125" s="7">
        <v>1.17374417533331</v>
      </c>
      <c r="G125" s="7">
        <v>1.17037155987221</v>
      </c>
      <c r="H125" s="7">
        <v>0.38750202685531099</v>
      </c>
      <c r="I125" s="7">
        <v>-4.3577231555310798E-2</v>
      </c>
      <c r="J125" s="7">
        <v>-3.4322083195464601</v>
      </c>
      <c r="K125" s="7">
        <v>-0.606124351189401</v>
      </c>
      <c r="L125" s="7">
        <v>1.08290504059952</v>
      </c>
      <c r="M125" s="7">
        <v>0.19008982325163101</v>
      </c>
    </row>
    <row r="126" spans="1:13" x14ac:dyDescent="0.25">
      <c r="A126" s="7" t="str">
        <f t="shared" si="1"/>
        <v>2:40</v>
      </c>
      <c r="B126" s="7">
        <v>123</v>
      </c>
      <c r="C126" s="7">
        <v>40</v>
      </c>
      <c r="D126" s="7">
        <v>2</v>
      </c>
      <c r="E126" s="7">
        <v>0</v>
      </c>
      <c r="F126" s="7">
        <v>0.50878720319158299</v>
      </c>
      <c r="G126" s="7">
        <v>-0.25391975977418202</v>
      </c>
      <c r="H126" s="7">
        <v>-0.23988779119635301</v>
      </c>
      <c r="I126" s="7">
        <v>-1.55036229206836</v>
      </c>
      <c r="J126" s="7">
        <v>2.85564114342923E-2</v>
      </c>
      <c r="K126" s="7">
        <v>-1.21355109054223</v>
      </c>
      <c r="L126" s="7">
        <v>0.60897355447485702</v>
      </c>
      <c r="M126" s="7">
        <v>0.16999611573854101</v>
      </c>
    </row>
    <row r="127" spans="1:13" x14ac:dyDescent="0.25">
      <c r="A127" s="7" t="str">
        <f t="shared" si="1"/>
        <v>2:16</v>
      </c>
      <c r="B127" s="7">
        <v>124</v>
      </c>
      <c r="C127" s="7">
        <v>16</v>
      </c>
      <c r="D127" s="7">
        <v>2</v>
      </c>
      <c r="E127" s="7">
        <v>0</v>
      </c>
      <c r="F127" s="7">
        <v>0.26076355799756601</v>
      </c>
      <c r="G127" s="7">
        <v>-5.0214556588712801E-2</v>
      </c>
      <c r="H127" s="7">
        <v>0.17621126527321301</v>
      </c>
      <c r="I127" s="7">
        <v>-0.21854267300444599</v>
      </c>
      <c r="J127" s="7">
        <v>0.134507469698562</v>
      </c>
      <c r="K127" s="7">
        <v>0.95722266049500104</v>
      </c>
      <c r="L127" s="7">
        <v>0.395887778632385</v>
      </c>
      <c r="M127" s="7">
        <v>0.16984275891800299</v>
      </c>
    </row>
    <row r="128" spans="1:13" x14ac:dyDescent="0.25">
      <c r="A128" s="7" t="str">
        <f t="shared" si="1"/>
        <v>2:19</v>
      </c>
      <c r="B128" s="7">
        <v>125</v>
      </c>
      <c r="C128" s="7">
        <v>19</v>
      </c>
      <c r="D128" s="7">
        <v>2</v>
      </c>
      <c r="E128" s="7">
        <v>0</v>
      </c>
      <c r="F128" s="7">
        <v>1.16993713386082</v>
      </c>
      <c r="G128" s="7">
        <v>-1.11975005020499</v>
      </c>
      <c r="H128" s="7">
        <v>-1.4912052553677599</v>
      </c>
      <c r="I128" s="7">
        <v>0.34273075654640001</v>
      </c>
      <c r="J128" s="7">
        <v>-0.18888074864127899</v>
      </c>
      <c r="K128" s="7">
        <v>-0.48393071875691901</v>
      </c>
      <c r="L128" s="7">
        <v>0.92862373490120798</v>
      </c>
      <c r="M128" s="7">
        <v>0.179186954197458</v>
      </c>
    </row>
    <row r="129" spans="1:13" x14ac:dyDescent="0.25">
      <c r="A129" s="7" t="str">
        <f t="shared" si="1"/>
        <v>2:38</v>
      </c>
      <c r="B129" s="7">
        <v>126</v>
      </c>
      <c r="C129" s="7">
        <v>38</v>
      </c>
      <c r="D129" s="7">
        <v>2</v>
      </c>
      <c r="E129" s="7">
        <v>0</v>
      </c>
      <c r="F129" s="7">
        <v>0.33530760380155</v>
      </c>
      <c r="G129" s="7">
        <v>-0.13790683553491601</v>
      </c>
      <c r="H129" s="7">
        <v>3.9498126232672501E-2</v>
      </c>
      <c r="I129" s="7">
        <v>-0.17252330623911699</v>
      </c>
      <c r="J129" s="7">
        <v>0.107992548015423</v>
      </c>
      <c r="K129" s="7">
        <v>0.84479534210861695</v>
      </c>
      <c r="L129" s="7">
        <v>0.46217958388046998</v>
      </c>
      <c r="M129" s="7">
        <v>0.16981758907462</v>
      </c>
    </row>
    <row r="130" spans="1:13" x14ac:dyDescent="0.25">
      <c r="A130" s="7" t="str">
        <f t="shared" si="1"/>
        <v>2:22</v>
      </c>
      <c r="B130" s="7">
        <v>127</v>
      </c>
      <c r="C130" s="7">
        <v>22</v>
      </c>
      <c r="D130" s="7">
        <v>2</v>
      </c>
      <c r="E130" s="7">
        <v>0</v>
      </c>
      <c r="F130" s="7">
        <v>-2.6210926173432898</v>
      </c>
      <c r="G130" s="7">
        <v>-1.77586709983798</v>
      </c>
      <c r="H130" s="7">
        <v>-0.29193945404440802</v>
      </c>
      <c r="I130" s="7">
        <v>-0.26230262051787101</v>
      </c>
      <c r="J130" s="7">
        <v>-1.23333822116186</v>
      </c>
      <c r="K130" s="7">
        <v>-2.6231273656038001E-2</v>
      </c>
      <c r="L130" s="7">
        <v>-2.60008738268166</v>
      </c>
      <c r="M130" s="7">
        <v>0.189192791940752</v>
      </c>
    </row>
    <row r="131" spans="1:13" x14ac:dyDescent="0.25">
      <c r="A131" s="7" t="str">
        <f t="shared" si="1"/>
        <v>2:46</v>
      </c>
      <c r="B131" s="7">
        <v>128</v>
      </c>
      <c r="C131" s="7">
        <v>46</v>
      </c>
      <c r="D131" s="7">
        <v>2</v>
      </c>
      <c r="E131" s="7">
        <v>0</v>
      </c>
      <c r="F131" s="7">
        <v>0.50299491810790398</v>
      </c>
      <c r="G131" s="7">
        <v>0.123748843546511</v>
      </c>
      <c r="H131" s="7">
        <v>0.1090989063572</v>
      </c>
      <c r="I131" s="7">
        <v>-0.14673409130235501</v>
      </c>
      <c r="J131" s="7">
        <v>-0.60004762549695501</v>
      </c>
      <c r="K131" s="7">
        <v>0.946805934010026</v>
      </c>
      <c r="L131" s="7">
        <v>0.61516440132047001</v>
      </c>
      <c r="M131" s="7">
        <v>0.170111050990221</v>
      </c>
    </row>
    <row r="132" spans="1:13" x14ac:dyDescent="0.25">
      <c r="A132" s="7" t="str">
        <f t="shared" ref="A132:A195" si="2">D132 &amp; ":" &amp;C132</f>
        <v>2:25</v>
      </c>
      <c r="B132" s="7">
        <v>129</v>
      </c>
      <c r="C132" s="7">
        <v>25</v>
      </c>
      <c r="D132" s="7">
        <v>2</v>
      </c>
      <c r="E132" s="7">
        <v>0</v>
      </c>
      <c r="F132" s="7">
        <v>-0.98380247678438304</v>
      </c>
      <c r="G132" s="7">
        <v>-0.86874492734261799</v>
      </c>
      <c r="H132" s="7">
        <v>-0.108385320027929</v>
      </c>
      <c r="I132" s="7">
        <v>-0.21258175219855399</v>
      </c>
      <c r="J132" s="7">
        <v>-0.49049304482378597</v>
      </c>
      <c r="K132" s="7">
        <v>0.57358777258250304</v>
      </c>
      <c r="L132" s="7">
        <v>-0.85704950894455501</v>
      </c>
      <c r="M132" s="7">
        <v>0.176329306923213</v>
      </c>
    </row>
    <row r="133" spans="1:13" x14ac:dyDescent="0.25">
      <c r="A133" s="7" t="str">
        <f t="shared" si="2"/>
        <v>2:39</v>
      </c>
      <c r="B133" s="7">
        <v>130</v>
      </c>
      <c r="C133" s="7">
        <v>39</v>
      </c>
      <c r="D133" s="7">
        <v>2</v>
      </c>
      <c r="E133" s="7">
        <v>0</v>
      </c>
      <c r="F133" s="7">
        <v>0.422047403496566</v>
      </c>
      <c r="G133" s="7">
        <v>-0.19591329765454901</v>
      </c>
      <c r="H133" s="7">
        <v>-0.10019483248184</v>
      </c>
      <c r="I133" s="7">
        <v>-0.861442799153738</v>
      </c>
      <c r="J133" s="7">
        <v>6.8274479724857895E-2</v>
      </c>
      <c r="K133" s="7">
        <v>0.34960769507213502</v>
      </c>
      <c r="L133" s="7">
        <v>0.53707099163108296</v>
      </c>
      <c r="M133" s="7">
        <v>0.169864501092406</v>
      </c>
    </row>
    <row r="134" spans="1:13" x14ac:dyDescent="0.25">
      <c r="A134" s="7" t="str">
        <f t="shared" si="2"/>
        <v>2:43</v>
      </c>
      <c r="B134" s="7">
        <v>131</v>
      </c>
      <c r="C134" s="7">
        <v>43</v>
      </c>
      <c r="D134" s="7">
        <v>2</v>
      </c>
      <c r="E134" s="7">
        <v>0</v>
      </c>
      <c r="F134" s="7">
        <v>1.00605686102696</v>
      </c>
      <c r="G134" s="7">
        <v>0.90871588079079302</v>
      </c>
      <c r="H134" s="7">
        <v>0.31790124673078402</v>
      </c>
      <c r="I134" s="7">
        <v>-6.9366446492072006E-2</v>
      </c>
      <c r="J134" s="7">
        <v>-2.7241681460340899</v>
      </c>
      <c r="K134" s="7">
        <v>-0.24570743532103201</v>
      </c>
      <c r="L134" s="7">
        <v>0.98829864254690802</v>
      </c>
      <c r="M134" s="7">
        <v>0.179497003237126</v>
      </c>
    </row>
    <row r="135" spans="1:13" x14ac:dyDescent="0.25">
      <c r="A135" s="7" t="str">
        <f t="shared" si="2"/>
        <v>2:20</v>
      </c>
      <c r="B135" s="7">
        <v>132</v>
      </c>
      <c r="C135" s="7">
        <v>20</v>
      </c>
      <c r="D135" s="7">
        <v>2</v>
      </c>
      <c r="E135" s="7">
        <v>0</v>
      </c>
      <c r="F135" s="7">
        <v>1.47029967187373</v>
      </c>
      <c r="G135" s="7">
        <v>-1.4730911545727099</v>
      </c>
      <c r="H135" s="7">
        <v>-2.04206756742829</v>
      </c>
      <c r="I135" s="7">
        <v>0.528157958012335</v>
      </c>
      <c r="J135" s="7">
        <v>-0.29571811017788102</v>
      </c>
      <c r="K135" s="7">
        <v>-0.429413673780771</v>
      </c>
      <c r="L135" s="7">
        <v>0.96751879512572703</v>
      </c>
      <c r="M135" s="7">
        <v>0.19430801009340201</v>
      </c>
    </row>
    <row r="136" spans="1:13" x14ac:dyDescent="0.25">
      <c r="A136" s="7" t="str">
        <f t="shared" si="2"/>
        <v>2:48</v>
      </c>
      <c r="B136" s="7">
        <v>133</v>
      </c>
      <c r="C136" s="7">
        <v>48</v>
      </c>
      <c r="D136" s="7">
        <v>2</v>
      </c>
      <c r="E136" s="7">
        <v>0</v>
      </c>
      <c r="F136" s="7">
        <v>0.167620289495197</v>
      </c>
      <c r="G136" s="7">
        <v>-0.39956251461634101</v>
      </c>
      <c r="H136" s="7">
        <v>-3.0102653891855E-2</v>
      </c>
      <c r="I136" s="7">
        <v>-0.198312521175878</v>
      </c>
      <c r="J136" s="7">
        <v>0.81603272152779804</v>
      </c>
      <c r="K136" s="7">
        <v>0.606714317731466</v>
      </c>
      <c r="L136" s="7">
        <v>0.295950282197324</v>
      </c>
      <c r="M136" s="7">
        <v>0.170162366466384</v>
      </c>
    </row>
    <row r="137" spans="1:13" x14ac:dyDescent="0.25">
      <c r="A137" s="7" t="str">
        <f t="shared" si="2"/>
        <v>2:1</v>
      </c>
      <c r="B137" s="7">
        <v>134</v>
      </c>
      <c r="C137" s="7">
        <v>1</v>
      </c>
      <c r="D137" s="7">
        <v>2</v>
      </c>
      <c r="E137" s="7">
        <v>0</v>
      </c>
      <c r="F137" s="7">
        <v>-0.82764501218262798</v>
      </c>
      <c r="G137" s="7">
        <v>2.10055869576665</v>
      </c>
      <c r="H137" s="7">
        <v>-2.0729752823558898</v>
      </c>
      <c r="I137" s="7">
        <v>-9.9070491784465795E-2</v>
      </c>
      <c r="J137" s="7">
        <v>0.45480805401220098</v>
      </c>
      <c r="K137" s="4">
        <v>-0.16805378232211099</v>
      </c>
      <c r="L137" s="7">
        <v>-1.2377843496999299</v>
      </c>
      <c r="M137" s="7">
        <v>0.18297770840423999</v>
      </c>
    </row>
    <row r="138" spans="1:13" x14ac:dyDescent="0.25">
      <c r="A138" s="7" t="str">
        <f t="shared" si="2"/>
        <v>2:49</v>
      </c>
      <c r="B138" s="7">
        <v>135</v>
      </c>
      <c r="C138" s="7">
        <v>49</v>
      </c>
      <c r="D138" s="7">
        <v>2</v>
      </c>
      <c r="E138" s="7">
        <v>0</v>
      </c>
      <c r="F138" s="4">
        <v>-6.7024811155546094E-5</v>
      </c>
      <c r="G138" s="7">
        <v>-0.66121819369776802</v>
      </c>
      <c r="H138" s="7">
        <v>-9.9703434016382902E-2</v>
      </c>
      <c r="I138" s="7">
        <v>-0.22410173611263901</v>
      </c>
      <c r="J138" s="7">
        <v>1.5240728950401701</v>
      </c>
      <c r="K138" s="7">
        <v>0.32775056194650398</v>
      </c>
      <c r="L138" s="7">
        <v>0.117396066849124</v>
      </c>
      <c r="M138" s="7">
        <v>0.17155328242158299</v>
      </c>
    </row>
    <row r="139" spans="1:13" x14ac:dyDescent="0.25">
      <c r="A139" s="7" t="str">
        <f t="shared" si="2"/>
        <v>2:3</v>
      </c>
      <c r="B139" s="7">
        <v>136</v>
      </c>
      <c r="C139" s="7">
        <v>3</v>
      </c>
      <c r="D139" s="7">
        <v>2</v>
      </c>
      <c r="E139" s="7">
        <v>0</v>
      </c>
      <c r="F139" s="7">
        <v>-0.58846016018726899</v>
      </c>
      <c r="G139" s="7">
        <v>1.64017274414473</v>
      </c>
      <c r="H139" s="7">
        <v>-1.63850217258968</v>
      </c>
      <c r="I139" s="7">
        <v>-0.114177556605942</v>
      </c>
      <c r="J139" s="7">
        <v>0.38347839334383998</v>
      </c>
      <c r="K139" s="7">
        <v>-0.13490784463077199</v>
      </c>
      <c r="L139" s="7">
        <v>-0.801077242859634</v>
      </c>
      <c r="M139" s="7">
        <v>0.17582942208708099</v>
      </c>
    </row>
    <row r="140" spans="1:13" x14ac:dyDescent="0.25">
      <c r="A140" s="7" t="str">
        <f t="shared" si="2"/>
        <v>2:14</v>
      </c>
      <c r="B140" s="7">
        <v>137</v>
      </c>
      <c r="C140" s="7">
        <v>14</v>
      </c>
      <c r="D140" s="7">
        <v>2</v>
      </c>
      <c r="E140" s="7">
        <v>0</v>
      </c>
      <c r="F140" s="7">
        <v>-0.35217162474823499</v>
      </c>
      <c r="G140" s="7">
        <v>0.67083140277098896</v>
      </c>
      <c r="H140" s="7">
        <v>1.30032912013062</v>
      </c>
      <c r="I140" s="7">
        <v>-0.59693491981546898</v>
      </c>
      <c r="J140" s="7">
        <v>0.35252526296511699</v>
      </c>
      <c r="K140" s="7">
        <v>0.14536264575240301</v>
      </c>
      <c r="L140" s="7">
        <v>-0.27987684957099601</v>
      </c>
      <c r="M140" s="7">
        <v>0.17216140531433499</v>
      </c>
    </row>
    <row r="141" spans="1:13" x14ac:dyDescent="0.25">
      <c r="A141" s="7" t="str">
        <f t="shared" si="2"/>
        <v>2:12</v>
      </c>
      <c r="B141" s="7">
        <v>138</v>
      </c>
      <c r="C141" s="7">
        <v>12</v>
      </c>
      <c r="D141" s="7">
        <v>2</v>
      </c>
      <c r="E141" s="7">
        <v>0</v>
      </c>
      <c r="F141" s="7">
        <v>-0.97065639484412602</v>
      </c>
      <c r="G141" s="7">
        <v>1.398405797188</v>
      </c>
      <c r="H141" s="7">
        <v>2.4346248704701901</v>
      </c>
      <c r="I141" s="7">
        <v>-0.97875317460480304</v>
      </c>
      <c r="J141" s="7">
        <v>0.57251701501502394</v>
      </c>
      <c r="K141" s="7">
        <v>2.3310673218741099E-2</v>
      </c>
      <c r="L141" s="7">
        <v>-1.1404311987237301</v>
      </c>
      <c r="M141" s="7">
        <v>0.17991021845085001</v>
      </c>
    </row>
    <row r="142" spans="1:13" x14ac:dyDescent="0.25">
      <c r="A142" s="7" t="str">
        <f t="shared" si="2"/>
        <v>2:30</v>
      </c>
      <c r="B142" s="7">
        <v>139</v>
      </c>
      <c r="C142" s="7">
        <v>30</v>
      </c>
      <c r="D142" s="7">
        <v>2</v>
      </c>
      <c r="E142" s="7">
        <v>0</v>
      </c>
      <c r="F142" s="7">
        <v>1.19925103577438</v>
      </c>
      <c r="G142" s="7">
        <v>0.34075129811558602</v>
      </c>
      <c r="H142" s="7">
        <v>0.13635352440960399</v>
      </c>
      <c r="I142" s="7">
        <v>-0.14628726135473399</v>
      </c>
      <c r="J142" s="7">
        <v>0.49996718657942701</v>
      </c>
      <c r="K142" s="7">
        <v>0.58875192380443298</v>
      </c>
      <c r="L142" s="7">
        <v>1.19544551139827</v>
      </c>
      <c r="M142" s="7">
        <v>0.176236045155997</v>
      </c>
    </row>
    <row r="143" spans="1:13" x14ac:dyDescent="0.25">
      <c r="A143" s="7" t="str">
        <f t="shared" si="2"/>
        <v>2:6</v>
      </c>
      <c r="B143" s="7">
        <v>140</v>
      </c>
      <c r="C143" s="7">
        <v>6</v>
      </c>
      <c r="D143" s="7">
        <v>2</v>
      </c>
      <c r="E143" s="7">
        <v>0</v>
      </c>
      <c r="F143" s="7">
        <v>0.129094385035492</v>
      </c>
      <c r="G143" s="7">
        <v>0.25901490999633198</v>
      </c>
      <c r="H143" s="7">
        <v>-0.33508286284236299</v>
      </c>
      <c r="I143" s="7">
        <v>-0.159498750390552</v>
      </c>
      <c r="J143" s="7">
        <v>0.16948941454858901</v>
      </c>
      <c r="K143" s="7">
        <v>1.1480842082079701</v>
      </c>
      <c r="L143" s="7">
        <v>0.26109895003719402</v>
      </c>
      <c r="M143" s="7">
        <v>0.170193266208467</v>
      </c>
    </row>
    <row r="144" spans="1:13" x14ac:dyDescent="0.25">
      <c r="A144" s="7" t="str">
        <f t="shared" si="2"/>
        <v>2:41</v>
      </c>
      <c r="B144" s="7">
        <v>141</v>
      </c>
      <c r="C144" s="7">
        <v>41</v>
      </c>
      <c r="D144" s="7">
        <v>2</v>
      </c>
      <c r="E144" s="7">
        <v>0</v>
      </c>
      <c r="F144" s="7">
        <v>0.59552700288659899</v>
      </c>
      <c r="G144" s="7">
        <v>-0.31192622189381403</v>
      </c>
      <c r="H144" s="7">
        <v>-0.37958074991086599</v>
      </c>
      <c r="I144" s="7">
        <v>-2.23928178498298</v>
      </c>
      <c r="J144" s="7">
        <v>-1.1161656856273201E-2</v>
      </c>
      <c r="K144" s="7">
        <v>-2.4819435045605802</v>
      </c>
      <c r="L144" s="7">
        <v>0.67781488416883895</v>
      </c>
      <c r="M144" s="7">
        <v>0.17023053101239899</v>
      </c>
    </row>
    <row r="145" spans="1:13" x14ac:dyDescent="0.25">
      <c r="A145" s="7" t="str">
        <f t="shared" si="2"/>
        <v>2:35</v>
      </c>
      <c r="B145" s="7">
        <v>142</v>
      </c>
      <c r="C145" s="7">
        <v>35</v>
      </c>
      <c r="D145" s="7">
        <v>2</v>
      </c>
      <c r="E145" s="7">
        <v>0</v>
      </c>
      <c r="F145" s="7">
        <v>7.5088204716500906E-2</v>
      </c>
      <c r="G145" s="7">
        <v>3.6112550823982702E-2</v>
      </c>
      <c r="H145" s="7">
        <v>0.45857700237621102</v>
      </c>
      <c r="I145" s="7">
        <v>1.8942351725047399</v>
      </c>
      <c r="J145" s="7">
        <v>0.22714675288712</v>
      </c>
      <c r="K145" s="7">
        <v>-1.21305190895862</v>
      </c>
      <c r="L145" s="7">
        <v>0.22037929758208399</v>
      </c>
      <c r="M145" s="7">
        <v>0.170092486731801</v>
      </c>
    </row>
    <row r="146" spans="1:13" x14ac:dyDescent="0.25">
      <c r="A146" s="7" t="str">
        <f t="shared" si="2"/>
        <v>2:47</v>
      </c>
      <c r="B146" s="7">
        <v>143</v>
      </c>
      <c r="C146" s="7">
        <v>47</v>
      </c>
      <c r="D146" s="7">
        <v>2</v>
      </c>
      <c r="E146" s="7">
        <v>0</v>
      </c>
      <c r="F146" s="7">
        <v>0.33530760380155</v>
      </c>
      <c r="G146" s="7">
        <v>-0.13790683553491601</v>
      </c>
      <c r="H146" s="7">
        <v>3.9498126232672501E-2</v>
      </c>
      <c r="I146" s="7">
        <v>-0.17252330623911699</v>
      </c>
      <c r="J146" s="7">
        <v>0.107992548015423</v>
      </c>
      <c r="K146" s="7">
        <v>0.84479534210861695</v>
      </c>
      <c r="L146" s="7">
        <v>0.46217958388046998</v>
      </c>
      <c r="M146" s="7">
        <v>0.16981758907462</v>
      </c>
    </row>
    <row r="147" spans="1:13" x14ac:dyDescent="0.25">
      <c r="A147" s="7" t="str">
        <f t="shared" si="2"/>
        <v>2:10</v>
      </c>
      <c r="B147" s="7">
        <v>144</v>
      </c>
      <c r="C147" s="7">
        <v>10</v>
      </c>
      <c r="D147" s="7">
        <v>2</v>
      </c>
      <c r="E147" s="7">
        <v>0</v>
      </c>
      <c r="F147" s="7">
        <v>1.0858337822536099</v>
      </c>
      <c r="G147" s="7">
        <v>-1.5825288757739899</v>
      </c>
      <c r="H147" s="7">
        <v>1.40280955667116</v>
      </c>
      <c r="I147" s="7">
        <v>-0.219927008996639</v>
      </c>
      <c r="J147" s="7">
        <v>-0.115829224915023</v>
      </c>
      <c r="K147" s="7">
        <v>-1.6022047848463301E-2</v>
      </c>
      <c r="L147" s="7">
        <v>0.69801121686484102</v>
      </c>
      <c r="M147" s="7">
        <v>0.188880207541433</v>
      </c>
    </row>
    <row r="148" spans="1:13" x14ac:dyDescent="0.25">
      <c r="A148" s="7" t="str">
        <f t="shared" si="2"/>
        <v>2:13</v>
      </c>
      <c r="B148" s="7">
        <v>145</v>
      </c>
      <c r="C148" s="7">
        <v>13</v>
      </c>
      <c r="D148" s="7">
        <v>2</v>
      </c>
      <c r="E148" s="7">
        <v>0</v>
      </c>
      <c r="F148" s="7">
        <v>-0.66071650681570804</v>
      </c>
      <c r="G148" s="7">
        <v>1.03379806997914</v>
      </c>
      <c r="H148" s="7">
        <v>1.8661977808316701</v>
      </c>
      <c r="I148" s="7">
        <v>-0.78741344748708497</v>
      </c>
      <c r="J148" s="7">
        <v>0.46227304087973098</v>
      </c>
      <c r="K148" s="7">
        <v>-0.12543278104611699</v>
      </c>
      <c r="L148" s="7">
        <v>-0.69259489594401202</v>
      </c>
      <c r="M148" s="7">
        <v>0.174796900520717</v>
      </c>
    </row>
    <row r="149" spans="1:13" x14ac:dyDescent="0.25">
      <c r="A149" s="7" t="str">
        <f t="shared" si="2"/>
        <v>2:45</v>
      </c>
      <c r="B149" s="7">
        <v>146</v>
      </c>
      <c r="C149" s="7">
        <v>45</v>
      </c>
      <c r="D149" s="7">
        <v>2</v>
      </c>
      <c r="E149" s="7">
        <v>0</v>
      </c>
      <c r="F149" s="7">
        <v>0.67068223241425695</v>
      </c>
      <c r="G149" s="7">
        <v>0.38540452262793801</v>
      </c>
      <c r="H149" s="7">
        <v>0.17869968648172799</v>
      </c>
      <c r="I149" s="7">
        <v>-0.12094487636559401</v>
      </c>
      <c r="J149" s="7">
        <v>-1.30808779900933</v>
      </c>
      <c r="K149" s="7">
        <v>0.76811285816086505</v>
      </c>
      <c r="L149" s="7">
        <v>0.75417369953842694</v>
      </c>
      <c r="M149" s="7">
        <v>0.17119600260409501</v>
      </c>
    </row>
    <row r="150" spans="1:13" x14ac:dyDescent="0.25">
      <c r="A150" s="7" t="str">
        <f t="shared" si="2"/>
        <v>2:36</v>
      </c>
      <c r="B150" s="7">
        <v>147</v>
      </c>
      <c r="C150" s="7">
        <v>36</v>
      </c>
      <c r="D150" s="7">
        <v>2</v>
      </c>
      <c r="E150" s="7">
        <v>0</v>
      </c>
      <c r="F150" s="7">
        <v>0.16182800441151701</v>
      </c>
      <c r="G150" s="7">
        <v>-2.18939112956501E-2</v>
      </c>
      <c r="H150" s="7">
        <v>0.31888404366169798</v>
      </c>
      <c r="I150" s="7">
        <v>1.2053156795901201</v>
      </c>
      <c r="J150" s="7">
        <v>0.18742868459655401</v>
      </c>
      <c r="K150" s="7">
        <v>-0.41074148194458399</v>
      </c>
      <c r="L150" s="7">
        <v>0.30374763340299099</v>
      </c>
      <c r="M150" s="7">
        <v>0.169935193305355</v>
      </c>
    </row>
    <row r="151" spans="1:13" x14ac:dyDescent="0.25">
      <c r="A151" s="7" t="str">
        <f t="shared" si="2"/>
        <v>2:29</v>
      </c>
      <c r="B151" s="7">
        <v>148</v>
      </c>
      <c r="C151" s="7">
        <v>29</v>
      </c>
      <c r="D151" s="7">
        <v>2</v>
      </c>
      <c r="E151" s="7">
        <v>0</v>
      </c>
      <c r="F151" s="7">
        <v>0.65348765149485599</v>
      </c>
      <c r="G151" s="7">
        <v>3.8377238349326298E-2</v>
      </c>
      <c r="H151" s="7">
        <v>7.5168812611892802E-2</v>
      </c>
      <c r="I151" s="7">
        <v>-0.16286088425214201</v>
      </c>
      <c r="J151" s="7">
        <v>0.25235212594295398</v>
      </c>
      <c r="K151" s="7">
        <v>0.82025113507360303</v>
      </c>
      <c r="L151" s="7">
        <v>0.74701632441946197</v>
      </c>
      <c r="M151" s="7">
        <v>0.1704385233166</v>
      </c>
    </row>
    <row r="152" spans="1:13" x14ac:dyDescent="0.25">
      <c r="A152" s="7" t="str">
        <f t="shared" si="2"/>
        <v>2:18</v>
      </c>
      <c r="B152" s="7">
        <v>149</v>
      </c>
      <c r="C152" s="7">
        <v>18</v>
      </c>
      <c r="D152" s="7">
        <v>2</v>
      </c>
      <c r="E152" s="7">
        <v>0</v>
      </c>
      <c r="F152" s="7">
        <v>0.86823031737646195</v>
      </c>
      <c r="G152" s="7">
        <v>-0.76482756074569203</v>
      </c>
      <c r="H152" s="7">
        <v>-0.93787754814930502</v>
      </c>
      <c r="I152" s="7">
        <v>0.156473671977858</v>
      </c>
      <c r="J152" s="7">
        <v>-8.1565234382934504E-2</v>
      </c>
      <c r="K152" s="7">
        <v>-0.19263743837146999</v>
      </c>
      <c r="L152" s="7">
        <v>0.82040677886825997</v>
      </c>
      <c r="M152" s="7">
        <v>0.17261992389585801</v>
      </c>
    </row>
    <row r="153" spans="1:13" x14ac:dyDescent="0.25">
      <c r="A153" s="7" t="str">
        <f t="shared" si="2"/>
        <v>2:31</v>
      </c>
      <c r="B153" s="7">
        <v>150</v>
      </c>
      <c r="C153" s="7">
        <v>31</v>
      </c>
      <c r="D153" s="7">
        <v>2</v>
      </c>
      <c r="E153" s="7">
        <v>0</v>
      </c>
      <c r="F153" s="7">
        <v>1.74501440777424</v>
      </c>
      <c r="G153" s="7">
        <v>0.64312535107842805</v>
      </c>
      <c r="H153" s="7">
        <v>0.19753823483065899</v>
      </c>
      <c r="I153" s="7">
        <v>-0.12971363883023199</v>
      </c>
      <c r="J153" s="7">
        <v>0.747582241644561</v>
      </c>
      <c r="K153" s="7">
        <v>0.21606324398964599</v>
      </c>
      <c r="L153" s="7">
        <v>1.5873546272888399</v>
      </c>
      <c r="M153" s="7">
        <v>0.19593057654252699</v>
      </c>
    </row>
    <row r="154" spans="1:13" x14ac:dyDescent="0.25">
      <c r="A154" s="7" t="str">
        <f t="shared" si="2"/>
        <v>2:5</v>
      </c>
      <c r="B154" s="7">
        <v>151</v>
      </c>
      <c r="C154" s="7">
        <v>5</v>
      </c>
      <c r="D154" s="7">
        <v>2</v>
      </c>
      <c r="E154" s="7">
        <v>0</v>
      </c>
      <c r="F154" s="7">
        <v>-0.110090461578208</v>
      </c>
      <c r="G154" s="7">
        <v>0.71940085125957198</v>
      </c>
      <c r="H154" s="7">
        <v>-0.76955596283292205</v>
      </c>
      <c r="I154" s="7">
        <v>-0.14439168590898499</v>
      </c>
      <c r="J154" s="7">
        <v>0.240819073612033</v>
      </c>
      <c r="K154" s="7">
        <v>0.79641538440681903</v>
      </c>
      <c r="L154" s="7">
        <v>-3.7371679583500801E-2</v>
      </c>
      <c r="M154" s="7">
        <v>0.17138974927279099</v>
      </c>
    </row>
    <row r="155" spans="1:13" x14ac:dyDescent="0.25">
      <c r="A155" s="7" t="str">
        <f t="shared" si="2"/>
        <v>2:33</v>
      </c>
      <c r="B155" s="7">
        <v>152</v>
      </c>
      <c r="C155" s="7">
        <v>33</v>
      </c>
      <c r="D155" s="7">
        <v>2</v>
      </c>
      <c r="E155" s="7">
        <v>0</v>
      </c>
      <c r="F155" s="7">
        <v>-9.8391394673532098E-2</v>
      </c>
      <c r="G155" s="7">
        <v>0.152125475063249</v>
      </c>
      <c r="H155" s="7">
        <v>0.73796291980523798</v>
      </c>
      <c r="I155" s="7">
        <v>3.2720741583339898</v>
      </c>
      <c r="J155" s="7">
        <v>0.30658288946825102</v>
      </c>
      <c r="K155" s="7">
        <v>-2.6075773416414201</v>
      </c>
      <c r="L155" s="7">
        <v>4.5807306433843502E-2</v>
      </c>
      <c r="M155" s="7">
        <v>0.17062627093551699</v>
      </c>
    </row>
    <row r="156" spans="1:13" x14ac:dyDescent="0.25">
      <c r="A156" s="7" t="str">
        <f t="shared" si="2"/>
        <v>2:28</v>
      </c>
      <c r="B156" s="7">
        <v>153</v>
      </c>
      <c r="C156" s="7">
        <v>28</v>
      </c>
      <c r="D156" s="7">
        <v>2</v>
      </c>
      <c r="E156" s="7">
        <v>0</v>
      </c>
      <c r="F156" s="7">
        <v>0.33530953171068001</v>
      </c>
      <c r="G156" s="7">
        <v>-0.137905767398563</v>
      </c>
      <c r="H156" s="7">
        <v>3.9498342367664099E-2</v>
      </c>
      <c r="I156" s="7">
        <v>-0.17252324769279401</v>
      </c>
      <c r="J156" s="7">
        <v>0.107993422715613</v>
      </c>
      <c r="K156" s="7">
        <v>0.84478928087843297</v>
      </c>
      <c r="L156" s="7">
        <v>0.46218135754891398</v>
      </c>
      <c r="M156" s="7">
        <v>0.16981758915131601</v>
      </c>
    </row>
    <row r="157" spans="1:13" x14ac:dyDescent="0.25">
      <c r="A157" s="7" t="str">
        <f t="shared" si="2"/>
        <v>2:15</v>
      </c>
      <c r="B157" s="7">
        <v>154</v>
      </c>
      <c r="C157" s="7">
        <v>15</v>
      </c>
      <c r="D157" s="7">
        <v>2</v>
      </c>
      <c r="E157" s="7">
        <v>0</v>
      </c>
      <c r="F157" s="7">
        <v>-4.50166758927594E-2</v>
      </c>
      <c r="G157" s="7">
        <v>0.309499828072614</v>
      </c>
      <c r="H157" s="7">
        <v>0.73700958498909097</v>
      </c>
      <c r="I157" s="7">
        <v>-0.407314459955606</v>
      </c>
      <c r="J157" s="7">
        <v>0.24327187692128699</v>
      </c>
      <c r="K157" s="7">
        <v>0.83452645056308505</v>
      </c>
      <c r="L157" s="7">
        <v>8.6135417389243601E-2</v>
      </c>
      <c r="M157" s="7">
        <v>0.170574630348821</v>
      </c>
    </row>
    <row r="158" spans="1:13" x14ac:dyDescent="0.25">
      <c r="A158" s="7" t="str">
        <f t="shared" si="2"/>
        <v>2:21</v>
      </c>
      <c r="B158" s="7">
        <v>155</v>
      </c>
      <c r="C158" s="7">
        <v>21</v>
      </c>
      <c r="D158" s="7">
        <v>2</v>
      </c>
      <c r="E158" s="7">
        <v>0</v>
      </c>
      <c r="F158" s="7">
        <v>-3.16685598934315</v>
      </c>
      <c r="G158" s="7">
        <v>-2.0782411528008198</v>
      </c>
      <c r="H158" s="7">
        <v>-0.35312416446546302</v>
      </c>
      <c r="I158" s="7">
        <v>-0.27887624304237302</v>
      </c>
      <c r="J158" s="7">
        <v>-1.4809532762269999</v>
      </c>
      <c r="K158" s="7">
        <v>-0.41621111914985198</v>
      </c>
      <c r="L158" s="7">
        <v>-3.1443706625790599</v>
      </c>
      <c r="M158" s="7">
        <v>0.21179732422272399</v>
      </c>
    </row>
    <row r="159" spans="1:13" x14ac:dyDescent="0.25">
      <c r="A159" s="7" t="str">
        <f t="shared" si="2"/>
        <v>3:32</v>
      </c>
      <c r="B159" s="7">
        <v>156</v>
      </c>
      <c r="C159" s="7">
        <v>32</v>
      </c>
      <c r="D159" s="7">
        <v>3</v>
      </c>
      <c r="E159" s="7">
        <v>0</v>
      </c>
      <c r="F159" s="7">
        <v>-3.90427759971407</v>
      </c>
      <c r="G159" s="7">
        <v>0.916555936017732</v>
      </c>
      <c r="H159" s="7">
        <v>-0.43178250513382099</v>
      </c>
      <c r="I159" s="7">
        <v>0.61645355725736695</v>
      </c>
      <c r="J159" s="7">
        <v>-9.0522982473988697E-2</v>
      </c>
      <c r="K159" s="7">
        <v>7.7768694267486102E-2</v>
      </c>
      <c r="L159" s="7">
        <v>-3.8633499551792698</v>
      </c>
      <c r="M159" s="7">
        <v>1.3700129240921699E-2</v>
      </c>
    </row>
    <row r="160" spans="1:13" x14ac:dyDescent="0.25">
      <c r="A160" s="7" t="str">
        <f t="shared" si="2"/>
        <v>3:23</v>
      </c>
      <c r="B160" s="7">
        <v>157</v>
      </c>
      <c r="C160" s="7">
        <v>23</v>
      </c>
      <c r="D160" s="7">
        <v>3</v>
      </c>
      <c r="E160" s="7">
        <v>0</v>
      </c>
      <c r="F160" s="7">
        <v>0.230285073513921</v>
      </c>
      <c r="G160" s="7">
        <v>0.88429399030562295</v>
      </c>
      <c r="H160" s="7">
        <v>-0.221140990855893</v>
      </c>
      <c r="I160" s="7">
        <v>-2.1382082048382598</v>
      </c>
      <c r="J160" s="7">
        <v>1.45176067719082</v>
      </c>
      <c r="K160" s="7">
        <v>-0.227263322171187</v>
      </c>
      <c r="L160" s="7">
        <v>0.225092528207369</v>
      </c>
      <c r="M160" s="7">
        <v>1.02864322839182E-2</v>
      </c>
    </row>
    <row r="161" spans="1:13" x14ac:dyDescent="0.25">
      <c r="A161" s="7" t="str">
        <f t="shared" si="2"/>
        <v>3:44</v>
      </c>
      <c r="B161" s="7">
        <v>158</v>
      </c>
      <c r="C161" s="7">
        <v>44</v>
      </c>
      <c r="D161" s="7">
        <v>3</v>
      </c>
      <c r="E161" s="7">
        <v>0</v>
      </c>
      <c r="F161" s="7">
        <v>0.85455951075200598</v>
      </c>
      <c r="G161" s="7">
        <v>1.41121344728276</v>
      </c>
      <c r="H161" s="7">
        <v>-1.21060975379703</v>
      </c>
      <c r="I161" s="7">
        <v>1.0161544698559599</v>
      </c>
      <c r="J161" s="7">
        <v>-0.192584762904106</v>
      </c>
      <c r="K161" s="7">
        <v>-0.46051096645586398</v>
      </c>
      <c r="L161" s="7">
        <v>0.76637036622014398</v>
      </c>
      <c r="M161" s="7">
        <v>1.0588933264526401E-2</v>
      </c>
    </row>
    <row r="162" spans="1:13" x14ac:dyDescent="0.25">
      <c r="A162" s="7" t="str">
        <f t="shared" si="2"/>
        <v>3:26</v>
      </c>
      <c r="B162" s="7">
        <v>159</v>
      </c>
      <c r="C162" s="7">
        <v>26</v>
      </c>
      <c r="D162" s="7">
        <v>3</v>
      </c>
      <c r="E162" s="7">
        <v>0</v>
      </c>
      <c r="F162" s="7">
        <v>0.19572995209991101</v>
      </c>
      <c r="G162" s="7">
        <v>0.27916332298743801</v>
      </c>
      <c r="H162" s="7">
        <v>0.13706170201586099</v>
      </c>
      <c r="I162" s="7">
        <v>-0.54090205174719597</v>
      </c>
      <c r="J162" s="7">
        <v>0.42975308285885899</v>
      </c>
      <c r="K162" s="7">
        <v>0.30319753834648</v>
      </c>
      <c r="L162" s="7">
        <v>0.20939119193553701</v>
      </c>
      <c r="M162" s="7">
        <v>1.0176776662332101E-2</v>
      </c>
    </row>
    <row r="163" spans="1:13" x14ac:dyDescent="0.25">
      <c r="A163" s="7" t="str">
        <f t="shared" si="2"/>
        <v>3:9</v>
      </c>
      <c r="B163" s="7">
        <v>160</v>
      </c>
      <c r="C163" s="7">
        <v>9</v>
      </c>
      <c r="D163" s="7">
        <v>3</v>
      </c>
      <c r="E163" s="7">
        <v>0</v>
      </c>
      <c r="F163" s="7">
        <v>0.21848855181380999</v>
      </c>
      <c r="G163" s="7">
        <v>0.58789335922519503</v>
      </c>
      <c r="H163" s="7">
        <v>1.1161977730030701</v>
      </c>
      <c r="I163" s="7">
        <v>0.81159053264981096</v>
      </c>
      <c r="J163" s="7">
        <v>0.81221523614302205</v>
      </c>
      <c r="K163" s="7">
        <v>-1.1345985682652899</v>
      </c>
      <c r="L163" s="7">
        <v>0.223451362602645</v>
      </c>
      <c r="M163" s="7">
        <v>1.0194661803375599E-2</v>
      </c>
    </row>
    <row r="164" spans="1:13" x14ac:dyDescent="0.25">
      <c r="A164" s="7" t="str">
        <f t="shared" si="2"/>
        <v>3:0</v>
      </c>
      <c r="B164" s="7">
        <v>161</v>
      </c>
      <c r="C164" s="7">
        <v>0</v>
      </c>
      <c r="D164" s="7">
        <v>3</v>
      </c>
      <c r="E164" s="7">
        <v>0</v>
      </c>
      <c r="F164" s="7">
        <v>7.2247663595978603E-2</v>
      </c>
      <c r="G164" s="7">
        <v>-1.63697151387479</v>
      </c>
      <c r="H164" s="7">
        <v>-1.9146790247440999</v>
      </c>
      <c r="I164" s="7">
        <v>-1.4262900975366599</v>
      </c>
      <c r="J164" s="7">
        <v>-2.4253941637741101</v>
      </c>
      <c r="K164" s="7">
        <v>-0.92348637696536295</v>
      </c>
      <c r="L164" s="7">
        <v>8.6043589677956306E-2</v>
      </c>
      <c r="M164" s="7">
        <v>1.0553086646474001E-2</v>
      </c>
    </row>
    <row r="165" spans="1:13" x14ac:dyDescent="0.25">
      <c r="A165" s="7" t="str">
        <f t="shared" si="2"/>
        <v>3:7</v>
      </c>
      <c r="B165" s="7">
        <v>162</v>
      </c>
      <c r="C165" s="7">
        <v>7</v>
      </c>
      <c r="D165" s="7">
        <v>3</v>
      </c>
      <c r="E165" s="7">
        <v>0</v>
      </c>
      <c r="F165" s="7">
        <v>0.181928329759352</v>
      </c>
      <c r="G165" s="7">
        <v>3.1677140950198898E-2</v>
      </c>
      <c r="H165" s="7">
        <v>0.35847857356628099</v>
      </c>
      <c r="I165" s="7">
        <v>0.25212037510319202</v>
      </c>
      <c r="J165" s="7">
        <v>2.8128861637379101E-3</v>
      </c>
      <c r="K165" s="7">
        <v>0.41674751173138502</v>
      </c>
      <c r="L165" s="7">
        <v>0.20079926247126401</v>
      </c>
      <c r="M165" s="7">
        <v>1.0184917990601399E-2</v>
      </c>
    </row>
    <row r="166" spans="1:13" x14ac:dyDescent="0.25">
      <c r="A166" s="7" t="str">
        <f t="shared" si="2"/>
        <v>3:11</v>
      </c>
      <c r="B166" s="7">
        <v>163</v>
      </c>
      <c r="C166" s="7">
        <v>11</v>
      </c>
      <c r="D166" s="7">
        <v>3</v>
      </c>
      <c r="E166" s="7">
        <v>0</v>
      </c>
      <c r="F166" s="7">
        <v>7.7700781689450299E-2</v>
      </c>
      <c r="G166" s="7">
        <v>-2.3183503454890602</v>
      </c>
      <c r="H166" s="7">
        <v>-1.5262722289613799</v>
      </c>
      <c r="I166" s="7">
        <v>1.3575840781848501</v>
      </c>
      <c r="J166" s="7">
        <v>2.4649437672964098</v>
      </c>
      <c r="K166" s="7">
        <v>1.2328396896479199</v>
      </c>
      <c r="L166" s="7">
        <v>7.9939933866626206E-2</v>
      </c>
      <c r="M166" s="7">
        <v>1.2053245039420299E-2</v>
      </c>
    </row>
    <row r="167" spans="1:13" x14ac:dyDescent="0.25">
      <c r="A167" s="7" t="str">
        <f t="shared" si="2"/>
        <v>3:17</v>
      </c>
      <c r="B167" s="7">
        <v>164</v>
      </c>
      <c r="C167" s="7">
        <v>17</v>
      </c>
      <c r="D167" s="7">
        <v>3</v>
      </c>
      <c r="E167" s="7">
        <v>0</v>
      </c>
      <c r="F167" s="7">
        <v>0.19386406792420899</v>
      </c>
      <c r="G167" s="7">
        <v>0.32189923692668998</v>
      </c>
      <c r="H167" s="7">
        <v>0.56670857170849198</v>
      </c>
      <c r="I167" s="7">
        <v>5.0959205890105302E-2</v>
      </c>
      <c r="J167" s="7">
        <v>-0.41084564348971597</v>
      </c>
      <c r="K167" s="7">
        <v>0.30754044004673198</v>
      </c>
      <c r="L167" s="7">
        <v>0.206521495484594</v>
      </c>
      <c r="M167" s="7">
        <v>1.0176665426565101E-2</v>
      </c>
    </row>
    <row r="168" spans="1:13" x14ac:dyDescent="0.25">
      <c r="A168" s="7" t="str">
        <f t="shared" si="2"/>
        <v>3:37</v>
      </c>
      <c r="B168" s="7">
        <v>165</v>
      </c>
      <c r="C168" s="7">
        <v>37</v>
      </c>
      <c r="D168" s="7">
        <v>3</v>
      </c>
      <c r="E168" s="7">
        <v>0</v>
      </c>
      <c r="F168" s="7">
        <v>-0.50120591968543005</v>
      </c>
      <c r="G168" s="7">
        <v>0.14720926939271001</v>
      </c>
      <c r="H168" s="7">
        <v>0.18324689495180899</v>
      </c>
      <c r="I168" s="7">
        <v>0.28070800324662798</v>
      </c>
      <c r="J168" s="7">
        <v>-5.9233141890754799E-2</v>
      </c>
      <c r="K168" s="7">
        <v>0.25874824249492501</v>
      </c>
      <c r="L168" s="7">
        <v>-0.49153907693653298</v>
      </c>
      <c r="M168" s="7">
        <v>1.05279231753282E-2</v>
      </c>
    </row>
    <row r="169" spans="1:13" x14ac:dyDescent="0.25">
      <c r="A169" s="7" t="str">
        <f t="shared" si="2"/>
        <v>3:2</v>
      </c>
      <c r="B169" s="7">
        <v>166</v>
      </c>
      <c r="C169" s="7">
        <v>2</v>
      </c>
      <c r="D169" s="7">
        <v>3</v>
      </c>
      <c r="E169" s="7">
        <v>0</v>
      </c>
      <c r="F169" s="7">
        <v>0.108807885650436</v>
      </c>
      <c r="G169" s="7">
        <v>-1.0807552955997899</v>
      </c>
      <c r="H169" s="7">
        <v>-1.1569598253072999</v>
      </c>
      <c r="I169" s="7">
        <v>-0.86681993999004603</v>
      </c>
      <c r="J169" s="7">
        <v>-1.6159918137948299</v>
      </c>
      <c r="K169" s="7">
        <v>-0.89587626683792299</v>
      </c>
      <c r="L169" s="7">
        <v>0.13208005222622801</v>
      </c>
      <c r="M169" s="7">
        <v>1.02576382208043E-2</v>
      </c>
    </row>
    <row r="170" spans="1:13" x14ac:dyDescent="0.25">
      <c r="A170" s="7" t="str">
        <f t="shared" si="2"/>
        <v>3:51</v>
      </c>
      <c r="B170" s="7">
        <v>167</v>
      </c>
      <c r="C170" s="7">
        <v>51</v>
      </c>
      <c r="D170" s="7">
        <v>3</v>
      </c>
      <c r="E170" s="7">
        <v>0</v>
      </c>
      <c r="F170" s="7">
        <v>-0.72079304292197999</v>
      </c>
      <c r="G170" s="7">
        <v>-1.8971580788857001</v>
      </c>
      <c r="H170" s="7">
        <v>2.3287361466569001</v>
      </c>
      <c r="I170" s="7">
        <v>-0.85656854410416705</v>
      </c>
      <c r="J170" s="7">
        <v>0.133170945065889</v>
      </c>
      <c r="K170" s="7">
        <v>-0.71612357454695197</v>
      </c>
      <c r="L170" s="7">
        <v>-0.85807896992355304</v>
      </c>
      <c r="M170" s="7">
        <v>1.2733870471546799E-2</v>
      </c>
    </row>
    <row r="171" spans="1:13" x14ac:dyDescent="0.25">
      <c r="A171" s="7" t="str">
        <f t="shared" si="2"/>
        <v>3:27</v>
      </c>
      <c r="B171" s="7">
        <v>168</v>
      </c>
      <c r="C171" s="7">
        <v>27</v>
      </c>
      <c r="D171" s="7">
        <v>3</v>
      </c>
      <c r="E171" s="7">
        <v>0</v>
      </c>
      <c r="F171" s="7">
        <v>0.184211578122465</v>
      </c>
      <c r="G171" s="7">
        <v>7.7453097522389797E-2</v>
      </c>
      <c r="H171" s="7">
        <v>0.25646260143079302</v>
      </c>
      <c r="I171" s="7">
        <v>-8.4666593969770602E-3</v>
      </c>
      <c r="J171" s="7">
        <v>8.9083879638164998E-2</v>
      </c>
      <c r="K171" s="7">
        <v>0.471516948667633</v>
      </c>
      <c r="L171" s="7">
        <v>0.20222483419229301</v>
      </c>
      <c r="M171" s="7">
        <v>1.01828055401426E-2</v>
      </c>
    </row>
    <row r="172" spans="1:13" x14ac:dyDescent="0.25">
      <c r="A172" s="7" t="str">
        <f t="shared" si="2"/>
        <v>3:34</v>
      </c>
      <c r="B172" s="7">
        <v>169</v>
      </c>
      <c r="C172" s="7">
        <v>34</v>
      </c>
      <c r="D172" s="7">
        <v>3</v>
      </c>
      <c r="E172" s="7">
        <v>0</v>
      </c>
      <c r="F172" s="7">
        <v>-2.54304892770261</v>
      </c>
      <c r="G172" s="7">
        <v>0.60881726936772296</v>
      </c>
      <c r="H172" s="7">
        <v>-0.18577074509956901</v>
      </c>
      <c r="I172" s="7">
        <v>0.482155335653072</v>
      </c>
      <c r="J172" s="7">
        <v>-7.8007046240695099E-2</v>
      </c>
      <c r="K172" s="7">
        <v>-6.8913470267211799E-2</v>
      </c>
      <c r="L172" s="7">
        <v>-2.52993811823307</v>
      </c>
      <c r="M172" s="7">
        <v>1.17305805971796E-2</v>
      </c>
    </row>
    <row r="173" spans="1:13" x14ac:dyDescent="0.25">
      <c r="A173" s="7" t="str">
        <f t="shared" si="2"/>
        <v>3:8</v>
      </c>
      <c r="B173" s="7">
        <v>170</v>
      </c>
      <c r="C173" s="7">
        <v>8</v>
      </c>
      <c r="D173" s="7">
        <v>3</v>
      </c>
      <c r="E173" s="7">
        <v>0</v>
      </c>
      <c r="F173" s="7">
        <v>0.20020844058093001</v>
      </c>
      <c r="G173" s="7">
        <v>0.30978524695898102</v>
      </c>
      <c r="H173" s="7">
        <v>0.73733816902250904</v>
      </c>
      <c r="I173" s="7">
        <v>0.53185545072948304</v>
      </c>
      <c r="J173" s="7">
        <v>0.407514056600493</v>
      </c>
      <c r="K173" s="7">
        <v>-0.33819905188734101</v>
      </c>
      <c r="L173" s="7">
        <v>0.21310018139411099</v>
      </c>
      <c r="M173" s="7">
        <v>1.01767057717257E-2</v>
      </c>
    </row>
    <row r="174" spans="1:13" x14ac:dyDescent="0.25">
      <c r="A174" s="7" t="str">
        <f t="shared" si="2"/>
        <v>3:50</v>
      </c>
      <c r="B174" s="7">
        <v>171</v>
      </c>
      <c r="C174" s="7">
        <v>50</v>
      </c>
      <c r="D174" s="7">
        <v>3</v>
      </c>
      <c r="E174" s="7">
        <v>0</v>
      </c>
      <c r="F174" s="7">
        <v>-0.49574267811140998</v>
      </c>
      <c r="G174" s="7">
        <v>-1.42453357514735</v>
      </c>
      <c r="H174" s="7">
        <v>1.8231153037348999</v>
      </c>
      <c r="I174" s="7">
        <v>-0.58903668496700501</v>
      </c>
      <c r="J174" s="7">
        <v>8.6634415355890199E-2</v>
      </c>
      <c r="K174" s="7">
        <v>0.390498791075441</v>
      </c>
      <c r="L174" s="7">
        <v>-0.56064648307938103</v>
      </c>
      <c r="M174" s="7">
        <v>1.0954665884348E-2</v>
      </c>
    </row>
    <row r="175" spans="1:13" x14ac:dyDescent="0.25">
      <c r="A175" s="7" t="str">
        <f t="shared" si="2"/>
        <v>3:4</v>
      </c>
      <c r="B175" s="7">
        <v>172</v>
      </c>
      <c r="C175" s="7">
        <v>4</v>
      </c>
      <c r="D175" s="7">
        <v>3</v>
      </c>
      <c r="E175" s="7">
        <v>0</v>
      </c>
      <c r="F175" s="7">
        <v>0.12708799647201399</v>
      </c>
      <c r="G175" s="7">
        <v>-0.802647189591012</v>
      </c>
      <c r="H175" s="7">
        <v>-0.77810022985107996</v>
      </c>
      <c r="I175" s="7">
        <v>-0.58708486436375495</v>
      </c>
      <c r="J175" s="7">
        <v>-1.2112906433580699</v>
      </c>
      <c r="K175" s="7">
        <v>-0.40183492384278102</v>
      </c>
      <c r="L175" s="7">
        <v>0.152184971080259</v>
      </c>
      <c r="M175" s="7">
        <v>1.0221478101770201E-2</v>
      </c>
    </row>
    <row r="176" spans="1:13" x14ac:dyDescent="0.25">
      <c r="A176" s="7" t="str">
        <f t="shared" si="2"/>
        <v>3:24</v>
      </c>
      <c r="B176" s="7">
        <v>173</v>
      </c>
      <c r="C176" s="7">
        <v>24</v>
      </c>
      <c r="D176" s="7">
        <v>3</v>
      </c>
      <c r="E176" s="7">
        <v>0</v>
      </c>
      <c r="F176" s="7">
        <v>0.21876669979563901</v>
      </c>
      <c r="G176" s="7">
        <v>0.68258376937905396</v>
      </c>
      <c r="H176" s="7">
        <v>-0.101740094127481</v>
      </c>
      <c r="I176" s="7">
        <v>-1.60577282446783</v>
      </c>
      <c r="J176" s="7">
        <v>1.11109148163519</v>
      </c>
      <c r="K176" s="7">
        <v>-9.89430816086143E-2</v>
      </c>
      <c r="L176" s="7">
        <v>0.22082366067661399</v>
      </c>
      <c r="M176" s="7">
        <v>1.0213785589643301E-2</v>
      </c>
    </row>
    <row r="177" spans="1:13" x14ac:dyDescent="0.25">
      <c r="A177" s="7" t="str">
        <f t="shared" si="2"/>
        <v>3:42</v>
      </c>
      <c r="B177" s="7">
        <v>174</v>
      </c>
      <c r="C177" s="7">
        <v>42</v>
      </c>
      <c r="D177" s="7">
        <v>3</v>
      </c>
      <c r="E177" s="7">
        <v>0</v>
      </c>
      <c r="F177" s="7">
        <v>1.30466024037314</v>
      </c>
      <c r="G177" s="7">
        <v>2.3564624547594701</v>
      </c>
      <c r="H177" s="7">
        <v>-2.2218514396410201</v>
      </c>
      <c r="I177" s="7">
        <v>1.55121818813029</v>
      </c>
      <c r="J177" s="7">
        <v>-0.28565782232410503</v>
      </c>
      <c r="K177" s="7">
        <v>0.45561603645431398</v>
      </c>
      <c r="L177" s="7">
        <v>1.0470319396563299</v>
      </c>
      <c r="M177" s="7">
        <v>1.2857635297571401E-2</v>
      </c>
    </row>
    <row r="178" spans="1:13" x14ac:dyDescent="0.25">
      <c r="A178" s="7" t="str">
        <f t="shared" si="2"/>
        <v>3:40</v>
      </c>
      <c r="B178" s="7">
        <v>175</v>
      </c>
      <c r="C178" s="7">
        <v>40</v>
      </c>
      <c r="D178" s="7">
        <v>3</v>
      </c>
      <c r="E178" s="7">
        <v>0</v>
      </c>
      <c r="F178" s="7">
        <v>1.5406370883317499</v>
      </c>
      <c r="G178" s="7">
        <v>-0.314398730582303</v>
      </c>
      <c r="H178" s="7">
        <v>0.55226453500318795</v>
      </c>
      <c r="I178" s="7">
        <v>7.9260670840185093E-2</v>
      </c>
      <c r="J178" s="7">
        <v>-4.0459237540814402E-2</v>
      </c>
      <c r="K178" s="7">
        <v>-0.47949380543281001</v>
      </c>
      <c r="L178" s="7">
        <v>1.6184229675577599</v>
      </c>
      <c r="M178" s="7">
        <v>1.13960825918803E-2</v>
      </c>
    </row>
    <row r="179" spans="1:13" x14ac:dyDescent="0.25">
      <c r="A179" s="7" t="str">
        <f t="shared" si="2"/>
        <v>3:16</v>
      </c>
      <c r="B179" s="7">
        <v>176</v>
      </c>
      <c r="C179" s="7">
        <v>16</v>
      </c>
      <c r="D179" s="7">
        <v>3</v>
      </c>
      <c r="E179" s="7">
        <v>0</v>
      </c>
      <c r="F179" s="7">
        <v>0.174720553842487</v>
      </c>
      <c r="G179" s="7">
        <v>-0.113209451011845</v>
      </c>
      <c r="H179" s="7">
        <v>0.221788858009767</v>
      </c>
      <c r="I179" s="7">
        <v>0.26628878594133598</v>
      </c>
      <c r="J179" s="7">
        <v>6.3079611777175207E-2</v>
      </c>
      <c r="K179" s="7">
        <v>0.54294000383572705</v>
      </c>
      <c r="L179" s="7">
        <v>0.19599469578679399</v>
      </c>
      <c r="M179" s="7">
        <v>1.0191991583197E-2</v>
      </c>
    </row>
    <row r="180" spans="1:13" x14ac:dyDescent="0.25">
      <c r="A180" s="7" t="str">
        <f t="shared" si="2"/>
        <v>3:19</v>
      </c>
      <c r="B180" s="7">
        <v>177</v>
      </c>
      <c r="C180" s="7">
        <v>19</v>
      </c>
      <c r="D180" s="7">
        <v>3</v>
      </c>
      <c r="E180" s="7">
        <v>0</v>
      </c>
      <c r="F180" s="7">
        <v>0.23189588751451401</v>
      </c>
      <c r="G180" s="7">
        <v>1.18631603371811</v>
      </c>
      <c r="H180" s="7">
        <v>1.2519497593259199</v>
      </c>
      <c r="I180" s="7">
        <v>-0.37682932373958</v>
      </c>
      <c r="J180" s="7">
        <v>-1.35237809832829</v>
      </c>
      <c r="K180" s="7">
        <v>0.17324261972859201</v>
      </c>
      <c r="L180" s="7">
        <v>0.21533190562604401</v>
      </c>
      <c r="M180" s="7">
        <v>1.05360513103457E-2</v>
      </c>
    </row>
    <row r="181" spans="1:13" x14ac:dyDescent="0.25">
      <c r="A181" s="7" t="str">
        <f t="shared" si="2"/>
        <v>3:38</v>
      </c>
      <c r="B181" s="7">
        <v>178</v>
      </c>
      <c r="C181" s="7">
        <v>38</v>
      </c>
      <c r="D181" s="7">
        <v>3</v>
      </c>
      <c r="E181" s="7">
        <v>0</v>
      </c>
      <c r="F181" s="7">
        <v>0.179408416320297</v>
      </c>
      <c r="G181" s="7">
        <v>-6.6600639322944698E-3</v>
      </c>
      <c r="H181" s="7">
        <v>0.30625277496893599</v>
      </c>
      <c r="I181" s="7">
        <v>0.21355889244448001</v>
      </c>
      <c r="J181" s="7">
        <v>-5.2975173774108E-2</v>
      </c>
      <c r="K181" s="7">
        <v>0.505396238111532</v>
      </c>
      <c r="L181" s="7">
        <v>0.198950532358139</v>
      </c>
      <c r="M181" s="7">
        <v>1.01867399689813E-2</v>
      </c>
    </row>
    <row r="182" spans="1:13" x14ac:dyDescent="0.25">
      <c r="A182" s="7" t="str">
        <f t="shared" si="2"/>
        <v>3:22</v>
      </c>
      <c r="B182" s="7">
        <v>179</v>
      </c>
      <c r="C182" s="7">
        <v>22</v>
      </c>
      <c r="D182" s="7">
        <v>3</v>
      </c>
      <c r="E182" s="7">
        <v>0</v>
      </c>
      <c r="F182" s="7">
        <v>0.24180344749136701</v>
      </c>
      <c r="G182" s="7">
        <v>1.08600421577067</v>
      </c>
      <c r="H182" s="7">
        <v>-0.34054189027082499</v>
      </c>
      <c r="I182" s="7">
        <v>-2.6706435971884801</v>
      </c>
      <c r="J182" s="7">
        <v>1.79242988041152</v>
      </c>
      <c r="K182" s="7">
        <v>-0.26947060729090899</v>
      </c>
      <c r="L182" s="7">
        <v>0.228399008933593</v>
      </c>
      <c r="M182" s="7">
        <v>1.04218915081787E-2</v>
      </c>
    </row>
    <row r="183" spans="1:13" x14ac:dyDescent="0.25">
      <c r="A183" s="7" t="str">
        <f t="shared" si="2"/>
        <v>3:46</v>
      </c>
      <c r="B183" s="7">
        <v>180</v>
      </c>
      <c r="C183" s="7">
        <v>46</v>
      </c>
      <c r="D183" s="7">
        <v>3</v>
      </c>
      <c r="E183" s="7">
        <v>0</v>
      </c>
      <c r="F183" s="7">
        <v>0.40445878113086697</v>
      </c>
      <c r="G183" s="7">
        <v>0.46596443980605901</v>
      </c>
      <c r="H183" s="7">
        <v>-0.19936806795305501</v>
      </c>
      <c r="I183" s="7">
        <v>0.48109075158164299</v>
      </c>
      <c r="J183" s="7">
        <v>-9.9511703484107594E-2</v>
      </c>
      <c r="K183" s="7">
        <v>0.12952416838391301</v>
      </c>
      <c r="L183" s="7">
        <v>0.40872636170570298</v>
      </c>
      <c r="M183" s="7">
        <v>1.02213325203189E-2</v>
      </c>
    </row>
    <row r="184" spans="1:13" x14ac:dyDescent="0.25">
      <c r="A184" s="7" t="str">
        <f t="shared" si="2"/>
        <v>3:25</v>
      </c>
      <c r="B184" s="7">
        <v>181</v>
      </c>
      <c r="C184" s="7">
        <v>25</v>
      </c>
      <c r="D184" s="7">
        <v>3</v>
      </c>
      <c r="E184" s="7">
        <v>0</v>
      </c>
      <c r="F184" s="7">
        <v>0.207248325818193</v>
      </c>
      <c r="G184" s="7">
        <v>0.480873543914006</v>
      </c>
      <c r="H184" s="7">
        <v>1.7660805287449899E-2</v>
      </c>
      <c r="I184" s="7">
        <v>-1.0733374321176199</v>
      </c>
      <c r="J184" s="7">
        <v>0.77042227841449695</v>
      </c>
      <c r="K184" s="7">
        <v>9.1260577813834703E-2</v>
      </c>
      <c r="L184" s="7">
        <v>0.21559041007139901</v>
      </c>
      <c r="M184" s="7">
        <v>1.0182880829665101E-2</v>
      </c>
    </row>
    <row r="185" spans="1:13" x14ac:dyDescent="0.25">
      <c r="A185" s="7" t="str">
        <f t="shared" si="2"/>
        <v>3:39</v>
      </c>
      <c r="B185" s="7">
        <v>182</v>
      </c>
      <c r="C185" s="7">
        <v>39</v>
      </c>
      <c r="D185" s="7">
        <v>3</v>
      </c>
      <c r="E185" s="7">
        <v>0</v>
      </c>
      <c r="F185" s="7">
        <v>0.86002275232602599</v>
      </c>
      <c r="G185" s="7">
        <v>-0.16052939725729801</v>
      </c>
      <c r="H185" s="7">
        <v>0.42925865498606203</v>
      </c>
      <c r="I185" s="7">
        <v>0.14640978164233201</v>
      </c>
      <c r="J185" s="7">
        <v>-4.6717205657461298E-2</v>
      </c>
      <c r="K185" s="7">
        <v>0.225176530508129</v>
      </c>
      <c r="L185" s="7">
        <v>0.900778127629564</v>
      </c>
      <c r="M185" s="7">
        <v>1.0675626591467599E-2</v>
      </c>
    </row>
    <row r="186" spans="1:13" x14ac:dyDescent="0.25">
      <c r="A186" s="7" t="str">
        <f t="shared" si="2"/>
        <v>3:43</v>
      </c>
      <c r="B186" s="7">
        <v>183</v>
      </c>
      <c r="C186" s="7">
        <v>43</v>
      </c>
      <c r="D186" s="7">
        <v>3</v>
      </c>
      <c r="E186" s="7">
        <v>0</v>
      </c>
      <c r="F186" s="7">
        <v>1.07960987556257</v>
      </c>
      <c r="G186" s="7">
        <v>1.8838379510211201</v>
      </c>
      <c r="H186" s="7">
        <v>-1.7162305967190301</v>
      </c>
      <c r="I186" s="7">
        <v>1.28368632899313</v>
      </c>
      <c r="J186" s="7">
        <v>-0.239121292614106</v>
      </c>
      <c r="K186" s="7">
        <v>-0.268165386245654</v>
      </c>
      <c r="L186" s="7">
        <v>0.915841982371148</v>
      </c>
      <c r="M186" s="7">
        <v>1.1167497438988899E-2</v>
      </c>
    </row>
    <row r="187" spans="1:13" x14ac:dyDescent="0.25">
      <c r="A187" s="7" t="str">
        <f t="shared" si="2"/>
        <v>3:20</v>
      </c>
      <c r="B187" s="7">
        <v>184</v>
      </c>
      <c r="C187" s="7">
        <v>20</v>
      </c>
      <c r="D187" s="7">
        <v>3</v>
      </c>
      <c r="E187" s="7">
        <v>0</v>
      </c>
      <c r="F187" s="7">
        <v>0.25078483104453198</v>
      </c>
      <c r="G187" s="7">
        <v>1.61563864401871</v>
      </c>
      <c r="H187" s="7">
        <v>1.59228272884408</v>
      </c>
      <c r="I187" s="7">
        <v>-0.58929544989421401</v>
      </c>
      <c r="J187" s="7">
        <v>-1.8200010930392201</v>
      </c>
      <c r="K187" s="7">
        <v>0.50958437254373501</v>
      </c>
      <c r="L187" s="7">
        <v>0.21375766895471299</v>
      </c>
      <c r="M187" s="7">
        <v>1.13120100596527E-2</v>
      </c>
    </row>
    <row r="188" spans="1:13" x14ac:dyDescent="0.25">
      <c r="A188" s="7" t="str">
        <f t="shared" si="2"/>
        <v>3:48</v>
      </c>
      <c r="B188" s="7">
        <v>185</v>
      </c>
      <c r="C188" s="7">
        <v>48</v>
      </c>
      <c r="D188" s="7">
        <v>3</v>
      </c>
      <c r="E188" s="7">
        <v>0</v>
      </c>
      <c r="F188" s="7">
        <v>-4.5641948490270597E-2</v>
      </c>
      <c r="G188" s="7">
        <v>-0.47928456767064498</v>
      </c>
      <c r="H188" s="7">
        <v>0.81187361789092505</v>
      </c>
      <c r="I188" s="7">
        <v>-5.3972966692680001E-2</v>
      </c>
      <c r="J188" s="7">
        <v>-6.43864406410871E-3</v>
      </c>
      <c r="K188" s="7">
        <v>0.80301653526019301</v>
      </c>
      <c r="L188" s="7">
        <v>-3.2286706446939199E-2</v>
      </c>
      <c r="M188" s="7">
        <v>1.02423084654234E-2</v>
      </c>
    </row>
    <row r="189" spans="1:13" x14ac:dyDescent="0.25">
      <c r="A189" s="7" t="str">
        <f t="shared" si="2"/>
        <v>3:1</v>
      </c>
      <c r="B189" s="7">
        <v>186</v>
      </c>
      <c r="C189" s="7">
        <v>1</v>
      </c>
      <c r="D189" s="7">
        <v>3</v>
      </c>
      <c r="E189" s="7">
        <v>0</v>
      </c>
      <c r="F189" s="7">
        <v>9.0527774417556398E-2</v>
      </c>
      <c r="G189" s="7">
        <v>-1.358863407866</v>
      </c>
      <c r="H189" s="7">
        <v>-1.53581942928787</v>
      </c>
      <c r="I189" s="7">
        <v>-1.14655502191037</v>
      </c>
      <c r="J189" s="7">
        <v>-2.0206929933373599</v>
      </c>
      <c r="K189" s="7">
        <v>-1.0616795073611101</v>
      </c>
      <c r="L189" s="7">
        <v>0.110030939458283</v>
      </c>
      <c r="M189" s="7">
        <v>1.0351430086146401E-2</v>
      </c>
    </row>
    <row r="190" spans="1:13" x14ac:dyDescent="0.25">
      <c r="A190" s="7" t="str">
        <f t="shared" si="2"/>
        <v>3:49</v>
      </c>
      <c r="B190" s="7">
        <v>187</v>
      </c>
      <c r="C190" s="7">
        <v>49</v>
      </c>
      <c r="D190" s="7">
        <v>3</v>
      </c>
      <c r="E190" s="7">
        <v>0</v>
      </c>
      <c r="F190" s="7">
        <v>-0.27069231330083998</v>
      </c>
      <c r="G190" s="7">
        <v>-0.95190907140900005</v>
      </c>
      <c r="H190" s="7">
        <v>1.31749446081291</v>
      </c>
      <c r="I190" s="7">
        <v>-0.32150482582984202</v>
      </c>
      <c r="J190" s="7">
        <v>4.0097885645890799E-2</v>
      </c>
      <c r="K190" s="7">
        <v>0.84697446844575897</v>
      </c>
      <c r="L190" s="7">
        <v>-0.28540384505413302</v>
      </c>
      <c r="M190" s="7">
        <v>1.04045144799748E-2</v>
      </c>
    </row>
    <row r="191" spans="1:13" x14ac:dyDescent="0.25">
      <c r="A191" s="7" t="str">
        <f t="shared" si="2"/>
        <v>3:3</v>
      </c>
      <c r="B191" s="7">
        <v>188</v>
      </c>
      <c r="C191" s="7">
        <v>3</v>
      </c>
      <c r="D191" s="7">
        <v>3</v>
      </c>
      <c r="E191" s="7">
        <v>0</v>
      </c>
      <c r="F191" s="7">
        <v>0.108807885650436</v>
      </c>
      <c r="G191" s="7">
        <v>-1.0807552955997899</v>
      </c>
      <c r="H191" s="7">
        <v>-1.1569598253072999</v>
      </c>
      <c r="I191" s="7">
        <v>-0.86681993999004603</v>
      </c>
      <c r="J191" s="7">
        <v>-1.6159918137948299</v>
      </c>
      <c r="K191" s="7">
        <v>-0.89417220503841899</v>
      </c>
      <c r="L191" s="7">
        <v>0.13208005222622801</v>
      </c>
      <c r="M191" s="7">
        <v>1.02576382208043E-2</v>
      </c>
    </row>
    <row r="192" spans="1:13" x14ac:dyDescent="0.25">
      <c r="A192" s="7" t="str">
        <f t="shared" si="2"/>
        <v>3:14</v>
      </c>
      <c r="B192" s="7">
        <v>189</v>
      </c>
      <c r="C192" s="7">
        <v>14</v>
      </c>
      <c r="D192" s="7">
        <v>3</v>
      </c>
      <c r="E192" s="7">
        <v>0</v>
      </c>
      <c r="F192" s="7">
        <v>0.136174807988027</v>
      </c>
      <c r="G192" s="7">
        <v>-0.98930716393699802</v>
      </c>
      <c r="H192" s="7">
        <v>-0.47271203496467401</v>
      </c>
      <c r="I192" s="7">
        <v>0.69985804768558002</v>
      </c>
      <c r="J192" s="7">
        <v>1.0173350512719701</v>
      </c>
      <c r="K192" s="7">
        <v>-0.425432036986719</v>
      </c>
      <c r="L192" s="7">
        <v>0.16239383034599</v>
      </c>
      <c r="M192" s="7">
        <v>1.0245996713391299E-2</v>
      </c>
    </row>
    <row r="193" spans="1:13" x14ac:dyDescent="0.25">
      <c r="A193" s="7" t="str">
        <f t="shared" si="2"/>
        <v>3:12</v>
      </c>
      <c r="B193" s="7">
        <v>190</v>
      </c>
      <c r="C193" s="7">
        <v>12</v>
      </c>
      <c r="D193" s="7">
        <v>3</v>
      </c>
      <c r="E193" s="7">
        <v>0</v>
      </c>
      <c r="F193" s="7">
        <v>9.7280064409802899E-2</v>
      </c>
      <c r="G193" s="7">
        <v>-1.8733371687617799</v>
      </c>
      <c r="H193" s="7">
        <v>-1.1735010208382799</v>
      </c>
      <c r="I193" s="7">
        <v>1.13735289660134</v>
      </c>
      <c r="J193" s="7">
        <v>1.98023043192996</v>
      </c>
      <c r="K193" s="7">
        <v>0.208976520874427</v>
      </c>
      <c r="L193" s="7">
        <v>0.111745232587509</v>
      </c>
      <c r="M193" s="7">
        <v>1.09200522488796E-2</v>
      </c>
    </row>
    <row r="194" spans="1:13" x14ac:dyDescent="0.25">
      <c r="A194" s="7" t="str">
        <f t="shared" si="2"/>
        <v>3:30</v>
      </c>
      <c r="B194" s="7">
        <v>191</v>
      </c>
      <c r="C194" s="7">
        <v>30</v>
      </c>
      <c r="D194" s="7">
        <v>3</v>
      </c>
      <c r="E194" s="7">
        <v>0</v>
      </c>
      <c r="F194" s="7">
        <v>0.161174830426737</v>
      </c>
      <c r="G194" s="7">
        <v>-0.32596734886922701</v>
      </c>
      <c r="H194" s="7">
        <v>0.49526439757413598</v>
      </c>
      <c r="I194" s="7">
        <v>1.0564041133236599</v>
      </c>
      <c r="J194" s="7">
        <v>-0.59225451913816796</v>
      </c>
      <c r="K194" s="7">
        <v>0.24859419877235001</v>
      </c>
      <c r="L194" s="7">
        <v>0.18498808557251301</v>
      </c>
      <c r="M194" s="7">
        <v>1.0201228901948399E-2</v>
      </c>
    </row>
    <row r="195" spans="1:13" x14ac:dyDescent="0.25">
      <c r="A195" s="7" t="str">
        <f t="shared" si="2"/>
        <v>3:6</v>
      </c>
      <c r="B195" s="7">
        <v>192</v>
      </c>
      <c r="C195" s="7">
        <v>6</v>
      </c>
      <c r="D195" s="7">
        <v>3</v>
      </c>
      <c r="E195" s="7">
        <v>0</v>
      </c>
      <c r="F195" s="7">
        <v>0.16364821852647199</v>
      </c>
      <c r="G195" s="7">
        <v>-0.24643097131601499</v>
      </c>
      <c r="H195" s="7">
        <v>-2.0381030414285899E-2</v>
      </c>
      <c r="I195" s="7">
        <v>-2.7614706817136299E-2</v>
      </c>
      <c r="J195" s="7">
        <v>-0.40188829337879201</v>
      </c>
      <c r="K195" s="7">
        <v>0.80748656649779305</v>
      </c>
      <c r="L195" s="7">
        <v>0.18654649008476501</v>
      </c>
      <c r="M195" s="7">
        <v>1.01979417523367E-2</v>
      </c>
    </row>
    <row r="196" spans="1:13" x14ac:dyDescent="0.25">
      <c r="A196" s="7" t="str">
        <f t="shared" ref="A196:A259" si="3">D196 &amp; ":" &amp;C196</f>
        <v>3:41</v>
      </c>
      <c r="B196" s="7">
        <v>193</v>
      </c>
      <c r="C196" s="7">
        <v>41</v>
      </c>
      <c r="D196" s="7">
        <v>3</v>
      </c>
      <c r="E196" s="7">
        <v>0</v>
      </c>
      <c r="F196" s="7">
        <v>2.2212514243374799</v>
      </c>
      <c r="G196" s="7">
        <v>-0.46826806390730802</v>
      </c>
      <c r="H196" s="7">
        <v>0.67527041502031404</v>
      </c>
      <c r="I196" s="7">
        <v>1.21115600380374E-2</v>
      </c>
      <c r="J196" s="7">
        <v>-3.42012694241677E-2</v>
      </c>
      <c r="K196" s="7">
        <v>0.2297784947682</v>
      </c>
      <c r="L196" s="7">
        <v>2.3556954139812598</v>
      </c>
      <c r="M196" s="7">
        <v>1.36223624166647E-2</v>
      </c>
    </row>
    <row r="197" spans="1:13" x14ac:dyDescent="0.25">
      <c r="A197" s="7" t="str">
        <f t="shared" si="3"/>
        <v>3:35</v>
      </c>
      <c r="B197" s="7">
        <v>194</v>
      </c>
      <c r="C197" s="7">
        <v>35</v>
      </c>
      <c r="D197" s="7">
        <v>3</v>
      </c>
      <c r="E197" s="7">
        <v>0</v>
      </c>
      <c r="F197" s="7">
        <v>-1.8624345916968801</v>
      </c>
      <c r="G197" s="7">
        <v>0.45494793604271899</v>
      </c>
      <c r="H197" s="7">
        <v>-6.2764865082442903E-2</v>
      </c>
      <c r="I197" s="7">
        <v>0.41500622485092398</v>
      </c>
      <c r="J197" s="7">
        <v>-7.1749078124048293E-2</v>
      </c>
      <c r="K197" s="7">
        <v>-6.6069995610588596E-3</v>
      </c>
      <c r="L197" s="7">
        <v>-1.8540032471532799</v>
      </c>
      <c r="M197" s="7">
        <v>1.13803830917741E-2</v>
      </c>
    </row>
    <row r="198" spans="1:13" x14ac:dyDescent="0.25">
      <c r="A198" s="7" t="str">
        <f t="shared" si="3"/>
        <v>3:47</v>
      </c>
      <c r="B198" s="7">
        <v>195</v>
      </c>
      <c r="C198" s="7">
        <v>47</v>
      </c>
      <c r="D198" s="7">
        <v>3</v>
      </c>
      <c r="E198" s="7">
        <v>0</v>
      </c>
      <c r="F198" s="7">
        <v>0.179408416320297</v>
      </c>
      <c r="G198" s="7">
        <v>-6.6600639322944698E-3</v>
      </c>
      <c r="H198" s="7">
        <v>0.30625277496893599</v>
      </c>
      <c r="I198" s="7">
        <v>0.21355889244448001</v>
      </c>
      <c r="J198" s="7">
        <v>-5.2975173774108E-2</v>
      </c>
      <c r="K198" s="7">
        <v>0.505396238111532</v>
      </c>
      <c r="L198" s="7">
        <v>0.198950532358139</v>
      </c>
      <c r="M198" s="7">
        <v>1.01867399689813E-2</v>
      </c>
    </row>
    <row r="199" spans="1:13" x14ac:dyDescent="0.25">
      <c r="A199" s="7" t="str">
        <f t="shared" si="3"/>
        <v>3:10</v>
      </c>
      <c r="B199" s="7">
        <v>196</v>
      </c>
      <c r="C199" s="7">
        <v>10</v>
      </c>
      <c r="D199" s="7">
        <v>3</v>
      </c>
      <c r="E199" s="7">
        <v>0</v>
      </c>
      <c r="F199" s="7">
        <v>0.23676866263538701</v>
      </c>
      <c r="G199" s="7">
        <v>0.86600146523397803</v>
      </c>
      <c r="H199" s="7">
        <v>1.4950573684593</v>
      </c>
      <c r="I199" s="7">
        <v>1.0913256082761</v>
      </c>
      <c r="J199" s="7">
        <v>1.21691640657977</v>
      </c>
      <c r="K199" s="7">
        <v>-1.8480413498213799</v>
      </c>
      <c r="L199" s="7">
        <v>0.231856522655561</v>
      </c>
      <c r="M199" s="7">
        <v>1.0274665823547101E-2</v>
      </c>
    </row>
    <row r="200" spans="1:13" x14ac:dyDescent="0.25">
      <c r="A200" s="7" t="str">
        <f t="shared" si="3"/>
        <v>3:13</v>
      </c>
      <c r="B200" s="7">
        <v>197</v>
      </c>
      <c r="C200" s="7">
        <v>13</v>
      </c>
      <c r="D200" s="7">
        <v>3</v>
      </c>
      <c r="E200" s="7">
        <v>0</v>
      </c>
      <c r="F200" s="7">
        <v>0.116771300172423</v>
      </c>
      <c r="G200" s="7">
        <v>-1.4303251918190401</v>
      </c>
      <c r="H200" s="7">
        <v>-0.82231620543928996</v>
      </c>
      <c r="I200" s="7">
        <v>0.918112082530956</v>
      </c>
      <c r="J200" s="7">
        <v>1.4976968257783501</v>
      </c>
      <c r="K200" s="7">
        <v>-0.42479043786360399</v>
      </c>
      <c r="L200" s="7">
        <v>0.139220296584426</v>
      </c>
      <c r="M200" s="7">
        <v>1.0412412081972199E-2</v>
      </c>
    </row>
    <row r="201" spans="1:13" x14ac:dyDescent="0.25">
      <c r="A201" s="7" t="str">
        <f t="shared" si="3"/>
        <v>3:45</v>
      </c>
      <c r="B201" s="7">
        <v>198</v>
      </c>
      <c r="C201" s="7">
        <v>45</v>
      </c>
      <c r="D201" s="7">
        <v>3</v>
      </c>
      <c r="E201" s="7">
        <v>0</v>
      </c>
      <c r="F201" s="7">
        <v>0.62950914594143703</v>
      </c>
      <c r="G201" s="7">
        <v>0.93858894354441402</v>
      </c>
      <c r="H201" s="7">
        <v>-0.704988910875047</v>
      </c>
      <c r="I201" s="7">
        <v>0.74862261071880498</v>
      </c>
      <c r="J201" s="7">
        <v>-0.14604823319410701</v>
      </c>
      <c r="K201" s="7">
        <v>-0.230917871420002</v>
      </c>
      <c r="L201" s="7">
        <v>0.59762211292354495</v>
      </c>
      <c r="M201" s="7">
        <v>1.03516419419819E-2</v>
      </c>
    </row>
    <row r="202" spans="1:13" x14ac:dyDescent="0.25">
      <c r="A202" s="7" t="str">
        <f t="shared" si="3"/>
        <v>3:36</v>
      </c>
      <c r="B202" s="7">
        <v>199</v>
      </c>
      <c r="C202" s="7">
        <v>36</v>
      </c>
      <c r="D202" s="7">
        <v>3</v>
      </c>
      <c r="E202" s="7">
        <v>0</v>
      </c>
      <c r="F202" s="7">
        <v>-1.1818202556911499</v>
      </c>
      <c r="G202" s="7">
        <v>0.30107860271771397</v>
      </c>
      <c r="H202" s="7">
        <v>6.0241014934683403E-2</v>
      </c>
      <c r="I202" s="7">
        <v>0.34785711404877601</v>
      </c>
      <c r="J202" s="7">
        <v>-6.5491110007401696E-2</v>
      </c>
      <c r="K202" s="7">
        <v>7.70954227672941E-2</v>
      </c>
      <c r="L202" s="7">
        <v>-1.1748682497732199</v>
      </c>
      <c r="M202" s="7">
        <v>1.1038226823966799E-2</v>
      </c>
    </row>
    <row r="203" spans="1:13" x14ac:dyDescent="0.25">
      <c r="A203" s="7" t="str">
        <f t="shared" si="3"/>
        <v>3:29</v>
      </c>
      <c r="B203" s="7">
        <v>200</v>
      </c>
      <c r="C203" s="7">
        <v>29</v>
      </c>
      <c r="D203" s="7">
        <v>3</v>
      </c>
      <c r="E203" s="7">
        <v>0</v>
      </c>
      <c r="F203" s="7">
        <v>0.17269320440418301</v>
      </c>
      <c r="G203" s="7">
        <v>-0.12425712340417799</v>
      </c>
      <c r="H203" s="7">
        <v>0.375863498159204</v>
      </c>
      <c r="I203" s="7">
        <v>0.52396872097344505</v>
      </c>
      <c r="J203" s="7">
        <v>-0.25158531591747202</v>
      </c>
      <c r="K203" s="7">
        <v>0.49024208448238099</v>
      </c>
      <c r="L203" s="7">
        <v>0.19409057961092899</v>
      </c>
      <c r="M203" s="7">
        <v>1.0192463378759901E-2</v>
      </c>
    </row>
    <row r="204" spans="1:13" x14ac:dyDescent="0.25">
      <c r="A204" s="7" t="str">
        <f t="shared" si="3"/>
        <v>3:18</v>
      </c>
      <c r="B204" s="7">
        <v>201</v>
      </c>
      <c r="C204" s="7">
        <v>18</v>
      </c>
      <c r="D204" s="7">
        <v>3</v>
      </c>
      <c r="E204" s="7">
        <v>0</v>
      </c>
      <c r="F204" s="7">
        <v>0.212922406144646</v>
      </c>
      <c r="G204" s="7">
        <v>0.75507198159539202</v>
      </c>
      <c r="H204" s="7">
        <v>0.910093622880637</v>
      </c>
      <c r="I204" s="7">
        <v>-0.163412301240837</v>
      </c>
      <c r="J204" s="7">
        <v>-0.88266224766833501</v>
      </c>
      <c r="K204" s="7">
        <v>0.110178577353269</v>
      </c>
      <c r="L204" s="7">
        <v>0.21294467365987599</v>
      </c>
      <c r="M204" s="7">
        <v>1.0236845552515901E-2</v>
      </c>
    </row>
    <row r="205" spans="1:13" x14ac:dyDescent="0.25">
      <c r="A205" s="7" t="str">
        <f t="shared" si="3"/>
        <v>3:31</v>
      </c>
      <c r="B205" s="7">
        <v>202</v>
      </c>
      <c r="C205" s="7">
        <v>31</v>
      </c>
      <c r="D205" s="7">
        <v>3</v>
      </c>
      <c r="E205" s="7">
        <v>0</v>
      </c>
      <c r="F205" s="7">
        <v>0.14965645670845501</v>
      </c>
      <c r="G205" s="7">
        <v>-0.52767756979579405</v>
      </c>
      <c r="H205" s="7">
        <v>0.61466529430254702</v>
      </c>
      <c r="I205" s="7">
        <v>1.5888394936940899</v>
      </c>
      <c r="J205" s="7">
        <v>-0.93292371469380497</v>
      </c>
      <c r="K205" s="7">
        <v>-0.18213628865325701</v>
      </c>
      <c r="L205" s="7">
        <v>0.174917426407773</v>
      </c>
      <c r="M205" s="7">
        <v>1.02084364940771E-2</v>
      </c>
    </row>
    <row r="206" spans="1:13" x14ac:dyDescent="0.25">
      <c r="A206" s="7" t="str">
        <f t="shared" si="3"/>
        <v>3:5</v>
      </c>
      <c r="B206" s="7">
        <v>203</v>
      </c>
      <c r="C206" s="7">
        <v>5</v>
      </c>
      <c r="D206" s="7">
        <v>3</v>
      </c>
      <c r="E206" s="7">
        <v>0</v>
      </c>
      <c r="F206" s="7">
        <v>0.145368107704894</v>
      </c>
      <c r="G206" s="7">
        <v>-0.52453907732479699</v>
      </c>
      <c r="H206" s="7">
        <v>-0.39924062587051201</v>
      </c>
      <c r="I206" s="7">
        <v>-0.30734978244342598</v>
      </c>
      <c r="J206" s="7">
        <v>-0.80658946381554697</v>
      </c>
      <c r="K206" s="7">
        <v>0.36303088167550301</v>
      </c>
      <c r="L206" s="7">
        <v>0.17034135791027399</v>
      </c>
      <c r="M206" s="7">
        <v>1.02081791479638E-2</v>
      </c>
    </row>
    <row r="207" spans="1:13" x14ac:dyDescent="0.25">
      <c r="A207" s="7" t="str">
        <f t="shared" si="3"/>
        <v>3:33</v>
      </c>
      <c r="B207" s="7">
        <v>204</v>
      </c>
      <c r="C207" s="7">
        <v>33</v>
      </c>
      <c r="D207" s="7">
        <v>3</v>
      </c>
      <c r="E207" s="7">
        <v>0</v>
      </c>
      <c r="F207" s="7">
        <v>-3.2236632637083402</v>
      </c>
      <c r="G207" s="7">
        <v>0.76268660269272803</v>
      </c>
      <c r="H207" s="7">
        <v>-0.30877662511669501</v>
      </c>
      <c r="I207" s="7">
        <v>0.54930444645521903</v>
      </c>
      <c r="J207" s="7">
        <v>-8.42650143573421E-2</v>
      </c>
      <c r="K207" s="7">
        <v>-0.121420823188901</v>
      </c>
      <c r="L207" s="7">
        <v>-3.20115429517818</v>
      </c>
      <c r="M207" s="7">
        <v>1.17581563450924E-2</v>
      </c>
    </row>
    <row r="208" spans="1:13" x14ac:dyDescent="0.25">
      <c r="A208" s="7" t="str">
        <f t="shared" si="3"/>
        <v>3:28</v>
      </c>
      <c r="B208" s="7">
        <v>205</v>
      </c>
      <c r="C208" s="7">
        <v>28</v>
      </c>
      <c r="D208" s="7">
        <v>3</v>
      </c>
      <c r="E208" s="7">
        <v>0</v>
      </c>
      <c r="F208" s="7">
        <v>0.179408375631642</v>
      </c>
      <c r="G208" s="7">
        <v>-6.6607764736567703E-3</v>
      </c>
      <c r="H208" s="7">
        <v>0.30625319675260698</v>
      </c>
      <c r="I208" s="7">
        <v>0.21356077327247999</v>
      </c>
      <c r="J208" s="7">
        <v>-5.2976377188052898E-2</v>
      </c>
      <c r="K208" s="7">
        <v>0.50438966317734102</v>
      </c>
      <c r="L208" s="7">
        <v>0.198950503910964</v>
      </c>
      <c r="M208" s="7">
        <v>1.01867400038571E-2</v>
      </c>
    </row>
    <row r="209" spans="1:13" x14ac:dyDescent="0.25">
      <c r="A209" s="7" t="str">
        <f t="shared" si="3"/>
        <v>3:15</v>
      </c>
      <c r="B209" s="7">
        <v>206</v>
      </c>
      <c r="C209" s="7">
        <v>15</v>
      </c>
      <c r="D209" s="7">
        <v>3</v>
      </c>
      <c r="E209" s="7">
        <v>0</v>
      </c>
      <c r="F209" s="7">
        <v>0.155490906867332</v>
      </c>
      <c r="G209" s="7">
        <v>-0.55027583439178995</v>
      </c>
      <c r="H209" s="7">
        <v>-0.12468276161471301</v>
      </c>
      <c r="I209" s="7">
        <v>0.48258720377713099</v>
      </c>
      <c r="J209" s="7">
        <v>0.53913721084119903</v>
      </c>
      <c r="K209" s="7">
        <v>0.21855292215578501</v>
      </c>
      <c r="L209" s="7">
        <v>0.181303241421574</v>
      </c>
      <c r="M209" s="7">
        <v>1.02095983223845E-2</v>
      </c>
    </row>
    <row r="210" spans="1:13" x14ac:dyDescent="0.25">
      <c r="A210" s="7" t="str">
        <f t="shared" si="3"/>
        <v>3:21</v>
      </c>
      <c r="B210" s="7">
        <v>207</v>
      </c>
      <c r="C210" s="7">
        <v>21</v>
      </c>
      <c r="D210" s="7">
        <v>3</v>
      </c>
      <c r="E210" s="7">
        <v>0</v>
      </c>
      <c r="F210" s="7">
        <v>0.25332182120964902</v>
      </c>
      <c r="G210" s="7">
        <v>1.28771443669724</v>
      </c>
      <c r="H210" s="7">
        <v>-0.45994278699923702</v>
      </c>
      <c r="I210" s="7">
        <v>-3.2030789775589001</v>
      </c>
      <c r="J210" s="7">
        <v>2.1330990759671602</v>
      </c>
      <c r="K210" s="7">
        <v>-0.21061656733192499</v>
      </c>
      <c r="L210" s="7">
        <v>0.23074550840647101</v>
      </c>
      <c r="M210" s="7">
        <v>1.0644750164576401E-2</v>
      </c>
    </row>
    <row r="211" spans="1:13" x14ac:dyDescent="0.25">
      <c r="A211" s="7" t="str">
        <f t="shared" si="3"/>
        <v>4:32</v>
      </c>
      <c r="B211" s="7">
        <v>208</v>
      </c>
      <c r="C211" s="7">
        <v>32</v>
      </c>
      <c r="D211" s="7">
        <v>4</v>
      </c>
      <c r="E211" s="7">
        <v>0</v>
      </c>
      <c r="F211" s="7">
        <v>2.3466906009374</v>
      </c>
      <c r="G211" s="7">
        <v>1.0215249546707901</v>
      </c>
      <c r="H211" s="7">
        <v>-2.8186445452758599</v>
      </c>
      <c r="I211" s="7">
        <v>0.29869926200754199</v>
      </c>
      <c r="J211" s="7">
        <v>-1.44001929103361</v>
      </c>
      <c r="K211" s="7">
        <v>5.3758383366132298E-2</v>
      </c>
      <c r="L211" s="7">
        <v>0.96468974629853199</v>
      </c>
      <c r="M211" s="7">
        <v>2.6552561962697702E-2</v>
      </c>
    </row>
    <row r="212" spans="1:13" x14ac:dyDescent="0.25">
      <c r="A212" s="7" t="str">
        <f t="shared" si="3"/>
        <v>4:23</v>
      </c>
      <c r="B212" s="7">
        <v>209</v>
      </c>
      <c r="C212" s="7">
        <v>23</v>
      </c>
      <c r="D212" s="7">
        <v>4</v>
      </c>
      <c r="E212" s="7">
        <v>0</v>
      </c>
      <c r="F212" s="7">
        <v>0.96572466542855695</v>
      </c>
      <c r="G212" s="7">
        <v>-0.64908247538158004</v>
      </c>
      <c r="H212" s="7">
        <v>0.20022172948233899</v>
      </c>
      <c r="I212" s="7">
        <v>1.44205953253622</v>
      </c>
      <c r="J212" s="7">
        <v>2.02234942076928</v>
      </c>
      <c r="K212" s="7">
        <v>-0.71238108501932595</v>
      </c>
      <c r="L212" s="7">
        <v>0.65754741197167699</v>
      </c>
      <c r="M212" s="7">
        <v>2.1217241857660499E-2</v>
      </c>
    </row>
    <row r="213" spans="1:13" x14ac:dyDescent="0.25">
      <c r="A213" s="7" t="str">
        <f t="shared" si="3"/>
        <v>4:44</v>
      </c>
      <c r="B213" s="7">
        <v>210</v>
      </c>
      <c r="C213" s="7">
        <v>44</v>
      </c>
      <c r="D213" s="7">
        <v>4</v>
      </c>
      <c r="E213" s="7">
        <v>0</v>
      </c>
      <c r="F213" s="7">
        <v>-0.225930058288451</v>
      </c>
      <c r="G213" s="7">
        <v>-1.9305102704449999</v>
      </c>
      <c r="H213" s="7">
        <v>5.3046669846339899E-2</v>
      </c>
      <c r="I213" s="7">
        <v>0.38027261292504799</v>
      </c>
      <c r="J213" s="7">
        <v>-1.1539907364678199</v>
      </c>
      <c r="K213" s="7">
        <v>4.5247596337544403E-2</v>
      </c>
      <c r="L213" s="7">
        <v>-0.12597631099592299</v>
      </c>
      <c r="M213" s="7">
        <v>2.2479289879854002E-2</v>
      </c>
    </row>
    <row r="214" spans="1:13" x14ac:dyDescent="0.25">
      <c r="A214" s="7" t="str">
        <f t="shared" si="3"/>
        <v>4:26</v>
      </c>
      <c r="B214" s="7">
        <v>211</v>
      </c>
      <c r="C214" s="7">
        <v>26</v>
      </c>
      <c r="D214" s="7">
        <v>4</v>
      </c>
      <c r="E214" s="7">
        <v>0</v>
      </c>
      <c r="F214" s="7">
        <v>0.300122818442285</v>
      </c>
      <c r="G214" s="7">
        <v>-0.22861118222270699</v>
      </c>
      <c r="H214" s="7">
        <v>0.211195658895414</v>
      </c>
      <c r="I214" s="7">
        <v>0.22376641119958399</v>
      </c>
      <c r="J214" s="7">
        <v>0.61260038778678005</v>
      </c>
      <c r="K214" s="7">
        <v>-6.4726742502718398E-2</v>
      </c>
      <c r="L214" s="7">
        <v>0.55471083458466797</v>
      </c>
      <c r="M214" s="7">
        <v>1.9929251160665001E-2</v>
      </c>
    </row>
    <row r="215" spans="1:13" x14ac:dyDescent="0.25">
      <c r="A215" s="7" t="str">
        <f t="shared" si="3"/>
        <v>4:9</v>
      </c>
      <c r="B215" s="7">
        <v>212</v>
      </c>
      <c r="C215" s="7">
        <v>9</v>
      </c>
      <c r="D215" s="7">
        <v>4</v>
      </c>
      <c r="E215" s="7">
        <v>0</v>
      </c>
      <c r="F215" s="7">
        <v>0.66722117750208099</v>
      </c>
      <c r="G215" s="7">
        <v>-0.70499162748232902</v>
      </c>
      <c r="H215" s="7">
        <v>0.12592337013383401</v>
      </c>
      <c r="I215" s="7">
        <v>-1.37941366779106</v>
      </c>
      <c r="J215" s="7">
        <v>0.3111109826081</v>
      </c>
      <c r="K215" s="7">
        <v>-6.2048705283029901E-2</v>
      </c>
      <c r="L215" s="7">
        <v>0.576851380488278</v>
      </c>
      <c r="M215" s="7">
        <v>2.1153209475367401E-2</v>
      </c>
    </row>
    <row r="216" spans="1:13" x14ac:dyDescent="0.25">
      <c r="A216" s="7" t="str">
        <f t="shared" si="3"/>
        <v>4:0</v>
      </c>
      <c r="B216" s="7">
        <v>213</v>
      </c>
      <c r="C216" s="7">
        <v>0</v>
      </c>
      <c r="D216" s="7">
        <v>4</v>
      </c>
      <c r="E216" s="7">
        <v>0</v>
      </c>
      <c r="F216" s="7">
        <v>-1.88294575723737</v>
      </c>
      <c r="G216" s="7">
        <v>1.8208471417935399</v>
      </c>
      <c r="H216" s="7">
        <v>0.46441537337905597</v>
      </c>
      <c r="I216" s="7">
        <v>2.46646745958784</v>
      </c>
      <c r="J216" s="7">
        <v>-1.0524348508178001</v>
      </c>
      <c r="K216" s="7">
        <v>-0.24070089398238201</v>
      </c>
      <c r="L216" s="7">
        <v>-2.6642078102664799</v>
      </c>
      <c r="M216" s="7">
        <v>2.63600440739673E-2</v>
      </c>
    </row>
    <row r="217" spans="1:13" x14ac:dyDescent="0.25">
      <c r="A217" s="7" t="str">
        <f t="shared" si="3"/>
        <v>4:7</v>
      </c>
      <c r="B217" s="7">
        <v>214</v>
      </c>
      <c r="C217" s="7">
        <v>7</v>
      </c>
      <c r="D217" s="7">
        <v>4</v>
      </c>
      <c r="E217" s="7">
        <v>0</v>
      </c>
      <c r="F217" s="7">
        <v>2.96794438172172E-2</v>
      </c>
      <c r="G217" s="7">
        <v>-7.35319351633619E-2</v>
      </c>
      <c r="H217" s="7">
        <v>0.21054637094513901</v>
      </c>
      <c r="I217" s="7">
        <v>-0.41794338594633601</v>
      </c>
      <c r="J217" s="7">
        <v>-2.9775475748374799E-2</v>
      </c>
      <c r="K217" s="7">
        <v>-0.32511902370778401</v>
      </c>
      <c r="L217" s="7">
        <v>0.470369512772492</v>
      </c>
      <c r="M217" s="7">
        <v>1.9678802874344099E-2</v>
      </c>
    </row>
    <row r="218" spans="1:13" x14ac:dyDescent="0.25">
      <c r="A218" s="7" t="str">
        <f t="shared" si="3"/>
        <v>4:11</v>
      </c>
      <c r="B218" s="7">
        <v>215</v>
      </c>
      <c r="C218" s="7">
        <v>11</v>
      </c>
      <c r="D218" s="7">
        <v>4</v>
      </c>
      <c r="E218" s="7">
        <v>0</v>
      </c>
      <c r="F218" s="7">
        <v>-2.4360511035383801</v>
      </c>
      <c r="G218" s="7">
        <v>-0.53979063033853503</v>
      </c>
      <c r="H218" s="7">
        <v>-2.6037757097325702</v>
      </c>
      <c r="I218" s="7">
        <v>-0.87152868756263402</v>
      </c>
      <c r="J218" s="7">
        <v>1.36541050771838</v>
      </c>
      <c r="K218" s="7">
        <v>-5.2895828461055797E-2</v>
      </c>
      <c r="L218" s="7">
        <v>-3.4092663690070402</v>
      </c>
      <c r="M218" s="7">
        <v>2.6630718888297E-2</v>
      </c>
    </row>
    <row r="219" spans="1:13" x14ac:dyDescent="0.25">
      <c r="A219" s="7" t="str">
        <f t="shared" si="3"/>
        <v>4:17</v>
      </c>
      <c r="B219" s="7">
        <v>216</v>
      </c>
      <c r="C219" s="7">
        <v>17</v>
      </c>
      <c r="D219" s="7">
        <v>4</v>
      </c>
      <c r="E219" s="7">
        <v>0</v>
      </c>
      <c r="F219" s="7">
        <v>0.32994430536912001</v>
      </c>
      <c r="G219" s="7">
        <v>4.2446476976228401E-2</v>
      </c>
      <c r="H219" s="7">
        <v>0.61720609077710797</v>
      </c>
      <c r="I219" s="7">
        <v>-0.27778738124647201</v>
      </c>
      <c r="J219" s="7">
        <v>-0.25490752936717598</v>
      </c>
      <c r="K219" s="7">
        <v>0.43798599371378399</v>
      </c>
      <c r="L219" s="7">
        <v>0.58532895737535195</v>
      </c>
      <c r="M219" s="7">
        <v>1.99831423709169E-2</v>
      </c>
    </row>
    <row r="220" spans="1:13" x14ac:dyDescent="0.25">
      <c r="A220" s="7" t="str">
        <f t="shared" si="3"/>
        <v>4:37</v>
      </c>
      <c r="B220" s="7">
        <v>217</v>
      </c>
      <c r="C220" s="7">
        <v>37</v>
      </c>
      <c r="D220" s="7">
        <v>4</v>
      </c>
      <c r="E220" s="7">
        <v>0</v>
      </c>
      <c r="F220" s="7">
        <v>0.37922916472884599</v>
      </c>
      <c r="G220" s="7">
        <v>0.145247014481209</v>
      </c>
      <c r="H220" s="7">
        <v>-0.28945824789088997</v>
      </c>
      <c r="I220" s="7">
        <v>-0.24327849237166899</v>
      </c>
      <c r="J220" s="7">
        <v>-0.28439577862189303</v>
      </c>
      <c r="K220" s="7">
        <v>-1.01751014073809</v>
      </c>
      <c r="L220" s="7">
        <v>0.60310917566262301</v>
      </c>
      <c r="M220" s="7">
        <v>2.0228956690292E-2</v>
      </c>
    </row>
    <row r="221" spans="1:13" x14ac:dyDescent="0.25">
      <c r="A221" s="7" t="str">
        <f t="shared" si="3"/>
        <v>4:2</v>
      </c>
      <c r="B221" s="7">
        <v>218</v>
      </c>
      <c r="C221" s="7">
        <v>2</v>
      </c>
      <c r="D221" s="7">
        <v>4</v>
      </c>
      <c r="E221" s="7">
        <v>0</v>
      </c>
      <c r="F221" s="7">
        <v>-1.2454040235525099</v>
      </c>
      <c r="G221" s="7">
        <v>1.18938744947457</v>
      </c>
      <c r="H221" s="7">
        <v>0.37979237256775</v>
      </c>
      <c r="I221" s="7">
        <v>1.5049971777431099</v>
      </c>
      <c r="J221" s="7">
        <v>-0.71154839246132495</v>
      </c>
      <c r="K221" s="7">
        <v>-0.147990108710611</v>
      </c>
      <c r="L221" s="7">
        <v>-1.32891083407886</v>
      </c>
      <c r="M221" s="7">
        <v>2.1698945021542199E-2</v>
      </c>
    </row>
    <row r="222" spans="1:13" x14ac:dyDescent="0.25">
      <c r="A222" s="7" t="str">
        <f t="shared" si="3"/>
        <v>4:51</v>
      </c>
      <c r="B222" s="7">
        <v>219</v>
      </c>
      <c r="C222" s="7">
        <v>51</v>
      </c>
      <c r="D222" s="7">
        <v>4</v>
      </c>
      <c r="E222" s="7">
        <v>0</v>
      </c>
      <c r="F222" s="7">
        <v>0.26795945852124797</v>
      </c>
      <c r="G222" s="7">
        <v>2.5039936889610099</v>
      </c>
      <c r="H222" s="7">
        <v>0.43415546723912302</v>
      </c>
      <c r="I222" s="7">
        <v>-1.3276029181442499</v>
      </c>
      <c r="J222" s="7">
        <v>1.41435513763147</v>
      </c>
      <c r="K222" s="7">
        <v>2.6691727139930801E-2</v>
      </c>
      <c r="L222" s="7">
        <v>0.61069551444756998</v>
      </c>
      <c r="M222" s="7">
        <v>2.60122756447097E-2</v>
      </c>
    </row>
    <row r="223" spans="1:13" x14ac:dyDescent="0.25">
      <c r="A223" s="7" t="str">
        <f t="shared" si="3"/>
        <v>4:27</v>
      </c>
      <c r="B223" s="7">
        <v>220</v>
      </c>
      <c r="C223" s="7">
        <v>27</v>
      </c>
      <c r="D223" s="7">
        <v>4</v>
      </c>
      <c r="E223" s="7">
        <v>0</v>
      </c>
      <c r="F223" s="7">
        <v>7.8255532785518903E-2</v>
      </c>
      <c r="G223" s="7">
        <v>-8.8454082400726705E-2</v>
      </c>
      <c r="H223" s="7">
        <v>0.214853635421308</v>
      </c>
      <c r="I223" s="7">
        <v>-0.182331302004094</v>
      </c>
      <c r="J223" s="7">
        <v>0.14268403641053401</v>
      </c>
      <c r="K223" s="7">
        <v>-0.16705819962287599</v>
      </c>
      <c r="L223" s="7">
        <v>0.49134103893004499</v>
      </c>
      <c r="M223" s="7">
        <v>1.9695544595098799E-2</v>
      </c>
    </row>
    <row r="224" spans="1:13" x14ac:dyDescent="0.25">
      <c r="A224" s="7" t="str">
        <f t="shared" si="3"/>
        <v>4:34</v>
      </c>
      <c r="B224" s="7">
        <v>221</v>
      </c>
      <c r="C224" s="7">
        <v>34</v>
      </c>
      <c r="D224" s="7">
        <v>4</v>
      </c>
      <c r="E224" s="7">
        <v>0</v>
      </c>
      <c r="F224" s="7">
        <v>1.5597060264539799</v>
      </c>
      <c r="G224" s="7">
        <v>0.67101377859495903</v>
      </c>
      <c r="H224" s="7">
        <v>-1.80697002632187</v>
      </c>
      <c r="I224" s="7">
        <v>8.1908160255857398E-2</v>
      </c>
      <c r="J224" s="7">
        <v>-0.97776988606892601</v>
      </c>
      <c r="K224" s="7">
        <v>-0.78919581323617904</v>
      </c>
      <c r="L224" s="7">
        <v>0.81009968209970395</v>
      </c>
      <c r="M224" s="7">
        <v>2.29927051712174E-2</v>
      </c>
    </row>
    <row r="225" spans="1:13" x14ac:dyDescent="0.25">
      <c r="A225" s="7" t="str">
        <f t="shared" si="3"/>
        <v>4:8</v>
      </c>
      <c r="B225" s="7">
        <v>222</v>
      </c>
      <c r="C225" s="7">
        <v>8</v>
      </c>
      <c r="D225" s="7">
        <v>4</v>
      </c>
      <c r="E225" s="7">
        <v>0</v>
      </c>
      <c r="F225" s="7">
        <v>0.34845030707347702</v>
      </c>
      <c r="G225" s="7">
        <v>-0.389261777770885</v>
      </c>
      <c r="H225" s="7">
        <v>0.16823487101549101</v>
      </c>
      <c r="I225" s="7">
        <v>-0.89867852146043103</v>
      </c>
      <c r="J225" s="7">
        <v>0.14066775151237601</v>
      </c>
      <c r="K225" s="7">
        <v>-0.65154296843443105</v>
      </c>
      <c r="L225" s="7">
        <v>0.54948179271897801</v>
      </c>
      <c r="M225" s="7">
        <v>2.0196282426675701E-2</v>
      </c>
    </row>
    <row r="226" spans="1:13" x14ac:dyDescent="0.25">
      <c r="A226" s="7" t="str">
        <f t="shared" si="3"/>
        <v>4:50</v>
      </c>
      <c r="B226" s="7">
        <v>223</v>
      </c>
      <c r="C226" s="7">
        <v>50</v>
      </c>
      <c r="D226" s="7">
        <v>4</v>
      </c>
      <c r="E226" s="7">
        <v>0</v>
      </c>
      <c r="F226" s="7">
        <v>0.19740381326272</v>
      </c>
      <c r="G226" s="7">
        <v>1.87049312333158</v>
      </c>
      <c r="H226" s="7">
        <v>0.37971135332586797</v>
      </c>
      <c r="I226" s="7">
        <v>-1.0836206994200701</v>
      </c>
      <c r="J226" s="7">
        <v>1.04744858418872</v>
      </c>
      <c r="K226" s="7">
        <v>0.100130823197282</v>
      </c>
      <c r="L226" s="7">
        <v>0.58672447440193298</v>
      </c>
      <c r="M226" s="7">
        <v>2.2659801957833101E-2</v>
      </c>
    </row>
    <row r="227" spans="1:13" x14ac:dyDescent="0.25">
      <c r="A227" s="7" t="str">
        <f t="shared" si="3"/>
        <v>4:4</v>
      </c>
      <c r="B227" s="7">
        <v>224</v>
      </c>
      <c r="C227" s="7">
        <v>4</v>
      </c>
      <c r="D227" s="7">
        <v>4</v>
      </c>
      <c r="E227" s="7">
        <v>0</v>
      </c>
      <c r="F227" s="7">
        <v>-0.92663316029624998</v>
      </c>
      <c r="G227" s="7">
        <v>0.87365760686704896</v>
      </c>
      <c r="H227" s="7">
        <v>0.337480872638102</v>
      </c>
      <c r="I227" s="7">
        <v>1.0242620422290201</v>
      </c>
      <c r="J227" s="7">
        <v>-0.54110516520057295</v>
      </c>
      <c r="K227" s="7">
        <v>-0.84308192634519197</v>
      </c>
      <c r="L227" s="7">
        <v>-0.66896723427117799</v>
      </c>
      <c r="M227" s="7">
        <v>2.1956213936718299E-2</v>
      </c>
    </row>
    <row r="228" spans="1:13" x14ac:dyDescent="0.25">
      <c r="A228" s="7" t="str">
        <f t="shared" si="3"/>
        <v>4:24</v>
      </c>
      <c r="B228" s="7">
        <v>225</v>
      </c>
      <c r="C228" s="7">
        <v>24</v>
      </c>
      <c r="D228" s="7">
        <v>4</v>
      </c>
      <c r="E228" s="7">
        <v>0</v>
      </c>
      <c r="F228" s="7">
        <v>0.74385738476380303</v>
      </c>
      <c r="G228" s="7">
        <v>-0.50892537871313404</v>
      </c>
      <c r="H228" s="7">
        <v>0.20387970592592899</v>
      </c>
      <c r="I228" s="7">
        <v>1.0359618284697401</v>
      </c>
      <c r="J228" s="7">
        <v>1.5524330799661501</v>
      </c>
      <c r="K228" s="7">
        <v>-0.23806779129634301</v>
      </c>
      <c r="L228" s="7">
        <v>0.62610272068245298</v>
      </c>
      <c r="M228" s="7">
        <v>2.05933379168362E-2</v>
      </c>
    </row>
    <row r="229" spans="1:13" x14ac:dyDescent="0.25">
      <c r="A229" s="7" t="str">
        <f t="shared" si="3"/>
        <v>4:42</v>
      </c>
      <c r="B229" s="7">
        <v>226</v>
      </c>
      <c r="C229" s="7">
        <v>42</v>
      </c>
      <c r="D229" s="7">
        <v>4</v>
      </c>
      <c r="E229" s="7">
        <v>0</v>
      </c>
      <c r="F229" s="7">
        <v>-0.36704134880550798</v>
      </c>
      <c r="G229" s="7">
        <v>-3.1975114017038599</v>
      </c>
      <c r="H229" s="7">
        <v>-5.5841557980169501E-2</v>
      </c>
      <c r="I229" s="7">
        <v>0.86823705037342103</v>
      </c>
      <c r="J229" s="7">
        <v>-1.88780384335333</v>
      </c>
      <c r="K229" s="7">
        <v>3.34463602364721E-2</v>
      </c>
      <c r="L229" s="7">
        <v>-0.87403562135909796</v>
      </c>
      <c r="M229" s="7">
        <v>2.6027290973260599E-2</v>
      </c>
    </row>
    <row r="230" spans="1:13" x14ac:dyDescent="0.25">
      <c r="A230" s="7" t="str">
        <f t="shared" si="3"/>
        <v>4:40</v>
      </c>
      <c r="B230" s="7">
        <v>227</v>
      </c>
      <c r="C230" s="7">
        <v>40</v>
      </c>
      <c r="D230" s="7">
        <v>4</v>
      </c>
      <c r="E230" s="7">
        <v>0</v>
      </c>
      <c r="F230" s="7">
        <v>-0.80124769699628795</v>
      </c>
      <c r="G230" s="7">
        <v>-0.38051974963254098</v>
      </c>
      <c r="H230" s="7">
        <v>1.2280535305400899</v>
      </c>
      <c r="I230" s="7">
        <v>-0.56846514499919698</v>
      </c>
      <c r="J230" s="7">
        <v>0.40897832882513802</v>
      </c>
      <c r="K230" s="7">
        <v>-2.2845351583436599</v>
      </c>
      <c r="L230" s="7">
        <v>-0.40197552357102401</v>
      </c>
      <c r="M230" s="7">
        <v>2.1443802923001399E-2</v>
      </c>
    </row>
    <row r="231" spans="1:13" x14ac:dyDescent="0.25">
      <c r="A231" s="7" t="str">
        <f t="shared" si="3"/>
        <v>4:16</v>
      </c>
      <c r="B231" s="7">
        <v>228</v>
      </c>
      <c r="C231" s="7">
        <v>16</v>
      </c>
      <c r="D231" s="7">
        <v>4</v>
      </c>
      <c r="E231" s="7">
        <v>0</v>
      </c>
      <c r="F231" s="7">
        <v>-0.12588708315915001</v>
      </c>
      <c r="G231" s="7">
        <v>-5.3505218469570903E-2</v>
      </c>
      <c r="H231" s="7">
        <v>8.6393710603807697E-2</v>
      </c>
      <c r="I231" s="7">
        <v>-0.37563494932742703</v>
      </c>
      <c r="J231" s="7">
        <v>1.21181563312094E-2</v>
      </c>
      <c r="K231" s="7">
        <v>9.2429772731869198E-2</v>
      </c>
      <c r="L231" s="7">
        <v>0.38261449251942198</v>
      </c>
      <c r="M231" s="7">
        <v>1.9707051083755901E-2</v>
      </c>
    </row>
    <row r="232" spans="1:13" x14ac:dyDescent="0.25">
      <c r="A232" s="7" t="str">
        <f t="shared" si="3"/>
        <v>4:19</v>
      </c>
      <c r="B232" s="7">
        <v>229</v>
      </c>
      <c r="C232" s="7">
        <v>19</v>
      </c>
      <c r="D232" s="7">
        <v>4</v>
      </c>
      <c r="E232" s="7">
        <v>0</v>
      </c>
      <c r="F232" s="7">
        <v>1.2355302421046599</v>
      </c>
      <c r="G232" s="7">
        <v>0.233070703803159</v>
      </c>
      <c r="H232" s="7">
        <v>1.67175441418694</v>
      </c>
      <c r="I232" s="7">
        <v>-8.3396683659855905E-2</v>
      </c>
      <c r="J232" s="7">
        <v>-0.78539909225924698</v>
      </c>
      <c r="K232" s="7">
        <v>1.7627465785687799</v>
      </c>
      <c r="L232" s="7">
        <v>0.79163135046851996</v>
      </c>
      <c r="M232" s="7">
        <v>2.1846860662281E-2</v>
      </c>
    </row>
    <row r="233" spans="1:13" x14ac:dyDescent="0.25">
      <c r="A233" s="7" t="str">
        <f t="shared" si="3"/>
        <v>4:38</v>
      </c>
      <c r="B233" s="7">
        <v>230</v>
      </c>
      <c r="C233" s="7">
        <v>38</v>
      </c>
      <c r="D233" s="7">
        <v>4</v>
      </c>
      <c r="E233" s="7">
        <v>0</v>
      </c>
      <c r="F233" s="7">
        <v>-1.42631225128652E-2</v>
      </c>
      <c r="G233" s="7">
        <v>-3.00085735567075E-2</v>
      </c>
      <c r="H233" s="7">
        <v>0.21637901158610401</v>
      </c>
      <c r="I233" s="7">
        <v>-0.351674043247512</v>
      </c>
      <c r="J233" s="7">
        <v>-5.3271076139549602E-2</v>
      </c>
      <c r="K233" s="7">
        <v>-0.153243773094275</v>
      </c>
      <c r="L233" s="7">
        <v>0.45163220405328203</v>
      </c>
      <c r="M233" s="7">
        <v>1.9670939216440302E-2</v>
      </c>
    </row>
    <row r="234" spans="1:13" x14ac:dyDescent="0.25">
      <c r="A234" s="7" t="str">
        <f t="shared" si="3"/>
        <v>4:22</v>
      </c>
      <c r="B234" s="7">
        <v>231</v>
      </c>
      <c r="C234" s="7">
        <v>22</v>
      </c>
      <c r="D234" s="7">
        <v>4</v>
      </c>
      <c r="E234" s="7">
        <v>0</v>
      </c>
      <c r="F234" s="7">
        <v>1.1875919510853199</v>
      </c>
      <c r="G234" s="7">
        <v>-0.78923957520356103</v>
      </c>
      <c r="H234" s="7">
        <v>0.19656375295644399</v>
      </c>
      <c r="I234" s="7">
        <v>1.8481572457399</v>
      </c>
      <c r="J234" s="7">
        <v>2.4922657721455201</v>
      </c>
      <c r="K234" s="7">
        <v>-0.93358241876027503</v>
      </c>
      <c r="L234" s="7">
        <v>0.68163147873498497</v>
      </c>
      <c r="M234" s="7">
        <v>2.16665256157858E-2</v>
      </c>
    </row>
    <row r="235" spans="1:13" x14ac:dyDescent="0.25">
      <c r="A235" s="7" t="str">
        <f t="shared" si="3"/>
        <v>4:46</v>
      </c>
      <c r="B235" s="7">
        <v>232</v>
      </c>
      <c r="C235" s="7">
        <v>46</v>
      </c>
      <c r="D235" s="7">
        <v>4</v>
      </c>
      <c r="E235" s="7">
        <v>0</v>
      </c>
      <c r="F235" s="7">
        <v>-8.4818767771393896E-2</v>
      </c>
      <c r="G235" s="7">
        <v>-0.66350913918613996</v>
      </c>
      <c r="H235" s="7">
        <v>0.16193489767284899</v>
      </c>
      <c r="I235" s="7">
        <v>-0.107691824523325</v>
      </c>
      <c r="J235" s="7">
        <v>-0.42017762958230698</v>
      </c>
      <c r="K235" s="7">
        <v>0.28015761158854402</v>
      </c>
      <c r="L235" s="7">
        <v>0.33451262279302801</v>
      </c>
      <c r="M235" s="7">
        <v>2.0339821355237001E-2</v>
      </c>
    </row>
    <row r="236" spans="1:13" x14ac:dyDescent="0.25">
      <c r="A236" s="7" t="str">
        <f t="shared" si="3"/>
        <v>4:25</v>
      </c>
      <c r="B236" s="7">
        <v>233</v>
      </c>
      <c r="C236" s="7">
        <v>25</v>
      </c>
      <c r="D236" s="7">
        <v>4</v>
      </c>
      <c r="E236" s="7">
        <v>0</v>
      </c>
      <c r="F236" s="7">
        <v>0.52199009910703698</v>
      </c>
      <c r="G236" s="7">
        <v>-0.36876827889115299</v>
      </c>
      <c r="H236" s="7">
        <v>0.207537682451823</v>
      </c>
      <c r="I236" s="7">
        <v>0.62986411526606501</v>
      </c>
      <c r="J236" s="7">
        <v>1.0825167285899</v>
      </c>
      <c r="K236" s="7">
        <v>8.5834725996255801E-3</v>
      </c>
      <c r="L236" s="7">
        <v>0.59357939976277396</v>
      </c>
      <c r="M236" s="7">
        <v>2.0235219395485199E-2</v>
      </c>
    </row>
    <row r="237" spans="1:13" x14ac:dyDescent="0.25">
      <c r="A237" s="7" t="str">
        <f t="shared" si="3"/>
        <v>4:39</v>
      </c>
      <c r="B237" s="7">
        <v>234</v>
      </c>
      <c r="C237" s="7">
        <v>39</v>
      </c>
      <c r="D237" s="7">
        <v>4</v>
      </c>
      <c r="E237" s="7">
        <v>0</v>
      </c>
      <c r="F237" s="7">
        <v>-0.40775540975457703</v>
      </c>
      <c r="G237" s="7">
        <v>-0.20526416159462399</v>
      </c>
      <c r="H237" s="7">
        <v>0.72221627106309905</v>
      </c>
      <c r="I237" s="7">
        <v>-0.46006959412335402</v>
      </c>
      <c r="J237" s="7">
        <v>0.177853626342794</v>
      </c>
      <c r="K237" s="7">
        <v>0.10055582957321101</v>
      </c>
      <c r="L237" s="7">
        <v>0.12651484613658601</v>
      </c>
      <c r="M237" s="7">
        <v>2.0213204119316201E-2</v>
      </c>
    </row>
    <row r="238" spans="1:13" x14ac:dyDescent="0.25">
      <c r="A238" s="7" t="str">
        <f t="shared" si="3"/>
        <v>4:43</v>
      </c>
      <c r="B238" s="7">
        <v>235</v>
      </c>
      <c r="C238" s="7">
        <v>43</v>
      </c>
      <c r="D238" s="7">
        <v>4</v>
      </c>
      <c r="E238" s="7">
        <v>0</v>
      </c>
      <c r="F238" s="7">
        <v>-0.29648570354697901</v>
      </c>
      <c r="G238" s="7">
        <v>-2.5640108360744298</v>
      </c>
      <c r="H238" s="7">
        <v>-1.3974440669148899E-3</v>
      </c>
      <c r="I238" s="7">
        <v>0.62425483164923501</v>
      </c>
      <c r="J238" s="7">
        <v>-1.5208972899105799</v>
      </c>
      <c r="K238" s="7">
        <v>-0.24707581018066899</v>
      </c>
      <c r="L238" s="7">
        <v>-0.47456119165357702</v>
      </c>
      <c r="M238" s="7">
        <v>2.2646990514847101E-2</v>
      </c>
    </row>
    <row r="239" spans="1:13" x14ac:dyDescent="0.25">
      <c r="A239" s="7" t="str">
        <f t="shared" si="3"/>
        <v>4:20</v>
      </c>
      <c r="B239" s="7">
        <v>236</v>
      </c>
      <c r="C239" s="7">
        <v>20</v>
      </c>
      <c r="D239" s="7">
        <v>4</v>
      </c>
      <c r="E239" s="7">
        <v>0</v>
      </c>
      <c r="F239" s="7">
        <v>1.6852999824127399</v>
      </c>
      <c r="G239" s="7">
        <v>0.327746433094453</v>
      </c>
      <c r="H239" s="7">
        <v>2.1955080485158098</v>
      </c>
      <c r="I239" s="7">
        <v>1.3149706942244099E-2</v>
      </c>
      <c r="J239" s="7">
        <v>-1.0488738689741901</v>
      </c>
      <c r="K239" s="7">
        <v>0.54632654039625494</v>
      </c>
      <c r="L239" s="7">
        <v>0.90353878093627304</v>
      </c>
      <c r="M239" s="7">
        <v>2.49064205282707E-2</v>
      </c>
    </row>
    <row r="240" spans="1:13" x14ac:dyDescent="0.25">
      <c r="A240" s="7" t="str">
        <f t="shared" si="3"/>
        <v>4:48</v>
      </c>
      <c r="B240" s="7">
        <v>237</v>
      </c>
      <c r="C240" s="7">
        <v>48</v>
      </c>
      <c r="D240" s="7">
        <v>4</v>
      </c>
      <c r="E240" s="7">
        <v>0</v>
      </c>
      <c r="F240" s="7">
        <v>5.6292522745663001E-2</v>
      </c>
      <c r="G240" s="7">
        <v>0.60349199207272097</v>
      </c>
      <c r="H240" s="7">
        <v>0.270823125499359</v>
      </c>
      <c r="I240" s="7">
        <v>-0.59565626197169697</v>
      </c>
      <c r="J240" s="7">
        <v>0.31363547730320601</v>
      </c>
      <c r="K240" s="7">
        <v>-0.18272746501899401</v>
      </c>
      <c r="L240" s="7">
        <v>0.51861498290327201</v>
      </c>
      <c r="M240" s="7">
        <v>2.0465035591655599E-2</v>
      </c>
    </row>
    <row r="241" spans="1:13" x14ac:dyDescent="0.25">
      <c r="A241" s="7" t="str">
        <f t="shared" si="3"/>
        <v>4:1</v>
      </c>
      <c r="B241" s="7">
        <v>238</v>
      </c>
      <c r="C241" s="7">
        <v>1</v>
      </c>
      <c r="D241" s="7">
        <v>4</v>
      </c>
      <c r="E241" s="7">
        <v>0</v>
      </c>
      <c r="F241" s="7">
        <v>-1.56417489398111</v>
      </c>
      <c r="G241" s="7">
        <v>1.50511729918601</v>
      </c>
      <c r="H241" s="7">
        <v>0.42210387344940797</v>
      </c>
      <c r="I241" s="7">
        <v>1.9857323240737501</v>
      </c>
      <c r="J241" s="7">
        <v>-0.88199162355704797</v>
      </c>
      <c r="K241" s="7">
        <v>0.66247795194025605</v>
      </c>
      <c r="L241" s="7">
        <v>-2.0125680221794302</v>
      </c>
      <c r="M241" s="7">
        <v>2.34550227902127E-2</v>
      </c>
    </row>
    <row r="242" spans="1:13" x14ac:dyDescent="0.25">
      <c r="A242" s="7" t="str">
        <f t="shared" si="3"/>
        <v>4:49</v>
      </c>
      <c r="B242" s="7">
        <v>239</v>
      </c>
      <c r="C242" s="7">
        <v>49</v>
      </c>
      <c r="D242" s="7">
        <v>4</v>
      </c>
      <c r="E242" s="7">
        <v>0</v>
      </c>
      <c r="F242" s="7">
        <v>0.12684816800419099</v>
      </c>
      <c r="G242" s="7">
        <v>1.2369925577021501</v>
      </c>
      <c r="H242" s="7">
        <v>0.32526723941261398</v>
      </c>
      <c r="I242" s="7">
        <v>-0.83963848069588398</v>
      </c>
      <c r="J242" s="7">
        <v>0.68054203074596298</v>
      </c>
      <c r="K242" s="7">
        <v>1.2893409981804599E-2</v>
      </c>
      <c r="L242" s="7">
        <v>0.55817597873072999</v>
      </c>
      <c r="M242" s="7">
        <v>2.2162916716185099E-2</v>
      </c>
    </row>
    <row r="243" spans="1:13" x14ac:dyDescent="0.25">
      <c r="A243" s="7" t="str">
        <f t="shared" si="3"/>
        <v>4:3</v>
      </c>
      <c r="B243" s="7">
        <v>240</v>
      </c>
      <c r="C243" s="7">
        <v>3</v>
      </c>
      <c r="D243" s="7">
        <v>4</v>
      </c>
      <c r="E243" s="7">
        <v>0</v>
      </c>
      <c r="F243" s="7">
        <v>-1.2454040235525099</v>
      </c>
      <c r="G243" s="7">
        <v>1.18938744947457</v>
      </c>
      <c r="H243" s="7">
        <v>0.37979237256775</v>
      </c>
      <c r="I243" s="7">
        <v>1.5049971777431099</v>
      </c>
      <c r="J243" s="7">
        <v>-0.71154839246132495</v>
      </c>
      <c r="K243" s="7">
        <v>-0.14781225880749499</v>
      </c>
      <c r="L243" s="7">
        <v>-1.32891083407886</v>
      </c>
      <c r="M243" s="7">
        <v>2.1698945021542199E-2</v>
      </c>
    </row>
    <row r="244" spans="1:13" x14ac:dyDescent="0.25">
      <c r="A244" s="7" t="str">
        <f t="shared" si="3"/>
        <v>4:14</v>
      </c>
      <c r="B244" s="7">
        <v>241</v>
      </c>
      <c r="C244" s="7">
        <v>14</v>
      </c>
      <c r="D244" s="7">
        <v>4</v>
      </c>
      <c r="E244" s="7">
        <v>0</v>
      </c>
      <c r="F244" s="7">
        <v>-1.0437102570911001</v>
      </c>
      <c r="G244" s="7">
        <v>-0.24670536193172701</v>
      </c>
      <c r="H244" s="7">
        <v>-0.98240478768744799</v>
      </c>
      <c r="I244" s="7">
        <v>-0.57265246009504001</v>
      </c>
      <c r="J244" s="7">
        <v>0.549778283599625</v>
      </c>
      <c r="K244" s="7">
        <v>0.59820441720457895</v>
      </c>
      <c r="L244" s="7">
        <v>-0.79814793278654805</v>
      </c>
      <c r="M244" s="7">
        <v>2.21513338517304E-2</v>
      </c>
    </row>
    <row r="245" spans="1:13" x14ac:dyDescent="0.25">
      <c r="A245" s="7" t="str">
        <f t="shared" si="3"/>
        <v>4:12</v>
      </c>
      <c r="B245" s="7">
        <v>242</v>
      </c>
      <c r="C245" s="7">
        <v>12</v>
      </c>
      <c r="D245" s="7">
        <v>4</v>
      </c>
      <c r="E245" s="7">
        <v>0</v>
      </c>
      <c r="F245" s="7">
        <v>-1.96984351016201</v>
      </c>
      <c r="G245" s="7">
        <v>-0.44165476225231498</v>
      </c>
      <c r="H245" s="7">
        <v>-2.0608803134897302</v>
      </c>
      <c r="I245" s="7">
        <v>-0.77145379061436603</v>
      </c>
      <c r="J245" s="7">
        <v>1.0923064489982199</v>
      </c>
      <c r="K245" s="7">
        <v>8.6920438093406101E-3</v>
      </c>
      <c r="L245" s="7">
        <v>-2.5136968697387201</v>
      </c>
      <c r="M245" s="7">
        <v>2.556554736286E-2</v>
      </c>
    </row>
    <row r="246" spans="1:13" x14ac:dyDescent="0.25">
      <c r="A246" s="7" t="str">
        <f t="shared" si="3"/>
        <v>4:30</v>
      </c>
      <c r="B246" s="7">
        <v>243</v>
      </c>
      <c r="C246" s="7">
        <v>30</v>
      </c>
      <c r="D246" s="7">
        <v>4</v>
      </c>
      <c r="E246" s="7">
        <v>0</v>
      </c>
      <c r="F246" s="7">
        <v>-0.36547903353599998</v>
      </c>
      <c r="G246" s="7">
        <v>0.1918601140897</v>
      </c>
      <c r="H246" s="7">
        <v>0.22216958839079301</v>
      </c>
      <c r="I246" s="7">
        <v>-0.99452671927425396</v>
      </c>
      <c r="J246" s="7">
        <v>-0.79714865576883998</v>
      </c>
      <c r="K246" s="7">
        <v>-0.1897272228303</v>
      </c>
      <c r="L246" s="7">
        <v>0.191616355420023</v>
      </c>
      <c r="M246" s="7">
        <v>1.9983412410721001E-2</v>
      </c>
    </row>
    <row r="247" spans="1:13" x14ac:dyDescent="0.25">
      <c r="A247" s="7" t="str">
        <f t="shared" si="3"/>
        <v>4:6</v>
      </c>
      <c r="B247" s="7">
        <v>244</v>
      </c>
      <c r="C247" s="7">
        <v>6</v>
      </c>
      <c r="D247" s="7">
        <v>4</v>
      </c>
      <c r="E247" s="7">
        <v>0</v>
      </c>
      <c r="F247" s="7">
        <v>-0.28909142661138598</v>
      </c>
      <c r="G247" s="7">
        <v>0.24219791454808201</v>
      </c>
      <c r="H247" s="7">
        <v>0.25285787182679598</v>
      </c>
      <c r="I247" s="7">
        <v>6.2791760384296902E-2</v>
      </c>
      <c r="J247" s="7">
        <v>-0.20021870684409801</v>
      </c>
      <c r="K247" s="7">
        <v>1.14705803689728</v>
      </c>
      <c r="L247" s="7">
        <v>0.26885553563863601</v>
      </c>
      <c r="M247" s="7">
        <v>1.99805324191457E-2</v>
      </c>
    </row>
    <row r="248" spans="1:13" x14ac:dyDescent="0.25">
      <c r="A248" s="7" t="str">
        <f t="shared" si="3"/>
        <v>4:41</v>
      </c>
      <c r="B248" s="7">
        <v>245</v>
      </c>
      <c r="C248" s="7">
        <v>41</v>
      </c>
      <c r="D248" s="7">
        <v>4</v>
      </c>
      <c r="E248" s="7">
        <v>0</v>
      </c>
      <c r="F248" s="7">
        <v>-1.194739984238</v>
      </c>
      <c r="G248" s="7">
        <v>-0.55577533767045795</v>
      </c>
      <c r="H248" s="7">
        <v>1.7338907900170899</v>
      </c>
      <c r="I248" s="7">
        <v>-0.67686069587503905</v>
      </c>
      <c r="J248" s="7">
        <v>0.64010303130748203</v>
      </c>
      <c r="K248" s="7">
        <v>0.35083784890852598</v>
      </c>
      <c r="L248" s="7">
        <v>-1.0579055695650901</v>
      </c>
      <c r="M248" s="7">
        <v>2.4572719917587901E-2</v>
      </c>
    </row>
    <row r="249" spans="1:13" x14ac:dyDescent="0.25">
      <c r="A249" s="7" t="str">
        <f t="shared" si="3"/>
        <v>4:35</v>
      </c>
      <c r="B249" s="7">
        <v>246</v>
      </c>
      <c r="C249" s="7">
        <v>35</v>
      </c>
      <c r="D249" s="7">
        <v>4</v>
      </c>
      <c r="E249" s="7">
        <v>0</v>
      </c>
      <c r="F249" s="7">
        <v>1.16621373921227</v>
      </c>
      <c r="G249" s="7">
        <v>0.49575819055704201</v>
      </c>
      <c r="H249" s="7">
        <v>-1.30113276684488</v>
      </c>
      <c r="I249" s="7">
        <v>-2.64873906199849E-2</v>
      </c>
      <c r="J249" s="7">
        <v>-0.74664518358658205</v>
      </c>
      <c r="K249" s="7">
        <v>-0.94773844560074905</v>
      </c>
      <c r="L249" s="7">
        <v>0.74972235295925305</v>
      </c>
      <c r="M249" s="7">
        <v>2.24117025587953E-2</v>
      </c>
    </row>
    <row r="250" spans="1:13" x14ac:dyDescent="0.25">
      <c r="A250" s="7" t="str">
        <f t="shared" si="3"/>
        <v>4:47</v>
      </c>
      <c r="B250" s="7">
        <v>247</v>
      </c>
      <c r="C250" s="7">
        <v>47</v>
      </c>
      <c r="D250" s="7">
        <v>4</v>
      </c>
      <c r="E250" s="7">
        <v>0</v>
      </c>
      <c r="F250" s="7">
        <v>-1.42631225128652E-2</v>
      </c>
      <c r="G250" s="7">
        <v>-3.00085735567075E-2</v>
      </c>
      <c r="H250" s="7">
        <v>0.21637901158610401</v>
      </c>
      <c r="I250" s="7">
        <v>-0.351674043247512</v>
      </c>
      <c r="J250" s="7">
        <v>-5.3271076139549602E-2</v>
      </c>
      <c r="K250" s="7">
        <v>-0.153243773094275</v>
      </c>
      <c r="L250" s="7">
        <v>0.45163220405328203</v>
      </c>
      <c r="M250" s="7">
        <v>1.9670939216440302E-2</v>
      </c>
    </row>
    <row r="251" spans="1:13" x14ac:dyDescent="0.25">
      <c r="A251" s="7" t="str">
        <f t="shared" si="3"/>
        <v>4:10</v>
      </c>
      <c r="B251" s="7">
        <v>248</v>
      </c>
      <c r="C251" s="7">
        <v>10</v>
      </c>
      <c r="D251" s="7">
        <v>4</v>
      </c>
      <c r="E251" s="7">
        <v>0</v>
      </c>
      <c r="F251" s="7">
        <v>0.98599204075834102</v>
      </c>
      <c r="G251" s="7">
        <v>-1.0207214700898499</v>
      </c>
      <c r="H251" s="7">
        <v>8.3611870204186103E-2</v>
      </c>
      <c r="I251" s="7">
        <v>-1.8601488033051501</v>
      </c>
      <c r="J251" s="7">
        <v>0.481554209868851</v>
      </c>
      <c r="K251" s="7">
        <v>1.19110794295363</v>
      </c>
      <c r="L251" s="7">
        <v>0.57630522603693601</v>
      </c>
      <c r="M251" s="7">
        <v>2.34280819570554E-2</v>
      </c>
    </row>
    <row r="252" spans="1:13" x14ac:dyDescent="0.25">
      <c r="A252" s="7" t="str">
        <f t="shared" si="3"/>
        <v>4:13</v>
      </c>
      <c r="B252" s="7">
        <v>249</v>
      </c>
      <c r="C252" s="7">
        <v>13</v>
      </c>
      <c r="D252" s="7">
        <v>4</v>
      </c>
      <c r="E252" s="7">
        <v>0</v>
      </c>
      <c r="F252" s="7">
        <v>-1.5057324266963801</v>
      </c>
      <c r="G252" s="7">
        <v>-0.34396020576840602</v>
      </c>
      <c r="H252" s="7">
        <v>-1.5204262879900801</v>
      </c>
      <c r="I252" s="7">
        <v>-0.67182892497457403</v>
      </c>
      <c r="J252" s="7">
        <v>0.82043052421217799</v>
      </c>
      <c r="K252" s="7">
        <v>2.7468657964487202E-3</v>
      </c>
      <c r="L252" s="7">
        <v>-1.63219216621709</v>
      </c>
      <c r="M252" s="7">
        <v>2.34070871629651E-2</v>
      </c>
    </row>
    <row r="253" spans="1:13" x14ac:dyDescent="0.25">
      <c r="A253" s="7" t="str">
        <f t="shared" si="3"/>
        <v>4:45</v>
      </c>
      <c r="B253" s="7">
        <v>250</v>
      </c>
      <c r="C253" s="7">
        <v>45</v>
      </c>
      <c r="D253" s="7">
        <v>4</v>
      </c>
      <c r="E253" s="7">
        <v>0</v>
      </c>
      <c r="F253" s="7">
        <v>-0.155374413029922</v>
      </c>
      <c r="G253" s="7">
        <v>-1.29700970481557</v>
      </c>
      <c r="H253" s="7">
        <v>0.10749078375959401</v>
      </c>
      <c r="I253" s="7">
        <v>0.136290394200861</v>
      </c>
      <c r="J253" s="7">
        <v>-0.787084183025065</v>
      </c>
      <c r="K253" s="7">
        <v>0.49957315239697297</v>
      </c>
      <c r="L253" s="7">
        <v>0.14574570359428601</v>
      </c>
      <c r="M253" s="7">
        <v>2.1495217448267399E-2</v>
      </c>
    </row>
    <row r="254" spans="1:13" x14ac:dyDescent="0.25">
      <c r="A254" s="7" t="str">
        <f t="shared" si="3"/>
        <v>4:36</v>
      </c>
      <c r="B254" s="7">
        <v>251</v>
      </c>
      <c r="C254" s="7">
        <v>36</v>
      </c>
      <c r="D254" s="7">
        <v>4</v>
      </c>
      <c r="E254" s="7">
        <v>0</v>
      </c>
      <c r="F254" s="7">
        <v>0.77272145197055797</v>
      </c>
      <c r="G254" s="7">
        <v>0.32050260251912599</v>
      </c>
      <c r="H254" s="7">
        <v>-0.79529550736788501</v>
      </c>
      <c r="I254" s="7">
        <v>-0.134882941495827</v>
      </c>
      <c r="J254" s="7">
        <v>-0.51552048110423798</v>
      </c>
      <c r="K254" s="7">
        <v>-0.82130482378651304</v>
      </c>
      <c r="L254" s="7">
        <v>0.68123239283376302</v>
      </c>
      <c r="M254" s="7">
        <v>2.1572203557558799E-2</v>
      </c>
    </row>
    <row r="255" spans="1:13" x14ac:dyDescent="0.25">
      <c r="A255" s="7" t="str">
        <f t="shared" si="3"/>
        <v>4:29</v>
      </c>
      <c r="B255" s="7">
        <v>252</v>
      </c>
      <c r="C255" s="7">
        <v>29</v>
      </c>
      <c r="D255" s="7">
        <v>4</v>
      </c>
      <c r="E255" s="7">
        <v>0</v>
      </c>
      <c r="F255" s="7">
        <v>-0.143611747879233</v>
      </c>
      <c r="G255" s="7">
        <v>5.1703014267719401E-2</v>
      </c>
      <c r="H255" s="7">
        <v>0.21851161186489801</v>
      </c>
      <c r="I255" s="7">
        <v>-0.58842900607057402</v>
      </c>
      <c r="J255" s="7">
        <v>-0.32723230439259299</v>
      </c>
      <c r="K255" s="7">
        <v>-0.111133113502506</v>
      </c>
      <c r="L255" s="7">
        <v>0.37795303166896499</v>
      </c>
      <c r="M255" s="7">
        <v>1.9719328916846302E-2</v>
      </c>
    </row>
    <row r="256" spans="1:13" x14ac:dyDescent="0.25">
      <c r="A256" s="7" t="str">
        <f t="shared" si="3"/>
        <v>4:18</v>
      </c>
      <c r="B256" s="7">
        <v>253</v>
      </c>
      <c r="C256" s="7">
        <v>18</v>
      </c>
      <c r="D256" s="7">
        <v>4</v>
      </c>
      <c r="E256" s="7">
        <v>0</v>
      </c>
      <c r="F256" s="7">
        <v>0.78374754844025996</v>
      </c>
      <c r="G256" s="7">
        <v>0.137971251415445</v>
      </c>
      <c r="H256" s="7">
        <v>1.1456567101227599</v>
      </c>
      <c r="I256" s="7">
        <v>-0.180375169540021</v>
      </c>
      <c r="J256" s="7">
        <v>-0.520745128977119</v>
      </c>
      <c r="K256" s="7">
        <v>2.0659795444547702</v>
      </c>
      <c r="L256" s="7">
        <v>0.68430814107756499</v>
      </c>
      <c r="M256" s="7">
        <v>2.0806102652747599E-2</v>
      </c>
    </row>
    <row r="257" spans="1:13" x14ac:dyDescent="0.25">
      <c r="A257" s="7" t="str">
        <f t="shared" si="3"/>
        <v>4:31</v>
      </c>
      <c r="B257" s="7">
        <v>254</v>
      </c>
      <c r="C257" s="7">
        <v>31</v>
      </c>
      <c r="D257" s="7">
        <v>4</v>
      </c>
      <c r="E257" s="7">
        <v>0</v>
      </c>
      <c r="F257" s="7">
        <v>-0.58734631420075201</v>
      </c>
      <c r="G257" s="7">
        <v>0.332017210758146</v>
      </c>
      <c r="H257" s="7">
        <v>0.22582756483438299</v>
      </c>
      <c r="I257" s="7">
        <v>-1.4006244233407299</v>
      </c>
      <c r="J257" s="7">
        <v>-1.26706499657196</v>
      </c>
      <c r="K257" s="7">
        <v>4.9107960689654902E-2</v>
      </c>
      <c r="L257" s="7">
        <v>-7.8599998077351005E-2</v>
      </c>
      <c r="M257" s="7">
        <v>2.053712353859E-2</v>
      </c>
    </row>
    <row r="258" spans="1:13" x14ac:dyDescent="0.25">
      <c r="A258" s="7" t="str">
        <f t="shared" si="3"/>
        <v>4:5</v>
      </c>
      <c r="B258" s="7">
        <v>255</v>
      </c>
      <c r="C258" s="7">
        <v>5</v>
      </c>
      <c r="D258" s="7">
        <v>4</v>
      </c>
      <c r="E258" s="7">
        <v>0</v>
      </c>
      <c r="F258" s="7">
        <v>-0.60786228986764601</v>
      </c>
      <c r="G258" s="7">
        <v>0.55792775715560405</v>
      </c>
      <c r="H258" s="7">
        <v>0.29516937175644498</v>
      </c>
      <c r="I258" s="7">
        <v>0.54352689589838898</v>
      </c>
      <c r="J258" s="7">
        <v>-0.37066193410484899</v>
      </c>
      <c r="K258" s="7">
        <v>0.396107941692036</v>
      </c>
      <c r="L258" s="7">
        <v>-0.113407550482804</v>
      </c>
      <c r="M258" s="7">
        <v>2.11671063519892E-2</v>
      </c>
    </row>
    <row r="259" spans="1:13" x14ac:dyDescent="0.25">
      <c r="A259" s="7" t="str">
        <f t="shared" si="3"/>
        <v>4:33</v>
      </c>
      <c r="B259" s="7">
        <v>256</v>
      </c>
      <c r="C259" s="7">
        <v>33</v>
      </c>
      <c r="D259" s="7">
        <v>4</v>
      </c>
      <c r="E259" s="7">
        <v>0</v>
      </c>
      <c r="F259" s="7">
        <v>1.9531983136956901</v>
      </c>
      <c r="G259" s="7">
        <v>0.846269366632876</v>
      </c>
      <c r="H259" s="7">
        <v>-2.31280728579886</v>
      </c>
      <c r="I259" s="7">
        <v>0.190303711131699</v>
      </c>
      <c r="J259" s="7">
        <v>-1.2088945885512701</v>
      </c>
      <c r="K259" s="7">
        <v>-0.102659655848681</v>
      </c>
      <c r="L259" s="7">
        <v>0.86815309383497596</v>
      </c>
      <c r="M259" s="7">
        <v>2.45936852057724E-2</v>
      </c>
    </row>
    <row r="260" spans="1:13" x14ac:dyDescent="0.25">
      <c r="A260" s="7" t="str">
        <f t="shared" ref="A260:A323" si="4">D260 &amp; ":" &amp;C260</f>
        <v>4:28</v>
      </c>
      <c r="B260" s="7">
        <v>257</v>
      </c>
      <c r="C260" s="7">
        <v>28</v>
      </c>
      <c r="D260" s="7">
        <v>4</v>
      </c>
      <c r="E260" s="7">
        <v>0</v>
      </c>
      <c r="F260" s="7">
        <v>-1.4263906259041699E-2</v>
      </c>
      <c r="G260" s="7">
        <v>-3.00080784517587E-2</v>
      </c>
      <c r="H260" s="7">
        <v>0.216379024507906</v>
      </c>
      <c r="I260" s="7">
        <v>-0.351675477787665</v>
      </c>
      <c r="J260" s="7">
        <v>-5.3272736119039502E-2</v>
      </c>
      <c r="K260" s="7">
        <v>-0.15316363196381699</v>
      </c>
      <c r="L260" s="7">
        <v>0.451631825272159</v>
      </c>
      <c r="M260" s="7">
        <v>1.96709392249627E-2</v>
      </c>
    </row>
    <row r="261" spans="1:13" x14ac:dyDescent="0.25">
      <c r="A261" s="7" t="str">
        <f t="shared" si="4"/>
        <v>4:15</v>
      </c>
      <c r="B261" s="7">
        <v>258</v>
      </c>
      <c r="C261" s="7">
        <v>15</v>
      </c>
      <c r="D261" s="7">
        <v>4</v>
      </c>
      <c r="E261" s="7">
        <v>0</v>
      </c>
      <c r="F261" s="7">
        <v>-0.58376940529575805</v>
      </c>
      <c r="G261" s="7">
        <v>-0.149888631787195</v>
      </c>
      <c r="H261" s="7">
        <v>-0.44680696703565398</v>
      </c>
      <c r="I261" s="7">
        <v>-0.47392276542754302</v>
      </c>
      <c r="J261" s="7">
        <v>0.28034527739993298</v>
      </c>
      <c r="K261" s="7">
        <v>1.42415402126344</v>
      </c>
      <c r="L261" s="7">
        <v>-8.0104292558047505E-2</v>
      </c>
      <c r="M261" s="7">
        <v>2.05445754788019E-2</v>
      </c>
    </row>
    <row r="262" spans="1:13" x14ac:dyDescent="0.25">
      <c r="A262" s="7" t="str">
        <f t="shared" si="4"/>
        <v>4:21</v>
      </c>
      <c r="B262" s="7">
        <v>259</v>
      </c>
      <c r="C262" s="7">
        <v>21</v>
      </c>
      <c r="D262" s="7">
        <v>4</v>
      </c>
      <c r="E262" s="7">
        <v>0</v>
      </c>
      <c r="F262" s="7">
        <v>1.40945923175007</v>
      </c>
      <c r="G262" s="7">
        <v>-0.92939667187200803</v>
      </c>
      <c r="H262" s="7">
        <v>0.19290577651285501</v>
      </c>
      <c r="I262" s="7">
        <v>2.2542549498063802</v>
      </c>
      <c r="J262" s="7">
        <v>2.9621821129486499</v>
      </c>
      <c r="K262" s="7">
        <v>-0.26784003303902498</v>
      </c>
      <c r="L262" s="7">
        <v>0.68748070015634899</v>
      </c>
      <c r="M262" s="7">
        <v>2.54610171207987E-2</v>
      </c>
    </row>
    <row r="263" spans="1:13" x14ac:dyDescent="0.25">
      <c r="A263" s="7" t="str">
        <f t="shared" si="4"/>
        <v>5:32</v>
      </c>
      <c r="B263" s="7">
        <v>260</v>
      </c>
      <c r="C263" s="7">
        <v>32</v>
      </c>
      <c r="D263" s="7">
        <v>5</v>
      </c>
      <c r="E263" s="7">
        <v>0</v>
      </c>
      <c r="F263" s="7">
        <v>2.5389709727452301</v>
      </c>
      <c r="G263" s="7">
        <v>-0.562433433698873</v>
      </c>
      <c r="H263" s="7">
        <v>2.2884151144867602</v>
      </c>
      <c r="I263" s="7">
        <v>1.98300487952876</v>
      </c>
      <c r="J263" s="7">
        <v>-0.85220116967635196</v>
      </c>
      <c r="K263" s="7">
        <v>0.102239432817354</v>
      </c>
      <c r="L263" s="7">
        <v>3.2023051966932501</v>
      </c>
      <c r="M263" s="7">
        <v>1.41071088412485E-2</v>
      </c>
    </row>
    <row r="264" spans="1:13" x14ac:dyDescent="0.25">
      <c r="A264" s="7" t="str">
        <f t="shared" si="4"/>
        <v>5:23</v>
      </c>
      <c r="B264" s="7">
        <v>261</v>
      </c>
      <c r="C264" s="7">
        <v>23</v>
      </c>
      <c r="D264" s="7">
        <v>5</v>
      </c>
      <c r="E264" s="7">
        <v>0</v>
      </c>
      <c r="F264" s="7">
        <v>0.92057572309284397</v>
      </c>
      <c r="G264" s="7">
        <v>-1.7774258439108399</v>
      </c>
      <c r="H264" s="7">
        <v>-1.80226818896176</v>
      </c>
      <c r="I264" s="7">
        <v>-9.5262824738677795E-2</v>
      </c>
      <c r="J264" s="7">
        <v>0.547271305674907</v>
      </c>
      <c r="K264" s="7">
        <v>5.5093763418657897E-2</v>
      </c>
      <c r="L264" s="7">
        <v>0.92347103293533905</v>
      </c>
      <c r="M264" s="7">
        <v>1.1271833037513401E-2</v>
      </c>
    </row>
    <row r="265" spans="1:13" x14ac:dyDescent="0.25">
      <c r="A265" s="7" t="str">
        <f t="shared" si="4"/>
        <v>5:44</v>
      </c>
      <c r="B265" s="7">
        <v>262</v>
      </c>
      <c r="C265" s="7">
        <v>44</v>
      </c>
      <c r="D265" s="7">
        <v>5</v>
      </c>
      <c r="E265" s="7">
        <v>0</v>
      </c>
      <c r="F265" s="7">
        <v>-0.62729094249764406</v>
      </c>
      <c r="G265" s="7">
        <v>-0.30999675849361102</v>
      </c>
      <c r="H265" s="7">
        <v>-0.23351827797194299</v>
      </c>
      <c r="I265" s="7">
        <v>-0.37609456299041299</v>
      </c>
      <c r="J265" s="7">
        <v>-2.1380973554620901</v>
      </c>
      <c r="K265" s="7">
        <v>-0.29293572122614397</v>
      </c>
      <c r="L265" s="7">
        <v>-0.82612161251040495</v>
      </c>
      <c r="M265" s="7">
        <v>1.0718594671852001E-2</v>
      </c>
    </row>
    <row r="266" spans="1:13" x14ac:dyDescent="0.25">
      <c r="A266" s="7" t="str">
        <f t="shared" si="4"/>
        <v>5:26</v>
      </c>
      <c r="B266" s="7">
        <v>263</v>
      </c>
      <c r="C266" s="7">
        <v>26</v>
      </c>
      <c r="D266" s="7">
        <v>5</v>
      </c>
      <c r="E266" s="7">
        <v>0</v>
      </c>
      <c r="F266" s="7">
        <v>0.28409452184813699</v>
      </c>
      <c r="G266" s="7">
        <v>-0.31091228803624299</v>
      </c>
      <c r="H266" s="7">
        <v>-0.62424553877537203</v>
      </c>
      <c r="I266" s="7">
        <v>-0.134786714197526</v>
      </c>
      <c r="J266" s="7">
        <v>0.16451421768270799</v>
      </c>
      <c r="K266" s="7">
        <v>0.53832013501625198</v>
      </c>
      <c r="L266" s="7">
        <v>3.05805920482526E-2</v>
      </c>
      <c r="M266" s="7">
        <v>1.0709209042407601E-2</v>
      </c>
    </row>
    <row r="267" spans="1:13" x14ac:dyDescent="0.25">
      <c r="A267" s="7" t="str">
        <f t="shared" si="4"/>
        <v>5:9</v>
      </c>
      <c r="B267" s="7">
        <v>264</v>
      </c>
      <c r="C267" s="7">
        <v>9</v>
      </c>
      <c r="D267" s="7">
        <v>5</v>
      </c>
      <c r="E267" s="7">
        <v>0</v>
      </c>
      <c r="F267" s="7">
        <v>0.67950880448891604</v>
      </c>
      <c r="G267" s="7">
        <v>1.22680247252551</v>
      </c>
      <c r="H267" s="7">
        <v>-0.87793001287323902</v>
      </c>
      <c r="I267" s="7">
        <v>0.108680459536888</v>
      </c>
      <c r="J267" s="7">
        <v>-0.45637378134600198</v>
      </c>
      <c r="K267" s="7">
        <v>0.120269931603081</v>
      </c>
      <c r="L267" s="7">
        <v>0.55908478864344602</v>
      </c>
      <c r="M267" s="7">
        <v>1.08220196687946E-2</v>
      </c>
    </row>
    <row r="268" spans="1:13" x14ac:dyDescent="0.25">
      <c r="A268" s="7" t="str">
        <f t="shared" si="4"/>
        <v>5:0</v>
      </c>
      <c r="B268" s="7">
        <v>265</v>
      </c>
      <c r="C268" s="7">
        <v>0</v>
      </c>
      <c r="D268" s="7">
        <v>5</v>
      </c>
      <c r="E268" s="7">
        <v>0</v>
      </c>
      <c r="F268" s="7">
        <v>-1.92514753512448</v>
      </c>
      <c r="G268" s="7">
        <v>-1.9353708034841699</v>
      </c>
      <c r="H268" s="7">
        <v>2.1535411933583899</v>
      </c>
      <c r="I268" s="7">
        <v>-0.87225131173933801</v>
      </c>
      <c r="J268" s="7">
        <v>1.19051094939567</v>
      </c>
      <c r="K268" s="7">
        <v>-3.6075245279497903E-2</v>
      </c>
      <c r="L268" s="7">
        <v>-0.98830678701187202</v>
      </c>
      <c r="M268" s="7">
        <v>1.3198262898428801E-2</v>
      </c>
    </row>
    <row r="269" spans="1:13" x14ac:dyDescent="0.25">
      <c r="A269" s="7" t="str">
        <f t="shared" si="4"/>
        <v>5:7</v>
      </c>
      <c r="B269" s="7">
        <v>266</v>
      </c>
      <c r="C269" s="7">
        <v>7</v>
      </c>
      <c r="D269" s="7">
        <v>5</v>
      </c>
      <c r="E269" s="7">
        <v>0</v>
      </c>
      <c r="F269" s="7">
        <v>2.8344719585566901E-2</v>
      </c>
      <c r="G269" s="7">
        <v>0.43625915352309202</v>
      </c>
      <c r="H269" s="7">
        <v>-0.120062211315332</v>
      </c>
      <c r="I269" s="7">
        <v>-0.13655248328216801</v>
      </c>
      <c r="J269" s="7">
        <v>-4.4652598660582403E-2</v>
      </c>
      <c r="K269" s="7">
        <v>0.34857600167706898</v>
      </c>
      <c r="L269" s="7">
        <v>-0.28650436597044399</v>
      </c>
      <c r="M269" s="7">
        <v>1.0412137911085801E-2</v>
      </c>
    </row>
    <row r="270" spans="1:13" x14ac:dyDescent="0.25">
      <c r="A270" s="7" t="str">
        <f t="shared" si="4"/>
        <v>5:11</v>
      </c>
      <c r="B270" s="7">
        <v>267</v>
      </c>
      <c r="C270" s="7">
        <v>11</v>
      </c>
      <c r="D270" s="7">
        <v>5</v>
      </c>
      <c r="E270" s="7">
        <v>0</v>
      </c>
      <c r="F270" s="7">
        <v>-2.0202174040278802</v>
      </c>
      <c r="G270" s="7">
        <v>0.34231711479918497</v>
      </c>
      <c r="H270" s="7">
        <v>-0.89068373896463604</v>
      </c>
      <c r="I270" s="7">
        <v>3.2494305943002599</v>
      </c>
      <c r="J270" s="7">
        <v>0.28053320913119201</v>
      </c>
      <c r="K270" s="7">
        <v>-6.8270753005430097E-4</v>
      </c>
      <c r="L270" s="7">
        <v>-0.95143605180076896</v>
      </c>
      <c r="M270" s="7">
        <v>1.3717009481458001E-2</v>
      </c>
    </row>
    <row r="271" spans="1:13" x14ac:dyDescent="0.25">
      <c r="A271" s="7" t="str">
        <f t="shared" si="4"/>
        <v>5:17</v>
      </c>
      <c r="B271" s="7">
        <v>268</v>
      </c>
      <c r="C271" s="7">
        <v>17</v>
      </c>
      <c r="D271" s="7">
        <v>5</v>
      </c>
      <c r="E271" s="7">
        <v>0</v>
      </c>
      <c r="F271" s="7">
        <v>0.268245287745429</v>
      </c>
      <c r="G271" s="7">
        <v>0.38737850515385203</v>
      </c>
      <c r="H271" s="7">
        <v>4.9126134937888297E-2</v>
      </c>
      <c r="I271" s="7">
        <v>-0.63710549405874095</v>
      </c>
      <c r="J271" s="7">
        <v>-5.8459865778039299E-2</v>
      </c>
      <c r="K271" s="7">
        <v>0.142103084336727</v>
      </c>
      <c r="L271" s="7">
        <v>1.1539691104644499E-2</v>
      </c>
      <c r="M271" s="7">
        <v>1.04362388779261E-2</v>
      </c>
    </row>
    <row r="272" spans="1:13" x14ac:dyDescent="0.25">
      <c r="A272" s="7" t="str">
        <f t="shared" si="4"/>
        <v>5:37</v>
      </c>
      <c r="B272" s="7">
        <v>269</v>
      </c>
      <c r="C272" s="7">
        <v>37</v>
      </c>
      <c r="D272" s="7">
        <v>5</v>
      </c>
      <c r="E272" s="7">
        <v>0</v>
      </c>
      <c r="F272" s="7">
        <v>0.40938118933073903</v>
      </c>
      <c r="G272" s="7">
        <v>0.22440355468720699</v>
      </c>
      <c r="H272" s="7">
        <v>0.32488071048425599</v>
      </c>
      <c r="I272" s="7">
        <v>0.202621509284405</v>
      </c>
      <c r="J272" s="7">
        <v>-0.155595790475648</v>
      </c>
      <c r="K272" s="7">
        <v>-0.20163256115653599</v>
      </c>
      <c r="L272" s="7">
        <v>0.199106457265642</v>
      </c>
      <c r="M272" s="7">
        <v>1.04515790853722E-2</v>
      </c>
    </row>
    <row r="273" spans="1:13" x14ac:dyDescent="0.25">
      <c r="A273" s="7" t="str">
        <f t="shared" si="4"/>
        <v>5:2</v>
      </c>
      <c r="B273" s="7">
        <v>270</v>
      </c>
      <c r="C273" s="7">
        <v>2</v>
      </c>
      <c r="D273" s="7">
        <v>5</v>
      </c>
      <c r="E273" s="7">
        <v>0</v>
      </c>
      <c r="F273" s="7">
        <v>-1.27398345022113</v>
      </c>
      <c r="G273" s="7">
        <v>-1.1448274844817501</v>
      </c>
      <c r="H273" s="7">
        <v>1.39567339180048</v>
      </c>
      <c r="I273" s="7">
        <v>-0.62701836892028195</v>
      </c>
      <c r="J273" s="7">
        <v>0.77878976671025701</v>
      </c>
      <c r="K273" s="7">
        <v>-0.19213159180176001</v>
      </c>
      <c r="L273" s="7">
        <v>-0.942894527091652</v>
      </c>
      <c r="M273" s="7">
        <v>1.10887740868883E-2</v>
      </c>
    </row>
    <row r="274" spans="1:13" x14ac:dyDescent="0.25">
      <c r="A274" s="7" t="str">
        <f t="shared" si="4"/>
        <v>5:51</v>
      </c>
      <c r="B274" s="7">
        <v>271</v>
      </c>
      <c r="C274" s="7">
        <v>51</v>
      </c>
      <c r="D274" s="7">
        <v>5</v>
      </c>
      <c r="E274" s="7">
        <v>0</v>
      </c>
      <c r="F274" s="7">
        <v>0.797802132841818</v>
      </c>
      <c r="G274" s="7">
        <v>1.30412790017513</v>
      </c>
      <c r="H274" s="7">
        <v>0.153096639891352</v>
      </c>
      <c r="I274" s="7">
        <v>0.14339736620346</v>
      </c>
      <c r="J274" s="7">
        <v>2.81282213979993</v>
      </c>
      <c r="K274" s="7">
        <v>-0.35372308498397798</v>
      </c>
      <c r="L274" s="7">
        <v>0.71801907131283804</v>
      </c>
      <c r="M274" s="7">
        <v>1.08981049399237E-2</v>
      </c>
    </row>
    <row r="275" spans="1:13" x14ac:dyDescent="0.25">
      <c r="A275" s="7" t="str">
        <f t="shared" si="4"/>
        <v>5:27</v>
      </c>
      <c r="B275" s="7">
        <v>272</v>
      </c>
      <c r="C275" s="7">
        <v>27</v>
      </c>
      <c r="D275" s="7">
        <v>5</v>
      </c>
      <c r="E275" s="7">
        <v>0</v>
      </c>
      <c r="F275" s="7">
        <v>7.1934118250828905E-2</v>
      </c>
      <c r="G275" s="7">
        <v>0.17792557125452299</v>
      </c>
      <c r="H275" s="7">
        <v>-0.23157131615646001</v>
      </c>
      <c r="I275" s="7">
        <v>-0.14796134421476201</v>
      </c>
      <c r="J275" s="7">
        <v>3.6928519771523498E-2</v>
      </c>
      <c r="K275" s="7">
        <v>0.42516218764406</v>
      </c>
      <c r="L275" s="7">
        <v>-0.23735185768089101</v>
      </c>
      <c r="M275" s="7">
        <v>1.0449792361807901E-2</v>
      </c>
    </row>
    <row r="276" spans="1:13" x14ac:dyDescent="0.25">
      <c r="A276" s="7" t="str">
        <f t="shared" si="4"/>
        <v>5:34</v>
      </c>
      <c r="B276" s="7">
        <v>273</v>
      </c>
      <c r="C276" s="7">
        <v>34</v>
      </c>
      <c r="D276" s="7">
        <v>5</v>
      </c>
      <c r="E276" s="7">
        <v>0</v>
      </c>
      <c r="F276" s="7">
        <v>1.6871350593794301</v>
      </c>
      <c r="G276" s="7">
        <v>-0.247698638344441</v>
      </c>
      <c r="H276" s="7">
        <v>1.50300135288575</v>
      </c>
      <c r="I276" s="7">
        <v>1.27085153143102</v>
      </c>
      <c r="J276" s="7">
        <v>-0.57355901799607001</v>
      </c>
      <c r="K276" s="7">
        <v>-0.11016751454609799</v>
      </c>
      <c r="L276" s="7">
        <v>1.9797516814901199</v>
      </c>
      <c r="M276" s="7">
        <v>1.2175088513680699E-2</v>
      </c>
    </row>
    <row r="277" spans="1:13" x14ac:dyDescent="0.25">
      <c r="A277" s="7" t="str">
        <f t="shared" si="4"/>
        <v>5:8</v>
      </c>
      <c r="B277" s="7">
        <v>274</v>
      </c>
      <c r="C277" s="7">
        <v>8</v>
      </c>
      <c r="D277" s="7">
        <v>5</v>
      </c>
      <c r="E277" s="7">
        <v>0</v>
      </c>
      <c r="F277" s="7">
        <v>0.35392675837444398</v>
      </c>
      <c r="G277" s="7">
        <v>0.83153080857749895</v>
      </c>
      <c r="H277" s="7">
        <v>-0.49899610783128101</v>
      </c>
      <c r="I277" s="7">
        <v>-1.3936013252074801E-2</v>
      </c>
      <c r="J277" s="7">
        <v>-0.25051318768736103</v>
      </c>
      <c r="K277" s="7">
        <v>0.29657570157920898</v>
      </c>
      <c r="L277" s="7">
        <v>0.12481031072717</v>
      </c>
      <c r="M277" s="7">
        <v>1.05931487626782E-2</v>
      </c>
    </row>
    <row r="278" spans="1:13" x14ac:dyDescent="0.25">
      <c r="A278" s="7" t="str">
        <f t="shared" si="4"/>
        <v>5:50</v>
      </c>
      <c r="B278" s="7">
        <v>275</v>
      </c>
      <c r="C278" s="7">
        <v>50</v>
      </c>
      <c r="D278" s="7">
        <v>5</v>
      </c>
      <c r="E278" s="7">
        <v>0</v>
      </c>
      <c r="F278" s="7">
        <v>0.59421740779332399</v>
      </c>
      <c r="G278" s="7">
        <v>1.07353866322245</v>
      </c>
      <c r="H278" s="7">
        <v>9.7865937339453604E-2</v>
      </c>
      <c r="I278" s="7">
        <v>6.9184233461478797E-2</v>
      </c>
      <c r="J278" s="7">
        <v>2.1055479261910701</v>
      </c>
      <c r="K278" s="7">
        <v>-0.52975015763090505</v>
      </c>
      <c r="L278" s="7">
        <v>0.44528614767290198</v>
      </c>
      <c r="M278" s="7">
        <v>1.07261104714184E-2</v>
      </c>
    </row>
    <row r="279" spans="1:13" x14ac:dyDescent="0.25">
      <c r="A279" s="7" t="str">
        <f t="shared" si="4"/>
        <v>5:4</v>
      </c>
      <c r="B279" s="7">
        <v>276</v>
      </c>
      <c r="C279" s="7">
        <v>4</v>
      </c>
      <c r="D279" s="7">
        <v>5</v>
      </c>
      <c r="E279" s="7">
        <v>0</v>
      </c>
      <c r="F279" s="7">
        <v>-0.94840141143225598</v>
      </c>
      <c r="G279" s="7">
        <v>-0.749555829427348</v>
      </c>
      <c r="H279" s="7">
        <v>1.0167394952845299</v>
      </c>
      <c r="I279" s="7">
        <v>-0.50440189889018805</v>
      </c>
      <c r="J279" s="7">
        <v>0.57292917768347895</v>
      </c>
      <c r="K279" s="7">
        <v>0.48969138571674498</v>
      </c>
      <c r="L279" s="7">
        <v>-0.91228509328368501</v>
      </c>
      <c r="M279" s="7">
        <v>1.08414482344529E-2</v>
      </c>
    </row>
    <row r="280" spans="1:13" x14ac:dyDescent="0.25">
      <c r="A280" s="7" t="str">
        <f t="shared" si="4"/>
        <v>5:24</v>
      </c>
      <c r="B280" s="7">
        <v>277</v>
      </c>
      <c r="C280" s="7">
        <v>24</v>
      </c>
      <c r="D280" s="7">
        <v>5</v>
      </c>
      <c r="E280" s="7">
        <v>0</v>
      </c>
      <c r="F280" s="7">
        <v>0.708415324269144</v>
      </c>
      <c r="G280" s="7">
        <v>-1.2885879956189199</v>
      </c>
      <c r="H280" s="7">
        <v>-1.40959397517802</v>
      </c>
      <c r="I280" s="7">
        <v>-0.108437454459484</v>
      </c>
      <c r="J280" s="7">
        <v>0.41968561063440002</v>
      </c>
      <c r="K280" s="7">
        <v>0.116424304486222</v>
      </c>
      <c r="L280" s="7">
        <v>0.62036046226225405</v>
      </c>
      <c r="M280" s="7">
        <v>1.1223189317232899E-2</v>
      </c>
    </row>
    <row r="281" spans="1:13" x14ac:dyDescent="0.25">
      <c r="A281" s="7" t="str">
        <f t="shared" si="4"/>
        <v>5:42</v>
      </c>
      <c r="B281" s="7">
        <v>278</v>
      </c>
      <c r="C281" s="7">
        <v>42</v>
      </c>
      <c r="D281" s="7">
        <v>5</v>
      </c>
      <c r="E281" s="7">
        <v>0</v>
      </c>
      <c r="F281" s="7">
        <v>-1.0344603925946301</v>
      </c>
      <c r="G281" s="7">
        <v>-0.77117523239896701</v>
      </c>
      <c r="H281" s="7">
        <v>-0.34397968307574101</v>
      </c>
      <c r="I281" s="7">
        <v>-0.52452082847437698</v>
      </c>
      <c r="J281" s="7">
        <v>-3.5526457826798001</v>
      </c>
      <c r="K281" s="7">
        <v>5.9290429324771299E-2</v>
      </c>
      <c r="L281" s="7">
        <v>-0.92061512133265899</v>
      </c>
      <c r="M281" s="7">
        <v>1.08372762513212E-2</v>
      </c>
    </row>
    <row r="282" spans="1:13" x14ac:dyDescent="0.25">
      <c r="A282" s="7" t="str">
        <f t="shared" si="4"/>
        <v>5:40</v>
      </c>
      <c r="B282" s="7">
        <v>279</v>
      </c>
      <c r="C282" s="7">
        <v>40</v>
      </c>
      <c r="D282" s="7">
        <v>5</v>
      </c>
      <c r="E282" s="7">
        <v>0</v>
      </c>
      <c r="F282" s="7">
        <v>-0.86837268071795903</v>
      </c>
      <c r="G282" s="7">
        <v>0.69650574771885598</v>
      </c>
      <c r="H282" s="7">
        <v>-0.85323993191724601</v>
      </c>
      <c r="I282" s="7">
        <v>-0.86560851286221197</v>
      </c>
      <c r="J282" s="7">
        <v>0.262367437044774</v>
      </c>
      <c r="K282" s="7">
        <v>0.68705843428158897</v>
      </c>
      <c r="L282" s="7">
        <v>-0.86260413834698801</v>
      </c>
      <c r="M282" s="7">
        <v>1.0944946121088499E-2</v>
      </c>
    </row>
    <row r="283" spans="1:13" x14ac:dyDescent="0.25">
      <c r="A283" s="7" t="str">
        <f t="shared" si="4"/>
        <v>5:16</v>
      </c>
      <c r="B283" s="7">
        <v>280</v>
      </c>
      <c r="C283" s="7">
        <v>16</v>
      </c>
      <c r="D283" s="7">
        <v>5</v>
      </c>
      <c r="E283" s="7">
        <v>0</v>
      </c>
      <c r="F283" s="7">
        <v>-0.10888951263306799</v>
      </c>
      <c r="G283" s="7">
        <v>0.37995246385666298</v>
      </c>
      <c r="H283" s="7">
        <v>-0.105752950686758</v>
      </c>
      <c r="I283" s="7">
        <v>3.3891126989955399E-3</v>
      </c>
      <c r="J283" s="7">
        <v>-2.5943775202784199E-3</v>
      </c>
      <c r="K283" s="7">
        <v>-8.2949564987975802E-2</v>
      </c>
      <c r="L283" s="7">
        <v>-0.43852320326300198</v>
      </c>
      <c r="M283" s="7">
        <v>1.04142893292655E-2</v>
      </c>
    </row>
    <row r="284" spans="1:13" x14ac:dyDescent="0.25">
      <c r="A284" s="7" t="str">
        <f t="shared" si="4"/>
        <v>5:19</v>
      </c>
      <c r="B284" s="7">
        <v>281</v>
      </c>
      <c r="C284" s="7">
        <v>19</v>
      </c>
      <c r="D284" s="7">
        <v>5</v>
      </c>
      <c r="E284" s="7">
        <v>0</v>
      </c>
      <c r="F284" s="7">
        <v>1.01748717865385</v>
      </c>
      <c r="G284" s="7">
        <v>0.40213158871412202</v>
      </c>
      <c r="H284" s="7">
        <v>0.35681956142390198</v>
      </c>
      <c r="I284" s="7">
        <v>-1.9095560602812001</v>
      </c>
      <c r="J284" s="7">
        <v>-0.16944608083101001</v>
      </c>
      <c r="K284" s="7">
        <v>1.46861913446084E-2</v>
      </c>
      <c r="L284" s="7">
        <v>1.0292533805350801</v>
      </c>
      <c r="M284" s="7">
        <v>1.07359086850228E-2</v>
      </c>
    </row>
    <row r="285" spans="1:13" x14ac:dyDescent="0.25">
      <c r="A285" s="7" t="str">
        <f t="shared" si="4"/>
        <v>5:38</v>
      </c>
      <c r="B285" s="7">
        <v>282</v>
      </c>
      <c r="C285" s="7">
        <v>38</v>
      </c>
      <c r="D285" s="7">
        <v>5</v>
      </c>
      <c r="E285" s="7">
        <v>0</v>
      </c>
      <c r="F285" s="7">
        <v>-1.6536767352159899E-2</v>
      </c>
      <c r="G285" s="7">
        <v>0.38177095236442299</v>
      </c>
      <c r="H285" s="7">
        <v>-6.7826170316244605E-2</v>
      </c>
      <c r="I285" s="7">
        <v>-0.153455164764466</v>
      </c>
      <c r="J285" s="7">
        <v>-1.6274714635507701E-2</v>
      </c>
      <c r="K285" s="7">
        <v>0.24090059343770701</v>
      </c>
      <c r="L285" s="7">
        <v>-0.33851649100749598</v>
      </c>
      <c r="M285" s="7">
        <v>1.04108441780391E-2</v>
      </c>
    </row>
    <row r="286" spans="1:13" x14ac:dyDescent="0.25">
      <c r="A286" s="7" t="str">
        <f t="shared" si="4"/>
        <v>5:22</v>
      </c>
      <c r="B286" s="7">
        <v>283</v>
      </c>
      <c r="C286" s="7">
        <v>22</v>
      </c>
      <c r="D286" s="7">
        <v>5</v>
      </c>
      <c r="E286" s="7">
        <v>0</v>
      </c>
      <c r="F286" s="7">
        <v>1.1327361266901499</v>
      </c>
      <c r="G286" s="7">
        <v>-2.2662637032016</v>
      </c>
      <c r="H286" s="7">
        <v>-2.1949424115806702</v>
      </c>
      <c r="I286" s="7">
        <v>-8.2088194721442201E-2</v>
      </c>
      <c r="J286" s="7">
        <v>0.67485700358609202</v>
      </c>
      <c r="K286" s="7">
        <v>7.4492773697931003E-2</v>
      </c>
      <c r="L286" s="7">
        <v>1.22814784097019</v>
      </c>
      <c r="M286" s="7">
        <v>1.13974222952011E-2</v>
      </c>
    </row>
    <row r="287" spans="1:13" x14ac:dyDescent="0.25">
      <c r="A287" s="7" t="str">
        <f t="shared" si="4"/>
        <v>5:46</v>
      </c>
      <c r="B287" s="7">
        <v>284</v>
      </c>
      <c r="C287" s="7">
        <v>46</v>
      </c>
      <c r="D287" s="7">
        <v>5</v>
      </c>
      <c r="E287" s="7">
        <v>0</v>
      </c>
      <c r="F287" s="7">
        <v>-0.22012149240065401</v>
      </c>
      <c r="G287" s="7">
        <v>0.15118171541174499</v>
      </c>
      <c r="H287" s="7">
        <v>-0.123056872868144</v>
      </c>
      <c r="I287" s="7">
        <v>-0.22766829750644901</v>
      </c>
      <c r="J287" s="7">
        <v>-0.72354892824436801</v>
      </c>
      <c r="K287" s="7">
        <v>-0.338118048612711</v>
      </c>
      <c r="L287" s="7">
        <v>-0.55077064778916396</v>
      </c>
      <c r="M287" s="7">
        <v>1.04888953356426E-2</v>
      </c>
    </row>
    <row r="288" spans="1:13" x14ac:dyDescent="0.25">
      <c r="A288" s="7" t="str">
        <f t="shared" si="4"/>
        <v>5:25</v>
      </c>
      <c r="B288" s="7">
        <v>285</v>
      </c>
      <c r="C288" s="7">
        <v>25</v>
      </c>
      <c r="D288" s="7">
        <v>5</v>
      </c>
      <c r="E288" s="7">
        <v>0</v>
      </c>
      <c r="F288" s="7">
        <v>0.49625492067183602</v>
      </c>
      <c r="G288" s="7">
        <v>-0.79975013632815894</v>
      </c>
      <c r="H288" s="7">
        <v>-1.01691975255911</v>
      </c>
      <c r="I288" s="7">
        <v>-0.12161208447672001</v>
      </c>
      <c r="J288" s="7">
        <v>0.292099912723215</v>
      </c>
      <c r="K288" s="7">
        <v>0.321967989510904</v>
      </c>
      <c r="L288" s="7">
        <v>0.320656505972294</v>
      </c>
      <c r="M288" s="7">
        <v>1.10206823126523E-2</v>
      </c>
    </row>
    <row r="289" spans="1:13" x14ac:dyDescent="0.25">
      <c r="A289" s="7" t="str">
        <f t="shared" si="4"/>
        <v>5:39</v>
      </c>
      <c r="B289" s="7">
        <v>286</v>
      </c>
      <c r="C289" s="7">
        <v>39</v>
      </c>
      <c r="D289" s="7">
        <v>5</v>
      </c>
      <c r="E289" s="7">
        <v>0</v>
      </c>
      <c r="F289" s="7">
        <v>-0.44245472403505898</v>
      </c>
      <c r="G289" s="7">
        <v>0.53913835004163901</v>
      </c>
      <c r="H289" s="7">
        <v>-0.46053305111674497</v>
      </c>
      <c r="I289" s="7">
        <v>-0.50953183881333897</v>
      </c>
      <c r="J289" s="7">
        <v>0.123046361204633</v>
      </c>
      <c r="K289" s="7">
        <v>-0.43741290150739998</v>
      </c>
      <c r="L289" s="7">
        <v>-0.71323003454776301</v>
      </c>
      <c r="M289" s="7">
        <v>1.04879996906788E-2</v>
      </c>
    </row>
    <row r="290" spans="1:13" x14ac:dyDescent="0.25">
      <c r="A290" s="7" t="str">
        <f t="shared" si="4"/>
        <v>5:43</v>
      </c>
      <c r="B290" s="7">
        <v>287</v>
      </c>
      <c r="C290" s="7">
        <v>43</v>
      </c>
      <c r="D290" s="7">
        <v>5</v>
      </c>
      <c r="E290" s="7">
        <v>0</v>
      </c>
      <c r="F290" s="7">
        <v>-0.83087566754613895</v>
      </c>
      <c r="G290" s="7">
        <v>-0.54058599544628905</v>
      </c>
      <c r="H290" s="7">
        <v>-0.28874898052384201</v>
      </c>
      <c r="I290" s="7">
        <v>-0.45030769573239499</v>
      </c>
      <c r="J290" s="7">
        <v>-2.84537156907095</v>
      </c>
      <c r="K290" s="7">
        <v>0.24398955918679099</v>
      </c>
      <c r="L290" s="7">
        <v>-0.88955870259772496</v>
      </c>
      <c r="M290" s="7">
        <v>1.0753421211549799E-2</v>
      </c>
    </row>
    <row r="291" spans="1:13" x14ac:dyDescent="0.25">
      <c r="A291" s="7" t="str">
        <f t="shared" si="4"/>
        <v>5:20</v>
      </c>
      <c r="B291" s="7">
        <v>288</v>
      </c>
      <c r="C291" s="7">
        <v>20</v>
      </c>
      <c r="D291" s="7">
        <v>5</v>
      </c>
      <c r="E291" s="7">
        <v>0</v>
      </c>
      <c r="F291" s="7">
        <v>1.3896068384583999</v>
      </c>
      <c r="G291" s="7">
        <v>0.40945887847478901</v>
      </c>
      <c r="H291" s="7">
        <v>0.50963906414717697</v>
      </c>
      <c r="I291" s="7">
        <v>-2.5415333663641602</v>
      </c>
      <c r="J291" s="7">
        <v>-0.224568669529877</v>
      </c>
      <c r="K291" s="7">
        <v>0.55194240611491097</v>
      </c>
      <c r="L291" s="7">
        <v>1.54753305373873</v>
      </c>
      <c r="M291" s="7">
        <v>1.1693459824873201E-2</v>
      </c>
    </row>
    <row r="292" spans="1:13" x14ac:dyDescent="0.25">
      <c r="A292" s="7" t="str">
        <f t="shared" si="4"/>
        <v>5:48</v>
      </c>
      <c r="B292" s="7">
        <v>289</v>
      </c>
      <c r="C292" s="7">
        <v>48</v>
      </c>
      <c r="D292" s="7">
        <v>5</v>
      </c>
      <c r="E292" s="7">
        <v>0</v>
      </c>
      <c r="F292" s="7">
        <v>0.18704795769633301</v>
      </c>
      <c r="G292" s="7">
        <v>0.61236018931710001</v>
      </c>
      <c r="H292" s="7">
        <v>-1.25954677643453E-2</v>
      </c>
      <c r="I292" s="7">
        <v>-7.9242032022485295E-2</v>
      </c>
      <c r="J292" s="7">
        <v>0.690999498973349</v>
      </c>
      <c r="K292" s="7">
        <v>0.16205258302257999</v>
      </c>
      <c r="L292" s="7">
        <v>-9.1906134711010098E-2</v>
      </c>
      <c r="M292" s="7">
        <v>1.0467887938008499E-2</v>
      </c>
    </row>
    <row r="293" spans="1:13" x14ac:dyDescent="0.25">
      <c r="A293" s="7" t="str">
        <f t="shared" si="4"/>
        <v>5:1</v>
      </c>
      <c r="B293" s="7">
        <v>290</v>
      </c>
      <c r="C293" s="7">
        <v>1</v>
      </c>
      <c r="D293" s="7">
        <v>5</v>
      </c>
      <c r="E293" s="7">
        <v>0</v>
      </c>
      <c r="F293" s="7">
        <v>-1.5995654963356001</v>
      </c>
      <c r="G293" s="7">
        <v>-1.5400991484297699</v>
      </c>
      <c r="H293" s="7">
        <v>1.77460729684244</v>
      </c>
      <c r="I293" s="7">
        <v>-0.74963484170924499</v>
      </c>
      <c r="J293" s="7">
        <v>0.98465036036889797</v>
      </c>
      <c r="K293" s="7">
        <v>0.15927981757697299</v>
      </c>
      <c r="L293" s="7">
        <v>-0.97165535837436301</v>
      </c>
      <c r="M293" s="7">
        <v>1.1896708742504E-2</v>
      </c>
    </row>
    <row r="294" spans="1:13" x14ac:dyDescent="0.25">
      <c r="A294" s="7" t="str">
        <f t="shared" si="4"/>
        <v>5:49</v>
      </c>
      <c r="B294" s="7">
        <v>291</v>
      </c>
      <c r="C294" s="7">
        <v>49</v>
      </c>
      <c r="D294" s="7">
        <v>5</v>
      </c>
      <c r="E294" s="7">
        <v>0</v>
      </c>
      <c r="F294" s="7">
        <v>0.39063268274482799</v>
      </c>
      <c r="G294" s="7">
        <v>0.84294942626977898</v>
      </c>
      <c r="H294" s="7">
        <v>4.2635234787554099E-2</v>
      </c>
      <c r="I294" s="7">
        <v>-5.0288992805032498E-3</v>
      </c>
      <c r="J294" s="7">
        <v>1.39827371258221</v>
      </c>
      <c r="K294" s="7">
        <v>-0.28086516620908403</v>
      </c>
      <c r="L294" s="7">
        <v>0.173393516900475</v>
      </c>
      <c r="M294" s="7">
        <v>1.06004412318405E-2</v>
      </c>
    </row>
    <row r="295" spans="1:13" x14ac:dyDescent="0.25">
      <c r="A295" s="7" t="str">
        <f t="shared" si="4"/>
        <v>5:3</v>
      </c>
      <c r="B295" s="7">
        <v>292</v>
      </c>
      <c r="C295" s="7">
        <v>3</v>
      </c>
      <c r="D295" s="7">
        <v>5</v>
      </c>
      <c r="E295" s="7">
        <v>0</v>
      </c>
      <c r="F295" s="7">
        <v>-1.27398345022113</v>
      </c>
      <c r="G295" s="7">
        <v>-1.1448274844817501</v>
      </c>
      <c r="H295" s="7">
        <v>1.39567339180048</v>
      </c>
      <c r="I295" s="7">
        <v>-0.62701836892028195</v>
      </c>
      <c r="J295" s="7">
        <v>0.77878976671025701</v>
      </c>
      <c r="K295" s="7">
        <v>-0.19235509956969399</v>
      </c>
      <c r="L295" s="7">
        <v>-0.942894527091652</v>
      </c>
      <c r="M295" s="7">
        <v>1.10887740868883E-2</v>
      </c>
    </row>
    <row r="296" spans="1:13" x14ac:dyDescent="0.25">
      <c r="A296" s="7" t="str">
        <f t="shared" si="4"/>
        <v>5:14</v>
      </c>
      <c r="B296" s="7">
        <v>293</v>
      </c>
      <c r="C296" s="7">
        <v>14</v>
      </c>
      <c r="D296" s="7">
        <v>5</v>
      </c>
      <c r="E296" s="7">
        <v>0</v>
      </c>
      <c r="F296" s="7">
        <v>-0.868255954249052</v>
      </c>
      <c r="G296" s="7">
        <v>0.36500002099145901</v>
      </c>
      <c r="H296" s="7">
        <v>-0.417604256939829</v>
      </c>
      <c r="I296" s="7">
        <v>1.2930343799077599</v>
      </c>
      <c r="J296" s="7">
        <v>0.109891600927904</v>
      </c>
      <c r="K296" s="7">
        <v>0.73146704400918205</v>
      </c>
      <c r="L296" s="7">
        <v>-0.87155878081558302</v>
      </c>
      <c r="M296" s="7">
        <v>1.07094064177607E-2</v>
      </c>
    </row>
    <row r="297" spans="1:13" x14ac:dyDescent="0.25">
      <c r="A297" s="7" t="str">
        <f t="shared" si="4"/>
        <v>5:12</v>
      </c>
      <c r="B297" s="7">
        <v>294</v>
      </c>
      <c r="C297" s="7">
        <v>12</v>
      </c>
      <c r="D297" s="7">
        <v>5</v>
      </c>
      <c r="E297" s="7">
        <v>0</v>
      </c>
      <c r="F297" s="7">
        <v>-1.63449778908295</v>
      </c>
      <c r="G297" s="7">
        <v>0.34991219694711301</v>
      </c>
      <c r="H297" s="7">
        <v>-0.73227910165668697</v>
      </c>
      <c r="I297" s="7">
        <v>2.5943562472897099</v>
      </c>
      <c r="J297" s="7">
        <v>0.22339604067612501</v>
      </c>
      <c r="K297" s="7">
        <v>0.237037110712533</v>
      </c>
      <c r="L297" s="7">
        <v>-0.93689491055499696</v>
      </c>
      <c r="M297" s="7">
        <v>1.2579372911255601E-2</v>
      </c>
    </row>
    <row r="298" spans="1:13" x14ac:dyDescent="0.25">
      <c r="A298" s="7" t="str">
        <f t="shared" si="4"/>
        <v>5:30</v>
      </c>
      <c r="B298" s="7">
        <v>295</v>
      </c>
      <c r="C298" s="7">
        <v>30</v>
      </c>
      <c r="D298" s="7">
        <v>5</v>
      </c>
      <c r="E298" s="7">
        <v>0</v>
      </c>
      <c r="F298" s="7">
        <v>-0.35238668417017799</v>
      </c>
      <c r="G298" s="7">
        <v>1.1556012788372001</v>
      </c>
      <c r="H298" s="7">
        <v>0.55377712024619297</v>
      </c>
      <c r="I298" s="7">
        <v>-0.17431060395280401</v>
      </c>
      <c r="J298" s="7">
        <v>-0.218242873180168</v>
      </c>
      <c r="K298" s="7">
        <v>2.4843303925919099E-2</v>
      </c>
      <c r="L298" s="7">
        <v>-0.63980297529353403</v>
      </c>
      <c r="M298" s="7">
        <v>1.0866708672808E-2</v>
      </c>
    </row>
    <row r="299" spans="1:13" x14ac:dyDescent="0.25">
      <c r="A299" s="7" t="str">
        <f t="shared" si="4"/>
        <v>5:6</v>
      </c>
      <c r="B299" s="7">
        <v>296</v>
      </c>
      <c r="C299" s="7">
        <v>6</v>
      </c>
      <c r="D299" s="7">
        <v>5</v>
      </c>
      <c r="E299" s="7">
        <v>0</v>
      </c>
      <c r="F299" s="7">
        <v>-0.297237326528905</v>
      </c>
      <c r="G299" s="7">
        <v>4.0987489575075101E-2</v>
      </c>
      <c r="H299" s="7">
        <v>0.25887169372662699</v>
      </c>
      <c r="I299" s="7">
        <v>-0.259168956071132</v>
      </c>
      <c r="J299" s="7">
        <v>0.16120799499805899</v>
      </c>
      <c r="K299" s="7">
        <v>-0.85822845662728298</v>
      </c>
      <c r="L299" s="7">
        <v>-0.61962408449870998</v>
      </c>
      <c r="M299" s="7">
        <v>1.05556894792546E-2</v>
      </c>
    </row>
    <row r="300" spans="1:13" x14ac:dyDescent="0.25">
      <c r="A300" s="7" t="str">
        <f t="shared" si="4"/>
        <v>5:41</v>
      </c>
      <c r="B300" s="7">
        <v>297</v>
      </c>
      <c r="C300" s="7">
        <v>41</v>
      </c>
      <c r="D300" s="7">
        <v>5</v>
      </c>
      <c r="E300" s="7">
        <v>0</v>
      </c>
      <c r="F300" s="7">
        <v>-1.29429063740085</v>
      </c>
      <c r="G300" s="7">
        <v>0.85387314539607195</v>
      </c>
      <c r="H300" s="7">
        <v>-1.24594681271774</v>
      </c>
      <c r="I300" s="7">
        <v>-1.2216851869110801</v>
      </c>
      <c r="J300" s="7">
        <v>0.40168851288491397</v>
      </c>
      <c r="K300" s="7">
        <v>-0.545914868185429</v>
      </c>
      <c r="L300" s="7">
        <v>-0.89435211546380999</v>
      </c>
      <c r="M300" s="7">
        <v>1.16395947119853E-2</v>
      </c>
    </row>
    <row r="301" spans="1:13" x14ac:dyDescent="0.25">
      <c r="A301" s="7" t="str">
        <f t="shared" si="4"/>
        <v>5:35</v>
      </c>
      <c r="B301" s="7">
        <v>298</v>
      </c>
      <c r="C301" s="7">
        <v>35</v>
      </c>
      <c r="D301" s="7">
        <v>5</v>
      </c>
      <c r="E301" s="7">
        <v>0</v>
      </c>
      <c r="F301" s="7">
        <v>1.26121710269653</v>
      </c>
      <c r="G301" s="7">
        <v>-9.0331240667225199E-2</v>
      </c>
      <c r="H301" s="7">
        <v>1.1102944720852499</v>
      </c>
      <c r="I301" s="7">
        <v>0.91477485738215003</v>
      </c>
      <c r="J301" s="7">
        <v>-0.43423794215592998</v>
      </c>
      <c r="K301" s="7">
        <v>-0.25883859337445297</v>
      </c>
      <c r="L301" s="7">
        <v>1.3751239414613301</v>
      </c>
      <c r="M301" s="7">
        <v>1.0952959113696301E-2</v>
      </c>
    </row>
    <row r="302" spans="1:13" x14ac:dyDescent="0.25">
      <c r="A302" s="7" t="str">
        <f t="shared" si="4"/>
        <v>5:47</v>
      </c>
      <c r="B302" s="7">
        <v>299</v>
      </c>
      <c r="C302" s="7">
        <v>47</v>
      </c>
      <c r="D302" s="7">
        <v>5</v>
      </c>
      <c r="E302" s="7">
        <v>0</v>
      </c>
      <c r="F302" s="7">
        <v>-1.6536767352159899E-2</v>
      </c>
      <c r="G302" s="7">
        <v>0.38177095236442299</v>
      </c>
      <c r="H302" s="7">
        <v>-6.7826170316244605E-2</v>
      </c>
      <c r="I302" s="7">
        <v>-0.153455164764466</v>
      </c>
      <c r="J302" s="7">
        <v>-1.6274714635507701E-2</v>
      </c>
      <c r="K302" s="7">
        <v>0.24090059343770701</v>
      </c>
      <c r="L302" s="7">
        <v>-0.33851649100749598</v>
      </c>
      <c r="M302" s="7">
        <v>1.04108441780391E-2</v>
      </c>
    </row>
    <row r="303" spans="1:13" x14ac:dyDescent="0.25">
      <c r="A303" s="7" t="str">
        <f t="shared" si="4"/>
        <v>5:10</v>
      </c>
      <c r="B303" s="7">
        <v>300</v>
      </c>
      <c r="C303" s="7">
        <v>10</v>
      </c>
      <c r="D303" s="7">
        <v>5</v>
      </c>
      <c r="E303" s="7">
        <v>0</v>
      </c>
      <c r="F303" s="7">
        <v>1.0050908432777901</v>
      </c>
      <c r="G303" s="7">
        <v>1.62207412757992</v>
      </c>
      <c r="H303" s="7">
        <v>-1.25686390938918</v>
      </c>
      <c r="I303" s="7">
        <v>0.231296929566981</v>
      </c>
      <c r="J303" s="7">
        <v>-0.66223437037278099</v>
      </c>
      <c r="K303" s="7">
        <v>0.39473650038117802</v>
      </c>
      <c r="L303" s="7">
        <v>0.995215670789804</v>
      </c>
      <c r="M303" s="7">
        <v>1.1394628941557201E-2</v>
      </c>
    </row>
    <row r="304" spans="1:13" x14ac:dyDescent="0.25">
      <c r="A304" s="7" t="str">
        <f t="shared" si="4"/>
        <v>5:13</v>
      </c>
      <c r="B304" s="7">
        <v>301</v>
      </c>
      <c r="C304" s="7">
        <v>13</v>
      </c>
      <c r="D304" s="7">
        <v>5</v>
      </c>
      <c r="E304" s="7">
        <v>0</v>
      </c>
      <c r="F304" s="7">
        <v>-1.25051273403578</v>
      </c>
      <c r="G304" s="7">
        <v>0.357473124428273</v>
      </c>
      <c r="H304" s="7">
        <v>-0.57458680129206896</v>
      </c>
      <c r="I304" s="7">
        <v>1.94222773359525</v>
      </c>
      <c r="J304" s="7">
        <v>0.16651581492563899</v>
      </c>
      <c r="K304" s="7">
        <v>-0.42902868788207499</v>
      </c>
      <c r="L304" s="7">
        <v>-0.90391533039249305</v>
      </c>
      <c r="M304" s="7">
        <v>1.10602896112794E-2</v>
      </c>
    </row>
    <row r="305" spans="1:13" x14ac:dyDescent="0.25">
      <c r="A305" s="7" t="str">
        <f t="shared" si="4"/>
        <v>5:45</v>
      </c>
      <c r="B305" s="7">
        <v>302</v>
      </c>
      <c r="C305" s="7">
        <v>45</v>
      </c>
      <c r="D305" s="7">
        <v>5</v>
      </c>
      <c r="E305" s="7">
        <v>0</v>
      </c>
      <c r="F305" s="7">
        <v>-0.42370621744914899</v>
      </c>
      <c r="G305" s="7">
        <v>-7.9407521540933099E-2</v>
      </c>
      <c r="H305" s="7">
        <v>-0.178287575420043</v>
      </c>
      <c r="I305" s="7">
        <v>-0.301881430248431</v>
      </c>
      <c r="J305" s="7">
        <v>-1.43082314185322</v>
      </c>
      <c r="K305" s="7">
        <v>-0.7964397600134</v>
      </c>
      <c r="L305" s="7">
        <v>-0.71511770037308497</v>
      </c>
      <c r="M305" s="7">
        <v>1.0630380674152101E-2</v>
      </c>
    </row>
    <row r="306" spans="1:13" x14ac:dyDescent="0.25">
      <c r="A306" s="7" t="str">
        <f t="shared" si="4"/>
        <v>5:36</v>
      </c>
      <c r="B306" s="7">
        <v>303</v>
      </c>
      <c r="C306" s="7">
        <v>36</v>
      </c>
      <c r="D306" s="7">
        <v>5</v>
      </c>
      <c r="E306" s="7">
        <v>0</v>
      </c>
      <c r="F306" s="7">
        <v>0.83529914601363797</v>
      </c>
      <c r="G306" s="7">
        <v>6.7036157009990993E-2</v>
      </c>
      <c r="H306" s="7">
        <v>0.71758759128475702</v>
      </c>
      <c r="I306" s="7">
        <v>0.55869818333327803</v>
      </c>
      <c r="J306" s="7">
        <v>-0.29491686631578901</v>
      </c>
      <c r="K306" s="7">
        <v>-0.69540617799403004</v>
      </c>
      <c r="L306" s="7">
        <v>0.78284204142272495</v>
      </c>
      <c r="M306" s="7">
        <v>1.0534140131876899E-2</v>
      </c>
    </row>
    <row r="307" spans="1:13" x14ac:dyDescent="0.25">
      <c r="A307" s="7" t="str">
        <f t="shared" si="4"/>
        <v>5:29</v>
      </c>
      <c r="B307" s="7">
        <v>304</v>
      </c>
      <c r="C307" s="7">
        <v>29</v>
      </c>
      <c r="D307" s="7">
        <v>5</v>
      </c>
      <c r="E307" s="7">
        <v>0</v>
      </c>
      <c r="F307" s="7">
        <v>-0.14022628057287001</v>
      </c>
      <c r="G307" s="7">
        <v>0.66676341954643903</v>
      </c>
      <c r="H307" s="7">
        <v>0.161102897627281</v>
      </c>
      <c r="I307" s="7">
        <v>-0.161135973935568</v>
      </c>
      <c r="J307" s="7">
        <v>-9.0657175268983203E-2</v>
      </c>
      <c r="K307" s="7">
        <v>-3.5867835956383501E-2</v>
      </c>
      <c r="L307" s="7">
        <v>-0.46608366364202403</v>
      </c>
      <c r="M307" s="7">
        <v>1.0459058430555499E-2</v>
      </c>
    </row>
    <row r="308" spans="1:13" x14ac:dyDescent="0.25">
      <c r="A308" s="7" t="str">
        <f t="shared" si="4"/>
        <v>5:18</v>
      </c>
      <c r="B308" s="7">
        <v>305</v>
      </c>
      <c r="C308" s="7">
        <v>18</v>
      </c>
      <c r="D308" s="7">
        <v>5</v>
      </c>
      <c r="E308" s="7">
        <v>0</v>
      </c>
      <c r="F308" s="7">
        <v>0.64370208996196798</v>
      </c>
      <c r="G308" s="7">
        <v>0.39477150552340701</v>
      </c>
      <c r="H308" s="7">
        <v>0.20331611199779101</v>
      </c>
      <c r="I308" s="7">
        <v>-1.2747503272824301</v>
      </c>
      <c r="J308" s="7">
        <v>-0.114076789897674</v>
      </c>
      <c r="K308" s="7">
        <v>-0.42511284894650497</v>
      </c>
      <c r="L308" s="7">
        <v>0.517061742492543</v>
      </c>
      <c r="M308" s="7">
        <v>1.04742193474219E-2</v>
      </c>
    </row>
    <row r="309" spans="1:13" x14ac:dyDescent="0.25">
      <c r="A309" s="7" t="str">
        <f t="shared" si="4"/>
        <v>5:31</v>
      </c>
      <c r="B309" s="7">
        <v>306</v>
      </c>
      <c r="C309" s="7">
        <v>31</v>
      </c>
      <c r="D309" s="7">
        <v>5</v>
      </c>
      <c r="E309" s="7">
        <v>0</v>
      </c>
      <c r="F309" s="7">
        <v>-0.56454708299387701</v>
      </c>
      <c r="G309" s="7">
        <v>1.6444391271291201</v>
      </c>
      <c r="H309" s="7">
        <v>0.94645133402993398</v>
      </c>
      <c r="I309" s="7">
        <v>-0.18748523367361</v>
      </c>
      <c r="J309" s="7">
        <v>-0.34582856822067498</v>
      </c>
      <c r="K309" s="7">
        <v>0.67782174633300596</v>
      </c>
      <c r="L309" s="7">
        <v>-0.75130176840805496</v>
      </c>
      <c r="M309" s="7">
        <v>1.17299258046701E-2</v>
      </c>
    </row>
    <row r="310" spans="1:13" x14ac:dyDescent="0.25">
      <c r="A310" s="7" t="str">
        <f t="shared" si="4"/>
        <v>5:5</v>
      </c>
      <c r="B310" s="7">
        <v>307</v>
      </c>
      <c r="C310" s="7">
        <v>5</v>
      </c>
      <c r="D310" s="7">
        <v>5</v>
      </c>
      <c r="E310" s="7">
        <v>0</v>
      </c>
      <c r="F310" s="7">
        <v>-0.62281936531778204</v>
      </c>
      <c r="G310" s="7">
        <v>-0.35428416547933</v>
      </c>
      <c r="H310" s="7">
        <v>0.63780559024257499</v>
      </c>
      <c r="I310" s="7">
        <v>-0.38178542610122501</v>
      </c>
      <c r="J310" s="7">
        <v>0.367068584024837</v>
      </c>
      <c r="K310" s="7">
        <v>-0.26228127834500597</v>
      </c>
      <c r="L310" s="7">
        <v>-0.82547834905443496</v>
      </c>
      <c r="M310" s="7">
        <v>1.0755388457524001E-2</v>
      </c>
    </row>
    <row r="311" spans="1:13" x14ac:dyDescent="0.25">
      <c r="A311" s="7" t="str">
        <f t="shared" si="4"/>
        <v>5:33</v>
      </c>
      <c r="B311" s="7">
        <v>308</v>
      </c>
      <c r="C311" s="7">
        <v>33</v>
      </c>
      <c r="D311" s="7">
        <v>5</v>
      </c>
      <c r="E311" s="7">
        <v>0</v>
      </c>
      <c r="F311" s="7">
        <v>2.11305301606233</v>
      </c>
      <c r="G311" s="7">
        <v>-0.40506603602165703</v>
      </c>
      <c r="H311" s="7">
        <v>1.8957082336862601</v>
      </c>
      <c r="I311" s="7">
        <v>1.6269282054798899</v>
      </c>
      <c r="J311" s="7">
        <v>-0.71288009383621198</v>
      </c>
      <c r="K311" s="7">
        <v>-0.19840448948793399</v>
      </c>
      <c r="L311" s="7">
        <v>2.5924086989306798</v>
      </c>
      <c r="M311" s="7">
        <v>1.36812882302269E-2</v>
      </c>
    </row>
    <row r="312" spans="1:13" x14ac:dyDescent="0.25">
      <c r="A312" s="7" t="str">
        <f t="shared" si="4"/>
        <v>5:28</v>
      </c>
      <c r="B312" s="7">
        <v>309</v>
      </c>
      <c r="C312" s="7">
        <v>28</v>
      </c>
      <c r="D312" s="7">
        <v>5</v>
      </c>
      <c r="E312" s="7">
        <v>0</v>
      </c>
      <c r="F312" s="7">
        <v>-1.6537516808775899E-2</v>
      </c>
      <c r="G312" s="7">
        <v>0.38177267918413899</v>
      </c>
      <c r="H312" s="7">
        <v>-6.7824783194571095E-2</v>
      </c>
      <c r="I312" s="7">
        <v>-0.15345521130384601</v>
      </c>
      <c r="J312" s="7">
        <v>-1.6275165331979698E-2</v>
      </c>
      <c r="K312" s="7">
        <v>0.24149807537030599</v>
      </c>
      <c r="L312" s="7">
        <v>-0.33851731537377799</v>
      </c>
      <c r="M312" s="7">
        <v>1.0410844089164499E-2</v>
      </c>
    </row>
    <row r="313" spans="1:13" x14ac:dyDescent="0.25">
      <c r="A313" s="7" t="str">
        <f t="shared" si="4"/>
        <v>5:15</v>
      </c>
      <c r="B313" s="7">
        <v>310</v>
      </c>
      <c r="C313" s="7">
        <v>15</v>
      </c>
      <c r="D313" s="7">
        <v>5</v>
      </c>
      <c r="E313" s="7">
        <v>0</v>
      </c>
      <c r="F313" s="7">
        <v>-0.48772116508545799</v>
      </c>
      <c r="G313" s="7">
        <v>0.37249301038546201</v>
      </c>
      <c r="H313" s="7">
        <v>-0.26132888766901302</v>
      </c>
      <c r="I313" s="7">
        <v>0.64676551291812401</v>
      </c>
      <c r="J313" s="7">
        <v>5.3522467731093502E-2</v>
      </c>
      <c r="K313" s="7">
        <v>-0.38117089259521902</v>
      </c>
      <c r="L313" s="7">
        <v>-0.74354850848212095</v>
      </c>
      <c r="M313" s="7">
        <v>1.0480650888006799E-2</v>
      </c>
    </row>
    <row r="314" spans="1:13" x14ac:dyDescent="0.25">
      <c r="A314" s="7" t="str">
        <f t="shared" si="4"/>
        <v>5:21</v>
      </c>
      <c r="B314" s="7">
        <v>311</v>
      </c>
      <c r="C314" s="7">
        <v>21</v>
      </c>
      <c r="D314" s="7">
        <v>5</v>
      </c>
      <c r="E314" s="7">
        <v>0</v>
      </c>
      <c r="F314" s="7">
        <v>1.3448965255138501</v>
      </c>
      <c r="G314" s="7">
        <v>-2.75510155149352</v>
      </c>
      <c r="H314" s="7">
        <v>-2.5876166253644199</v>
      </c>
      <c r="I314" s="7">
        <v>-6.8913565000635696E-2</v>
      </c>
      <c r="J314" s="7">
        <v>0.802442698626599</v>
      </c>
      <c r="K314" s="7">
        <v>9.6188731496872099E-2</v>
      </c>
      <c r="L314" s="7">
        <v>1.5338063003062801</v>
      </c>
      <c r="M314" s="7">
        <v>1.27775101714089E-2</v>
      </c>
    </row>
    <row r="315" spans="1:13" x14ac:dyDescent="0.25">
      <c r="A315" s="7" t="str">
        <f t="shared" si="4"/>
        <v>6:32</v>
      </c>
      <c r="B315" s="7">
        <v>312</v>
      </c>
      <c r="C315" s="7">
        <v>32</v>
      </c>
      <c r="D315" s="7">
        <v>6</v>
      </c>
      <c r="E315" s="7">
        <v>0</v>
      </c>
      <c r="F315" s="7">
        <v>2.6308474272159801</v>
      </c>
      <c r="G315" s="7">
        <v>4.14107399447559E-2</v>
      </c>
      <c r="H315" s="7">
        <v>1.9895704271419501</v>
      </c>
      <c r="I315" s="7">
        <v>-1.3878114203982399</v>
      </c>
      <c r="J315" s="7">
        <v>1.9622996285001799</v>
      </c>
      <c r="K315" s="7">
        <v>-7.3191927364128301E-2</v>
      </c>
      <c r="L315" s="7">
        <v>-1.2665736750574701</v>
      </c>
      <c r="M315" s="7">
        <v>6.3830956436970496E-2</v>
      </c>
    </row>
    <row r="316" spans="1:13" x14ac:dyDescent="0.25">
      <c r="A316" s="7" t="str">
        <f t="shared" si="4"/>
        <v>6:23</v>
      </c>
      <c r="B316" s="7">
        <v>313</v>
      </c>
      <c r="C316" s="7">
        <v>23</v>
      </c>
      <c r="D316" s="7">
        <v>6</v>
      </c>
      <c r="E316" s="7">
        <v>0</v>
      </c>
      <c r="F316" s="7">
        <v>1.10139334324426</v>
      </c>
      <c r="G316" s="7">
        <v>1.0439673243829899</v>
      </c>
      <c r="H316" s="7">
        <v>0.40996498139089599</v>
      </c>
      <c r="I316" s="7">
        <v>0.72429721622917198</v>
      </c>
      <c r="J316" s="7">
        <v>-2.1372508020725101</v>
      </c>
      <c r="K316" s="7">
        <v>-1.3788242497148799</v>
      </c>
      <c r="L316" s="7">
        <v>-0.87164608954830602</v>
      </c>
      <c r="M316" s="7">
        <v>5.1293582373365898E-2</v>
      </c>
    </row>
    <row r="317" spans="1:13" x14ac:dyDescent="0.25">
      <c r="A317" s="7" t="str">
        <f t="shared" si="4"/>
        <v>6:44</v>
      </c>
      <c r="B317" s="7">
        <v>314</v>
      </c>
      <c r="C317" s="7">
        <v>44</v>
      </c>
      <c r="D317" s="7">
        <v>6</v>
      </c>
      <c r="E317" s="7">
        <v>0</v>
      </c>
      <c r="F317" s="7">
        <v>-0.62786755194738197</v>
      </c>
      <c r="G317" s="7">
        <v>-2.4268447160583798E-2</v>
      </c>
      <c r="H317" s="7">
        <v>-0.30790761617944101</v>
      </c>
      <c r="I317" s="7">
        <v>-2.05278920264041</v>
      </c>
      <c r="J317" s="7">
        <v>-0.74395758871974704</v>
      </c>
      <c r="K317" s="7">
        <v>0.11053016432174501</v>
      </c>
      <c r="L317" s="7">
        <v>0.48593741831973902</v>
      </c>
      <c r="M317" s="7">
        <v>4.84803335812816E-2</v>
      </c>
    </row>
    <row r="318" spans="1:13" x14ac:dyDescent="0.25">
      <c r="A318" s="7" t="str">
        <f t="shared" si="4"/>
        <v>6:26</v>
      </c>
      <c r="B318" s="7">
        <v>315</v>
      </c>
      <c r="C318" s="7">
        <v>26</v>
      </c>
      <c r="D318" s="7">
        <v>6</v>
      </c>
      <c r="E318" s="7">
        <v>0</v>
      </c>
      <c r="F318" s="7">
        <v>0.317618040952034</v>
      </c>
      <c r="G318" s="7">
        <v>0.15735306735356899</v>
      </c>
      <c r="H318" s="7">
        <v>-8.0418258279337795E-2</v>
      </c>
      <c r="I318" s="7">
        <v>0.26117592938169898</v>
      </c>
      <c r="J318" s="7">
        <v>-0.64184878041799298</v>
      </c>
      <c r="K318" s="7">
        <v>-0.31610789860326</v>
      </c>
      <c r="L318" s="7">
        <v>-0.68325608743157795</v>
      </c>
      <c r="M318" s="7">
        <v>4.8969036931064601E-2</v>
      </c>
    </row>
    <row r="319" spans="1:13" x14ac:dyDescent="0.25">
      <c r="A319" s="7" t="str">
        <f t="shared" si="4"/>
        <v>6:9</v>
      </c>
      <c r="B319" s="7">
        <v>316</v>
      </c>
      <c r="C319" s="7">
        <v>9</v>
      </c>
      <c r="D319" s="7">
        <v>6</v>
      </c>
      <c r="E319" s="7">
        <v>0</v>
      </c>
      <c r="F319" s="7">
        <v>0.63309212914245205</v>
      </c>
      <c r="G319" s="7">
        <v>-1.39598296535644</v>
      </c>
      <c r="H319" s="7">
        <v>-0.65971310183491105</v>
      </c>
      <c r="I319" s="7">
        <v>-9.3791255626636302E-2</v>
      </c>
      <c r="J319" s="7">
        <v>-0.40501091361756603</v>
      </c>
      <c r="K319" s="7">
        <v>-0.27338863594626001</v>
      </c>
      <c r="L319" s="7">
        <v>-0.56713954022759305</v>
      </c>
      <c r="M319" s="7">
        <v>5.4247376973555403E-2</v>
      </c>
    </row>
    <row r="320" spans="1:13" x14ac:dyDescent="0.25">
      <c r="A320" s="7" t="str">
        <f t="shared" si="4"/>
        <v>6:0</v>
      </c>
      <c r="B320" s="7">
        <v>317</v>
      </c>
      <c r="C320" s="7">
        <v>0</v>
      </c>
      <c r="D320" s="7">
        <v>6</v>
      </c>
      <c r="E320" s="7">
        <v>0</v>
      </c>
      <c r="F320" s="7">
        <v>-1.9327653040283299</v>
      </c>
      <c r="G320" s="7">
        <v>2.8496228868520799</v>
      </c>
      <c r="H320" s="7">
        <v>0.64129675671753095</v>
      </c>
      <c r="I320" s="7">
        <v>0.41595287822149202</v>
      </c>
      <c r="J320" s="7">
        <v>1.3518583051208499</v>
      </c>
      <c r="K320" s="7">
        <v>0.35188390791934099</v>
      </c>
      <c r="L320" s="7">
        <v>2.8001137218436201</v>
      </c>
      <c r="M320" s="7">
        <v>6.3170825426211802E-2</v>
      </c>
    </row>
    <row r="321" spans="1:13" x14ac:dyDescent="0.25">
      <c r="A321" s="7" t="str">
        <f t="shared" si="4"/>
        <v>6:7</v>
      </c>
      <c r="B321" s="7">
        <v>318</v>
      </c>
      <c r="C321" s="7">
        <v>7</v>
      </c>
      <c r="D321" s="7">
        <v>6</v>
      </c>
      <c r="E321" s="7">
        <v>0</v>
      </c>
      <c r="F321" s="7">
        <v>-8.3722291502442703E-3</v>
      </c>
      <c r="G321" s="7">
        <v>-0.334581502304309</v>
      </c>
      <c r="H321" s="7">
        <v>-0.33446063719680102</v>
      </c>
      <c r="I321" s="7">
        <v>3.3644777835395698E-2</v>
      </c>
      <c r="J321" s="7">
        <v>3.4206391067038301E-2</v>
      </c>
      <c r="K321" s="7">
        <v>0.11551987942634501</v>
      </c>
      <c r="L321" s="7">
        <v>-0.45788427681170402</v>
      </c>
      <c r="M321" s="7">
        <v>4.75112428488585E-2</v>
      </c>
    </row>
    <row r="322" spans="1:13" x14ac:dyDescent="0.25">
      <c r="A322" s="7" t="str">
        <f t="shared" si="4"/>
        <v>6:11</v>
      </c>
      <c r="B322" s="7">
        <v>319</v>
      </c>
      <c r="C322" s="7">
        <v>11</v>
      </c>
      <c r="D322" s="7">
        <v>6</v>
      </c>
      <c r="E322" s="7">
        <v>0</v>
      </c>
      <c r="F322" s="7">
        <v>-1.7302105091006601</v>
      </c>
      <c r="G322" s="7">
        <v>-1.9989206349454001</v>
      </c>
      <c r="H322" s="7">
        <v>2.8045154410713402</v>
      </c>
      <c r="I322" s="7">
        <v>0.58956950245130502</v>
      </c>
      <c r="J322" s="7">
        <v>-0.65350117829767396</v>
      </c>
      <c r="K322" s="7">
        <v>0.19109133851771201</v>
      </c>
      <c r="L322" s="7">
        <v>0.991939320075789</v>
      </c>
      <c r="M322" s="7">
        <v>6.2973915966629795E-2</v>
      </c>
    </row>
    <row r="323" spans="1:13" x14ac:dyDescent="0.25">
      <c r="A323" s="7" t="str">
        <f t="shared" si="4"/>
        <v>6:17</v>
      </c>
      <c r="B323" s="7">
        <v>320</v>
      </c>
      <c r="C323" s="7">
        <v>17</v>
      </c>
      <c r="D323" s="7">
        <v>6</v>
      </c>
      <c r="E323" s="7">
        <v>0</v>
      </c>
      <c r="F323" s="7">
        <v>0.18585482907463299</v>
      </c>
      <c r="G323" s="7">
        <v>-1.4474994209937199E-2</v>
      </c>
      <c r="H323" s="7">
        <v>-0.75499733546602898</v>
      </c>
      <c r="I323" s="7">
        <v>-3.5336577995189099E-2</v>
      </c>
      <c r="J323" s="7">
        <v>0.16652564667480699</v>
      </c>
      <c r="K323" s="7">
        <v>1.05873260445373</v>
      </c>
      <c r="L323" s="7">
        <v>-0.61812904380114297</v>
      </c>
      <c r="M323" s="7">
        <v>4.8087098381687898E-2</v>
      </c>
    </row>
    <row r="324" spans="1:13" x14ac:dyDescent="0.25">
      <c r="A324" s="7" t="str">
        <f t="shared" ref="A324:A387" si="5">D324 &amp; ":" &amp;C324</f>
        <v>6:37</v>
      </c>
      <c r="B324" s="7">
        <v>321</v>
      </c>
      <c r="C324" s="7">
        <v>37</v>
      </c>
      <c r="D324" s="7">
        <v>6</v>
      </c>
      <c r="E324" s="7">
        <v>0</v>
      </c>
      <c r="F324" s="7">
        <v>0.39465360253950199</v>
      </c>
      <c r="G324" s="7">
        <v>-0.21095187882140101</v>
      </c>
      <c r="H324" s="7">
        <v>7.1559562957037998E-2</v>
      </c>
      <c r="I324" s="7">
        <v>-0.195944980975814</v>
      </c>
      <c r="J324" s="7">
        <v>0.38078280925140401</v>
      </c>
      <c r="K324" s="7">
        <v>-0.27034449785907699</v>
      </c>
      <c r="L324" s="7">
        <v>-0.67820373812219004</v>
      </c>
      <c r="M324" s="7">
        <v>4.7876776875189903E-2</v>
      </c>
    </row>
    <row r="325" spans="1:13" x14ac:dyDescent="0.25">
      <c r="A325" s="7" t="str">
        <f t="shared" si="5"/>
        <v>6:2</v>
      </c>
      <c r="B325" s="7">
        <v>322</v>
      </c>
      <c r="C325" s="7">
        <v>2</v>
      </c>
      <c r="D325" s="7">
        <v>6</v>
      </c>
      <c r="E325" s="7">
        <v>0</v>
      </c>
      <c r="F325" s="7">
        <v>-1.2913009457356299</v>
      </c>
      <c r="G325" s="7">
        <v>1.7882214237999501</v>
      </c>
      <c r="H325" s="7">
        <v>0.31604429207941998</v>
      </c>
      <c r="I325" s="7">
        <v>0.28851684475945999</v>
      </c>
      <c r="J325" s="7">
        <v>0.91264100043624896</v>
      </c>
      <c r="K325" s="7">
        <v>-0.21581358605742301</v>
      </c>
      <c r="L325" s="7">
        <v>1.91684188210856</v>
      </c>
      <c r="M325" s="7">
        <v>5.2467868416873002E-2</v>
      </c>
    </row>
    <row r="326" spans="1:13" x14ac:dyDescent="0.25">
      <c r="A326" s="7" t="str">
        <f t="shared" si="5"/>
        <v>6:51</v>
      </c>
      <c r="B326" s="7">
        <v>323</v>
      </c>
      <c r="C326" s="7">
        <v>51</v>
      </c>
      <c r="D326" s="7">
        <v>6</v>
      </c>
      <c r="E326" s="7">
        <v>0</v>
      </c>
      <c r="F326" s="7">
        <v>0.71445802367299005</v>
      </c>
      <c r="G326" s="7">
        <v>-0.57763234312669698</v>
      </c>
      <c r="H326" s="7">
        <v>-0.31755593481395</v>
      </c>
      <c r="I326" s="7">
        <v>2.8360516529741102</v>
      </c>
      <c r="J326" s="7">
        <v>1.1423954908968399</v>
      </c>
      <c r="K326" s="7">
        <v>-5.0560467364492198E-2</v>
      </c>
      <c r="L326" s="7">
        <v>-0.71866821396456604</v>
      </c>
      <c r="M326" s="7">
        <v>5.05916070261423E-2</v>
      </c>
    </row>
    <row r="327" spans="1:13" x14ac:dyDescent="0.25">
      <c r="A327" s="7" t="str">
        <f t="shared" si="5"/>
        <v>6:27</v>
      </c>
      <c r="B327" s="7">
        <v>324</v>
      </c>
      <c r="C327" s="7">
        <v>27</v>
      </c>
      <c r="D327" s="7">
        <v>6</v>
      </c>
      <c r="E327" s="7">
        <v>0</v>
      </c>
      <c r="F327" s="7">
        <v>5.6359602935749903E-2</v>
      </c>
      <c r="G327" s="7">
        <v>-0.13818502275597799</v>
      </c>
      <c r="H327" s="7">
        <v>-0.24387934062133201</v>
      </c>
      <c r="I327" s="7">
        <v>0.10680216478360199</v>
      </c>
      <c r="J327" s="7">
        <v>-0.14338143238947701</v>
      </c>
      <c r="K327" s="7">
        <v>0.10887879347264701</v>
      </c>
      <c r="L327" s="7">
        <v>-0.52837850433699796</v>
      </c>
      <c r="M327" s="7">
        <v>4.7623694885144403E-2</v>
      </c>
    </row>
    <row r="328" spans="1:13" x14ac:dyDescent="0.25">
      <c r="A328" s="7" t="str">
        <f t="shared" si="5"/>
        <v>6:34</v>
      </c>
      <c r="B328" s="7">
        <v>325</v>
      </c>
      <c r="C328" s="7">
        <v>34</v>
      </c>
      <c r="D328" s="7">
        <v>6</v>
      </c>
      <c r="E328" s="7">
        <v>0</v>
      </c>
      <c r="F328" s="7">
        <v>1.73636989734539</v>
      </c>
      <c r="G328" s="7">
        <v>-5.9534307561706898E-2</v>
      </c>
      <c r="H328" s="7">
        <v>1.22236608146798</v>
      </c>
      <c r="I328" s="7">
        <v>-0.91106484462927295</v>
      </c>
      <c r="J328" s="7">
        <v>1.3296929008006699</v>
      </c>
      <c r="K328" s="7">
        <v>0.15973885319550299</v>
      </c>
      <c r="L328" s="7">
        <v>-1.0800857273857201</v>
      </c>
      <c r="M328" s="7">
        <v>5.7138414803937901E-2</v>
      </c>
    </row>
    <row r="329" spans="1:13" x14ac:dyDescent="0.25">
      <c r="A329" s="7" t="str">
        <f t="shared" si="5"/>
        <v>6:8</v>
      </c>
      <c r="B329" s="7">
        <v>326</v>
      </c>
      <c r="C329" s="7">
        <v>8</v>
      </c>
      <c r="D329" s="7">
        <v>6</v>
      </c>
      <c r="E329" s="7">
        <v>0</v>
      </c>
      <c r="F329" s="7">
        <v>0.31235994638786702</v>
      </c>
      <c r="G329" s="7">
        <v>-0.86528222785999298</v>
      </c>
      <c r="H329" s="7">
        <v>-0.497086867686311</v>
      </c>
      <c r="I329" s="7">
        <v>-3.0073238178792702E-2</v>
      </c>
      <c r="J329" s="7">
        <v>-0.18540225880466699</v>
      </c>
      <c r="K329" s="7">
        <v>7.9943108191275203E-2</v>
      </c>
      <c r="L329" s="7">
        <v>-0.57150937462559304</v>
      </c>
      <c r="M329" s="7">
        <v>5.1149211688628099E-2</v>
      </c>
    </row>
    <row r="330" spans="1:13" x14ac:dyDescent="0.25">
      <c r="A330" s="7" t="str">
        <f t="shared" si="5"/>
        <v>6:50</v>
      </c>
      <c r="B330" s="7">
        <v>327</v>
      </c>
      <c r="C330" s="7">
        <v>50</v>
      </c>
      <c r="D330" s="7">
        <v>6</v>
      </c>
      <c r="E330" s="7">
        <v>0</v>
      </c>
      <c r="F330" s="7">
        <v>0.52269722715579403</v>
      </c>
      <c r="G330" s="7">
        <v>-0.49858035798868</v>
      </c>
      <c r="H330" s="7">
        <v>-0.316177603580449</v>
      </c>
      <c r="I330" s="7">
        <v>2.1376458164577499</v>
      </c>
      <c r="J330" s="7">
        <v>0.87291647952304297</v>
      </c>
      <c r="K330" s="7">
        <v>6.4406061664054895E-2</v>
      </c>
      <c r="L330" s="7">
        <v>-0.68072366976315302</v>
      </c>
      <c r="M330" s="7">
        <v>4.8943702694716699E-2</v>
      </c>
    </row>
    <row r="331" spans="1:13" x14ac:dyDescent="0.25">
      <c r="A331" s="7" t="str">
        <f t="shared" si="5"/>
        <v>6:4</v>
      </c>
      <c r="B331" s="7">
        <v>328</v>
      </c>
      <c r="C331" s="7">
        <v>4</v>
      </c>
      <c r="D331" s="7">
        <v>6</v>
      </c>
      <c r="E331" s="7">
        <v>0</v>
      </c>
      <c r="F331" s="7">
        <v>-0.97056877019752597</v>
      </c>
      <c r="G331" s="7">
        <v>1.2575206982442699</v>
      </c>
      <c r="H331" s="7">
        <v>0.153418061589909</v>
      </c>
      <c r="I331" s="7">
        <v>0.22479882874527099</v>
      </c>
      <c r="J331" s="7">
        <v>0.69303235056454304</v>
      </c>
      <c r="K331" s="7">
        <v>0.64359003473029697</v>
      </c>
      <c r="L331" s="7">
        <v>1.26011452452426</v>
      </c>
      <c r="M331" s="7">
        <v>5.3212565080512003E-2</v>
      </c>
    </row>
    <row r="332" spans="1:13" x14ac:dyDescent="0.25">
      <c r="A332" s="7" t="str">
        <f t="shared" si="5"/>
        <v>6:24</v>
      </c>
      <c r="B332" s="7">
        <v>329</v>
      </c>
      <c r="C332" s="7">
        <v>24</v>
      </c>
      <c r="D332" s="7">
        <v>6</v>
      </c>
      <c r="E332" s="7">
        <v>0</v>
      </c>
      <c r="F332" s="7">
        <v>0.84013491110628902</v>
      </c>
      <c r="G332" s="7">
        <v>0.74842924092305696</v>
      </c>
      <c r="H332" s="7">
        <v>0.246503902726776</v>
      </c>
      <c r="I332" s="7">
        <v>0.56992345510448394</v>
      </c>
      <c r="J332" s="7">
        <v>-1.6387834652594999</v>
      </c>
      <c r="K332" s="7">
        <v>-1.67431554814039</v>
      </c>
      <c r="L332" s="7">
        <v>-0.80634303848352895</v>
      </c>
      <c r="M332" s="7">
        <v>5.0231086973750602E-2</v>
      </c>
    </row>
    <row r="333" spans="1:13" x14ac:dyDescent="0.25">
      <c r="A333" s="7" t="str">
        <f t="shared" si="5"/>
        <v>6:42</v>
      </c>
      <c r="B333" s="7">
        <v>330</v>
      </c>
      <c r="C333" s="7">
        <v>42</v>
      </c>
      <c r="D333" s="7">
        <v>6</v>
      </c>
      <c r="E333" s="7">
        <v>0</v>
      </c>
      <c r="F333" s="7">
        <v>-1.01138914498177</v>
      </c>
      <c r="G333" s="7">
        <v>0.133835523115448</v>
      </c>
      <c r="H333" s="7">
        <v>-0.305150953712438</v>
      </c>
      <c r="I333" s="7">
        <v>-3.4496008756731298</v>
      </c>
      <c r="J333" s="7">
        <v>-1.2829156114673399</v>
      </c>
      <c r="K333" s="7">
        <v>-7.19836232824764E-2</v>
      </c>
      <c r="L333" s="7">
        <v>1.29376999695114</v>
      </c>
      <c r="M333" s="7">
        <v>5.1169515543475701E-2</v>
      </c>
    </row>
    <row r="334" spans="1:13" x14ac:dyDescent="0.25">
      <c r="A334" s="7" t="str">
        <f t="shared" si="5"/>
        <v>6:40</v>
      </c>
      <c r="B334" s="7">
        <v>331</v>
      </c>
      <c r="C334" s="7">
        <v>40</v>
      </c>
      <c r="D334" s="7">
        <v>6</v>
      </c>
      <c r="E334" s="7">
        <v>0</v>
      </c>
      <c r="F334" s="7">
        <v>-0.94706269226638595</v>
      </c>
      <c r="G334" s="7">
        <v>-0.362369450081095</v>
      </c>
      <c r="H334" s="7">
        <v>-1.0792469555539099</v>
      </c>
      <c r="I334" s="7">
        <v>0.519174882677645</v>
      </c>
      <c r="J334" s="7">
        <v>-0.56812728229786302</v>
      </c>
      <c r="K334" s="7">
        <v>-0.37711049423519699</v>
      </c>
      <c r="L334" s="7">
        <v>1.09858128892027</v>
      </c>
      <c r="M334" s="7">
        <v>5.0008793181038201E-2</v>
      </c>
    </row>
    <row r="335" spans="1:13" x14ac:dyDescent="0.25">
      <c r="A335" s="7" t="str">
        <f t="shared" si="5"/>
        <v>6:16</v>
      </c>
      <c r="B335" s="7">
        <v>332</v>
      </c>
      <c r="C335" s="7">
        <v>16</v>
      </c>
      <c r="D335" s="7">
        <v>6</v>
      </c>
      <c r="E335" s="7">
        <v>0</v>
      </c>
      <c r="F335" s="7">
        <v>-0.129909514133841</v>
      </c>
      <c r="G335" s="7">
        <v>-0.34150829620395601</v>
      </c>
      <c r="H335" s="7">
        <v>-0.16839562015298401</v>
      </c>
      <c r="I335" s="7">
        <v>6.7646892415628698E-2</v>
      </c>
      <c r="J335" s="7">
        <v>3.1386605932410001E-2</v>
      </c>
      <c r="K335" s="7">
        <v>-0.30989403002843702</v>
      </c>
      <c r="L335" s="7">
        <v>-0.33608190609180599</v>
      </c>
      <c r="M335" s="7">
        <v>4.7517269592699599E-2</v>
      </c>
    </row>
    <row r="336" spans="1:13" x14ac:dyDescent="0.25">
      <c r="A336" s="7" t="str">
        <f t="shared" si="5"/>
        <v>6:19</v>
      </c>
      <c r="B336" s="7">
        <v>333</v>
      </c>
      <c r="C336" s="7">
        <v>19</v>
      </c>
      <c r="D336" s="7">
        <v>6</v>
      </c>
      <c r="E336" s="7">
        <v>0</v>
      </c>
      <c r="F336" s="7">
        <v>0.81317395568277895</v>
      </c>
      <c r="G336" s="7">
        <v>0.63523181972002496</v>
      </c>
      <c r="H336" s="7">
        <v>-1.9203805829154199</v>
      </c>
      <c r="I336" s="7">
        <v>-0.239930611814065</v>
      </c>
      <c r="J336" s="7">
        <v>0.435002144520582</v>
      </c>
      <c r="K336" s="7">
        <v>1.74857691272875</v>
      </c>
      <c r="L336" s="7">
        <v>-0.80247072196980895</v>
      </c>
      <c r="M336" s="7">
        <v>4.95731142931383E-2</v>
      </c>
    </row>
    <row r="337" spans="1:13" x14ac:dyDescent="0.25">
      <c r="A337" s="7" t="str">
        <f t="shared" si="5"/>
        <v>6:38</v>
      </c>
      <c r="B337" s="7">
        <v>334</v>
      </c>
      <c r="C337" s="7">
        <v>38</v>
      </c>
      <c r="D337" s="7">
        <v>6</v>
      </c>
      <c r="E337" s="7">
        <v>0</v>
      </c>
      <c r="F337" s="7">
        <v>-5.25851623957935E-2</v>
      </c>
      <c r="G337" s="7">
        <v>-0.26142440257463201</v>
      </c>
      <c r="H337" s="7">
        <v>-0.31204260987994498</v>
      </c>
      <c r="I337" s="7">
        <v>4.2428306908671998E-2</v>
      </c>
      <c r="J337" s="7">
        <v>6.4479445401648294E-2</v>
      </c>
      <c r="K337" s="7">
        <v>1.1137449839010501E-2</v>
      </c>
      <c r="L337" s="7">
        <v>-0.424613232832246</v>
      </c>
      <c r="M337" s="7">
        <v>4.7442767160374801E-2</v>
      </c>
    </row>
    <row r="338" spans="1:13" x14ac:dyDescent="0.25">
      <c r="A338" s="7" t="str">
        <f t="shared" si="5"/>
        <v>6:22</v>
      </c>
      <c r="B338" s="7">
        <v>335</v>
      </c>
      <c r="C338" s="7">
        <v>22</v>
      </c>
      <c r="D338" s="7">
        <v>6</v>
      </c>
      <c r="E338" s="7">
        <v>0</v>
      </c>
      <c r="F338" s="7">
        <v>1.3626517812605401</v>
      </c>
      <c r="G338" s="7">
        <v>1.33950541449254</v>
      </c>
      <c r="H338" s="7">
        <v>0.57342606373288996</v>
      </c>
      <c r="I338" s="7">
        <v>0.87867098082726802</v>
      </c>
      <c r="J338" s="7">
        <v>-2.6357181501010198</v>
      </c>
      <c r="K338" s="7">
        <v>-0.62564684443385699</v>
      </c>
      <c r="L338" s="7">
        <v>-0.94447919531309799</v>
      </c>
      <c r="M338" s="7">
        <v>5.2789108527654997E-2</v>
      </c>
    </row>
    <row r="339" spans="1:13" x14ac:dyDescent="0.25">
      <c r="A339" s="7" t="str">
        <f t="shared" si="5"/>
        <v>6:46</v>
      </c>
      <c r="B339" s="7">
        <v>336</v>
      </c>
      <c r="C339" s="7">
        <v>46</v>
      </c>
      <c r="D339" s="7">
        <v>6</v>
      </c>
      <c r="E339" s="7">
        <v>0</v>
      </c>
      <c r="F339" s="7">
        <v>-0.24434595891298899</v>
      </c>
      <c r="G339" s="7">
        <v>-0.182372417436616</v>
      </c>
      <c r="H339" s="7">
        <v>-0.31066427864644303</v>
      </c>
      <c r="I339" s="7">
        <v>-0.65597752960768796</v>
      </c>
      <c r="J339" s="7">
        <v>-0.20499956597214999</v>
      </c>
      <c r="K339" s="7">
        <v>-0.67711748662799498</v>
      </c>
      <c r="L339" s="7">
        <v>-0.202263668695955</v>
      </c>
      <c r="M339" s="7">
        <v>4.75834947704852E-2</v>
      </c>
    </row>
    <row r="340" spans="1:13" x14ac:dyDescent="0.25">
      <c r="A340" s="7" t="str">
        <f t="shared" si="5"/>
        <v>6:25</v>
      </c>
      <c r="B340" s="7">
        <v>337</v>
      </c>
      <c r="C340" s="7">
        <v>25</v>
      </c>
      <c r="D340" s="7">
        <v>6</v>
      </c>
      <c r="E340" s="7">
        <v>0</v>
      </c>
      <c r="F340" s="7">
        <v>0.57887647309000401</v>
      </c>
      <c r="G340" s="7">
        <v>0.45289115081351</v>
      </c>
      <c r="H340" s="7">
        <v>8.3042820384782098E-2</v>
      </c>
      <c r="I340" s="7">
        <v>0.41554969050638701</v>
      </c>
      <c r="J340" s="7">
        <v>-1.1403161172309899</v>
      </c>
      <c r="K340" s="7">
        <v>-1.18828682300898</v>
      </c>
      <c r="L340" s="7">
        <v>-0.75425150274322805</v>
      </c>
      <c r="M340" s="7">
        <v>4.9956158452624598E-2</v>
      </c>
    </row>
    <row r="341" spans="1:13" x14ac:dyDescent="0.25">
      <c r="A341" s="7" t="str">
        <f t="shared" si="5"/>
        <v>6:39</v>
      </c>
      <c r="B341" s="7">
        <v>338</v>
      </c>
      <c r="C341" s="7">
        <v>39</v>
      </c>
      <c r="D341" s="7">
        <v>6</v>
      </c>
      <c r="E341" s="7">
        <v>0</v>
      </c>
      <c r="F341" s="7">
        <v>-0.49982392733108999</v>
      </c>
      <c r="G341" s="7">
        <v>-0.31189692632786298</v>
      </c>
      <c r="H341" s="7">
        <v>-0.69564478271692798</v>
      </c>
      <c r="I341" s="7">
        <v>0.28080159479315803</v>
      </c>
      <c r="J341" s="7">
        <v>-0.25182391844810698</v>
      </c>
      <c r="K341" s="7">
        <v>-0.76214716056449905</v>
      </c>
      <c r="L341" s="7">
        <v>0.23094387121618001</v>
      </c>
      <c r="M341" s="7">
        <v>4.7821447532140703E-2</v>
      </c>
    </row>
    <row r="342" spans="1:13" x14ac:dyDescent="0.25">
      <c r="A342" s="7" t="str">
        <f t="shared" si="5"/>
        <v>6:43</v>
      </c>
      <c r="B342" s="7">
        <v>339</v>
      </c>
      <c r="C342" s="7">
        <v>43</v>
      </c>
      <c r="D342" s="7">
        <v>6</v>
      </c>
      <c r="E342" s="7">
        <v>0</v>
      </c>
      <c r="F342" s="7">
        <v>-0.81962834846457799</v>
      </c>
      <c r="G342" s="7">
        <v>5.4783537977432399E-2</v>
      </c>
      <c r="H342" s="7">
        <v>-0.30652928494593901</v>
      </c>
      <c r="I342" s="7">
        <v>-2.7511950391567699</v>
      </c>
      <c r="J342" s="7">
        <v>-1.01343660009354</v>
      </c>
      <c r="K342" s="7">
        <v>0.50173596559783995</v>
      </c>
      <c r="L342" s="7">
        <v>0.89533576641716495</v>
      </c>
      <c r="M342" s="7">
        <v>4.9480779391043499E-2</v>
      </c>
    </row>
    <row r="343" spans="1:13" x14ac:dyDescent="0.25">
      <c r="A343" s="7" t="str">
        <f t="shared" si="5"/>
        <v>6:20</v>
      </c>
      <c r="B343" s="7">
        <v>340</v>
      </c>
      <c r="C343" s="7">
        <v>20</v>
      </c>
      <c r="D343" s="7">
        <v>6</v>
      </c>
      <c r="E343" s="7">
        <v>0</v>
      </c>
      <c r="F343" s="7">
        <v>1.1247392629819599</v>
      </c>
      <c r="G343" s="7">
        <v>0.95791623113111102</v>
      </c>
      <c r="H343" s="7">
        <v>-2.4991816655097101</v>
      </c>
      <c r="I343" s="7">
        <v>-0.341544607489629</v>
      </c>
      <c r="J343" s="7">
        <v>0.56834410558305803</v>
      </c>
      <c r="K343" s="7">
        <v>2.7206548696201001</v>
      </c>
      <c r="L343" s="7">
        <v>-0.88525141238077099</v>
      </c>
      <c r="M343" s="7">
        <v>5.0560848939887201E-2</v>
      </c>
    </row>
    <row r="344" spans="1:13" x14ac:dyDescent="0.25">
      <c r="A344" s="7" t="str">
        <f t="shared" si="5"/>
        <v>6:48</v>
      </c>
      <c r="B344" s="7">
        <v>341</v>
      </c>
      <c r="C344" s="7">
        <v>48</v>
      </c>
      <c r="D344" s="7">
        <v>6</v>
      </c>
      <c r="E344" s="7">
        <v>0</v>
      </c>
      <c r="F344" s="7">
        <v>0.13917563412140099</v>
      </c>
      <c r="G344" s="7">
        <v>-0.34047638771264799</v>
      </c>
      <c r="H344" s="7">
        <v>-0.31342094111344598</v>
      </c>
      <c r="I344" s="7">
        <v>0.74083414342502896</v>
      </c>
      <c r="J344" s="7">
        <v>0.333958456775445</v>
      </c>
      <c r="K344" s="7">
        <v>0.43149059898449399</v>
      </c>
      <c r="L344" s="7">
        <v>-0.56234796915280605</v>
      </c>
      <c r="M344" s="7">
        <v>4.7584344907295899E-2</v>
      </c>
    </row>
    <row r="345" spans="1:13" x14ac:dyDescent="0.25">
      <c r="A345" s="7" t="str">
        <f t="shared" si="5"/>
        <v>6:1</v>
      </c>
      <c r="B345" s="7">
        <v>342</v>
      </c>
      <c r="C345" s="7">
        <v>1</v>
      </c>
      <c r="D345" s="7">
        <v>6</v>
      </c>
      <c r="E345" s="7">
        <v>0</v>
      </c>
      <c r="F345" s="7">
        <v>-1.6120331284902201</v>
      </c>
      <c r="G345" s="7">
        <v>2.3189221612963999</v>
      </c>
      <c r="H345" s="7">
        <v>0.47867052622801998</v>
      </c>
      <c r="I345" s="7">
        <v>0.35223486220730299</v>
      </c>
      <c r="J345" s="7">
        <v>1.1322496552491399</v>
      </c>
      <c r="K345" s="7">
        <v>-0.46415695757000403</v>
      </c>
      <c r="L345" s="7">
        <v>2.4284953666476699</v>
      </c>
      <c r="M345" s="7">
        <v>5.5945358601816902E-2</v>
      </c>
    </row>
    <row r="346" spans="1:13" x14ac:dyDescent="0.25">
      <c r="A346" s="7" t="str">
        <f t="shared" si="5"/>
        <v>6:49</v>
      </c>
      <c r="B346" s="7">
        <v>343</v>
      </c>
      <c r="C346" s="7">
        <v>49</v>
      </c>
      <c r="D346" s="7">
        <v>6</v>
      </c>
      <c r="E346" s="7">
        <v>0</v>
      </c>
      <c r="F346" s="7">
        <v>0.33093643063859701</v>
      </c>
      <c r="G346" s="7">
        <v>-0.41952837285066402</v>
      </c>
      <c r="H346" s="7">
        <v>-0.31479927234694699</v>
      </c>
      <c r="I346" s="7">
        <v>1.43923997994138</v>
      </c>
      <c r="J346" s="7">
        <v>0.60343746814924404</v>
      </c>
      <c r="K346" s="7">
        <v>0.35013254097070601</v>
      </c>
      <c r="L346" s="7">
        <v>-0.63753794047908796</v>
      </c>
      <c r="M346" s="7">
        <v>4.8029204220704801E-2</v>
      </c>
    </row>
    <row r="347" spans="1:13" x14ac:dyDescent="0.25">
      <c r="A347" s="7" t="str">
        <f t="shared" si="5"/>
        <v>6:3</v>
      </c>
      <c r="B347" s="7">
        <v>344</v>
      </c>
      <c r="C347" s="7">
        <v>3</v>
      </c>
      <c r="D347" s="7">
        <v>6</v>
      </c>
      <c r="E347" s="7">
        <v>0</v>
      </c>
      <c r="F347" s="7">
        <v>-1.2913009457356299</v>
      </c>
      <c r="G347" s="7">
        <v>1.7882214237999501</v>
      </c>
      <c r="H347" s="7">
        <v>0.31604429207941998</v>
      </c>
      <c r="I347" s="7">
        <v>0.28851684475945999</v>
      </c>
      <c r="J347" s="7">
        <v>0.91264100043624896</v>
      </c>
      <c r="K347" s="7">
        <v>-0.21778494227519199</v>
      </c>
      <c r="L347" s="7">
        <v>1.91684188210856</v>
      </c>
      <c r="M347" s="7">
        <v>5.2467868416873002E-2</v>
      </c>
    </row>
    <row r="348" spans="1:13" x14ac:dyDescent="0.25">
      <c r="A348" s="7" t="str">
        <f t="shared" si="5"/>
        <v>6:14</v>
      </c>
      <c r="B348" s="7">
        <v>345</v>
      </c>
      <c r="C348" s="7">
        <v>14</v>
      </c>
      <c r="D348" s="7">
        <v>6</v>
      </c>
      <c r="E348" s="7">
        <v>0</v>
      </c>
      <c r="F348" s="7">
        <v>-0.76570564180697398</v>
      </c>
      <c r="G348" s="7">
        <v>-0.99999463736337302</v>
      </c>
      <c r="H348" s="7">
        <v>1.0127355211684801</v>
      </c>
      <c r="I348" s="7">
        <v>0.27500561771131299</v>
      </c>
      <c r="J348" s="7">
        <v>-0.240717830966441</v>
      </c>
      <c r="K348" s="7">
        <v>1.3921923881753</v>
      </c>
      <c r="L348" s="7">
        <v>0.68080205194938304</v>
      </c>
      <c r="M348" s="7">
        <v>5.0600058660894801E-2</v>
      </c>
    </row>
    <row r="349" spans="1:13" x14ac:dyDescent="0.25">
      <c r="A349" s="7" t="str">
        <f t="shared" si="5"/>
        <v>6:12</v>
      </c>
      <c r="B349" s="7">
        <v>346</v>
      </c>
      <c r="C349" s="7">
        <v>12</v>
      </c>
      <c r="D349" s="7">
        <v>6</v>
      </c>
      <c r="E349" s="7">
        <v>0</v>
      </c>
      <c r="F349" s="7">
        <v>-1.40725834251865</v>
      </c>
      <c r="G349" s="7">
        <v>-1.6644429914272101</v>
      </c>
      <c r="H349" s="7">
        <v>2.20456076298409</v>
      </c>
      <c r="I349" s="7">
        <v>0.484241793333273</v>
      </c>
      <c r="J349" s="7">
        <v>-0.51528593349165097</v>
      </c>
      <c r="K349" s="7">
        <v>-0.77832075952531599</v>
      </c>
      <c r="L349" s="7">
        <v>1.1314414829585899</v>
      </c>
      <c r="M349" s="7">
        <v>5.6482587435878501E-2</v>
      </c>
    </row>
    <row r="350" spans="1:13" x14ac:dyDescent="0.25">
      <c r="A350" s="7" t="str">
        <f t="shared" si="5"/>
        <v>6:30</v>
      </c>
      <c r="B350" s="7">
        <v>347</v>
      </c>
      <c r="C350" s="7">
        <v>30</v>
      </c>
      <c r="D350" s="7">
        <v>6</v>
      </c>
      <c r="E350" s="7">
        <v>0</v>
      </c>
      <c r="F350" s="7">
        <v>-0.46615726721850498</v>
      </c>
      <c r="G350" s="7">
        <v>-0.72926119632546704</v>
      </c>
      <c r="H350" s="7">
        <v>-0.57080150162744603</v>
      </c>
      <c r="I350" s="7">
        <v>-0.201945360939182</v>
      </c>
      <c r="J350" s="7">
        <v>0.85355325245203895</v>
      </c>
      <c r="K350" s="7">
        <v>-0.51577974132186399</v>
      </c>
      <c r="L350" s="7">
        <v>0.175956788360355</v>
      </c>
      <c r="M350" s="7">
        <v>4.9330320462076499E-2</v>
      </c>
    </row>
    <row r="351" spans="1:13" x14ac:dyDescent="0.25">
      <c r="A351" s="7" t="str">
        <f t="shared" si="5"/>
        <v>6:6</v>
      </c>
      <c r="B351" s="7">
        <v>348</v>
      </c>
      <c r="C351" s="7">
        <v>6</v>
      </c>
      <c r="D351" s="7">
        <v>6</v>
      </c>
      <c r="E351" s="7">
        <v>0</v>
      </c>
      <c r="F351" s="7">
        <v>-0.32910441190482898</v>
      </c>
      <c r="G351" s="7">
        <v>0.196119235192138</v>
      </c>
      <c r="H351" s="7">
        <v>-0.1718344030482</v>
      </c>
      <c r="I351" s="7">
        <v>9.7362795283239503E-2</v>
      </c>
      <c r="J351" s="7">
        <v>0.25381504587993797</v>
      </c>
      <c r="K351" s="7">
        <v>-0.64121516813535195</v>
      </c>
      <c r="L351" s="7">
        <v>-9.3234243464298303E-2</v>
      </c>
      <c r="M351" s="7">
        <v>4.9713670360005603E-2</v>
      </c>
    </row>
    <row r="352" spans="1:13" x14ac:dyDescent="0.25">
      <c r="A352" s="7" t="str">
        <f t="shared" si="5"/>
        <v>6:41</v>
      </c>
      <c r="B352" s="7">
        <v>349</v>
      </c>
      <c r="C352" s="7">
        <v>41</v>
      </c>
      <c r="D352" s="7">
        <v>6</v>
      </c>
      <c r="E352" s="7">
        <v>0</v>
      </c>
      <c r="F352" s="7">
        <v>-1.3943014572016801</v>
      </c>
      <c r="G352" s="7">
        <v>-0.41284197383432603</v>
      </c>
      <c r="H352" s="7">
        <v>-1.46284912839089</v>
      </c>
      <c r="I352" s="7">
        <v>0.75754817056212997</v>
      </c>
      <c r="J352" s="7">
        <v>-0.88443064614761902</v>
      </c>
      <c r="K352" s="7">
        <v>0.50416544205681402</v>
      </c>
      <c r="L352" s="7">
        <v>1.7089482966510301</v>
      </c>
      <c r="M352" s="7">
        <v>6.0120607230995403E-2</v>
      </c>
    </row>
    <row r="353" spans="1:13" x14ac:dyDescent="0.25">
      <c r="A353" s="7" t="str">
        <f t="shared" si="5"/>
        <v>6:35</v>
      </c>
      <c r="B353" s="7">
        <v>350</v>
      </c>
      <c r="C353" s="7">
        <v>35</v>
      </c>
      <c r="D353" s="7">
        <v>6</v>
      </c>
      <c r="E353" s="7">
        <v>0</v>
      </c>
      <c r="F353" s="7">
        <v>1.28913113241009</v>
      </c>
      <c r="G353" s="7">
        <v>-0.11000683131493801</v>
      </c>
      <c r="H353" s="7">
        <v>0.83876390863100403</v>
      </c>
      <c r="I353" s="7">
        <v>-0.67269155674478598</v>
      </c>
      <c r="J353" s="7">
        <v>1.0133895369509101</v>
      </c>
      <c r="K353" s="7">
        <v>-0.34374757798024003</v>
      </c>
      <c r="L353" s="7">
        <v>-0.947797402452912</v>
      </c>
      <c r="M353" s="7">
        <v>5.5511041520305303E-2</v>
      </c>
    </row>
    <row r="354" spans="1:13" x14ac:dyDescent="0.25">
      <c r="A354" s="7" t="str">
        <f t="shared" si="5"/>
        <v>6:47</v>
      </c>
      <c r="B354" s="7">
        <v>351</v>
      </c>
      <c r="C354" s="7">
        <v>47</v>
      </c>
      <c r="D354" s="7">
        <v>6</v>
      </c>
      <c r="E354" s="7">
        <v>0</v>
      </c>
      <c r="F354" s="7">
        <v>-5.25851623957935E-2</v>
      </c>
      <c r="G354" s="7">
        <v>-0.26142440257463201</v>
      </c>
      <c r="H354" s="7">
        <v>-0.31204260987994498</v>
      </c>
      <c r="I354" s="7">
        <v>4.2428306908671998E-2</v>
      </c>
      <c r="J354" s="7">
        <v>6.4479445401648294E-2</v>
      </c>
      <c r="K354" s="7">
        <v>1.1137449839010501E-2</v>
      </c>
      <c r="L354" s="7">
        <v>-0.424613232832246</v>
      </c>
      <c r="M354" s="7">
        <v>4.7442767160374801E-2</v>
      </c>
    </row>
    <row r="355" spans="1:13" x14ac:dyDescent="0.25">
      <c r="A355" s="7" t="str">
        <f t="shared" si="5"/>
        <v>6:10</v>
      </c>
      <c r="B355" s="7">
        <v>352</v>
      </c>
      <c r="C355" s="7">
        <v>10</v>
      </c>
      <c r="D355" s="7">
        <v>6</v>
      </c>
      <c r="E355" s="7">
        <v>0</v>
      </c>
      <c r="F355" s="7">
        <v>0.95382430468056401</v>
      </c>
      <c r="G355" s="7">
        <v>-1.9266836909121201</v>
      </c>
      <c r="H355" s="7">
        <v>-0.82233933232442202</v>
      </c>
      <c r="I355" s="7">
        <v>-0.15750927164082401</v>
      </c>
      <c r="J355" s="7">
        <v>-0.62461956348927195</v>
      </c>
      <c r="K355" s="7">
        <v>0.27850578053230401</v>
      </c>
      <c r="L355" s="7">
        <v>-0.55274043072161205</v>
      </c>
      <c r="M355" s="7">
        <v>6.2172644034903801E-2</v>
      </c>
    </row>
    <row r="356" spans="1:13" x14ac:dyDescent="0.25">
      <c r="A356" s="7" t="str">
        <f t="shared" si="5"/>
        <v>6:13</v>
      </c>
      <c r="B356" s="7">
        <v>353</v>
      </c>
      <c r="C356" s="7">
        <v>13</v>
      </c>
      <c r="D356" s="7">
        <v>6</v>
      </c>
      <c r="E356" s="7">
        <v>0</v>
      </c>
      <c r="F356" s="7">
        <v>-1.0857584740706701</v>
      </c>
      <c r="G356" s="7">
        <v>-1.3314694754790499</v>
      </c>
      <c r="H356" s="7">
        <v>1.60730404809279</v>
      </c>
      <c r="I356" s="7">
        <v>0.379387737131194</v>
      </c>
      <c r="J356" s="7">
        <v>-0.37769223504108901</v>
      </c>
      <c r="K356" s="7">
        <v>-0.35890818955752002</v>
      </c>
      <c r="L356" s="7">
        <v>1.05214449017907</v>
      </c>
      <c r="M356" s="7">
        <v>5.3693516084292403E-2</v>
      </c>
    </row>
    <row r="357" spans="1:13" x14ac:dyDescent="0.25">
      <c r="A357" s="7" t="str">
        <f t="shared" si="5"/>
        <v>6:45</v>
      </c>
      <c r="B357" s="7">
        <v>354</v>
      </c>
      <c r="C357" s="7">
        <v>45</v>
      </c>
      <c r="D357" s="7">
        <v>6</v>
      </c>
      <c r="E357" s="7">
        <v>0</v>
      </c>
      <c r="F357" s="7">
        <v>-0.43610675543018601</v>
      </c>
      <c r="G357" s="7">
        <v>-0.1033204322986</v>
      </c>
      <c r="H357" s="7">
        <v>-0.30928594741294202</v>
      </c>
      <c r="I357" s="7">
        <v>-1.3543833661240501</v>
      </c>
      <c r="J357" s="7">
        <v>-0.474478577345949</v>
      </c>
      <c r="K357" s="7">
        <v>-0.72400137049645696</v>
      </c>
      <c r="L357" s="7">
        <v>0.107774246373232</v>
      </c>
      <c r="M357" s="7">
        <v>4.7923782416688397E-2</v>
      </c>
    </row>
    <row r="358" spans="1:13" x14ac:dyDescent="0.25">
      <c r="A358" s="7" t="str">
        <f t="shared" si="5"/>
        <v>6:36</v>
      </c>
      <c r="B358" s="7">
        <v>355</v>
      </c>
      <c r="C358" s="7">
        <v>36</v>
      </c>
      <c r="D358" s="7">
        <v>6</v>
      </c>
      <c r="E358" s="7">
        <v>0</v>
      </c>
      <c r="F358" s="7">
        <v>0.84189236747479901</v>
      </c>
      <c r="G358" s="7">
        <v>-0.16047935506816899</v>
      </c>
      <c r="H358" s="7">
        <v>0.45516173579402103</v>
      </c>
      <c r="I358" s="7">
        <v>-0.43431826886030001</v>
      </c>
      <c r="J358" s="7">
        <v>0.69708617310115994</v>
      </c>
      <c r="K358" s="7">
        <v>-1.09639552709126</v>
      </c>
      <c r="L358" s="7">
        <v>-0.79196138728719601</v>
      </c>
      <c r="M358" s="7">
        <v>5.1049108120537597E-2</v>
      </c>
    </row>
    <row r="359" spans="1:13" x14ac:dyDescent="0.25">
      <c r="A359" s="7" t="str">
        <f t="shared" si="5"/>
        <v>6:29</v>
      </c>
      <c r="B359" s="7">
        <v>356</v>
      </c>
      <c r="C359" s="7">
        <v>29</v>
      </c>
      <c r="D359" s="7">
        <v>6</v>
      </c>
      <c r="E359" s="7">
        <v>0</v>
      </c>
      <c r="F359" s="7">
        <v>-0.20489882920222</v>
      </c>
      <c r="G359" s="7">
        <v>-0.43372310621591897</v>
      </c>
      <c r="H359" s="7">
        <v>-0.407340419285452</v>
      </c>
      <c r="I359" s="7">
        <v>-4.7571596341085001E-2</v>
      </c>
      <c r="J359" s="7">
        <v>0.355085904423522</v>
      </c>
      <c r="K359" s="7">
        <v>-0.28391383673770099</v>
      </c>
      <c r="L359" s="7">
        <v>-0.23703197473179199</v>
      </c>
      <c r="M359" s="7">
        <v>4.7777807927819903E-2</v>
      </c>
    </row>
    <row r="360" spans="1:13" x14ac:dyDescent="0.25">
      <c r="A360" s="7" t="str">
        <f t="shared" si="5"/>
        <v>6:18</v>
      </c>
      <c r="B360" s="7">
        <v>357</v>
      </c>
      <c r="C360" s="7">
        <v>18</v>
      </c>
      <c r="D360" s="7">
        <v>6</v>
      </c>
      <c r="E360" s="7">
        <v>0</v>
      </c>
      <c r="F360" s="7">
        <v>0.50021423169692103</v>
      </c>
      <c r="G360" s="7">
        <v>0.31110322785219902</v>
      </c>
      <c r="H360" s="7">
        <v>-1.33898906464385</v>
      </c>
      <c r="I360" s="7">
        <v>-0.137861840693836</v>
      </c>
      <c r="J360" s="7">
        <v>0.30106340887768201</v>
      </c>
      <c r="K360" s="7">
        <v>1.46330055655316</v>
      </c>
      <c r="L360" s="7">
        <v>-0.73586579849737999</v>
      </c>
      <c r="M360" s="7">
        <v>4.9348852713361403E-2</v>
      </c>
    </row>
    <row r="361" spans="1:13" x14ac:dyDescent="0.25">
      <c r="A361" s="7" t="str">
        <f t="shared" si="5"/>
        <v>6:31</v>
      </c>
      <c r="B361" s="7">
        <v>358</v>
      </c>
      <c r="C361" s="7">
        <v>31</v>
      </c>
      <c r="D361" s="7">
        <v>6</v>
      </c>
      <c r="E361" s="7">
        <v>0</v>
      </c>
      <c r="F361" s="7">
        <v>-0.72741569935647499</v>
      </c>
      <c r="G361" s="7">
        <v>-1.0247992797854</v>
      </c>
      <c r="H361" s="7">
        <v>-0.73426258029156599</v>
      </c>
      <c r="I361" s="7">
        <v>-0.35631912206386901</v>
      </c>
      <c r="J361" s="7">
        <v>1.3520205892650301</v>
      </c>
      <c r="K361" s="7">
        <v>0.36824458047752201</v>
      </c>
      <c r="L361" s="7">
        <v>0.61341893764965805</v>
      </c>
      <c r="M361" s="7">
        <v>5.1054348441386697E-2</v>
      </c>
    </row>
    <row r="362" spans="1:13" x14ac:dyDescent="0.25">
      <c r="A362" s="7" t="str">
        <f t="shared" si="5"/>
        <v>6:5</v>
      </c>
      <c r="B362" s="7">
        <v>359</v>
      </c>
      <c r="C362" s="7">
        <v>5</v>
      </c>
      <c r="D362" s="7">
        <v>6</v>
      </c>
      <c r="E362" s="7">
        <v>0</v>
      </c>
      <c r="F362" s="7">
        <v>-0.64983658744294104</v>
      </c>
      <c r="G362" s="7">
        <v>0.72681996074782096</v>
      </c>
      <c r="H362" s="7">
        <v>-9.2081725586904296E-3</v>
      </c>
      <c r="I362" s="7">
        <v>0.16108081129742699</v>
      </c>
      <c r="J362" s="7">
        <v>0.473423695751643</v>
      </c>
      <c r="K362" s="7">
        <v>0.320668253985261</v>
      </c>
      <c r="L362" s="7">
        <v>0.53048521022502304</v>
      </c>
      <c r="M362" s="7">
        <v>5.3068488575309401E-2</v>
      </c>
    </row>
    <row r="363" spans="1:13" x14ac:dyDescent="0.25">
      <c r="A363" s="7" t="str">
        <f t="shared" si="5"/>
        <v>6:33</v>
      </c>
      <c r="B363" s="7">
        <v>360</v>
      </c>
      <c r="C363" s="7">
        <v>33</v>
      </c>
      <c r="D363" s="7">
        <v>6</v>
      </c>
      <c r="E363" s="7">
        <v>0</v>
      </c>
      <c r="F363" s="7">
        <v>2.1836086622806898</v>
      </c>
      <c r="G363" s="7">
        <v>-9.0617838084755993E-3</v>
      </c>
      <c r="H363" s="7">
        <v>1.60596825430497</v>
      </c>
      <c r="I363" s="7">
        <v>-1.1494381325137499</v>
      </c>
      <c r="J363" s="7">
        <v>1.64599626465042</v>
      </c>
      <c r="K363" s="7">
        <v>2.5921761960086099E-2</v>
      </c>
      <c r="L363" s="7">
        <v>-1.1719209834908799</v>
      </c>
      <c r="M363" s="7">
        <v>6.0198904201245303E-2</v>
      </c>
    </row>
    <row r="364" spans="1:13" x14ac:dyDescent="0.25">
      <c r="A364" s="7" t="str">
        <f t="shared" si="5"/>
        <v>6:28</v>
      </c>
      <c r="B364" s="7">
        <v>361</v>
      </c>
      <c r="C364" s="7">
        <v>28</v>
      </c>
      <c r="D364" s="7">
        <v>6</v>
      </c>
      <c r="E364" s="7">
        <v>0</v>
      </c>
      <c r="F364" s="7">
        <v>-5.2586085291213898E-2</v>
      </c>
      <c r="G364" s="7">
        <v>-0.26142544656292199</v>
      </c>
      <c r="H364" s="7">
        <v>-0.312043187306211</v>
      </c>
      <c r="I364" s="7">
        <v>4.2427761583355601E-2</v>
      </c>
      <c r="J364" s="7">
        <v>6.4481206237532507E-2</v>
      </c>
      <c r="K364" s="7">
        <v>1.0876172344201801E-2</v>
      </c>
      <c r="L364" s="7">
        <v>-0.42461224514041201</v>
      </c>
      <c r="M364" s="7">
        <v>4.7442767127673799E-2</v>
      </c>
    </row>
    <row r="365" spans="1:13" x14ac:dyDescent="0.25">
      <c r="A365" s="7" t="str">
        <f t="shared" si="5"/>
        <v>6:15</v>
      </c>
      <c r="B365" s="7">
        <v>362</v>
      </c>
      <c r="C365" s="7">
        <v>15</v>
      </c>
      <c r="D365" s="7">
        <v>6</v>
      </c>
      <c r="E365" s="7">
        <v>0</v>
      </c>
      <c r="F365" s="7">
        <v>-0.44709458377779099</v>
      </c>
      <c r="G365" s="7">
        <v>-0.67001302734257795</v>
      </c>
      <c r="H365" s="7">
        <v>0.42084540698219802</v>
      </c>
      <c r="I365" s="7">
        <v>0.17109371893987799</v>
      </c>
      <c r="J365" s="7">
        <v>-0.104360469288156</v>
      </c>
      <c r="K365" s="7">
        <v>0.51218356871275095</v>
      </c>
      <c r="L365" s="7">
        <v>0.14263438032526499</v>
      </c>
      <c r="M365" s="7">
        <v>4.8915325782483803E-2</v>
      </c>
    </row>
    <row r="366" spans="1:13" x14ac:dyDescent="0.25">
      <c r="A366" s="7" t="str">
        <f t="shared" si="5"/>
        <v>6:21</v>
      </c>
      <c r="B366" s="7">
        <v>363</v>
      </c>
      <c r="C366" s="7">
        <v>21</v>
      </c>
      <c r="D366" s="7">
        <v>6</v>
      </c>
      <c r="E366" s="7">
        <v>0</v>
      </c>
      <c r="F366" s="7">
        <v>1.6239102133985099</v>
      </c>
      <c r="G366" s="7">
        <v>1.6350434979524799</v>
      </c>
      <c r="H366" s="7">
        <v>0.73688714239701003</v>
      </c>
      <c r="I366" s="7">
        <v>1.03304474195195</v>
      </c>
      <c r="J366" s="7">
        <v>-3.1341854869140202</v>
      </c>
      <c r="K366" s="7">
        <v>8.6378760096633894E-2</v>
      </c>
      <c r="L366" s="7">
        <v>-1.0065222556288</v>
      </c>
      <c r="M366" s="7">
        <v>6.1475793930956001E-2</v>
      </c>
    </row>
    <row r="367" spans="1:13" x14ac:dyDescent="0.25">
      <c r="A367" s="7" t="str">
        <f t="shared" si="5"/>
        <v>7:32</v>
      </c>
      <c r="B367" s="7">
        <v>364</v>
      </c>
      <c r="C367" s="7">
        <v>32</v>
      </c>
      <c r="D367" s="7">
        <v>7</v>
      </c>
      <c r="E367" s="7">
        <v>0</v>
      </c>
      <c r="F367" s="7">
        <v>-3.8143951851057798</v>
      </c>
      <c r="G367" s="7">
        <v>0.50970549543578503</v>
      </c>
      <c r="H367" s="7">
        <v>1.0929757777361599</v>
      </c>
      <c r="I367" s="7">
        <v>-0.68486696293441596</v>
      </c>
      <c r="J367" s="7">
        <v>-0.43017991812349399</v>
      </c>
      <c r="K367" s="7">
        <v>-2.45680677868239E-2</v>
      </c>
      <c r="L367" s="7">
        <v>-2.3588594829474201</v>
      </c>
      <c r="M367" s="7">
        <v>3.9287127417650398E-2</v>
      </c>
    </row>
    <row r="368" spans="1:13" x14ac:dyDescent="0.25">
      <c r="A368" s="7" t="str">
        <f t="shared" si="5"/>
        <v>7:23</v>
      </c>
      <c r="B368" s="7">
        <v>365</v>
      </c>
      <c r="C368" s="7">
        <v>23</v>
      </c>
      <c r="D368" s="7">
        <v>7</v>
      </c>
      <c r="E368" s="7">
        <v>0</v>
      </c>
      <c r="F368" s="7">
        <v>-0.10596664064974</v>
      </c>
      <c r="G368" s="7">
        <v>-1.5795806024033301</v>
      </c>
      <c r="H368" s="7">
        <v>-0.71937013208409195</v>
      </c>
      <c r="I368" s="7">
        <v>1.3882374690774399</v>
      </c>
      <c r="J368" s="7">
        <v>-1.6163085532723001</v>
      </c>
      <c r="K368" s="7">
        <v>0.173819647138549</v>
      </c>
      <c r="L368" s="7">
        <v>-0.44896307898173499</v>
      </c>
      <c r="M368" s="7">
        <v>3.4010854486529601E-2</v>
      </c>
    </row>
    <row r="369" spans="1:13" x14ac:dyDescent="0.25">
      <c r="A369" s="7" t="str">
        <f t="shared" si="5"/>
        <v>7:44</v>
      </c>
      <c r="B369" s="7">
        <v>366</v>
      </c>
      <c r="C369" s="7">
        <v>44</v>
      </c>
      <c r="D369" s="7">
        <v>7</v>
      </c>
      <c r="E369" s="7">
        <v>0</v>
      </c>
      <c r="F369" s="7">
        <v>0.858926995497449</v>
      </c>
      <c r="G369" s="7">
        <v>0.90607979257367999</v>
      </c>
      <c r="H369" s="7">
        <v>0.54609597172264102</v>
      </c>
      <c r="I369" s="7">
        <v>-0.97538376149914396</v>
      </c>
      <c r="J369" s="7">
        <v>-1.5648321501283999</v>
      </c>
      <c r="K369" s="7">
        <v>-0.18651406583813401</v>
      </c>
      <c r="L369" s="7">
        <v>1.2344590076199899</v>
      </c>
      <c r="M369" s="7">
        <v>3.7619605500243E-2</v>
      </c>
    </row>
    <row r="370" spans="1:13" x14ac:dyDescent="0.25">
      <c r="A370" s="7" t="str">
        <f t="shared" si="5"/>
        <v>7:26</v>
      </c>
      <c r="B370" s="7">
        <v>367</v>
      </c>
      <c r="C370" s="7">
        <v>26</v>
      </c>
      <c r="D370" s="7">
        <v>7</v>
      </c>
      <c r="E370" s="7">
        <v>0</v>
      </c>
      <c r="F370" s="7">
        <v>0.124339110287792</v>
      </c>
      <c r="G370" s="7">
        <v>-0.55734782674686001</v>
      </c>
      <c r="H370" s="7">
        <v>-6.9951849015162701E-2</v>
      </c>
      <c r="I370" s="7">
        <v>0.38348392706509898</v>
      </c>
      <c r="J370" s="7">
        <v>-0.36638917723700498</v>
      </c>
      <c r="K370" s="7">
        <v>-0.33764812489437401</v>
      </c>
      <c r="L370" s="7">
        <v>0.22283360093285101</v>
      </c>
      <c r="M370" s="7">
        <v>3.1131024850064599E-2</v>
      </c>
    </row>
    <row r="371" spans="1:13" x14ac:dyDescent="0.25">
      <c r="A371" s="7" t="str">
        <f t="shared" si="5"/>
        <v>7:9</v>
      </c>
      <c r="B371" s="7">
        <v>368</v>
      </c>
      <c r="C371" s="7">
        <v>9</v>
      </c>
      <c r="D371" s="7">
        <v>7</v>
      </c>
      <c r="E371" s="7">
        <v>0</v>
      </c>
      <c r="F371" s="7">
        <v>0.42045593805776998</v>
      </c>
      <c r="G371" s="7">
        <v>-0.47955241282264399</v>
      </c>
      <c r="H371" s="7">
        <v>1.5695283512734699</v>
      </c>
      <c r="I371" s="7">
        <v>0.27068275541410203</v>
      </c>
      <c r="J371" s="7">
        <v>0.11909654923466401</v>
      </c>
      <c r="K371" s="7">
        <v>-0.66738944661852595</v>
      </c>
      <c r="L371" s="7">
        <v>0.38018563264258598</v>
      </c>
      <c r="M371" s="7">
        <v>3.3215318147253703E-2</v>
      </c>
    </row>
    <row r="372" spans="1:13" x14ac:dyDescent="0.25">
      <c r="A372" s="7" t="str">
        <f t="shared" si="5"/>
        <v>7:0</v>
      </c>
      <c r="B372" s="7">
        <v>369</v>
      </c>
      <c r="C372" s="7">
        <v>0</v>
      </c>
      <c r="D372" s="7">
        <v>7</v>
      </c>
      <c r="E372" s="7">
        <v>0</v>
      </c>
      <c r="F372" s="7">
        <v>-0.28056889884251501</v>
      </c>
      <c r="G372" s="7">
        <v>1.0361355988402501</v>
      </c>
      <c r="H372" s="7">
        <v>-3.4176813837473099</v>
      </c>
      <c r="I372" s="7">
        <v>-1.08311632177906</v>
      </c>
      <c r="J372" s="7">
        <v>0.51161374925756498</v>
      </c>
      <c r="K372" s="7">
        <v>-0.29297585293512302</v>
      </c>
      <c r="L372" s="7">
        <v>-1.6060522885417701</v>
      </c>
      <c r="M372" s="7">
        <v>3.8369080823590702E-2</v>
      </c>
    </row>
    <row r="373" spans="1:13" x14ac:dyDescent="0.25">
      <c r="A373" s="7" t="str">
        <f t="shared" si="5"/>
        <v>7:7</v>
      </c>
      <c r="B373" s="7">
        <v>370</v>
      </c>
      <c r="C373" s="7">
        <v>7</v>
      </c>
      <c r="D373" s="7">
        <v>7</v>
      </c>
      <c r="E373" s="7">
        <v>0</v>
      </c>
      <c r="F373" s="7">
        <v>0.245199728832699</v>
      </c>
      <c r="G373" s="7">
        <v>-0.100630409906918</v>
      </c>
      <c r="H373" s="7">
        <v>0.32272591751828</v>
      </c>
      <c r="I373" s="7">
        <v>-6.7767013884188002E-2</v>
      </c>
      <c r="J373" s="7">
        <v>0.21722584924038901</v>
      </c>
      <c r="K373" s="7">
        <v>-0.256856557700537</v>
      </c>
      <c r="L373" s="7">
        <v>0.47692833800647999</v>
      </c>
      <c r="M373" s="7">
        <v>2.9277393401901001E-2</v>
      </c>
    </row>
    <row r="374" spans="1:13" x14ac:dyDescent="0.25">
      <c r="A374" s="7" t="str">
        <f t="shared" si="5"/>
        <v>7:11</v>
      </c>
      <c r="B374" s="7">
        <v>371</v>
      </c>
      <c r="C374" s="7">
        <v>11</v>
      </c>
      <c r="D374" s="7">
        <v>7</v>
      </c>
      <c r="E374" s="7">
        <v>0</v>
      </c>
      <c r="F374" s="7">
        <v>0.20342944810368099</v>
      </c>
      <c r="G374" s="7">
        <v>2.7024873229253998</v>
      </c>
      <c r="H374" s="7">
        <v>0.29237548303420402</v>
      </c>
      <c r="I374" s="7">
        <v>2.8484177143529199</v>
      </c>
      <c r="J374" s="7">
        <v>0.292381238506083</v>
      </c>
      <c r="K374" s="7">
        <v>-4.1661413164740596E-3</v>
      </c>
      <c r="L374" s="7">
        <v>-0.69538066195131099</v>
      </c>
      <c r="M374" s="7">
        <v>3.9084411556335602E-2</v>
      </c>
    </row>
    <row r="375" spans="1:13" x14ac:dyDescent="0.25">
      <c r="A375" s="7" t="str">
        <f t="shared" si="5"/>
        <v>7:17</v>
      </c>
      <c r="B375" s="7">
        <v>372</v>
      </c>
      <c r="C375" s="7">
        <v>17</v>
      </c>
      <c r="D375" s="7">
        <v>7</v>
      </c>
      <c r="E375" s="7">
        <v>0</v>
      </c>
      <c r="F375" s="7">
        <v>0.237340123768117</v>
      </c>
      <c r="G375" s="7">
        <v>-0.46920680691342098</v>
      </c>
      <c r="H375" s="7">
        <v>0.228889728134856</v>
      </c>
      <c r="I375" s="7">
        <v>-0.50888598470275204</v>
      </c>
      <c r="J375" s="7">
        <v>0.214268917896938</v>
      </c>
      <c r="K375" s="7">
        <v>0.63287964802212804</v>
      </c>
      <c r="L375" s="7">
        <v>0.33297115125304799</v>
      </c>
      <c r="M375" s="7">
        <v>3.0641917184941098E-2</v>
      </c>
    </row>
    <row r="376" spans="1:13" x14ac:dyDescent="0.25">
      <c r="A376" s="7" t="str">
        <f t="shared" si="5"/>
        <v>7:37</v>
      </c>
      <c r="B376" s="7">
        <v>373</v>
      </c>
      <c r="C376" s="7">
        <v>37</v>
      </c>
      <c r="D376" s="7">
        <v>7</v>
      </c>
      <c r="E376" s="7">
        <v>0</v>
      </c>
      <c r="F376" s="7">
        <v>-0.44146570254283801</v>
      </c>
      <c r="G376" s="7">
        <v>2.2856574682929801E-2</v>
      </c>
      <c r="H376" s="7">
        <v>0.37948767562570401</v>
      </c>
      <c r="I376" s="7">
        <v>-0.190056715049985</v>
      </c>
      <c r="J376" s="7">
        <v>0.114961189981762</v>
      </c>
      <c r="K376" s="7">
        <v>8.6153884325333593E-2</v>
      </c>
      <c r="L376" s="7">
        <v>-0.43259940691035198</v>
      </c>
      <c r="M376" s="7">
        <v>3.9243974096590903E-2</v>
      </c>
    </row>
    <row r="377" spans="1:13" x14ac:dyDescent="0.25">
      <c r="A377" s="7" t="str">
        <f t="shared" si="5"/>
        <v>7:2</v>
      </c>
      <c r="B377" s="7">
        <v>374</v>
      </c>
      <c r="C377" s="7">
        <v>2</v>
      </c>
      <c r="D377" s="7">
        <v>7</v>
      </c>
      <c r="E377" s="7">
        <v>0</v>
      </c>
      <c r="F377" s="7">
        <v>-0.105312689617443</v>
      </c>
      <c r="G377" s="7">
        <v>0.65721359592453299</v>
      </c>
      <c r="H377" s="7">
        <v>-2.1708789499921202</v>
      </c>
      <c r="I377" s="7">
        <v>-0.74466655248076896</v>
      </c>
      <c r="J377" s="7">
        <v>0.41348444925184002</v>
      </c>
      <c r="K377" s="7">
        <v>-0.28583559509413797</v>
      </c>
      <c r="L377" s="7">
        <v>-0.74947105889352605</v>
      </c>
      <c r="M377" s="7">
        <v>3.1751426441062797E-2</v>
      </c>
    </row>
    <row r="378" spans="1:13" x14ac:dyDescent="0.25">
      <c r="A378" s="7" t="str">
        <f t="shared" si="5"/>
        <v>7:51</v>
      </c>
      <c r="B378" s="7">
        <v>375</v>
      </c>
      <c r="C378" s="7">
        <v>51</v>
      </c>
      <c r="D378" s="7">
        <v>7</v>
      </c>
      <c r="E378" s="7">
        <v>0</v>
      </c>
      <c r="F378" s="7">
        <v>-0.60128887473384895</v>
      </c>
      <c r="G378" s="7">
        <v>-1.38197054552273</v>
      </c>
      <c r="H378" s="7">
        <v>-0.175617833488422</v>
      </c>
      <c r="I378" s="7">
        <v>1.08795746256162</v>
      </c>
      <c r="J378" s="7">
        <v>2.60908482724443</v>
      </c>
      <c r="K378" s="7">
        <v>3.6779259098189403E-2</v>
      </c>
      <c r="L378" s="7">
        <v>-0.76846673457089199</v>
      </c>
      <c r="M378" s="7">
        <v>3.9182233166260502E-2</v>
      </c>
    </row>
    <row r="379" spans="1:13" x14ac:dyDescent="0.25">
      <c r="A379" s="7" t="str">
        <f t="shared" si="5"/>
        <v>7:27</v>
      </c>
      <c r="B379" s="7">
        <v>376</v>
      </c>
      <c r="C379" s="7">
        <v>27</v>
      </c>
      <c r="D379" s="7">
        <v>7</v>
      </c>
      <c r="E379" s="7">
        <v>0</v>
      </c>
      <c r="F379" s="7">
        <v>0.20110769508516499</v>
      </c>
      <c r="G379" s="7">
        <v>-0.21660356308353601</v>
      </c>
      <c r="H379" s="7">
        <v>0.14652091525490399</v>
      </c>
      <c r="I379" s="7">
        <v>4.85660747038845E-2</v>
      </c>
      <c r="J379" s="7">
        <v>5.0250621024358198E-2</v>
      </c>
      <c r="K379" s="7">
        <v>8.1524746373509302E-2</v>
      </c>
      <c r="L379" s="7">
        <v>0.40342351964675</v>
      </c>
      <c r="M379" s="7">
        <v>2.9503934795628701E-2</v>
      </c>
    </row>
    <row r="380" spans="1:13" x14ac:dyDescent="0.25">
      <c r="A380" s="7" t="str">
        <f t="shared" si="5"/>
        <v>7:34</v>
      </c>
      <c r="B380" s="7">
        <v>377</v>
      </c>
      <c r="C380" s="7">
        <v>34</v>
      </c>
      <c r="D380" s="7">
        <v>7</v>
      </c>
      <c r="E380" s="7">
        <v>0</v>
      </c>
      <c r="F380" s="7">
        <v>-2.4652233920805999</v>
      </c>
      <c r="G380" s="7">
        <v>0.314965927134643</v>
      </c>
      <c r="H380" s="7">
        <v>0.80758053689197695</v>
      </c>
      <c r="I380" s="7">
        <v>-0.486942863780644</v>
      </c>
      <c r="J380" s="7">
        <v>-0.21212347488139099</v>
      </c>
      <c r="K380" s="7">
        <v>-1.6672488261446398E-2</v>
      </c>
      <c r="L380" s="7">
        <v>-1.9648989421413801</v>
      </c>
      <c r="M380" s="7">
        <v>3.92865336948744E-2</v>
      </c>
    </row>
    <row r="381" spans="1:13" x14ac:dyDescent="0.25">
      <c r="A381" s="7" t="str">
        <f t="shared" si="5"/>
        <v>7:8</v>
      </c>
      <c r="B381" s="7">
        <v>378</v>
      </c>
      <c r="C381" s="7">
        <v>8</v>
      </c>
      <c r="D381" s="7">
        <v>7</v>
      </c>
      <c r="E381" s="7">
        <v>0</v>
      </c>
      <c r="F381" s="7">
        <v>0.33282783245941899</v>
      </c>
      <c r="G381" s="7">
        <v>-0.29009140923334498</v>
      </c>
      <c r="H381" s="7">
        <v>0.94612712738261695</v>
      </c>
      <c r="I381" s="7">
        <v>0.101457868861177</v>
      </c>
      <c r="J381" s="7">
        <v>0.168161199789503</v>
      </c>
      <c r="K381" s="7">
        <v>-1.15958170630729</v>
      </c>
      <c r="L381" s="7">
        <v>0.45623899526063699</v>
      </c>
      <c r="M381" s="7">
        <v>3.1058459593824601E-2</v>
      </c>
    </row>
    <row r="382" spans="1:13" x14ac:dyDescent="0.25">
      <c r="A382" s="7" t="str">
        <f t="shared" si="5"/>
        <v>7:50</v>
      </c>
      <c r="B382" s="7">
        <v>379</v>
      </c>
      <c r="C382" s="7">
        <v>50</v>
      </c>
      <c r="D382" s="7">
        <v>7</v>
      </c>
      <c r="E382" s="7">
        <v>0</v>
      </c>
      <c r="F382" s="7">
        <v>-0.39268660755794899</v>
      </c>
      <c r="G382" s="7">
        <v>-1.05510621150896</v>
      </c>
      <c r="H382" s="7">
        <v>-7.2515861315413405E-2</v>
      </c>
      <c r="I382" s="7">
        <v>0.79319443055294203</v>
      </c>
      <c r="J382" s="7">
        <v>2.0128109733340298</v>
      </c>
      <c r="K382" s="7">
        <v>-0.22196591451258599</v>
      </c>
      <c r="L382" s="7">
        <v>-0.48606951634186601</v>
      </c>
      <c r="M382" s="7">
        <v>3.8478056402819399E-2</v>
      </c>
    </row>
    <row r="383" spans="1:13" x14ac:dyDescent="0.25">
      <c r="A383" s="7" t="str">
        <f t="shared" si="5"/>
        <v>7:4</v>
      </c>
      <c r="B383" s="7">
        <v>380</v>
      </c>
      <c r="C383" s="7">
        <v>4</v>
      </c>
      <c r="D383" s="7">
        <v>7</v>
      </c>
      <c r="E383" s="7">
        <v>0</v>
      </c>
      <c r="F383" s="7">
        <v>-1.7684585990724099E-2</v>
      </c>
      <c r="G383" s="7">
        <v>0.46775259659810597</v>
      </c>
      <c r="H383" s="7">
        <v>-1.5474777401277799</v>
      </c>
      <c r="I383" s="7">
        <v>-0.57544166973540301</v>
      </c>
      <c r="J383" s="7">
        <v>0.36441979980095401</v>
      </c>
      <c r="K383" s="7">
        <v>-1.09610905022463</v>
      </c>
      <c r="L383" s="7">
        <v>-0.26332591602500999</v>
      </c>
      <c r="M383" s="7">
        <v>3.19699406387495E-2</v>
      </c>
    </row>
    <row r="384" spans="1:13" x14ac:dyDescent="0.25">
      <c r="A384" s="7" t="str">
        <f t="shared" si="5"/>
        <v>7:24</v>
      </c>
      <c r="B384" s="7">
        <v>381</v>
      </c>
      <c r="C384" s="7">
        <v>24</v>
      </c>
      <c r="D384" s="7">
        <v>7</v>
      </c>
      <c r="E384" s="7">
        <v>0</v>
      </c>
      <c r="F384" s="7">
        <v>-2.9198057579660399E-2</v>
      </c>
      <c r="G384" s="7">
        <v>-1.23883634640676</v>
      </c>
      <c r="H384" s="7">
        <v>-0.50289737268466095</v>
      </c>
      <c r="I384" s="7">
        <v>1.0533196242518701</v>
      </c>
      <c r="J384" s="7">
        <v>-1.1996687643853301</v>
      </c>
      <c r="K384" s="7">
        <v>-0.29649060397219201</v>
      </c>
      <c r="L384" s="7">
        <v>-0.21510382580764301</v>
      </c>
      <c r="M384" s="7">
        <v>3.3856677031016101E-2</v>
      </c>
    </row>
    <row r="385" spans="1:13" x14ac:dyDescent="0.25">
      <c r="A385" s="7" t="str">
        <f t="shared" si="5"/>
        <v>7:42</v>
      </c>
      <c r="B385" s="7">
        <v>382</v>
      </c>
      <c r="C385" s="7">
        <v>42</v>
      </c>
      <c r="D385" s="7">
        <v>7</v>
      </c>
      <c r="E385" s="7">
        <v>0</v>
      </c>
      <c r="F385" s="7">
        <v>1.2761315298492399</v>
      </c>
      <c r="G385" s="7">
        <v>1.5598084606012199</v>
      </c>
      <c r="H385" s="7">
        <v>0.75229991606865798</v>
      </c>
      <c r="I385" s="7">
        <v>-1.5649098255164999</v>
      </c>
      <c r="J385" s="7">
        <v>-2.7573798579492101</v>
      </c>
      <c r="K385" s="7">
        <v>3.3073204513265199E-4</v>
      </c>
      <c r="L385" s="7">
        <v>1.3790068487313301</v>
      </c>
      <c r="M385" s="7">
        <v>3.9198547643652402E-2</v>
      </c>
    </row>
    <row r="386" spans="1:13" x14ac:dyDescent="0.25">
      <c r="A386" s="7" t="str">
        <f t="shared" si="5"/>
        <v>7:40</v>
      </c>
      <c r="B386" s="7">
        <v>383</v>
      </c>
      <c r="C386" s="7">
        <v>40</v>
      </c>
      <c r="D386" s="7">
        <v>7</v>
      </c>
      <c r="E386" s="7">
        <v>0</v>
      </c>
      <c r="F386" s="7">
        <v>1.5822919869949199</v>
      </c>
      <c r="G386" s="7">
        <v>-0.26925277776878298</v>
      </c>
      <c r="H386" s="7">
        <v>-4.86051856405686E-2</v>
      </c>
      <c r="I386" s="7">
        <v>0.10682943368067201</v>
      </c>
      <c r="J386" s="7">
        <v>0.44204585484491699</v>
      </c>
      <c r="K386" s="7">
        <v>1.64694529386352E-2</v>
      </c>
      <c r="L386" s="7">
        <v>2.09000612977648</v>
      </c>
      <c r="M386" s="7">
        <v>3.92852507501378E-2</v>
      </c>
    </row>
    <row r="387" spans="1:13" x14ac:dyDescent="0.25">
      <c r="A387" s="7" t="str">
        <f t="shared" si="5"/>
        <v>7:16</v>
      </c>
      <c r="B387" s="7">
        <v>384</v>
      </c>
      <c r="C387" s="7">
        <v>16</v>
      </c>
      <c r="D387" s="7">
        <v>7</v>
      </c>
      <c r="E387" s="7">
        <v>0</v>
      </c>
      <c r="F387" s="7">
        <v>0.231751701486477</v>
      </c>
      <c r="G387" s="7">
        <v>5.3483048078938403E-2</v>
      </c>
      <c r="H387" s="7">
        <v>0.23935207370287101</v>
      </c>
      <c r="I387" s="7">
        <v>4.4392014936480602E-2</v>
      </c>
      <c r="J387" s="7">
        <v>0.22714169687906099</v>
      </c>
      <c r="K387" s="7">
        <v>0.123691241125907</v>
      </c>
      <c r="L387" s="7">
        <v>0.49354582111164502</v>
      </c>
      <c r="M387" s="7">
        <v>2.93960873445063E-2</v>
      </c>
    </row>
    <row r="388" spans="1:13" x14ac:dyDescent="0.25">
      <c r="A388" s="7" t="str">
        <f t="shared" ref="A388:A418" si="6">D388 &amp; ":" &amp;C388</f>
        <v>7:19</v>
      </c>
      <c r="B388" s="7">
        <v>385</v>
      </c>
      <c r="C388" s="7">
        <v>19</v>
      </c>
      <c r="D388" s="7">
        <v>7</v>
      </c>
      <c r="E388" s="7">
        <v>0</v>
      </c>
      <c r="F388" s="7">
        <v>0.24844246720947599</v>
      </c>
      <c r="G388" s="7">
        <v>-1.5076183640545</v>
      </c>
      <c r="H388" s="7">
        <v>0.20810451401817801</v>
      </c>
      <c r="I388" s="7">
        <v>-1.60806605037607</v>
      </c>
      <c r="J388" s="7">
        <v>0.18869497124409201</v>
      </c>
      <c r="K388" s="7">
        <v>-0.242040224865745</v>
      </c>
      <c r="L388" s="7">
        <v>-1.52354190295627E-2</v>
      </c>
      <c r="M388" s="7">
        <v>3.71429642540934E-2</v>
      </c>
    </row>
    <row r="389" spans="1:13" x14ac:dyDescent="0.25">
      <c r="A389" s="7" t="str">
        <f t="shared" si="6"/>
        <v>7:38</v>
      </c>
      <c r="B389" s="7">
        <v>386</v>
      </c>
      <c r="C389" s="7">
        <v>38</v>
      </c>
      <c r="D389" s="7">
        <v>7</v>
      </c>
      <c r="E389" s="7">
        <v>0</v>
      </c>
      <c r="F389" s="7">
        <v>0.23312019396974901</v>
      </c>
      <c r="G389" s="7">
        <v>-7.4513209467641395E-2</v>
      </c>
      <c r="H389" s="7">
        <v>0.23679005520361299</v>
      </c>
      <c r="I389" s="7">
        <v>-9.1094665473099801E-2</v>
      </c>
      <c r="J389" s="7">
        <v>0.22398941160281399</v>
      </c>
      <c r="K389" s="7">
        <v>6.93972358108416E-3</v>
      </c>
      <c r="L389" s="7">
        <v>0.47210865735743102</v>
      </c>
      <c r="M389" s="7">
        <v>2.92477086910936E-2</v>
      </c>
    </row>
    <row r="390" spans="1:13" x14ac:dyDescent="0.25">
      <c r="A390" s="7" t="str">
        <f t="shared" si="6"/>
        <v>7:22</v>
      </c>
      <c r="B390" s="7">
        <v>387</v>
      </c>
      <c r="C390" s="7">
        <v>22</v>
      </c>
      <c r="D390" s="7">
        <v>7</v>
      </c>
      <c r="E390" s="7">
        <v>0</v>
      </c>
      <c r="F390" s="7">
        <v>-0.18273522544711299</v>
      </c>
      <c r="G390" s="7">
        <v>-1.9203248660666601</v>
      </c>
      <c r="H390" s="7">
        <v>-0.93584289635415896</v>
      </c>
      <c r="I390" s="7">
        <v>1.7231553214386499</v>
      </c>
      <c r="J390" s="7">
        <v>-2.0329483515336602</v>
      </c>
      <c r="K390" s="7">
        <v>0.235316905773237</v>
      </c>
      <c r="L390" s="7">
        <v>-0.66220321415554595</v>
      </c>
      <c r="M390" s="7">
        <v>3.5870205890660499E-2</v>
      </c>
    </row>
    <row r="391" spans="1:13" x14ac:dyDescent="0.25">
      <c r="A391" s="7" t="str">
        <f t="shared" si="6"/>
        <v>7:46</v>
      </c>
      <c r="B391" s="7">
        <v>388</v>
      </c>
      <c r="C391" s="7">
        <v>46</v>
      </c>
      <c r="D391" s="7">
        <v>7</v>
      </c>
      <c r="E391" s="7">
        <v>0</v>
      </c>
      <c r="F391" s="7">
        <v>0.441722461145649</v>
      </c>
      <c r="G391" s="7">
        <v>0.25235112454613201</v>
      </c>
      <c r="H391" s="7">
        <v>0.339892027376622</v>
      </c>
      <c r="I391" s="7">
        <v>-0.385857697481781</v>
      </c>
      <c r="J391" s="7">
        <v>-0.372284442307592</v>
      </c>
      <c r="K391" s="7">
        <v>1.4753974414864399</v>
      </c>
      <c r="L391" s="7">
        <v>0.752050414485673</v>
      </c>
      <c r="M391" s="7">
        <v>3.3602901895711697E-2</v>
      </c>
    </row>
    <row r="392" spans="1:13" x14ac:dyDescent="0.25">
      <c r="A392" s="7" t="str">
        <f t="shared" si="6"/>
        <v>7:25</v>
      </c>
      <c r="B392" s="7">
        <v>389</v>
      </c>
      <c r="C392" s="7">
        <v>25</v>
      </c>
      <c r="D392" s="7">
        <v>7</v>
      </c>
      <c r="E392" s="7">
        <v>0</v>
      </c>
      <c r="F392" s="7">
        <v>4.7570527217712502E-2</v>
      </c>
      <c r="G392" s="7">
        <v>-0.89809208274343699</v>
      </c>
      <c r="H392" s="7">
        <v>-0.286424608414593</v>
      </c>
      <c r="I392" s="7">
        <v>0.71840177189066201</v>
      </c>
      <c r="J392" s="7">
        <v>-0.78302896612397299</v>
      </c>
      <c r="K392" s="7">
        <v>-0.63313625486395497</v>
      </c>
      <c r="L392" s="7">
        <v>1.6695076967879498E-2</v>
      </c>
      <c r="M392" s="7">
        <v>3.2538222841090397E-2</v>
      </c>
    </row>
    <row r="393" spans="1:13" x14ac:dyDescent="0.25">
      <c r="A393" s="7" t="str">
        <f t="shared" si="6"/>
        <v>7:39</v>
      </c>
      <c r="B393" s="7">
        <v>390</v>
      </c>
      <c r="C393" s="7">
        <v>39</v>
      </c>
      <c r="D393" s="7">
        <v>7</v>
      </c>
      <c r="E393" s="7">
        <v>0</v>
      </c>
      <c r="F393" s="7">
        <v>0.90770609048233797</v>
      </c>
      <c r="G393" s="7">
        <v>-0.17188299361821199</v>
      </c>
      <c r="H393" s="7">
        <v>9.4092434781522502E-2</v>
      </c>
      <c r="I393" s="7">
        <v>7.8673841037863491E-3</v>
      </c>
      <c r="J393" s="7">
        <v>0.33301763322386602</v>
      </c>
      <c r="K393" s="7">
        <v>-3.8324681361436998E-2</v>
      </c>
      <c r="L393" s="7">
        <v>1.4035486659999299</v>
      </c>
      <c r="M393" s="7">
        <v>3.9248162773998799E-2</v>
      </c>
    </row>
    <row r="394" spans="1:13" x14ac:dyDescent="0.25">
      <c r="A394" s="7" t="str">
        <f t="shared" si="6"/>
        <v>7:43</v>
      </c>
      <c r="B394" s="7">
        <v>391</v>
      </c>
      <c r="C394" s="7">
        <v>43</v>
      </c>
      <c r="D394" s="7">
        <v>7</v>
      </c>
      <c r="E394" s="7">
        <v>0</v>
      </c>
      <c r="F394" s="7">
        <v>1.0675292626733499</v>
      </c>
      <c r="G394" s="7">
        <v>1.2329441265874499</v>
      </c>
      <c r="H394" s="7">
        <v>0.64919794389565</v>
      </c>
      <c r="I394" s="7">
        <v>-1.2701467935078199</v>
      </c>
      <c r="J394" s="7">
        <v>-2.1611060040388099</v>
      </c>
      <c r="K394" s="7">
        <v>7.0953154223338394E-2</v>
      </c>
      <c r="L394" s="7">
        <v>1.31264942997887</v>
      </c>
      <c r="M394" s="7">
        <v>3.8626066871037597E-2</v>
      </c>
    </row>
    <row r="395" spans="1:13" x14ac:dyDescent="0.25">
      <c r="A395" s="7" t="str">
        <f t="shared" si="6"/>
        <v>7:20</v>
      </c>
      <c r="B395" s="7">
        <v>392</v>
      </c>
      <c r="C395" s="7">
        <v>20</v>
      </c>
      <c r="D395" s="7">
        <v>7</v>
      </c>
      <c r="E395" s="7">
        <v>0</v>
      </c>
      <c r="F395" s="7">
        <v>0.253956574622</v>
      </c>
      <c r="G395" s="7">
        <v>-2.0233574865853301</v>
      </c>
      <c r="H395" s="7">
        <v>0.19778129677696801</v>
      </c>
      <c r="I395" s="7">
        <v>-2.1539865562441598</v>
      </c>
      <c r="J395" s="7">
        <v>0.17599337454508901</v>
      </c>
      <c r="K395" s="7">
        <v>-1.5405730740813301E-2</v>
      </c>
      <c r="L395" s="7">
        <v>-0.19540466432519299</v>
      </c>
      <c r="M395" s="7">
        <v>3.9024748340477602E-2</v>
      </c>
    </row>
    <row r="396" spans="1:13" x14ac:dyDescent="0.25">
      <c r="A396" s="7" t="str">
        <f t="shared" si="6"/>
        <v>7:48</v>
      </c>
      <c r="B396" s="7">
        <v>393</v>
      </c>
      <c r="C396" s="7">
        <v>48</v>
      </c>
      <c r="D396" s="7">
        <v>7</v>
      </c>
      <c r="E396" s="7">
        <v>0</v>
      </c>
      <c r="F396" s="7">
        <v>2.45179267938508E-2</v>
      </c>
      <c r="G396" s="7">
        <v>-0.40137754348141302</v>
      </c>
      <c r="H396" s="7">
        <v>0.133688083030604</v>
      </c>
      <c r="I396" s="7">
        <v>0.20366836653557899</v>
      </c>
      <c r="J396" s="7">
        <v>0.82026326551321804</v>
      </c>
      <c r="K396" s="7">
        <v>-0.18467439954895001</v>
      </c>
      <c r="L396" s="7">
        <v>0.137605032121697</v>
      </c>
      <c r="M396" s="7">
        <v>3.3229402756902102E-2</v>
      </c>
    </row>
    <row r="397" spans="1:13" x14ac:dyDescent="0.25">
      <c r="A397" s="7" t="str">
        <f t="shared" si="6"/>
        <v>7:1</v>
      </c>
      <c r="B397" s="7">
        <v>394</v>
      </c>
      <c r="C397" s="7">
        <v>1</v>
      </c>
      <c r="D397" s="7">
        <v>7</v>
      </c>
      <c r="E397" s="7">
        <v>0</v>
      </c>
      <c r="F397" s="7">
        <v>-0.19294079521579499</v>
      </c>
      <c r="G397" s="7">
        <v>0.84667459951383095</v>
      </c>
      <c r="H397" s="7">
        <v>-2.7942801738829801</v>
      </c>
      <c r="I397" s="7">
        <v>-0.91389143903369496</v>
      </c>
      <c r="J397" s="7">
        <v>0.46254909980667902</v>
      </c>
      <c r="K397" s="7">
        <v>0.85005635834973003</v>
      </c>
      <c r="L397" s="7">
        <v>-1.22786496809506</v>
      </c>
      <c r="M397" s="7">
        <v>3.3229168902583497E-2</v>
      </c>
    </row>
    <row r="398" spans="1:13" x14ac:dyDescent="0.25">
      <c r="A398" s="7" t="str">
        <f t="shared" si="6"/>
        <v>7:49</v>
      </c>
      <c r="B398" s="7">
        <v>395</v>
      </c>
      <c r="C398" s="7">
        <v>49</v>
      </c>
      <c r="D398" s="7">
        <v>7</v>
      </c>
      <c r="E398" s="7">
        <v>0</v>
      </c>
      <c r="F398" s="7">
        <v>-0.18408434038204899</v>
      </c>
      <c r="G398" s="7">
        <v>-0.72824187749518698</v>
      </c>
      <c r="H398" s="7">
        <v>3.0586110857595699E-2</v>
      </c>
      <c r="I398" s="7">
        <v>0.498431398544261</v>
      </c>
      <c r="J398" s="7">
        <v>1.41653711942362</v>
      </c>
      <c r="K398" s="7">
        <v>0.425442696495345</v>
      </c>
      <c r="L398" s="7">
        <v>-0.209914292917073</v>
      </c>
      <c r="M398" s="7">
        <v>3.7014639115373102E-2</v>
      </c>
    </row>
    <row r="399" spans="1:13" x14ac:dyDescent="0.25">
      <c r="A399" s="7" t="str">
        <f t="shared" si="6"/>
        <v>7:3</v>
      </c>
      <c r="B399" s="7">
        <v>396</v>
      </c>
      <c r="C399" s="7">
        <v>3</v>
      </c>
      <c r="D399" s="7">
        <v>7</v>
      </c>
      <c r="E399" s="7">
        <v>0</v>
      </c>
      <c r="F399" s="7">
        <v>-0.105312689617443</v>
      </c>
      <c r="G399" s="7">
        <v>0.65721359592453299</v>
      </c>
      <c r="H399" s="7">
        <v>-2.1708789499921202</v>
      </c>
      <c r="I399" s="7">
        <v>-0.74466655248076896</v>
      </c>
      <c r="J399" s="7">
        <v>0.41348444925184002</v>
      </c>
      <c r="K399" s="7">
        <v>-0.285200843346614</v>
      </c>
      <c r="L399" s="7">
        <v>-0.74947105889352605</v>
      </c>
      <c r="M399" s="7">
        <v>3.1751426441062797E-2</v>
      </c>
    </row>
    <row r="400" spans="1:13" x14ac:dyDescent="0.25">
      <c r="A400" s="7" t="str">
        <f t="shared" si="6"/>
        <v>7:14</v>
      </c>
      <c r="B400" s="7">
        <v>397</v>
      </c>
      <c r="C400" s="7">
        <v>14</v>
      </c>
      <c r="D400" s="7">
        <v>7</v>
      </c>
      <c r="E400" s="7">
        <v>0</v>
      </c>
      <c r="F400" s="7">
        <v>0.22049933141085101</v>
      </c>
      <c r="G400" s="7">
        <v>1.1059267230088901</v>
      </c>
      <c r="H400" s="7">
        <v>0.260418159667273</v>
      </c>
      <c r="I400" s="7">
        <v>1.15842536690716</v>
      </c>
      <c r="J400" s="7">
        <v>0.25306122581023599</v>
      </c>
      <c r="K400" s="7">
        <v>0.234651266507446</v>
      </c>
      <c r="L400" s="7">
        <v>0.107931635359079</v>
      </c>
      <c r="M400" s="7">
        <v>3.4951774860078097E-2</v>
      </c>
    </row>
    <row r="401" spans="1:13" x14ac:dyDescent="0.25">
      <c r="A401" s="7" t="str">
        <f t="shared" si="6"/>
        <v>7:12</v>
      </c>
      <c r="B401" s="7">
        <v>398</v>
      </c>
      <c r="C401" s="7">
        <v>12</v>
      </c>
      <c r="D401" s="7">
        <v>7</v>
      </c>
      <c r="E401" s="7">
        <v>0</v>
      </c>
      <c r="F401" s="7">
        <v>0.20914508105099899</v>
      </c>
      <c r="G401" s="7">
        <v>2.1678993469525301</v>
      </c>
      <c r="H401" s="7">
        <v>0.28167498045564099</v>
      </c>
      <c r="I401" s="7">
        <v>2.2825453080828901</v>
      </c>
      <c r="J401" s="7">
        <v>0.27921543320974801</v>
      </c>
      <c r="K401" s="7">
        <v>-6.6970829959640404E-2</v>
      </c>
      <c r="L401" s="7">
        <v>-0.45818474256901298</v>
      </c>
      <c r="M401" s="7">
        <v>3.7648989690713397E-2</v>
      </c>
    </row>
    <row r="402" spans="1:13" x14ac:dyDescent="0.25">
      <c r="A402" s="7" t="str">
        <f t="shared" si="6"/>
        <v>7:30</v>
      </c>
      <c r="B402" s="7">
        <v>399</v>
      </c>
      <c r="C402" s="7">
        <v>30</v>
      </c>
      <c r="D402" s="7">
        <v>7</v>
      </c>
      <c r="E402" s="7">
        <v>0</v>
      </c>
      <c r="F402" s="7">
        <v>0.35464486295261899</v>
      </c>
      <c r="G402" s="7">
        <v>0.46488495657636503</v>
      </c>
      <c r="H402" s="7">
        <v>0.57946643892440297</v>
      </c>
      <c r="I402" s="7">
        <v>-0.62126962248289497</v>
      </c>
      <c r="J402" s="7">
        <v>0.88353020817269101</v>
      </c>
      <c r="K402" s="7">
        <v>-1.6037962922989699</v>
      </c>
      <c r="L402" s="7">
        <v>0.62084249866207797</v>
      </c>
      <c r="M402" s="7">
        <v>3.1658547104853101E-2</v>
      </c>
    </row>
    <row r="403" spans="1:13" x14ac:dyDescent="0.25">
      <c r="A403" s="7" t="str">
        <f t="shared" si="6"/>
        <v>7:6</v>
      </c>
      <c r="B403" s="7">
        <v>400</v>
      </c>
      <c r="C403" s="7">
        <v>6</v>
      </c>
      <c r="D403" s="7">
        <v>7</v>
      </c>
      <c r="E403" s="7">
        <v>0</v>
      </c>
      <c r="F403" s="7">
        <v>0.15757162323434701</v>
      </c>
      <c r="G403" s="7">
        <v>8.8830593682380193E-2</v>
      </c>
      <c r="H403" s="7">
        <v>-0.300675306372583</v>
      </c>
      <c r="I403" s="7">
        <v>-0.23699190043711299</v>
      </c>
      <c r="J403" s="7">
        <v>0.26629049979522901</v>
      </c>
      <c r="K403" s="7">
        <v>1.5454314327754599</v>
      </c>
      <c r="L403" s="7">
        <v>0.38357033605441099</v>
      </c>
      <c r="M403" s="7">
        <v>3.0102395348197999E-2</v>
      </c>
    </row>
    <row r="404" spans="1:13" x14ac:dyDescent="0.25">
      <c r="A404" s="7" t="str">
        <f t="shared" si="6"/>
        <v>7:41</v>
      </c>
      <c r="B404" s="7">
        <v>401</v>
      </c>
      <c r="C404" s="7">
        <v>41</v>
      </c>
      <c r="D404" s="7">
        <v>7</v>
      </c>
      <c r="E404" s="7">
        <v>0</v>
      </c>
      <c r="F404" s="7">
        <v>2.2568778835075101</v>
      </c>
      <c r="G404" s="7">
        <v>-0.366622561919354</v>
      </c>
      <c r="H404" s="7">
        <v>-0.19130280606265901</v>
      </c>
      <c r="I404" s="7">
        <v>0.205791483257558</v>
      </c>
      <c r="J404" s="7">
        <v>0.55107407646596895</v>
      </c>
      <c r="K404" s="7">
        <v>2.9730087075459301E-2</v>
      </c>
      <c r="L404" s="7">
        <v>2.8093891239497899</v>
      </c>
      <c r="M404" s="7">
        <v>3.9287042992302998E-2</v>
      </c>
    </row>
    <row r="405" spans="1:13" x14ac:dyDescent="0.25">
      <c r="A405" s="7" t="str">
        <f t="shared" si="6"/>
        <v>7:35</v>
      </c>
      <c r="B405" s="7">
        <v>402</v>
      </c>
      <c r="C405" s="7">
        <v>35</v>
      </c>
      <c r="D405" s="7">
        <v>7</v>
      </c>
      <c r="E405" s="7">
        <v>0</v>
      </c>
      <c r="F405" s="7">
        <v>-1.79063749556801</v>
      </c>
      <c r="G405" s="7">
        <v>0.21759614298407201</v>
      </c>
      <c r="H405" s="7">
        <v>0.66488291646988595</v>
      </c>
      <c r="I405" s="7">
        <v>-0.38798081420375802</v>
      </c>
      <c r="J405" s="7">
        <v>-0.103095253260339</v>
      </c>
      <c r="K405" s="7">
        <v>-9.6962253440410207E-3</v>
      </c>
      <c r="L405" s="7">
        <v>-1.6173597189559299</v>
      </c>
      <c r="M405" s="7">
        <v>3.9286427940801401E-2</v>
      </c>
    </row>
    <row r="406" spans="1:13" x14ac:dyDescent="0.25">
      <c r="A406" s="7" t="str">
        <f t="shared" si="6"/>
        <v>7:47</v>
      </c>
      <c r="B406" s="7">
        <v>403</v>
      </c>
      <c r="C406" s="7">
        <v>47</v>
      </c>
      <c r="D406" s="7">
        <v>7</v>
      </c>
      <c r="E406" s="7">
        <v>0</v>
      </c>
      <c r="F406" s="7">
        <v>0.23312019396974901</v>
      </c>
      <c r="G406" s="7">
        <v>-7.4513209467641395E-2</v>
      </c>
      <c r="H406" s="7">
        <v>0.23679005520361299</v>
      </c>
      <c r="I406" s="7">
        <v>-9.1094665473099801E-2</v>
      </c>
      <c r="J406" s="7">
        <v>0.22398941160281399</v>
      </c>
      <c r="K406" s="7">
        <v>6.93972358108416E-3</v>
      </c>
      <c r="L406" s="7">
        <v>0.47210865735743102</v>
      </c>
      <c r="M406" s="7">
        <v>2.92477086910936E-2</v>
      </c>
    </row>
    <row r="407" spans="1:13" x14ac:dyDescent="0.25">
      <c r="A407" s="7" t="str">
        <f t="shared" si="6"/>
        <v>7:10</v>
      </c>
      <c r="B407" s="7">
        <v>404</v>
      </c>
      <c r="C407" s="7">
        <v>10</v>
      </c>
      <c r="D407" s="7">
        <v>7</v>
      </c>
      <c r="E407" s="7">
        <v>0</v>
      </c>
      <c r="F407" s="7">
        <v>0.50808404168448995</v>
      </c>
      <c r="G407" s="7">
        <v>-0.66901341214907095</v>
      </c>
      <c r="H407" s="7">
        <v>2.1929295611378099</v>
      </c>
      <c r="I407" s="7">
        <v>0.43990763815946798</v>
      </c>
      <c r="J407" s="7">
        <v>7.0031899783778606E-2</v>
      </c>
      <c r="K407" s="7">
        <v>0.177086180765024</v>
      </c>
      <c r="L407" s="7">
        <v>0.294206465656973</v>
      </c>
      <c r="M407" s="7">
        <v>3.8046433747863699E-2</v>
      </c>
    </row>
    <row r="408" spans="1:13" x14ac:dyDescent="0.25">
      <c r="A408" s="7" t="str">
        <f t="shared" si="6"/>
        <v>7:13</v>
      </c>
      <c r="B408" s="7">
        <v>405</v>
      </c>
      <c r="C408" s="7">
        <v>13</v>
      </c>
      <c r="D408" s="7">
        <v>7</v>
      </c>
      <c r="E408" s="7">
        <v>0</v>
      </c>
      <c r="F408" s="7">
        <v>0.214835011111255</v>
      </c>
      <c r="G408" s="7">
        <v>1.6357153837107099</v>
      </c>
      <c r="H408" s="7">
        <v>0.27102259744875601</v>
      </c>
      <c r="I408" s="7">
        <v>1.7192175989066401</v>
      </c>
      <c r="J408" s="7">
        <v>0.26610883381584499</v>
      </c>
      <c r="K408" s="7">
        <v>0.110418778820482</v>
      </c>
      <c r="L408" s="7">
        <v>-0.19703851581908399</v>
      </c>
      <c r="M408" s="7">
        <v>3.5676738422230098E-2</v>
      </c>
    </row>
    <row r="409" spans="1:13" x14ac:dyDescent="0.25">
      <c r="A409" s="7" t="str">
        <f t="shared" si="6"/>
        <v>7:45</v>
      </c>
      <c r="B409" s="7">
        <v>406</v>
      </c>
      <c r="C409" s="7">
        <v>45</v>
      </c>
      <c r="D409" s="7">
        <v>7</v>
      </c>
      <c r="E409" s="7">
        <v>0</v>
      </c>
      <c r="F409" s="7">
        <v>0.65032472832154897</v>
      </c>
      <c r="G409" s="7">
        <v>0.57921545855990597</v>
      </c>
      <c r="H409" s="7">
        <v>0.44299399954963198</v>
      </c>
      <c r="I409" s="7">
        <v>-0.68062072949046204</v>
      </c>
      <c r="J409" s="7">
        <v>-0.96855829621799905</v>
      </c>
      <c r="K409" s="7">
        <v>0.347300477247515</v>
      </c>
      <c r="L409" s="7">
        <v>1.0541670557221099</v>
      </c>
      <c r="M409" s="7">
        <v>3.6524097596350197E-2</v>
      </c>
    </row>
    <row r="410" spans="1:13" x14ac:dyDescent="0.25">
      <c r="A410" s="7" t="str">
        <f t="shared" si="6"/>
        <v>7:36</v>
      </c>
      <c r="B410" s="7">
        <v>407</v>
      </c>
      <c r="C410" s="7">
        <v>36</v>
      </c>
      <c r="D410" s="7">
        <v>7</v>
      </c>
      <c r="E410" s="7">
        <v>0</v>
      </c>
      <c r="F410" s="7">
        <v>-1.1160515990554201</v>
      </c>
      <c r="G410" s="7">
        <v>0.1202263588335</v>
      </c>
      <c r="H410" s="7">
        <v>0.52218529604779496</v>
      </c>
      <c r="I410" s="7">
        <v>-0.28901876462687198</v>
      </c>
      <c r="J410" s="7">
        <v>5.93296836071152E-3</v>
      </c>
      <c r="K410" s="7">
        <v>-1.9311616075117902E-2</v>
      </c>
      <c r="L410" s="7">
        <v>-1.11932778284485</v>
      </c>
      <c r="M410" s="7">
        <v>3.9285037223615302E-2</v>
      </c>
    </row>
    <row r="411" spans="1:13" x14ac:dyDescent="0.25">
      <c r="A411" s="7" t="str">
        <f t="shared" si="6"/>
        <v>7:29</v>
      </c>
      <c r="B411" s="7">
        <v>408</v>
      </c>
      <c r="C411" s="7">
        <v>29</v>
      </c>
      <c r="D411" s="7">
        <v>7</v>
      </c>
      <c r="E411" s="7">
        <v>0</v>
      </c>
      <c r="F411" s="7">
        <v>0.27787627815524502</v>
      </c>
      <c r="G411" s="7">
        <v>0.12414069291304</v>
      </c>
      <c r="H411" s="7">
        <v>0.36299367465433502</v>
      </c>
      <c r="I411" s="7">
        <v>-0.28635177012167901</v>
      </c>
      <c r="J411" s="7">
        <v>0.46689040991132602</v>
      </c>
      <c r="K411" s="7">
        <v>-0.47641244684176298</v>
      </c>
      <c r="L411" s="7">
        <v>0.55571497300063299</v>
      </c>
      <c r="M411" s="7">
        <v>2.9767548555724999E-2</v>
      </c>
    </row>
    <row r="412" spans="1:13" x14ac:dyDescent="0.25">
      <c r="A412" s="7" t="str">
        <f t="shared" si="6"/>
        <v>7:18</v>
      </c>
      <c r="B412" s="7">
        <v>409</v>
      </c>
      <c r="C412" s="7">
        <v>18</v>
      </c>
      <c r="D412" s="7">
        <v>7</v>
      </c>
      <c r="E412" s="7">
        <v>0</v>
      </c>
      <c r="F412" s="7">
        <v>0.242903681300316</v>
      </c>
      <c r="G412" s="7">
        <v>-0.98957104089421899</v>
      </c>
      <c r="H412" s="7">
        <v>0.21847393302204901</v>
      </c>
      <c r="I412" s="7">
        <v>-1.0597022665012601</v>
      </c>
      <c r="J412" s="7">
        <v>0.20145341418999499</v>
      </c>
      <c r="K412" s="7">
        <v>1.08964729899933</v>
      </c>
      <c r="L412" s="7">
        <v>0.12493547468968701</v>
      </c>
      <c r="M412" s="7">
        <v>3.4094442633503599E-2</v>
      </c>
    </row>
    <row r="413" spans="1:13" x14ac:dyDescent="0.25">
      <c r="A413" s="7" t="str">
        <f t="shared" si="6"/>
        <v>7:31</v>
      </c>
      <c r="B413" s="7">
        <v>410</v>
      </c>
      <c r="C413" s="7">
        <v>31</v>
      </c>
      <c r="D413" s="7">
        <v>7</v>
      </c>
      <c r="E413" s="7">
        <v>0</v>
      </c>
      <c r="F413" s="7">
        <v>0.43141344602269799</v>
      </c>
      <c r="G413" s="7">
        <v>0.80562921257294196</v>
      </c>
      <c r="H413" s="7">
        <v>0.79593919832383297</v>
      </c>
      <c r="I413" s="7">
        <v>-0.95618746730845805</v>
      </c>
      <c r="J413" s="7">
        <v>1.3001699970596501</v>
      </c>
      <c r="K413" s="7">
        <v>-0.41506085717896302</v>
      </c>
      <c r="L413" s="7">
        <v>0.49791558302568001</v>
      </c>
      <c r="M413" s="7">
        <v>3.8123881758723097E-2</v>
      </c>
    </row>
    <row r="414" spans="1:13" x14ac:dyDescent="0.25">
      <c r="A414" s="7" t="str">
        <f t="shared" si="6"/>
        <v>7:5</v>
      </c>
      <c r="B414" s="7">
        <v>411</v>
      </c>
      <c r="C414" s="7">
        <v>5</v>
      </c>
      <c r="D414" s="7">
        <v>7</v>
      </c>
      <c r="E414" s="7">
        <v>0</v>
      </c>
      <c r="F414" s="7">
        <v>6.9943519607627805E-2</v>
      </c>
      <c r="G414" s="7">
        <v>0.27829159300880602</v>
      </c>
      <c r="H414" s="7">
        <v>-0.924076516236919</v>
      </c>
      <c r="I414" s="7">
        <v>-0.406216783182478</v>
      </c>
      <c r="J414" s="7">
        <v>0.31535514924611402</v>
      </c>
      <c r="K414" s="7">
        <v>0.447957569062917</v>
      </c>
      <c r="L414" s="7">
        <v>0.13482333904105501</v>
      </c>
      <c r="M414" s="7">
        <v>3.1849031287399E-2</v>
      </c>
    </row>
    <row r="415" spans="1:13" x14ac:dyDescent="0.25">
      <c r="A415" s="7" t="str">
        <f t="shared" si="6"/>
        <v>7:33</v>
      </c>
      <c r="B415" s="7">
        <v>412</v>
      </c>
      <c r="C415" s="7">
        <v>33</v>
      </c>
      <c r="D415" s="7">
        <v>7</v>
      </c>
      <c r="E415" s="7">
        <v>0</v>
      </c>
      <c r="F415" s="7">
        <v>-3.1398092885931899</v>
      </c>
      <c r="G415" s="7">
        <v>0.41233571128521401</v>
      </c>
      <c r="H415" s="7">
        <v>0.95027815731406795</v>
      </c>
      <c r="I415" s="7">
        <v>-0.58590491335753003</v>
      </c>
      <c r="J415" s="7">
        <v>-0.32115169650244202</v>
      </c>
      <c r="K415" s="7">
        <v>-1.50004408831863E-2</v>
      </c>
      <c r="L415" s="7">
        <v>-2.2020203881271398</v>
      </c>
      <c r="M415" s="7">
        <v>3.9286589049962801E-2</v>
      </c>
    </row>
    <row r="416" spans="1:13" x14ac:dyDescent="0.25">
      <c r="A416" s="7" t="str">
        <f t="shared" si="6"/>
        <v>7:28</v>
      </c>
      <c r="B416" s="7">
        <v>413</v>
      </c>
      <c r="C416" s="7">
        <v>28</v>
      </c>
      <c r="D416" s="7">
        <v>7</v>
      </c>
      <c r="E416" s="7">
        <v>0</v>
      </c>
      <c r="F416" s="7">
        <v>0.233120465154772</v>
      </c>
      <c r="G416" s="7">
        <v>-7.4512005788545499E-2</v>
      </c>
      <c r="H416" s="7">
        <v>0.23679081989364301</v>
      </c>
      <c r="I416" s="7">
        <v>-9.1095848570398E-2</v>
      </c>
      <c r="J416" s="7">
        <v>0.22399088338288201</v>
      </c>
      <c r="K416" s="7">
        <v>6.6912542588956703E-3</v>
      </c>
      <c r="L416" s="7">
        <v>0.47210921589979898</v>
      </c>
      <c r="M416" s="7">
        <v>2.92477087348075E-2</v>
      </c>
    </row>
    <row r="417" spans="1:13" x14ac:dyDescent="0.25">
      <c r="A417" s="7" t="str">
        <f t="shared" si="6"/>
        <v>7:15</v>
      </c>
      <c r="B417" s="7">
        <v>414</v>
      </c>
      <c r="C417" s="7">
        <v>15</v>
      </c>
      <c r="D417" s="7">
        <v>7</v>
      </c>
      <c r="E417" s="7">
        <v>0</v>
      </c>
      <c r="F417" s="7">
        <v>0.22613813507618899</v>
      </c>
      <c r="G417" s="7">
        <v>0.57852465465602698</v>
      </c>
      <c r="H417" s="7">
        <v>0.24986149276491901</v>
      </c>
      <c r="I417" s="7">
        <v>0.60015939216745295</v>
      </c>
      <c r="J417" s="7">
        <v>0.24007239467878</v>
      </c>
      <c r="K417" s="7">
        <v>0.65117798429740803</v>
      </c>
      <c r="L417" s="7">
        <v>0.40363397178414501</v>
      </c>
      <c r="M417" s="7">
        <v>3.2544053494594202E-2</v>
      </c>
    </row>
    <row r="418" spans="1:13" x14ac:dyDescent="0.25">
      <c r="A418" s="7" t="str">
        <f t="shared" si="6"/>
        <v>7:21</v>
      </c>
      <c r="B418" s="7">
        <v>415</v>
      </c>
      <c r="C418" s="7">
        <v>21</v>
      </c>
      <c r="D418" s="7">
        <v>7</v>
      </c>
      <c r="E418" s="7">
        <v>0</v>
      </c>
      <c r="F418" s="7">
        <v>-0.25950380851719301</v>
      </c>
      <c r="G418" s="7">
        <v>-2.2610691220632302</v>
      </c>
      <c r="H418" s="7">
        <v>-1.1523156557535901</v>
      </c>
      <c r="I418" s="7">
        <v>2.05807316626422</v>
      </c>
      <c r="J418" s="7">
        <v>-2.4495881404206301</v>
      </c>
      <c r="K418" s="7">
        <v>-0.14109395419871601</v>
      </c>
      <c r="L418" s="7">
        <v>-0.85008997550292298</v>
      </c>
      <c r="M418" s="7">
        <v>3.8797144303978598E-2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8"/>
  <sheetViews>
    <sheetView workbookViewId="0">
      <selection activeCell="B9" sqref="B9"/>
    </sheetView>
  </sheetViews>
  <sheetFormatPr defaultRowHeight="15" x14ac:dyDescent="0.25"/>
  <cols>
    <col min="1" max="1" width="9.140625" style="7"/>
    <col min="2" max="2" width="4" style="7" bestFit="1" customWidth="1"/>
    <col min="3" max="3" width="6" style="7" bestFit="1" customWidth="1"/>
    <col min="4" max="4" width="5" style="7" bestFit="1" customWidth="1"/>
    <col min="5" max="5" width="4.85546875" style="7" bestFit="1" customWidth="1"/>
    <col min="6" max="11" width="12.7109375" style="7" bestFit="1" customWidth="1"/>
    <col min="12" max="12" width="15.5703125" style="7" bestFit="1" customWidth="1"/>
    <col min="13" max="13" width="13.42578125" style="7" bestFit="1" customWidth="1"/>
    <col min="14" max="14" width="9.140625" style="7"/>
    <col min="15" max="15" width="2" style="7" customWidth="1"/>
    <col min="16" max="16" width="5" style="7" customWidth="1"/>
    <col min="17" max="17" width="4.85546875" style="7" customWidth="1"/>
    <col min="18" max="22" width="12" style="7" bestFit="1" customWidth="1"/>
    <col min="23" max="23" width="9.140625" style="7"/>
    <col min="24" max="24" width="2" style="7" customWidth="1"/>
    <col min="25" max="25" width="5" style="7" customWidth="1"/>
    <col min="26" max="26" width="4.85546875" style="7" customWidth="1"/>
    <col min="27" max="27" width="12.7109375" style="7" bestFit="1" customWidth="1"/>
    <col min="28" max="16384" width="9.140625" style="7"/>
  </cols>
  <sheetData>
    <row r="1" spans="1:27" x14ac:dyDescent="0.25">
      <c r="A1" s="7" t="s">
        <v>56</v>
      </c>
      <c r="C1" s="7" t="s">
        <v>47</v>
      </c>
      <c r="D1" s="7" t="s">
        <v>48</v>
      </c>
      <c r="E1" s="7" t="s">
        <v>49</v>
      </c>
      <c r="F1" s="7" t="s">
        <v>1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23</v>
      </c>
      <c r="L1" s="7" t="s">
        <v>50</v>
      </c>
      <c r="M1" s="7" t="s">
        <v>51</v>
      </c>
      <c r="P1" s="7" t="s">
        <v>48</v>
      </c>
      <c r="Q1" s="7" t="s">
        <v>49</v>
      </c>
      <c r="R1" s="7">
        <v>0</v>
      </c>
      <c r="S1" s="7">
        <v>1</v>
      </c>
      <c r="T1" s="7">
        <v>2</v>
      </c>
      <c r="U1" s="8" t="s">
        <v>24</v>
      </c>
      <c r="V1" s="8" t="s">
        <v>24</v>
      </c>
      <c r="Y1" s="7" t="s">
        <v>48</v>
      </c>
      <c r="Z1" s="7" t="s">
        <v>49</v>
      </c>
      <c r="AA1" s="7">
        <v>0</v>
      </c>
    </row>
    <row r="2" spans="1:27" x14ac:dyDescent="0.25">
      <c r="F2" s="7" t="s">
        <v>29</v>
      </c>
      <c r="G2" s="7" t="s">
        <v>30</v>
      </c>
      <c r="H2" s="7" t="s">
        <v>31</v>
      </c>
      <c r="I2" s="7" t="s">
        <v>32</v>
      </c>
      <c r="J2" s="7" t="s">
        <v>33</v>
      </c>
      <c r="K2" s="7" t="s">
        <v>23</v>
      </c>
      <c r="L2" s="7" t="s">
        <v>23</v>
      </c>
      <c r="M2" s="7" t="s">
        <v>23</v>
      </c>
      <c r="O2" s="7">
        <v>0</v>
      </c>
      <c r="P2" s="7">
        <v>0</v>
      </c>
      <c r="Q2" s="7">
        <v>0</v>
      </c>
      <c r="R2" s="7">
        <v>1.05875911580668</v>
      </c>
      <c r="S2" s="7">
        <v>23.924840879790398</v>
      </c>
      <c r="T2" s="7">
        <v>89.507016400084794</v>
      </c>
      <c r="U2" s="8" t="s">
        <v>24</v>
      </c>
      <c r="V2" s="8" t="s">
        <v>24</v>
      </c>
      <c r="X2" s="7">
        <v>0</v>
      </c>
      <c r="Y2" s="7">
        <v>0</v>
      </c>
      <c r="Z2" s="7">
        <v>0</v>
      </c>
      <c r="AA2" s="7">
        <v>-119.506166301299</v>
      </c>
    </row>
    <row r="3" spans="1:27" x14ac:dyDescent="0.25">
      <c r="A3" s="7" t="str">
        <f>D3 &amp; ":" &amp;C3</f>
        <v>0:32</v>
      </c>
      <c r="B3" s="7">
        <v>0</v>
      </c>
      <c r="C3" s="7">
        <v>32</v>
      </c>
      <c r="D3" s="7">
        <v>0</v>
      </c>
      <c r="E3" s="7">
        <v>0</v>
      </c>
      <c r="F3" s="7">
        <v>-2.7997786046489002</v>
      </c>
      <c r="G3" s="7">
        <v>-1.30789496048929</v>
      </c>
      <c r="H3" s="7">
        <v>-1.06155757693538</v>
      </c>
      <c r="I3" s="7">
        <v>2.3591330012700502</v>
      </c>
      <c r="J3" s="7">
        <v>0.64524524041317199</v>
      </c>
      <c r="K3" s="7">
        <v>-5.9817027815680303E-2</v>
      </c>
      <c r="L3" s="7">
        <v>-3.3625686344364998</v>
      </c>
      <c r="M3" s="7">
        <v>1.4126398609817299E-2</v>
      </c>
      <c r="O3" s="7">
        <v>1</v>
      </c>
      <c r="P3" s="7">
        <v>1</v>
      </c>
      <c r="Q3" s="7">
        <v>0</v>
      </c>
      <c r="R3" s="7">
        <v>398.56966448770402</v>
      </c>
      <c r="S3" s="7">
        <v>407010.95468315098</v>
      </c>
      <c r="T3" s="7">
        <v>475635.12738995999</v>
      </c>
      <c r="U3" s="8" t="s">
        <v>24</v>
      </c>
      <c r="V3" s="8" t="s">
        <v>24</v>
      </c>
      <c r="X3" s="7">
        <v>1</v>
      </c>
      <c r="Y3" s="7">
        <v>1</v>
      </c>
      <c r="Z3" s="7">
        <v>0</v>
      </c>
      <c r="AA3" s="7">
        <v>-171.26728601475301</v>
      </c>
    </row>
    <row r="4" spans="1:27" x14ac:dyDescent="0.25">
      <c r="A4" s="7" t="str">
        <f t="shared" ref="A4:A67" si="0">D4 &amp; ":" &amp;C4</f>
        <v>0:23</v>
      </c>
      <c r="B4" s="7">
        <v>1</v>
      </c>
      <c r="C4" s="7">
        <v>23</v>
      </c>
      <c r="D4" s="7">
        <v>0</v>
      </c>
      <c r="E4" s="7">
        <v>0</v>
      </c>
      <c r="F4" s="7">
        <v>-0.977008304082299</v>
      </c>
      <c r="G4" s="7">
        <v>-1.0773072148355101</v>
      </c>
      <c r="H4" s="7">
        <v>1.2690717687403601</v>
      </c>
      <c r="I4" s="7">
        <v>-1.43138822754871</v>
      </c>
      <c r="J4" s="7">
        <v>-1.3374985352233599</v>
      </c>
      <c r="K4" s="7">
        <v>-0.205621133528506</v>
      </c>
      <c r="L4" s="7">
        <v>-0.98946016277443505</v>
      </c>
      <c r="M4" s="7">
        <v>1.1520991311693001E-2</v>
      </c>
      <c r="O4" s="7">
        <v>2</v>
      </c>
      <c r="P4" s="7">
        <v>2</v>
      </c>
      <c r="Q4" s="7">
        <v>0</v>
      </c>
      <c r="R4" s="7">
        <v>0.99273541945862598</v>
      </c>
      <c r="S4" s="7">
        <v>1.0222004088298999</v>
      </c>
      <c r="T4" s="7">
        <v>0.52554284807519602</v>
      </c>
      <c r="U4" s="8" t="s">
        <v>24</v>
      </c>
      <c r="V4" s="8" t="s">
        <v>24</v>
      </c>
      <c r="X4" s="7">
        <v>2</v>
      </c>
      <c r="Y4" s="7">
        <v>2</v>
      </c>
      <c r="Z4" s="7">
        <v>0</v>
      </c>
      <c r="AA4" s="7">
        <v>-8.5329180048192992</v>
      </c>
    </row>
    <row r="5" spans="1:27" x14ac:dyDescent="0.25">
      <c r="A5" s="7" t="str">
        <f t="shared" si="0"/>
        <v>0:44</v>
      </c>
      <c r="B5" s="7">
        <v>2</v>
      </c>
      <c r="C5" s="7">
        <v>44</v>
      </c>
      <c r="D5" s="7">
        <v>0</v>
      </c>
      <c r="E5" s="7">
        <v>0</v>
      </c>
      <c r="F5" s="7">
        <v>0.73615003549269298</v>
      </c>
      <c r="G5" s="7">
        <v>0.43155276223701999</v>
      </c>
      <c r="H5" s="7">
        <v>1.28822658153088</v>
      </c>
      <c r="I5" s="7">
        <v>1.52356481531154</v>
      </c>
      <c r="J5" s="7">
        <v>-0.74033640430528602</v>
      </c>
      <c r="K5" s="7">
        <v>0.300344198550963</v>
      </c>
      <c r="L5" s="7">
        <v>0.82887906076473405</v>
      </c>
      <c r="M5" s="7">
        <v>1.11565580615347E-2</v>
      </c>
      <c r="O5" s="7">
        <v>3</v>
      </c>
      <c r="P5" s="7">
        <v>3</v>
      </c>
      <c r="Q5" s="7">
        <v>0</v>
      </c>
      <c r="R5" s="7">
        <v>7.3536717690278097</v>
      </c>
      <c r="S5" s="7">
        <v>36.107714497615397</v>
      </c>
      <c r="T5" s="7">
        <v>22.691748400375001</v>
      </c>
      <c r="U5" s="8" t="s">
        <v>24</v>
      </c>
      <c r="V5" s="8" t="s">
        <v>24</v>
      </c>
      <c r="X5" s="7">
        <v>3</v>
      </c>
      <c r="Y5" s="7">
        <v>3</v>
      </c>
      <c r="Z5" s="7">
        <v>0</v>
      </c>
      <c r="AA5" s="7">
        <v>-142.001466539022</v>
      </c>
    </row>
    <row r="6" spans="1:27" x14ac:dyDescent="0.25">
      <c r="A6" s="7" t="str">
        <f t="shared" si="0"/>
        <v>0:26</v>
      </c>
      <c r="B6" s="7">
        <v>3</v>
      </c>
      <c r="C6" s="7">
        <v>26</v>
      </c>
      <c r="D6" s="7">
        <v>0</v>
      </c>
      <c r="E6" s="7">
        <v>0</v>
      </c>
      <c r="F6" s="7">
        <v>-0.27254935759621401</v>
      </c>
      <c r="G6" s="7">
        <v>-7.4444842269372299E-2</v>
      </c>
      <c r="H6" s="7">
        <v>0.34763127341482802</v>
      </c>
      <c r="I6" s="7">
        <v>-0.49507597536575598</v>
      </c>
      <c r="J6" s="7">
        <v>-0.40806631386814501</v>
      </c>
      <c r="K6" s="7">
        <v>-0.25677127088117102</v>
      </c>
      <c r="L6" s="7">
        <v>-6.5470191437327602E-2</v>
      </c>
      <c r="M6" s="7">
        <v>1.09565633077325E-2</v>
      </c>
      <c r="O6" s="7">
        <v>4</v>
      </c>
      <c r="P6" s="7">
        <v>4</v>
      </c>
      <c r="Q6" s="7">
        <v>0</v>
      </c>
      <c r="R6" s="7">
        <v>1.0840708101001399</v>
      </c>
      <c r="S6" s="7">
        <v>4.4058611483233099</v>
      </c>
      <c r="T6" s="7">
        <v>21.895868899670798</v>
      </c>
      <c r="U6" s="8" t="s">
        <v>24</v>
      </c>
      <c r="V6" s="8" t="s">
        <v>24</v>
      </c>
      <c r="X6" s="7">
        <v>4</v>
      </c>
      <c r="Y6" s="7">
        <v>4</v>
      </c>
      <c r="Z6" s="7">
        <v>0</v>
      </c>
      <c r="AA6" s="7">
        <v>-93.6034186960608</v>
      </c>
    </row>
    <row r="7" spans="1:27" x14ac:dyDescent="0.25">
      <c r="A7" s="7" t="str">
        <f t="shared" si="0"/>
        <v>0:9</v>
      </c>
      <c r="B7" s="7">
        <v>4</v>
      </c>
      <c r="C7" s="7">
        <v>9</v>
      </c>
      <c r="D7" s="7">
        <v>0</v>
      </c>
      <c r="E7" s="7">
        <v>0</v>
      </c>
      <c r="F7" s="7">
        <v>-0.55031726345517396</v>
      </c>
      <c r="G7" s="7">
        <v>1.3396778896397401</v>
      </c>
      <c r="H7" s="7">
        <v>-0.36646834369597803</v>
      </c>
      <c r="I7" s="7">
        <v>1.1348374238739499E-3</v>
      </c>
      <c r="J7" s="7">
        <v>-0.85190364879359703</v>
      </c>
      <c r="K7" s="7">
        <v>0.58008974042397099</v>
      </c>
      <c r="L7" s="7">
        <v>-0.41360611343398501</v>
      </c>
      <c r="M7" s="7">
        <v>1.1250663760086699E-2</v>
      </c>
      <c r="O7" s="7">
        <v>5</v>
      </c>
      <c r="P7" s="7">
        <v>5</v>
      </c>
      <c r="Q7" s="7">
        <v>0</v>
      </c>
      <c r="R7" s="7">
        <v>1.1457087058912001</v>
      </c>
      <c r="S7" s="7">
        <v>88.133415510034197</v>
      </c>
      <c r="T7" s="7">
        <v>185967.54746652101</v>
      </c>
      <c r="U7" s="8" t="s">
        <v>24</v>
      </c>
      <c r="V7" s="8" t="s">
        <v>24</v>
      </c>
      <c r="X7" s="7">
        <v>5</v>
      </c>
      <c r="Y7" s="7">
        <v>5</v>
      </c>
      <c r="Z7" s="7">
        <v>0</v>
      </c>
      <c r="AA7" s="7">
        <v>-136.225728417672</v>
      </c>
    </row>
    <row r="8" spans="1:27" x14ac:dyDescent="0.25">
      <c r="A8" s="7" t="str">
        <f t="shared" si="0"/>
        <v>0:0</v>
      </c>
      <c r="B8" s="7">
        <v>5</v>
      </c>
      <c r="C8" s="7">
        <v>0</v>
      </c>
      <c r="D8" s="7">
        <v>0</v>
      </c>
      <c r="E8" s="7">
        <v>0</v>
      </c>
      <c r="F8" s="7">
        <v>1.7342484382080601</v>
      </c>
      <c r="G8" s="7">
        <v>-2.1795115708791202</v>
      </c>
      <c r="H8" s="7">
        <v>0.67709431189056701</v>
      </c>
      <c r="I8" s="7">
        <v>-0.200785120755096</v>
      </c>
      <c r="J8" s="7">
        <v>2.4517487263163802</v>
      </c>
      <c r="K8" s="7">
        <v>6.7578263550056696E-3</v>
      </c>
      <c r="L8" s="7">
        <v>0.97890935126943601</v>
      </c>
      <c r="M8" s="7">
        <v>1.3583807836745501E-2</v>
      </c>
      <c r="O8" s="7">
        <v>6</v>
      </c>
      <c r="P8" s="7">
        <v>6</v>
      </c>
      <c r="Q8" s="7">
        <v>0</v>
      </c>
      <c r="R8" s="7">
        <v>0.71168750680207704</v>
      </c>
      <c r="S8" s="7">
        <v>6.4586716251294396</v>
      </c>
      <c r="T8" s="7">
        <v>5.9243080196306197</v>
      </c>
      <c r="U8" s="8" t="s">
        <v>24</v>
      </c>
      <c r="V8" s="8" t="s">
        <v>24</v>
      </c>
      <c r="X8" s="7">
        <v>6</v>
      </c>
      <c r="Y8" s="7">
        <v>6</v>
      </c>
      <c r="Z8" s="7">
        <v>0</v>
      </c>
      <c r="AA8" s="7">
        <v>-84.449134505860599</v>
      </c>
    </row>
    <row r="9" spans="1:27" x14ac:dyDescent="0.25">
      <c r="A9" s="7" t="str">
        <f t="shared" si="0"/>
        <v>0:7</v>
      </c>
      <c r="B9" s="7">
        <v>6</v>
      </c>
      <c r="C9" s="7">
        <v>7</v>
      </c>
      <c r="D9" s="7">
        <v>0</v>
      </c>
      <c r="E9" s="7">
        <v>0</v>
      </c>
      <c r="F9" s="7">
        <v>2.0824161960635301E-2</v>
      </c>
      <c r="G9" s="7">
        <v>0.45988052451002398</v>
      </c>
      <c r="H9" s="7">
        <v>-0.105577679799342</v>
      </c>
      <c r="I9" s="7">
        <v>-4.9345152120868603E-2</v>
      </c>
      <c r="J9" s="7">
        <v>-2.5990555016101501E-2</v>
      </c>
      <c r="K9" s="7">
        <v>-0.452873018939487</v>
      </c>
      <c r="L9" s="7">
        <v>0.27555981122168299</v>
      </c>
      <c r="M9" s="7">
        <v>1.04453492931567E-2</v>
      </c>
      <c r="O9" s="7">
        <v>7</v>
      </c>
      <c r="P9" s="7">
        <v>7</v>
      </c>
      <c r="Q9" s="7">
        <v>0</v>
      </c>
      <c r="R9" s="7">
        <v>1.4831232052290999</v>
      </c>
      <c r="S9" s="7">
        <v>1.5583675177268601</v>
      </c>
      <c r="T9" s="7">
        <v>2.0342878330082499</v>
      </c>
      <c r="U9" s="8" t="s">
        <v>24</v>
      </c>
      <c r="V9" s="8" t="s">
        <v>24</v>
      </c>
      <c r="X9" s="7">
        <v>7</v>
      </c>
      <c r="Y9" s="7">
        <v>7</v>
      </c>
      <c r="Z9" s="7">
        <v>0</v>
      </c>
      <c r="AA9" s="7">
        <v>-67.950883408858999</v>
      </c>
    </row>
    <row r="10" spans="1:27" x14ac:dyDescent="0.25">
      <c r="A10" s="7" t="str">
        <f t="shared" si="0"/>
        <v>0:11</v>
      </c>
      <c r="B10" s="7">
        <v>7</v>
      </c>
      <c r="C10" s="7">
        <v>11</v>
      </c>
      <c r="D10" s="7">
        <v>0</v>
      </c>
      <c r="E10" s="7">
        <v>0</v>
      </c>
      <c r="F10" s="7">
        <v>1.7280997895316299</v>
      </c>
      <c r="G10" s="7">
        <v>-1.29997460822288</v>
      </c>
      <c r="H10" s="7">
        <v>-2.4982571205810302</v>
      </c>
      <c r="I10" s="7">
        <v>0.30406220093335401</v>
      </c>
      <c r="J10" s="7">
        <v>-2.1492486200772198</v>
      </c>
      <c r="K10" s="7">
        <v>-0.17790155305929001</v>
      </c>
      <c r="L10" s="7">
        <v>0.903552088683795</v>
      </c>
      <c r="M10" s="7">
        <v>1.35015017227986E-2</v>
      </c>
    </row>
    <row r="11" spans="1:27" x14ac:dyDescent="0.25">
      <c r="A11" s="7" t="str">
        <f t="shared" si="0"/>
        <v>0:17</v>
      </c>
      <c r="B11" s="7">
        <v>8</v>
      </c>
      <c r="C11" s="7">
        <v>17</v>
      </c>
      <c r="D11" s="7">
        <v>0</v>
      </c>
      <c r="E11" s="7">
        <v>0</v>
      </c>
      <c r="F11" s="7">
        <v>-0.17686902539923199</v>
      </c>
      <c r="G11" s="7">
        <v>0.64074901887935098</v>
      </c>
      <c r="H11" s="7">
        <v>0.25503021320632902</v>
      </c>
      <c r="I11" s="7">
        <v>-0.103548599080813</v>
      </c>
      <c r="J11" s="7">
        <v>0.34080390973876101</v>
      </c>
      <c r="K11" s="7">
        <v>-0.93180337809855895</v>
      </c>
      <c r="L11" s="7">
        <v>3.17003776902424E-2</v>
      </c>
      <c r="M11" s="7">
        <v>1.0675751882950999E-2</v>
      </c>
    </row>
    <row r="12" spans="1:27" x14ac:dyDescent="0.25">
      <c r="A12" s="7" t="str">
        <f t="shared" si="0"/>
        <v>0:37</v>
      </c>
      <c r="B12" s="7">
        <v>9</v>
      </c>
      <c r="C12" s="7">
        <v>37</v>
      </c>
      <c r="D12" s="7">
        <v>0</v>
      </c>
      <c r="E12" s="7">
        <v>0</v>
      </c>
      <c r="F12" s="7">
        <v>-0.41647136177482302</v>
      </c>
      <c r="G12" s="7">
        <v>0.11471791316429999</v>
      </c>
      <c r="H12" s="7">
        <v>-0.24992275435123301</v>
      </c>
      <c r="I12" s="7">
        <v>0.349168428890684</v>
      </c>
      <c r="J12" s="7">
        <v>0.13332046340096901</v>
      </c>
      <c r="K12" s="7">
        <v>1.25818561480823</v>
      </c>
      <c r="L12" s="7">
        <v>-0.24879914070072501</v>
      </c>
      <c r="M12" s="7">
        <v>1.06372422395359E-2</v>
      </c>
    </row>
    <row r="13" spans="1:27" x14ac:dyDescent="0.25">
      <c r="A13" s="7" t="str">
        <f t="shared" si="0"/>
        <v>0:2</v>
      </c>
      <c r="B13" s="7">
        <v>10</v>
      </c>
      <c r="C13" s="7">
        <v>2</v>
      </c>
      <c r="D13" s="7">
        <v>0</v>
      </c>
      <c r="E13" s="7">
        <v>0</v>
      </c>
      <c r="F13" s="7">
        <v>1.16310701279225</v>
      </c>
      <c r="G13" s="7">
        <v>-1.29971420574941</v>
      </c>
      <c r="H13" s="7">
        <v>0.41620364799393</v>
      </c>
      <c r="I13" s="7">
        <v>-0.15030513121035299</v>
      </c>
      <c r="J13" s="7">
        <v>1.6258356325388901</v>
      </c>
      <c r="K13" s="7">
        <v>-5.9113643577411702E-2</v>
      </c>
      <c r="L13" s="7">
        <v>0.92700034978227497</v>
      </c>
      <c r="M13" s="7">
        <v>1.12027062164324E-2</v>
      </c>
    </row>
    <row r="14" spans="1:27" x14ac:dyDescent="0.25">
      <c r="A14" s="7" t="str">
        <f t="shared" si="0"/>
        <v>0:51</v>
      </c>
      <c r="B14" s="7">
        <v>11</v>
      </c>
      <c r="C14" s="7">
        <v>51</v>
      </c>
      <c r="D14" s="7">
        <v>0</v>
      </c>
      <c r="E14" s="7">
        <v>0</v>
      </c>
      <c r="F14" s="7">
        <v>-0.84108984479027205</v>
      </c>
      <c r="G14" s="7">
        <v>0.356157455439017</v>
      </c>
      <c r="H14" s="7">
        <v>-1.9220256183214499</v>
      </c>
      <c r="I14" s="7">
        <v>-2.1546768867808401</v>
      </c>
      <c r="J14" s="7">
        <v>1.05929805773694</v>
      </c>
      <c r="K14" s="7">
        <v>-1.10152380169269</v>
      </c>
      <c r="L14" s="7">
        <v>-0.76033196740129905</v>
      </c>
      <c r="M14" s="7">
        <v>1.1896023621017E-2</v>
      </c>
    </row>
    <row r="15" spans="1:27" x14ac:dyDescent="0.25">
      <c r="A15" s="7" t="str">
        <f t="shared" si="0"/>
        <v>0:27</v>
      </c>
      <c r="B15" s="7">
        <v>12</v>
      </c>
      <c r="C15" s="7">
        <v>27</v>
      </c>
      <c r="D15" s="7">
        <v>0</v>
      </c>
      <c r="E15" s="7">
        <v>0</v>
      </c>
      <c r="F15" s="7">
        <v>-3.7729705245225197E-2</v>
      </c>
      <c r="G15" s="7">
        <v>0.25984262026698501</v>
      </c>
      <c r="H15" s="7">
        <v>4.0484437032446099E-2</v>
      </c>
      <c r="I15" s="7">
        <v>-0.18297188662321001</v>
      </c>
      <c r="J15" s="7">
        <v>-9.8255568769244406E-2</v>
      </c>
      <c r="K15" s="7">
        <v>-0.39313003154016002</v>
      </c>
      <c r="L15" s="7">
        <v>0.215961657711147</v>
      </c>
      <c r="M15" s="7">
        <v>1.0512254052743799E-2</v>
      </c>
    </row>
    <row r="16" spans="1:27" x14ac:dyDescent="0.25">
      <c r="A16" s="7" t="str">
        <f t="shared" si="0"/>
        <v>0:34</v>
      </c>
      <c r="B16" s="7">
        <v>13</v>
      </c>
      <c r="C16" s="7">
        <v>34</v>
      </c>
      <c r="D16" s="7">
        <v>0</v>
      </c>
      <c r="E16" s="7">
        <v>0</v>
      </c>
      <c r="F16" s="7">
        <v>-1.84645570749927</v>
      </c>
      <c r="G16" s="7">
        <v>-0.73884981102785396</v>
      </c>
      <c r="H16" s="7">
        <v>-0.73690364790172003</v>
      </c>
      <c r="I16" s="7">
        <v>1.5551471723182999</v>
      </c>
      <c r="J16" s="7">
        <v>0.440475329608291</v>
      </c>
      <c r="K16" s="7">
        <v>-0.166803325432542</v>
      </c>
      <c r="L16" s="7">
        <v>-2.0864357999866598</v>
      </c>
      <c r="M16" s="7">
        <v>1.3356755225250899E-2</v>
      </c>
    </row>
    <row r="17" spans="1:13" x14ac:dyDescent="0.25">
      <c r="A17" s="7" t="str">
        <f t="shared" si="0"/>
        <v>0:8</v>
      </c>
      <c r="B17" s="7">
        <v>14</v>
      </c>
      <c r="C17" s="7">
        <v>8</v>
      </c>
      <c r="D17" s="7">
        <v>0</v>
      </c>
      <c r="E17" s="7">
        <v>0</v>
      </c>
      <c r="F17" s="7">
        <v>-0.26474654753459997</v>
      </c>
      <c r="G17" s="7">
        <v>0.89977920212602402</v>
      </c>
      <c r="H17" s="7">
        <v>-0.23602301028014999</v>
      </c>
      <c r="I17" s="7">
        <v>-2.4105157632447201E-2</v>
      </c>
      <c r="J17" s="7">
        <v>-0.43894709725908898</v>
      </c>
      <c r="K17" s="7">
        <v>3.8909157389200602E-2</v>
      </c>
      <c r="L17" s="7">
        <v>-7.9292379454926704E-2</v>
      </c>
      <c r="M17" s="7">
        <v>1.08625380175834E-2</v>
      </c>
    </row>
    <row r="18" spans="1:13" x14ac:dyDescent="0.25">
      <c r="A18" s="7" t="str">
        <f t="shared" si="0"/>
        <v>0:50</v>
      </c>
      <c r="B18" s="7">
        <v>15</v>
      </c>
      <c r="C18" s="7">
        <v>50</v>
      </c>
      <c r="D18" s="7">
        <v>0</v>
      </c>
      <c r="E18" s="7">
        <v>0</v>
      </c>
      <c r="F18" s="7">
        <v>-0.61576986189270599</v>
      </c>
      <c r="G18" s="7">
        <v>0.36692821355301702</v>
      </c>
      <c r="H18" s="7">
        <v>-1.4634181611996899</v>
      </c>
      <c r="I18" s="7">
        <v>-1.6292137864819201</v>
      </c>
      <c r="J18" s="7">
        <v>0.80220742030234204</v>
      </c>
      <c r="K18" s="7">
        <v>0.12806508250617099</v>
      </c>
      <c r="L18" s="7">
        <v>-0.48924545985352103</v>
      </c>
      <c r="M18" s="7">
        <v>1.1258213711512E-2</v>
      </c>
    </row>
    <row r="19" spans="1:13" x14ac:dyDescent="0.25">
      <c r="A19" s="7" t="str">
        <f t="shared" si="0"/>
        <v>0:4</v>
      </c>
      <c r="B19" s="7">
        <v>16</v>
      </c>
      <c r="C19" s="7">
        <v>4</v>
      </c>
      <c r="D19" s="7">
        <v>0</v>
      </c>
      <c r="E19" s="7">
        <v>0</v>
      </c>
      <c r="F19" s="7">
        <v>0.87753630329702104</v>
      </c>
      <c r="G19" s="7">
        <v>-0.85981552813341</v>
      </c>
      <c r="H19" s="7">
        <v>0.28575831751312197</v>
      </c>
      <c r="I19" s="7">
        <v>-0.12506513672193201</v>
      </c>
      <c r="J19" s="7">
        <v>1.2128790902958999</v>
      </c>
      <c r="K19" s="7">
        <v>-0.818014432161424</v>
      </c>
      <c r="L19" s="7">
        <v>0.89499326798954804</v>
      </c>
      <c r="M19" s="7">
        <v>1.12932925908993E-2</v>
      </c>
    </row>
    <row r="20" spans="1:13" x14ac:dyDescent="0.25">
      <c r="A20" s="7" t="str">
        <f t="shared" si="0"/>
        <v>0:24</v>
      </c>
      <c r="B20" s="7">
        <v>17</v>
      </c>
      <c r="C20" s="7">
        <v>24</v>
      </c>
      <c r="D20" s="7">
        <v>0</v>
      </c>
      <c r="E20" s="7">
        <v>0</v>
      </c>
      <c r="F20" s="7">
        <v>-0.74218865701475101</v>
      </c>
      <c r="G20" s="7">
        <v>-0.74301975982062096</v>
      </c>
      <c r="H20" s="7">
        <v>0.96192493926878897</v>
      </c>
      <c r="I20" s="7">
        <v>-1.1192841458285001</v>
      </c>
      <c r="J20" s="7">
        <v>-1.0276877970952001</v>
      </c>
      <c r="K20" s="7">
        <v>-0.20600679963221399</v>
      </c>
      <c r="L20" s="7">
        <v>-0.67485727051737798</v>
      </c>
      <c r="M20" s="7">
        <v>1.14140960666415E-2</v>
      </c>
    </row>
    <row r="21" spans="1:13" x14ac:dyDescent="0.25">
      <c r="A21" s="7" t="str">
        <f t="shared" si="0"/>
        <v>0:42</v>
      </c>
      <c r="B21" s="7">
        <v>18</v>
      </c>
      <c r="C21" s="7">
        <v>42</v>
      </c>
      <c r="D21" s="7">
        <v>0</v>
      </c>
      <c r="E21" s="7">
        <v>0</v>
      </c>
      <c r="F21" s="7">
        <v>1.1867900012878201</v>
      </c>
      <c r="G21" s="7">
        <v>0.45309427846501998</v>
      </c>
      <c r="H21" s="7">
        <v>2.20544149577441</v>
      </c>
      <c r="I21" s="7">
        <v>2.5744910159093699</v>
      </c>
      <c r="J21" s="7">
        <v>-1.2545176791744901</v>
      </c>
      <c r="K21" s="7">
        <v>-9.5985659658913598E-3</v>
      </c>
      <c r="L21" s="7">
        <v>0.92671281463813604</v>
      </c>
      <c r="M21" s="7">
        <v>1.1860230844395201E-2</v>
      </c>
    </row>
    <row r="22" spans="1:13" x14ac:dyDescent="0.25">
      <c r="A22" s="7" t="str">
        <f t="shared" si="0"/>
        <v>0:40</v>
      </c>
      <c r="B22" s="7">
        <v>19</v>
      </c>
      <c r="C22" s="7">
        <v>40</v>
      </c>
      <c r="D22" s="7">
        <v>0</v>
      </c>
      <c r="E22" s="7">
        <v>0</v>
      </c>
      <c r="F22" s="7">
        <v>1.01351298394962</v>
      </c>
      <c r="G22" s="7">
        <v>0.96828563735645601</v>
      </c>
      <c r="H22" s="7">
        <v>0.237058139199254</v>
      </c>
      <c r="I22" s="7">
        <v>-0.85681031453694101</v>
      </c>
      <c r="J22" s="7">
        <v>-0.17383440280635201</v>
      </c>
      <c r="K22" s="7">
        <v>0.17685159723614899</v>
      </c>
      <c r="L22" s="7">
        <v>0.85702462336325802</v>
      </c>
      <c r="M22" s="7">
        <v>1.17014616349623E-2</v>
      </c>
    </row>
    <row r="23" spans="1:13" x14ac:dyDescent="0.25">
      <c r="A23" s="7" t="str">
        <f t="shared" si="0"/>
        <v>0:16</v>
      </c>
      <c r="B23" s="7">
        <v>20</v>
      </c>
      <c r="C23" s="7">
        <v>16</v>
      </c>
      <c r="D23" s="7">
        <v>0</v>
      </c>
      <c r="E23" s="7">
        <v>0</v>
      </c>
      <c r="F23" s="7">
        <v>0.13706662945276299</v>
      </c>
      <c r="G23" s="7">
        <v>0.32092103115284698</v>
      </c>
      <c r="H23" s="7">
        <v>-0.19870690592840501</v>
      </c>
      <c r="I23" s="7">
        <v>-3.6375025201685202E-2</v>
      </c>
      <c r="J23" s="7">
        <v>-6.9552556696106396E-2</v>
      </c>
      <c r="K23" s="7">
        <v>0.30925752398585798</v>
      </c>
      <c r="L23" s="7">
        <v>0.41037426024388401</v>
      </c>
      <c r="M23" s="7">
        <v>1.04731478534195E-2</v>
      </c>
    </row>
    <row r="24" spans="1:13" x14ac:dyDescent="0.25">
      <c r="A24" s="7" t="str">
        <f t="shared" si="0"/>
        <v>0:19</v>
      </c>
      <c r="B24" s="7">
        <v>21</v>
      </c>
      <c r="C24" s="7">
        <v>19</v>
      </c>
      <c r="D24" s="7">
        <v>0</v>
      </c>
      <c r="E24" s="7">
        <v>0</v>
      </c>
      <c r="F24" s="7">
        <v>-0.80055515414900902</v>
      </c>
      <c r="G24" s="7">
        <v>1.2761412607227101</v>
      </c>
      <c r="H24" s="7">
        <v>1.1564555305588</v>
      </c>
      <c r="I24" s="7">
        <v>-0.23700023351434599</v>
      </c>
      <c r="J24" s="7">
        <v>1.1560462436458701</v>
      </c>
      <c r="K24" s="7">
        <v>-0.30455576535808598</v>
      </c>
      <c r="L24" s="7">
        <v>-0.68938195272096403</v>
      </c>
      <c r="M24" s="7">
        <v>1.15669771207715E-2</v>
      </c>
    </row>
    <row r="25" spans="1:13" x14ac:dyDescent="0.25">
      <c r="A25" s="7" t="str">
        <f t="shared" si="0"/>
        <v>0:38</v>
      </c>
      <c r="B25" s="7">
        <v>22</v>
      </c>
      <c r="C25" s="7">
        <v>38</v>
      </c>
      <c r="D25" s="7">
        <v>0</v>
      </c>
      <c r="E25" s="7">
        <v>0</v>
      </c>
      <c r="F25" s="7">
        <v>6.0190086799992999E-2</v>
      </c>
      <c r="G25" s="7">
        <v>0.39924048789501798</v>
      </c>
      <c r="H25" s="7">
        <v>-8.7595789834403803E-2</v>
      </c>
      <c r="I25" s="7">
        <v>-5.2824485585190803E-2</v>
      </c>
      <c r="J25" s="7">
        <v>3.0935507998528799E-2</v>
      </c>
      <c r="K25" s="7">
        <v>-0.359100027877779</v>
      </c>
      <c r="L25" s="7">
        <v>0.32283563225536199</v>
      </c>
      <c r="M25" s="7">
        <v>1.04415765275829E-2</v>
      </c>
    </row>
    <row r="26" spans="1:13" x14ac:dyDescent="0.25">
      <c r="A26" s="7" t="str">
        <f t="shared" si="0"/>
        <v>0:22</v>
      </c>
      <c r="B26" s="7">
        <v>23</v>
      </c>
      <c r="C26" s="7">
        <v>22</v>
      </c>
      <c r="D26" s="7">
        <v>0</v>
      </c>
      <c r="E26" s="7">
        <v>0</v>
      </c>
      <c r="F26" s="7">
        <v>-1.2118279564332799</v>
      </c>
      <c r="G26" s="7">
        <v>-1.4115946773718699</v>
      </c>
      <c r="H26" s="7">
        <v>1.57621860512275</v>
      </c>
      <c r="I26" s="7">
        <v>-1.7434923162912599</v>
      </c>
      <c r="J26" s="7">
        <v>-1.64730928032226</v>
      </c>
      <c r="K26" s="7">
        <v>-4.8416846092102497E-3</v>
      </c>
      <c r="L26" s="7">
        <v>-1.3089731978002801</v>
      </c>
      <c r="M26" s="7">
        <v>1.16277454058874E-2</v>
      </c>
    </row>
    <row r="27" spans="1:13" x14ac:dyDescent="0.25">
      <c r="A27" s="7" t="str">
        <f t="shared" si="0"/>
        <v>0:46</v>
      </c>
      <c r="B27" s="7">
        <v>24</v>
      </c>
      <c r="C27" s="7">
        <v>46</v>
      </c>
      <c r="D27" s="7">
        <v>0</v>
      </c>
      <c r="E27" s="7">
        <v>0</v>
      </c>
      <c r="F27" s="7">
        <v>0.28551006969755899</v>
      </c>
      <c r="G27" s="7">
        <v>0.410011246009019</v>
      </c>
      <c r="H27" s="7">
        <v>0.37101166728735901</v>
      </c>
      <c r="I27" s="7">
        <v>0.47263861471372198</v>
      </c>
      <c r="J27" s="7">
        <v>-0.22615512943607599</v>
      </c>
      <c r="K27" s="7">
        <v>-0.34367696917574603</v>
      </c>
      <c r="L27" s="7">
        <v>0.549852107712126</v>
      </c>
      <c r="M27" s="7">
        <v>1.06319135268128E-2</v>
      </c>
    </row>
    <row r="28" spans="1:13" x14ac:dyDescent="0.25">
      <c r="A28" s="7" t="str">
        <f t="shared" si="0"/>
        <v>0:25</v>
      </c>
      <c r="B28" s="7">
        <v>25</v>
      </c>
      <c r="C28" s="7">
        <v>25</v>
      </c>
      <c r="D28" s="7">
        <v>0</v>
      </c>
      <c r="E28" s="7">
        <v>0</v>
      </c>
      <c r="F28" s="7">
        <v>-0.507369004663762</v>
      </c>
      <c r="G28" s="7">
        <v>-0.40873229728426302</v>
      </c>
      <c r="H28" s="7">
        <v>0.65477810288640703</v>
      </c>
      <c r="I28" s="7">
        <v>-0.80718005708596097</v>
      </c>
      <c r="J28" s="7">
        <v>-0.71787705199630403</v>
      </c>
      <c r="K28" s="7">
        <v>-0.14638158086882799</v>
      </c>
      <c r="L28" s="7">
        <v>-0.36609593732569501</v>
      </c>
      <c r="M28" s="7">
        <v>1.1306013305415599E-2</v>
      </c>
    </row>
    <row r="29" spans="1:13" x14ac:dyDescent="0.25">
      <c r="A29" s="7" t="str">
        <f t="shared" si="0"/>
        <v>0:39</v>
      </c>
      <c r="B29" s="7">
        <v>26</v>
      </c>
      <c r="C29" s="7">
        <v>39</v>
      </c>
      <c r="D29" s="7">
        <v>0</v>
      </c>
      <c r="E29" s="7">
        <v>0</v>
      </c>
      <c r="F29" s="7">
        <v>0.53685153537481001</v>
      </c>
      <c r="G29" s="7">
        <v>0.68376306262573705</v>
      </c>
      <c r="H29" s="7">
        <v>7.4731174682425294E-2</v>
      </c>
      <c r="I29" s="7">
        <v>-0.45481740006106502</v>
      </c>
      <c r="J29" s="7">
        <v>-7.1449447403911695E-2</v>
      </c>
      <c r="K29" s="7">
        <v>-0.15546232257542</v>
      </c>
      <c r="L29" s="7">
        <v>0.71795191922808499</v>
      </c>
      <c r="M29" s="7">
        <v>1.0677635896845301E-2</v>
      </c>
    </row>
    <row r="30" spans="1:13" x14ac:dyDescent="0.25">
      <c r="A30" s="7" t="str">
        <f t="shared" si="0"/>
        <v>0:43</v>
      </c>
      <c r="B30" s="7">
        <v>27</v>
      </c>
      <c r="C30" s="7">
        <v>43</v>
      </c>
      <c r="D30" s="7">
        <v>0</v>
      </c>
      <c r="E30" s="7">
        <v>0</v>
      </c>
      <c r="F30" s="7">
        <v>0.96147001839026003</v>
      </c>
      <c r="G30" s="7">
        <v>0.44232352035102002</v>
      </c>
      <c r="H30" s="7">
        <v>1.74683403865265</v>
      </c>
      <c r="I30" s="7">
        <v>2.04902791561046</v>
      </c>
      <c r="J30" s="7">
        <v>-0.99742704173989105</v>
      </c>
      <c r="K30" s="7">
        <v>0.25001448660119102</v>
      </c>
      <c r="L30" s="7">
        <v>0.88939652514483203</v>
      </c>
      <c r="M30" s="7">
        <v>1.1329683312100301E-2</v>
      </c>
    </row>
    <row r="31" spans="1:13" x14ac:dyDescent="0.25">
      <c r="A31" s="7" t="str">
        <f t="shared" si="0"/>
        <v>0:20</v>
      </c>
      <c r="B31" s="7">
        <v>28</v>
      </c>
      <c r="C31" s="7">
        <v>20</v>
      </c>
      <c r="D31" s="7">
        <v>0</v>
      </c>
      <c r="E31" s="7">
        <v>0</v>
      </c>
      <c r="F31" s="7">
        <v>-1.1103160909991701</v>
      </c>
      <c r="G31" s="7">
        <v>1.5917161741735899</v>
      </c>
      <c r="H31" s="7">
        <v>1.60415885107884</v>
      </c>
      <c r="I31" s="7">
        <v>-0.30328053285206302</v>
      </c>
      <c r="J31" s="7">
        <v>1.5609457876155299</v>
      </c>
      <c r="K31" s="7">
        <v>0.21827990202070399</v>
      </c>
      <c r="L31" s="7">
        <v>-0.99726442144384397</v>
      </c>
      <c r="M31" s="7">
        <v>1.35105112875343E-2</v>
      </c>
    </row>
    <row r="32" spans="1:13" x14ac:dyDescent="0.25">
      <c r="A32" s="7" t="str">
        <f t="shared" si="0"/>
        <v>0:48</v>
      </c>
      <c r="B32" s="7">
        <v>29</v>
      </c>
      <c r="C32" s="7">
        <v>48</v>
      </c>
      <c r="D32" s="7">
        <v>0</v>
      </c>
      <c r="E32" s="7">
        <v>0</v>
      </c>
      <c r="F32" s="7">
        <v>-0.165129896097572</v>
      </c>
      <c r="G32" s="7">
        <v>0.38846972978101801</v>
      </c>
      <c r="H32" s="7">
        <v>-0.54620324695616396</v>
      </c>
      <c r="I32" s="7">
        <v>-0.57828758588410101</v>
      </c>
      <c r="J32" s="7">
        <v>0.28802614543313199</v>
      </c>
      <c r="K32" s="7">
        <v>0.31753101844737103</v>
      </c>
      <c r="L32" s="7">
        <v>6.0002399668633098E-2</v>
      </c>
      <c r="M32" s="7">
        <v>1.0622246357506001E-2</v>
      </c>
    </row>
    <row r="33" spans="1:13" x14ac:dyDescent="0.25">
      <c r="A33" s="7" t="str">
        <f t="shared" si="0"/>
        <v>0:1</v>
      </c>
      <c r="B33" s="7">
        <v>30</v>
      </c>
      <c r="C33" s="7">
        <v>1</v>
      </c>
      <c r="D33" s="7">
        <v>0</v>
      </c>
      <c r="E33" s="7">
        <v>0</v>
      </c>
      <c r="F33" s="7">
        <v>1.4486777287128301</v>
      </c>
      <c r="G33" s="7">
        <v>-1.7396128932631201</v>
      </c>
      <c r="H33" s="7">
        <v>0.54664898140975804</v>
      </c>
      <c r="I33" s="7">
        <v>-0.17554512626667501</v>
      </c>
      <c r="J33" s="7">
        <v>2.0387921840733898</v>
      </c>
      <c r="K33" s="7">
        <v>0.235904166624574</v>
      </c>
      <c r="L33" s="7">
        <v>0.95158509947759695</v>
      </c>
      <c r="M33" s="7">
        <v>1.21571389554077E-2</v>
      </c>
    </row>
    <row r="34" spans="1:13" x14ac:dyDescent="0.25">
      <c r="A34" s="7" t="str">
        <f t="shared" si="0"/>
        <v>0:49</v>
      </c>
      <c r="B34" s="7">
        <v>31</v>
      </c>
      <c r="C34" s="7">
        <v>49</v>
      </c>
      <c r="D34" s="7">
        <v>0</v>
      </c>
      <c r="E34" s="7">
        <v>0</v>
      </c>
      <c r="F34" s="7">
        <v>-0.390449878995139</v>
      </c>
      <c r="G34" s="7">
        <v>0.37769897166701799</v>
      </c>
      <c r="H34" s="7">
        <v>-1.0048107040779199</v>
      </c>
      <c r="I34" s="7">
        <v>-1.10375068618301</v>
      </c>
      <c r="J34" s="7">
        <v>0.54511678286773702</v>
      </c>
      <c r="K34" s="7">
        <v>0.692635484589323</v>
      </c>
      <c r="L34" s="7">
        <v>-0.215368064584367</v>
      </c>
      <c r="M34" s="7">
        <v>1.0983240267400799E-2</v>
      </c>
    </row>
    <row r="35" spans="1:13" x14ac:dyDescent="0.25">
      <c r="A35" s="7" t="str">
        <f t="shared" si="0"/>
        <v>0:3</v>
      </c>
      <c r="B35" s="7">
        <v>32</v>
      </c>
      <c r="C35" s="7">
        <v>3</v>
      </c>
      <c r="D35" s="7">
        <v>0</v>
      </c>
      <c r="E35" s="7">
        <v>0</v>
      </c>
      <c r="F35" s="7">
        <v>1.16310701279225</v>
      </c>
      <c r="G35" s="7">
        <v>-1.29971420574941</v>
      </c>
      <c r="H35" s="7">
        <v>0.41620364799393</v>
      </c>
      <c r="I35" s="7">
        <v>-0.15030513121035299</v>
      </c>
      <c r="J35" s="7">
        <v>1.6258356325388901</v>
      </c>
      <c r="K35" s="7">
        <v>-5.8802649209541001E-2</v>
      </c>
      <c r="L35" s="7">
        <v>0.92700034978227497</v>
      </c>
      <c r="M35" s="7">
        <v>1.12027062164324E-2</v>
      </c>
    </row>
    <row r="36" spans="1:13" x14ac:dyDescent="0.25">
      <c r="A36" s="7" t="str">
        <f t="shared" si="0"/>
        <v>0:14</v>
      </c>
      <c r="B36" s="7">
        <v>33</v>
      </c>
      <c r="C36" s="7">
        <v>14</v>
      </c>
      <c r="D36" s="7">
        <v>0</v>
      </c>
      <c r="E36" s="7">
        <v>0</v>
      </c>
      <c r="F36" s="7">
        <v>0.76918066634909299</v>
      </c>
      <c r="G36" s="7">
        <v>-0.32305730424693901</v>
      </c>
      <c r="H36" s="7">
        <v>-1.11231323777747</v>
      </c>
      <c r="I36" s="7">
        <v>9.8879949189509E-2</v>
      </c>
      <c r="J36" s="7">
        <v>-0.89581130926419905</v>
      </c>
      <c r="K36" s="7">
        <v>-0.87020559454800805</v>
      </c>
      <c r="L36" s="7">
        <v>0.83922555681135602</v>
      </c>
      <c r="M36" s="7">
        <v>1.14107557397572E-2</v>
      </c>
    </row>
    <row r="37" spans="1:13" x14ac:dyDescent="0.25">
      <c r="A37" s="7" t="str">
        <f t="shared" si="0"/>
        <v>0:12</v>
      </c>
      <c r="B37" s="7">
        <v>34</v>
      </c>
      <c r="C37" s="7">
        <v>12</v>
      </c>
      <c r="D37" s="7">
        <v>0</v>
      </c>
      <c r="E37" s="7">
        <v>0</v>
      </c>
      <c r="F37" s="7">
        <v>1.4070179382003101</v>
      </c>
      <c r="G37" s="7">
        <v>-0.97286629535791502</v>
      </c>
      <c r="H37" s="7">
        <v>-2.0341914689805298</v>
      </c>
      <c r="I37" s="7">
        <v>0.23535953805226101</v>
      </c>
      <c r="J37" s="7">
        <v>-1.7295511059136699</v>
      </c>
      <c r="K37" s="7">
        <v>0.46104653007803098</v>
      </c>
      <c r="L37" s="7">
        <v>0.88424348879794901</v>
      </c>
      <c r="M37" s="7">
        <v>1.2384562281123E-2</v>
      </c>
    </row>
    <row r="38" spans="1:13" x14ac:dyDescent="0.25">
      <c r="A38" s="7" t="str">
        <f t="shared" si="0"/>
        <v>0:30</v>
      </c>
      <c r="B38" s="7">
        <v>35</v>
      </c>
      <c r="C38" s="7">
        <v>30</v>
      </c>
      <c r="D38" s="7">
        <v>0</v>
      </c>
      <c r="E38" s="7">
        <v>0</v>
      </c>
      <c r="F38" s="7">
        <v>0.43190959417331198</v>
      </c>
      <c r="G38" s="7">
        <v>0.92841753781823599</v>
      </c>
      <c r="H38" s="7">
        <v>-0.57380922882151497</v>
      </c>
      <c r="I38" s="7">
        <v>0.441236283839542</v>
      </c>
      <c r="J38" s="7">
        <v>0.52136591445781599</v>
      </c>
      <c r="K38" s="7">
        <v>-0.141586994483822</v>
      </c>
      <c r="L38" s="7">
        <v>0.63642440616666796</v>
      </c>
      <c r="M38" s="7">
        <v>1.1116566837933901E-2</v>
      </c>
    </row>
    <row r="39" spans="1:13" x14ac:dyDescent="0.25">
      <c r="A39" s="7" t="str">
        <f t="shared" si="0"/>
        <v>0:6</v>
      </c>
      <c r="B39" s="7">
        <v>36</v>
      </c>
      <c r="C39" s="7">
        <v>6</v>
      </c>
      <c r="D39" s="7">
        <v>0</v>
      </c>
      <c r="E39" s="7">
        <v>0</v>
      </c>
      <c r="F39" s="7">
        <v>0.30639487788121</v>
      </c>
      <c r="G39" s="7">
        <v>1.99818369963062E-2</v>
      </c>
      <c r="H39" s="7">
        <v>2.4867653616485901E-2</v>
      </c>
      <c r="I39" s="7">
        <v>-7.4585147177189795E-2</v>
      </c>
      <c r="J39" s="7">
        <v>0.38696599651840702</v>
      </c>
      <c r="K39" s="7">
        <v>0.95777875019788405</v>
      </c>
      <c r="L39" s="7">
        <v>0.58838744769502604</v>
      </c>
      <c r="M39" s="7">
        <v>1.07458141365347E-2</v>
      </c>
    </row>
    <row r="40" spans="1:13" x14ac:dyDescent="0.25">
      <c r="A40" s="7" t="str">
        <f t="shared" si="0"/>
        <v>0:41</v>
      </c>
      <c r="B40" s="7">
        <v>37</v>
      </c>
      <c r="C40" s="7">
        <v>41</v>
      </c>
      <c r="D40" s="7">
        <v>0</v>
      </c>
      <c r="E40" s="7">
        <v>0</v>
      </c>
      <c r="F40" s="7">
        <v>1.4901744325244399</v>
      </c>
      <c r="G40" s="7">
        <v>1.25280821208717</v>
      </c>
      <c r="H40" s="7">
        <v>0.39938510371608399</v>
      </c>
      <c r="I40" s="7">
        <v>-1.2588032290128099</v>
      </c>
      <c r="J40" s="7">
        <v>-0.27621935820879201</v>
      </c>
      <c r="K40" s="7">
        <v>-8.7444706649832907E-2</v>
      </c>
      <c r="L40" s="7">
        <v>0.90776017261785502</v>
      </c>
      <c r="M40" s="7">
        <v>1.3772791760445701E-2</v>
      </c>
    </row>
    <row r="41" spans="1:13" x14ac:dyDescent="0.25">
      <c r="A41" s="7" t="str">
        <f t="shared" si="0"/>
        <v>0:35</v>
      </c>
      <c r="B41" s="7">
        <v>38</v>
      </c>
      <c r="C41" s="7">
        <v>35</v>
      </c>
      <c r="D41" s="7">
        <v>0</v>
      </c>
      <c r="E41" s="7">
        <v>0</v>
      </c>
      <c r="F41" s="7">
        <v>-1.3697942589244501</v>
      </c>
      <c r="G41" s="7">
        <v>-0.45432723629713601</v>
      </c>
      <c r="H41" s="7">
        <v>-0.57457668338489098</v>
      </c>
      <c r="I41" s="7">
        <v>1.1531542578424301</v>
      </c>
      <c r="J41" s="7">
        <v>0.33809037420584998</v>
      </c>
      <c r="K41" s="7">
        <v>1.55311108917824E-2</v>
      </c>
      <c r="L41" s="7">
        <v>-1.4582928809863001</v>
      </c>
      <c r="M41" s="7">
        <v>1.24257773327927E-2</v>
      </c>
    </row>
    <row r="42" spans="1:13" x14ac:dyDescent="0.25">
      <c r="A42" s="7" t="str">
        <f t="shared" si="0"/>
        <v>0:47</v>
      </c>
      <c r="B42" s="7">
        <v>39</v>
      </c>
      <c r="C42" s="7">
        <v>47</v>
      </c>
      <c r="D42" s="7">
        <v>0</v>
      </c>
      <c r="E42" s="7">
        <v>0</v>
      </c>
      <c r="F42" s="7">
        <v>6.0190086799992999E-2</v>
      </c>
      <c r="G42" s="7">
        <v>0.39924048789501798</v>
      </c>
      <c r="H42" s="7">
        <v>-8.7595789834403803E-2</v>
      </c>
      <c r="I42" s="7">
        <v>-5.2824485585190803E-2</v>
      </c>
      <c r="J42" s="7">
        <v>3.0935507998528799E-2</v>
      </c>
      <c r="K42" s="7">
        <v>-0.359100027877779</v>
      </c>
      <c r="L42" s="7">
        <v>0.32283563225536199</v>
      </c>
      <c r="M42" s="7">
        <v>1.04415765275829E-2</v>
      </c>
    </row>
    <row r="43" spans="1:13" x14ac:dyDescent="0.25">
      <c r="A43" s="7" t="str">
        <f t="shared" si="0"/>
        <v>0:10</v>
      </c>
      <c r="B43" s="7">
        <v>40</v>
      </c>
      <c r="C43" s="7">
        <v>10</v>
      </c>
      <c r="D43" s="7">
        <v>0</v>
      </c>
      <c r="E43" s="7">
        <v>0</v>
      </c>
      <c r="F43" s="7">
        <v>-0.83588797295040995</v>
      </c>
      <c r="G43" s="7">
        <v>1.77957656725574</v>
      </c>
      <c r="H43" s="7">
        <v>-0.496913674176787</v>
      </c>
      <c r="I43" s="7">
        <v>2.63748319122954E-2</v>
      </c>
      <c r="J43" s="7">
        <v>-1.26486019103658</v>
      </c>
      <c r="K43" s="7">
        <v>0.111256535967138</v>
      </c>
      <c r="L43" s="7">
        <v>-0.70605903074198295</v>
      </c>
      <c r="M43" s="7">
        <v>1.1831751957712799E-2</v>
      </c>
    </row>
    <row r="44" spans="1:13" x14ac:dyDescent="0.25">
      <c r="A44" s="7" t="str">
        <f t="shared" si="0"/>
        <v>0:13</v>
      </c>
      <c r="B44" s="7">
        <v>41</v>
      </c>
      <c r="C44" s="7">
        <v>13</v>
      </c>
      <c r="D44" s="7">
        <v>0</v>
      </c>
      <c r="E44" s="7">
        <v>0</v>
      </c>
      <c r="F44" s="7">
        <v>1.08737997429819</v>
      </c>
      <c r="G44" s="7">
        <v>-0.647228970588269</v>
      </c>
      <c r="H44" s="7">
        <v>-1.5722126950963899</v>
      </c>
      <c r="I44" s="7">
        <v>0.166965827268198</v>
      </c>
      <c r="J44" s="7">
        <v>-1.31174094839223</v>
      </c>
      <c r="K44" s="7">
        <v>-0.293861734587263</v>
      </c>
      <c r="L44" s="7">
        <v>0.87364529520414103</v>
      </c>
      <c r="M44" s="7">
        <v>1.16077354612615E-2</v>
      </c>
    </row>
    <row r="45" spans="1:13" x14ac:dyDescent="0.25">
      <c r="A45" s="7" t="str">
        <f t="shared" si="0"/>
        <v>0:45</v>
      </c>
      <c r="B45" s="7">
        <v>42</v>
      </c>
      <c r="C45" s="7">
        <v>45</v>
      </c>
      <c r="D45" s="7">
        <v>0</v>
      </c>
      <c r="E45" s="7">
        <v>0</v>
      </c>
      <c r="F45" s="7">
        <v>0.51083005259512604</v>
      </c>
      <c r="G45" s="7">
        <v>0.42078200412301903</v>
      </c>
      <c r="H45" s="7">
        <v>0.829619124409123</v>
      </c>
      <c r="I45" s="7">
        <v>0.998101715012635</v>
      </c>
      <c r="J45" s="7">
        <v>-0.48324576687068099</v>
      </c>
      <c r="K45" s="7">
        <v>0.17722727582457301</v>
      </c>
      <c r="L45" s="7">
        <v>0.72034820701293201</v>
      </c>
      <c r="M45" s="7">
        <v>1.0962305764118699E-2</v>
      </c>
    </row>
    <row r="46" spans="1:13" x14ac:dyDescent="0.25">
      <c r="A46" s="7" t="str">
        <f t="shared" si="0"/>
        <v>0:36</v>
      </c>
      <c r="B46" s="7">
        <v>43</v>
      </c>
      <c r="C46" s="7">
        <v>36</v>
      </c>
      <c r="D46" s="7">
        <v>0</v>
      </c>
      <c r="E46" s="7">
        <v>0</v>
      </c>
      <c r="F46" s="7">
        <v>-0.89313281034963998</v>
      </c>
      <c r="G46" s="7">
        <v>-0.16980466156641699</v>
      </c>
      <c r="H46" s="7">
        <v>-0.412249718868062</v>
      </c>
      <c r="I46" s="7">
        <v>0.75116134336655904</v>
      </c>
      <c r="J46" s="7">
        <v>0.23570541880341001</v>
      </c>
      <c r="K46" s="7">
        <v>0.71365906945132696</v>
      </c>
      <c r="L46" s="7">
        <v>-0.84507819709611398</v>
      </c>
      <c r="M46" s="7">
        <v>1.09520285372378E-2</v>
      </c>
    </row>
    <row r="47" spans="1:13" x14ac:dyDescent="0.25">
      <c r="A47" s="7" t="str">
        <f t="shared" si="0"/>
        <v>0:29</v>
      </c>
      <c r="B47" s="7">
        <v>44</v>
      </c>
      <c r="C47" s="7">
        <v>29</v>
      </c>
      <c r="D47" s="7">
        <v>0</v>
      </c>
      <c r="E47" s="7">
        <v>0</v>
      </c>
      <c r="F47" s="7">
        <v>0.19708994182232201</v>
      </c>
      <c r="G47" s="7">
        <v>0.594130075281877</v>
      </c>
      <c r="H47" s="7">
        <v>-0.26666239243913198</v>
      </c>
      <c r="I47" s="7">
        <v>0.129132195096994</v>
      </c>
      <c r="J47" s="7">
        <v>0.211555169358914</v>
      </c>
      <c r="K47" s="7">
        <v>-0.22867256179939299</v>
      </c>
      <c r="L47" s="7">
        <v>0.45720772288262801</v>
      </c>
      <c r="M47" s="7">
        <v>1.0542788082507399E-2</v>
      </c>
    </row>
    <row r="48" spans="1:13" x14ac:dyDescent="0.25">
      <c r="A48" s="7" t="str">
        <f t="shared" si="0"/>
        <v>0:18</v>
      </c>
      <c r="B48" s="7">
        <v>45</v>
      </c>
      <c r="C48" s="7">
        <v>18</v>
      </c>
      <c r="D48" s="7">
        <v>0</v>
      </c>
      <c r="E48" s="7">
        <v>0</v>
      </c>
      <c r="F48" s="7">
        <v>-0.48940787610775999</v>
      </c>
      <c r="G48" s="7">
        <v>0.95915398551363695</v>
      </c>
      <c r="H48" s="7">
        <v>0.70674850498501995</v>
      </c>
      <c r="I48" s="7">
        <v>-0.170423295387815</v>
      </c>
      <c r="J48" s="7">
        <v>0.74933456376985597</v>
      </c>
      <c r="K48" s="7">
        <v>-0.32524265033549499</v>
      </c>
      <c r="L48" s="7">
        <v>-0.35058879727165498</v>
      </c>
      <c r="M48" s="7">
        <v>1.1295457093917599E-2</v>
      </c>
    </row>
    <row r="49" spans="1:13" x14ac:dyDescent="0.25">
      <c r="A49" s="7" t="str">
        <f t="shared" si="0"/>
        <v>0:31</v>
      </c>
      <c r="B49" s="7">
        <v>46</v>
      </c>
      <c r="C49" s="7">
        <v>31</v>
      </c>
      <c r="D49" s="7">
        <v>0</v>
      </c>
      <c r="E49" s="7">
        <v>0</v>
      </c>
      <c r="F49" s="7">
        <v>0.66672924124085897</v>
      </c>
      <c r="G49" s="7">
        <v>1.26270499283312</v>
      </c>
      <c r="H49" s="7">
        <v>-0.88095605829309398</v>
      </c>
      <c r="I49" s="7">
        <v>0.75334036555974604</v>
      </c>
      <c r="J49" s="7">
        <v>0.83117665258597495</v>
      </c>
      <c r="K49" s="7">
        <v>-0.17886521352279799</v>
      </c>
      <c r="L49" s="7">
        <v>0.74500094022459895</v>
      </c>
      <c r="M49" s="7">
        <v>1.1997796680218199E-2</v>
      </c>
    </row>
    <row r="50" spans="1:13" x14ac:dyDescent="0.25">
      <c r="A50" s="7" t="str">
        <f t="shared" si="0"/>
        <v>0:5</v>
      </c>
      <c r="B50" s="7">
        <v>47</v>
      </c>
      <c r="C50" s="7">
        <v>5</v>
      </c>
      <c r="D50" s="7">
        <v>0</v>
      </c>
      <c r="E50" s="7">
        <v>0</v>
      </c>
      <c r="F50" s="7">
        <v>0.591965587376445</v>
      </c>
      <c r="G50" s="7">
        <v>-0.41991684061969198</v>
      </c>
      <c r="H50" s="7">
        <v>0.15531298409729399</v>
      </c>
      <c r="I50" s="7">
        <v>-9.9825141665611197E-2</v>
      </c>
      <c r="J50" s="7">
        <v>0.79992253876139396</v>
      </c>
      <c r="K50" s="7">
        <v>0.44710560328646398</v>
      </c>
      <c r="L50" s="7">
        <v>0.79809382262283102</v>
      </c>
      <c r="M50" s="7">
        <v>1.1186060959765501E-2</v>
      </c>
    </row>
    <row r="51" spans="1:13" x14ac:dyDescent="0.25">
      <c r="A51" s="7" t="str">
        <f t="shared" si="0"/>
        <v>0:33</v>
      </c>
      <c r="B51" s="7">
        <v>48</v>
      </c>
      <c r="C51" s="7">
        <v>33</v>
      </c>
      <c r="D51" s="7">
        <v>0</v>
      </c>
      <c r="E51" s="7">
        <v>0</v>
      </c>
      <c r="F51" s="7">
        <v>-2.32311715607409</v>
      </c>
      <c r="G51" s="7">
        <v>-1.0233723857585699</v>
      </c>
      <c r="H51" s="7">
        <v>-0.89923061241854996</v>
      </c>
      <c r="I51" s="7">
        <v>1.9571400867941799</v>
      </c>
      <c r="J51" s="7">
        <v>0.54286028501073103</v>
      </c>
      <c r="K51" s="7">
        <v>0.12829628101363999</v>
      </c>
      <c r="L51" s="7">
        <v>-2.72638725166542</v>
      </c>
      <c r="M51" s="7">
        <v>1.3944817617417201E-2</v>
      </c>
    </row>
    <row r="52" spans="1:13" x14ac:dyDescent="0.25">
      <c r="A52" s="7" t="str">
        <f t="shared" si="0"/>
        <v>0:28</v>
      </c>
      <c r="B52" s="7">
        <v>49</v>
      </c>
      <c r="C52" s="7">
        <v>28</v>
      </c>
      <c r="D52" s="7">
        <v>0</v>
      </c>
      <c r="E52" s="7">
        <v>0</v>
      </c>
      <c r="F52" s="7">
        <v>6.0190916300404303E-2</v>
      </c>
      <c r="G52" s="7">
        <v>0.39924166876546502</v>
      </c>
      <c r="H52" s="7">
        <v>-8.7596874830589394E-2</v>
      </c>
      <c r="I52" s="7">
        <v>-5.2823383077511499E-2</v>
      </c>
      <c r="J52" s="7">
        <v>3.09366024049718E-2</v>
      </c>
      <c r="K52" s="7">
        <v>-0.35972099078460201</v>
      </c>
      <c r="L52" s="7">
        <v>0.32283650300979599</v>
      </c>
      <c r="M52" s="7">
        <v>1.0441576416130799E-2</v>
      </c>
    </row>
    <row r="53" spans="1:13" x14ac:dyDescent="0.25">
      <c r="A53" s="7" t="str">
        <f t="shared" si="0"/>
        <v>0:15</v>
      </c>
      <c r="B53" s="7">
        <v>50</v>
      </c>
      <c r="C53" s="7">
        <v>15</v>
      </c>
      <c r="D53" s="7">
        <v>0</v>
      </c>
      <c r="E53" s="7">
        <v>0</v>
      </c>
      <c r="F53" s="7">
        <v>0.45241478287680797</v>
      </c>
      <c r="G53" s="7">
        <v>-3.4596666691246499E-4</v>
      </c>
      <c r="H53" s="7">
        <v>-0.65448553587262503</v>
      </c>
      <c r="I53" s="7">
        <v>3.1100784424536999E-2</v>
      </c>
      <c r="J53" s="7">
        <v>-0.48175535028085897</v>
      </c>
      <c r="K53" s="7">
        <v>1.4703093428016201</v>
      </c>
      <c r="L53" s="7">
        <v>0.69707991471608399</v>
      </c>
      <c r="M53" s="7">
        <v>1.0962575338668601E-2</v>
      </c>
    </row>
    <row r="54" spans="1:13" x14ac:dyDescent="0.25">
      <c r="A54" s="7" t="str">
        <f t="shared" si="0"/>
        <v>0:21</v>
      </c>
      <c r="B54" s="7">
        <v>51</v>
      </c>
      <c r="C54" s="7">
        <v>21</v>
      </c>
      <c r="D54" s="7">
        <v>0</v>
      </c>
      <c r="E54" s="7">
        <v>0</v>
      </c>
      <c r="F54" s="7">
        <v>-1.44664760350083</v>
      </c>
      <c r="G54" s="7">
        <v>-1.7458821323867599</v>
      </c>
      <c r="H54" s="7">
        <v>1.88336543459433</v>
      </c>
      <c r="I54" s="7">
        <v>-2.0555963980114602</v>
      </c>
      <c r="J54" s="7">
        <v>-1.9571200184504201</v>
      </c>
      <c r="K54" s="7">
        <v>9.4896223711984196E-2</v>
      </c>
      <c r="L54" s="7">
        <v>-1.6286684639667</v>
      </c>
      <c r="M54" s="7">
        <v>1.3269436659243799E-2</v>
      </c>
    </row>
    <row r="55" spans="1:13" x14ac:dyDescent="0.25">
      <c r="A55" s="7" t="str">
        <f t="shared" si="0"/>
        <v>1:32</v>
      </c>
      <c r="B55" s="7">
        <v>52</v>
      </c>
      <c r="C55" s="7">
        <v>32</v>
      </c>
      <c r="D55" s="7">
        <v>1</v>
      </c>
      <c r="E55" s="7">
        <v>0</v>
      </c>
      <c r="F55" s="7">
        <v>0.24126494566399501</v>
      </c>
      <c r="G55" s="7">
        <v>2.33349302147978</v>
      </c>
      <c r="H55" s="7">
        <v>-3.3663091055294303E-2</v>
      </c>
      <c r="I55" s="7">
        <v>-0.15605872609417701</v>
      </c>
      <c r="J55" s="7">
        <v>-3.3360482467792099</v>
      </c>
      <c r="K55" s="7">
        <v>0.26912479163174602</v>
      </c>
      <c r="L55" s="7">
        <v>0.241313471342436</v>
      </c>
      <c r="M55" s="7">
        <v>1.0194244887232799E-2</v>
      </c>
    </row>
    <row r="56" spans="1:13" x14ac:dyDescent="0.25">
      <c r="A56" s="7" t="str">
        <f t="shared" si="0"/>
        <v>1:23</v>
      </c>
      <c r="B56" s="7">
        <v>53</v>
      </c>
      <c r="C56" s="7">
        <v>23</v>
      </c>
      <c r="D56" s="7">
        <v>1</v>
      </c>
      <c r="E56" s="7">
        <v>0</v>
      </c>
      <c r="F56" s="7">
        <v>0.17956679896389899</v>
      </c>
      <c r="G56" s="7">
        <v>0.50380514508359697</v>
      </c>
      <c r="H56" s="7">
        <v>2.5650963037721599</v>
      </c>
      <c r="I56" s="7">
        <v>-0.28467771760132499</v>
      </c>
      <c r="J56" s="7">
        <v>0.78525759802675599</v>
      </c>
      <c r="K56" s="7">
        <v>-3.6404096902679997E-2</v>
      </c>
      <c r="L56" s="7">
        <v>0.17961912846658301</v>
      </c>
      <c r="M56" s="7">
        <v>1.01913638582386E-2</v>
      </c>
    </row>
    <row r="57" spans="1:13" x14ac:dyDescent="0.25">
      <c r="A57" s="7" t="str">
        <f t="shared" si="0"/>
        <v>1:44</v>
      </c>
      <c r="B57" s="7">
        <v>54</v>
      </c>
      <c r="C57" s="7">
        <v>44</v>
      </c>
      <c r="D57" s="7">
        <v>1</v>
      </c>
      <c r="E57" s="7">
        <v>0</v>
      </c>
      <c r="F57" s="7">
        <v>0.22915182099892401</v>
      </c>
      <c r="G57" s="7">
        <v>-1.9557135807112001</v>
      </c>
      <c r="H57" s="7">
        <v>0.42078416464460799</v>
      </c>
      <c r="I57" s="7">
        <v>5.2462447835490401E-2</v>
      </c>
      <c r="J57" s="7">
        <v>-1.0953959723379101</v>
      </c>
      <c r="K57" s="7">
        <v>1.7046900062714698E-2</v>
      </c>
      <c r="L57" s="7">
        <v>0.22917935042641999</v>
      </c>
      <c r="M57" s="7">
        <v>1.0171164505949201E-2</v>
      </c>
    </row>
    <row r="58" spans="1:13" x14ac:dyDescent="0.25">
      <c r="A58" s="7" t="str">
        <f t="shared" si="0"/>
        <v>1:26</v>
      </c>
      <c r="B58" s="7">
        <v>55</v>
      </c>
      <c r="C58" s="7">
        <v>26</v>
      </c>
      <c r="D58" s="7">
        <v>1</v>
      </c>
      <c r="E58" s="7">
        <v>0</v>
      </c>
      <c r="F58" s="7">
        <v>0.21295082454092201</v>
      </c>
      <c r="G58" s="7">
        <v>9.0958771585949103E-2</v>
      </c>
      <c r="H58" s="7">
        <v>0.65835881234354998</v>
      </c>
      <c r="I58" s="7">
        <v>2.73625235117309E-2</v>
      </c>
      <c r="J58" s="7">
        <v>0.35282352775361098</v>
      </c>
      <c r="K58" s="7">
        <v>-4.6771448184732403E-2</v>
      </c>
      <c r="L58" s="7">
        <v>0.21299294696655099</v>
      </c>
      <c r="M58" s="7">
        <v>1.01108431738491E-2</v>
      </c>
    </row>
    <row r="59" spans="1:13" x14ac:dyDescent="0.25">
      <c r="A59" s="7" t="str">
        <f t="shared" si="0"/>
        <v>1:9</v>
      </c>
      <c r="B59" s="7">
        <v>56</v>
      </c>
      <c r="C59" s="7">
        <v>9</v>
      </c>
      <c r="D59" s="7">
        <v>1</v>
      </c>
      <c r="E59" s="7">
        <v>0</v>
      </c>
      <c r="F59" s="7">
        <v>1.6828877991818501</v>
      </c>
      <c r="G59" s="7">
        <v>-9.9810209126180702E-2</v>
      </c>
      <c r="H59" s="7">
        <v>-0.21239760141883801</v>
      </c>
      <c r="I59" s="7">
        <v>0.21567961771056601</v>
      </c>
      <c r="J59" s="7">
        <v>0.154668157667568</v>
      </c>
      <c r="K59" s="7">
        <v>-2.2112536700521199E-2</v>
      </c>
      <c r="L59" s="7">
        <v>1.6824571477482</v>
      </c>
      <c r="M59" s="7">
        <v>1.08483676978876E-2</v>
      </c>
    </row>
    <row r="60" spans="1:13" x14ac:dyDescent="0.25">
      <c r="A60" s="7" t="str">
        <f t="shared" si="0"/>
        <v>1:0</v>
      </c>
      <c r="B60" s="7">
        <v>57</v>
      </c>
      <c r="C60" s="7">
        <v>0</v>
      </c>
      <c r="D60" s="7">
        <v>1</v>
      </c>
      <c r="E60" s="7">
        <v>0</v>
      </c>
      <c r="F60" s="7">
        <v>-3.75872347001172</v>
      </c>
      <c r="G60" s="7">
        <v>-0.11564714510453999</v>
      </c>
      <c r="H60" s="7">
        <v>-0.32413328608452402</v>
      </c>
      <c r="I60" s="7">
        <v>6.25160713403623E-2</v>
      </c>
      <c r="J60" s="7">
        <v>0.13185025376064299</v>
      </c>
      <c r="K60" s="7">
        <v>-1.24978347564957E-2</v>
      </c>
      <c r="L60" s="7">
        <v>-3.7591068365145399</v>
      </c>
      <c r="M60" s="7">
        <v>1.2010531585845001E-2</v>
      </c>
    </row>
    <row r="61" spans="1:13" x14ac:dyDescent="0.25">
      <c r="A61" s="7" t="str">
        <f t="shared" si="0"/>
        <v>1:7</v>
      </c>
      <c r="B61" s="7">
        <v>58</v>
      </c>
      <c r="C61" s="7">
        <v>7</v>
      </c>
      <c r="D61" s="7">
        <v>1</v>
      </c>
      <c r="E61" s="7">
        <v>0</v>
      </c>
      <c r="F61" s="7">
        <v>0.32248498188345798</v>
      </c>
      <c r="G61" s="7">
        <v>-0.10376944312076999</v>
      </c>
      <c r="H61" s="7">
        <v>-0.24033152258526</v>
      </c>
      <c r="I61" s="7">
        <v>0.17738873111801501</v>
      </c>
      <c r="J61" s="7">
        <v>0.14896368169083701</v>
      </c>
      <c r="K61" s="7">
        <v>-6.3946894452207401E-2</v>
      </c>
      <c r="L61" s="7">
        <v>0.32250369980465599</v>
      </c>
      <c r="M61" s="7">
        <v>1.0108342907354699E-2</v>
      </c>
    </row>
    <row r="62" spans="1:13" x14ac:dyDescent="0.25">
      <c r="A62" s="7" t="str">
        <f t="shared" si="0"/>
        <v>1:11</v>
      </c>
      <c r="B62" s="7">
        <v>59</v>
      </c>
      <c r="C62" s="7">
        <v>11</v>
      </c>
      <c r="D62" s="7">
        <v>1</v>
      </c>
      <c r="E62" s="7">
        <v>0</v>
      </c>
      <c r="F62" s="7">
        <v>0.35387112114085401</v>
      </c>
      <c r="G62" s="7">
        <v>-0.24360370974053899</v>
      </c>
      <c r="H62" s="7">
        <v>-0.915120184837803</v>
      </c>
      <c r="I62" s="7">
        <v>-3.8021319270473102</v>
      </c>
      <c r="J62" s="7">
        <v>0.38865830356585801</v>
      </c>
      <c r="K62" s="7">
        <v>0.13538925994996001</v>
      </c>
      <c r="L62" s="7">
        <v>0.35388189135119302</v>
      </c>
      <c r="M62" s="7">
        <v>1.0120876884124601E-2</v>
      </c>
    </row>
    <row r="63" spans="1:13" x14ac:dyDescent="0.25">
      <c r="A63" s="7" t="str">
        <f t="shared" si="0"/>
        <v>1:17</v>
      </c>
      <c r="B63" s="7">
        <v>60</v>
      </c>
      <c r="C63" s="7">
        <v>17</v>
      </c>
      <c r="D63" s="7">
        <v>1</v>
      </c>
      <c r="E63" s="7">
        <v>0</v>
      </c>
      <c r="F63" s="7">
        <v>0.21093143904275999</v>
      </c>
      <c r="G63" s="7">
        <v>-8.4206549702692896E-2</v>
      </c>
      <c r="H63" s="7">
        <v>-0.146623165605234</v>
      </c>
      <c r="I63" s="7">
        <v>0.73998156208780796</v>
      </c>
      <c r="J63" s="7">
        <v>0.114446949902222</v>
      </c>
      <c r="K63" s="7">
        <v>-3.11969143897966E-2</v>
      </c>
      <c r="L63" s="7">
        <v>0.21097221306990799</v>
      </c>
      <c r="M63" s="7">
        <v>1.0106317914806101E-2</v>
      </c>
    </row>
    <row r="64" spans="1:13" x14ac:dyDescent="0.25">
      <c r="A64" s="7" t="str">
        <f t="shared" si="0"/>
        <v>1:37</v>
      </c>
      <c r="B64" s="7">
        <v>61</v>
      </c>
      <c r="C64" s="7">
        <v>37</v>
      </c>
      <c r="D64" s="7">
        <v>1</v>
      </c>
      <c r="E64" s="7">
        <v>0</v>
      </c>
      <c r="F64" s="7">
        <v>0.230810168208052</v>
      </c>
      <c r="G64" s="7">
        <v>0.30221355913133602</v>
      </c>
      <c r="H64" s="7">
        <v>-0.20749123867921601</v>
      </c>
      <c r="I64" s="7">
        <v>0.119614822000414</v>
      </c>
      <c r="J64" s="7">
        <v>-0.43219929057716799</v>
      </c>
      <c r="K64" s="7">
        <v>-2.6829964732080502E-2</v>
      </c>
      <c r="L64" s="7">
        <v>0.23084928549360401</v>
      </c>
      <c r="M64" s="7">
        <v>1.01077728118418E-2</v>
      </c>
    </row>
    <row r="65" spans="1:13" x14ac:dyDescent="0.25">
      <c r="A65" s="7" t="str">
        <f t="shared" si="0"/>
        <v>1:2</v>
      </c>
      <c r="B65" s="7">
        <v>62</v>
      </c>
      <c r="C65" s="7">
        <v>2</v>
      </c>
      <c r="D65" s="7">
        <v>1</v>
      </c>
      <c r="E65" s="7">
        <v>0</v>
      </c>
      <c r="F65" s="7">
        <v>-2.3983206527133301</v>
      </c>
      <c r="G65" s="7">
        <v>-0.11168791110994999</v>
      </c>
      <c r="H65" s="7">
        <v>-0.296199364918102</v>
      </c>
      <c r="I65" s="7">
        <v>0.100806957932913</v>
      </c>
      <c r="J65" s="7">
        <v>0.13755472973737401</v>
      </c>
      <c r="K65" s="7">
        <v>5.5456431352453404E-3</v>
      </c>
      <c r="L65" s="7">
        <v>-2.3983258476946498</v>
      </c>
      <c r="M65" s="7">
        <v>1.0641001901501799E-2</v>
      </c>
    </row>
    <row r="66" spans="1:13" x14ac:dyDescent="0.25">
      <c r="A66" s="7" t="str">
        <f t="shared" si="0"/>
        <v>1:51</v>
      </c>
      <c r="B66" s="7">
        <v>63</v>
      </c>
      <c r="C66" s="7">
        <v>51</v>
      </c>
      <c r="D66" s="7">
        <v>1</v>
      </c>
      <c r="E66" s="7">
        <v>0</v>
      </c>
      <c r="F66" s="7">
        <v>0.22814240167411501</v>
      </c>
      <c r="G66" s="7">
        <v>2.3648526631587701</v>
      </c>
      <c r="H66" s="7">
        <v>-1.12631157866881</v>
      </c>
      <c r="I66" s="7">
        <v>0.33779897666445402</v>
      </c>
      <c r="J66" s="7">
        <v>1.8071924646647699</v>
      </c>
      <c r="K66" s="7">
        <v>-5.8706433385211997E-2</v>
      </c>
      <c r="L66" s="7">
        <v>0.22819257492665199</v>
      </c>
      <c r="M66" s="7">
        <v>1.02132182088345E-2</v>
      </c>
    </row>
    <row r="67" spans="1:13" x14ac:dyDescent="0.25">
      <c r="A67" s="7" t="str">
        <f t="shared" si="0"/>
        <v>1:27</v>
      </c>
      <c r="B67" s="7">
        <v>64</v>
      </c>
      <c r="C67" s="7">
        <v>27</v>
      </c>
      <c r="D67" s="7">
        <v>1</v>
      </c>
      <c r="E67" s="7">
        <v>0</v>
      </c>
      <c r="F67" s="7">
        <v>0.22407883323351599</v>
      </c>
      <c r="G67" s="7">
        <v>-4.6656688310832098E-2</v>
      </c>
      <c r="H67" s="7">
        <v>2.2779639000325098E-2</v>
      </c>
      <c r="I67" s="7">
        <v>0.13137593877628401</v>
      </c>
      <c r="J67" s="7">
        <v>0.20867883550039301</v>
      </c>
      <c r="K67" s="7">
        <v>-6.16024832007733E-2</v>
      </c>
      <c r="L67" s="7">
        <v>0.224117509904317</v>
      </c>
      <c r="M67" s="7">
        <v>1.01057397852509E-2</v>
      </c>
    </row>
    <row r="68" spans="1:13" x14ac:dyDescent="0.25">
      <c r="A68" s="7" t="str">
        <f t="shared" ref="A68:A131" si="1">D68 &amp; ":" &amp;C68</f>
        <v>1:34</v>
      </c>
      <c r="B68" s="7">
        <v>65</v>
      </c>
      <c r="C68" s="7">
        <v>34</v>
      </c>
      <c r="D68" s="7">
        <v>1</v>
      </c>
      <c r="E68" s="7">
        <v>0</v>
      </c>
      <c r="F68" s="7">
        <v>0.23708303468161701</v>
      </c>
      <c r="G68" s="7">
        <v>1.5209812365404001</v>
      </c>
      <c r="H68" s="7">
        <v>-0.103194350104863</v>
      </c>
      <c r="I68" s="7">
        <v>-4.5789306856340597E-2</v>
      </c>
      <c r="J68" s="7">
        <v>-2.17450866429839</v>
      </c>
      <c r="K68" s="7">
        <v>0.14633722315823999</v>
      </c>
      <c r="L68" s="7">
        <v>0.237127799773588</v>
      </c>
      <c r="M68" s="7">
        <v>1.0143382371125701E-2</v>
      </c>
    </row>
    <row r="69" spans="1:13" x14ac:dyDescent="0.25">
      <c r="A69" s="7" t="str">
        <f t="shared" si="1"/>
        <v>1:8</v>
      </c>
      <c r="B69" s="7">
        <v>66</v>
      </c>
      <c r="C69" s="7">
        <v>8</v>
      </c>
      <c r="D69" s="7">
        <v>1</v>
      </c>
      <c r="E69" s="7">
        <v>0</v>
      </c>
      <c r="F69" s="7">
        <v>1.00268638288039</v>
      </c>
      <c r="G69" s="7">
        <v>-0.101789826145746</v>
      </c>
      <c r="H69" s="7">
        <v>-0.226364562159177</v>
      </c>
      <c r="I69" s="7">
        <v>0.19653417419890501</v>
      </c>
      <c r="J69" s="7">
        <v>0.15181591964711399</v>
      </c>
      <c r="K69" s="7">
        <v>-3.07318511937297E-2</v>
      </c>
      <c r="L69" s="7">
        <v>1.00252381130121</v>
      </c>
      <c r="M69" s="7">
        <v>1.02663062210186E-2</v>
      </c>
    </row>
    <row r="70" spans="1:13" x14ac:dyDescent="0.25">
      <c r="A70" s="7" t="str">
        <f t="shared" si="1"/>
        <v>1:50</v>
      </c>
      <c r="B70" s="7">
        <v>67</v>
      </c>
      <c r="C70" s="7">
        <v>50</v>
      </c>
      <c r="D70" s="7">
        <v>1</v>
      </c>
      <c r="E70" s="7">
        <v>0</v>
      </c>
      <c r="F70" s="7">
        <v>0.228286604434802</v>
      </c>
      <c r="G70" s="7">
        <v>1.7476289140344901</v>
      </c>
      <c r="H70" s="7">
        <v>-0.90529790105260899</v>
      </c>
      <c r="I70" s="7">
        <v>0.297036615403174</v>
      </c>
      <c r="J70" s="7">
        <v>1.39253697366439</v>
      </c>
      <c r="K70" s="7">
        <v>-6.2488450198202698E-2</v>
      </c>
      <c r="L70" s="7">
        <v>0.22833354235626699</v>
      </c>
      <c r="M70" s="7">
        <v>1.0166193028861599E-2</v>
      </c>
    </row>
    <row r="71" spans="1:13" x14ac:dyDescent="0.25">
      <c r="A71" s="7" t="str">
        <f t="shared" si="1"/>
        <v>1:4</v>
      </c>
      <c r="B71" s="7">
        <v>68</v>
      </c>
      <c r="C71" s="7">
        <v>4</v>
      </c>
      <c r="D71" s="7">
        <v>1</v>
      </c>
      <c r="E71" s="7">
        <v>0</v>
      </c>
      <c r="F71" s="7">
        <v>-1.7181192517163899</v>
      </c>
      <c r="G71" s="7">
        <v>-0.109708294134926</v>
      </c>
      <c r="H71" s="7">
        <v>-0.28223240449201997</v>
      </c>
      <c r="I71" s="7">
        <v>0.119952401013802</v>
      </c>
      <c r="J71" s="7">
        <v>0.14040696769365199</v>
      </c>
      <c r="K71" s="7">
        <v>-1.7066326358096399E-2</v>
      </c>
      <c r="L71" s="7">
        <v>-1.71801799593959</v>
      </c>
      <c r="M71" s="7">
        <v>1.04110040104771E-2</v>
      </c>
    </row>
    <row r="72" spans="1:13" x14ac:dyDescent="0.25">
      <c r="A72" s="7" t="str">
        <f t="shared" si="1"/>
        <v>1:24</v>
      </c>
      <c r="B72" s="7">
        <v>69</v>
      </c>
      <c r="C72" s="7">
        <v>24</v>
      </c>
      <c r="D72" s="7">
        <v>1</v>
      </c>
      <c r="E72" s="7">
        <v>0</v>
      </c>
      <c r="F72" s="7">
        <v>0.190694807406113</v>
      </c>
      <c r="G72" s="7">
        <v>0.36618968828316301</v>
      </c>
      <c r="H72" s="7">
        <v>1.9295171447294699</v>
      </c>
      <c r="I72" s="7">
        <v>-0.18066430467707301</v>
      </c>
      <c r="J72" s="7">
        <v>0.64111290901679197</v>
      </c>
      <c r="K72" s="7">
        <v>-3.45130741183058E-2</v>
      </c>
      <c r="L72" s="7">
        <v>0.19074375578202299</v>
      </c>
      <c r="M72" s="7">
        <v>1.0153726456812799E-2</v>
      </c>
    </row>
    <row r="73" spans="1:13" x14ac:dyDescent="0.25">
      <c r="A73" s="7" t="str">
        <f t="shared" si="1"/>
        <v>1:42</v>
      </c>
      <c r="B73" s="7">
        <v>70</v>
      </c>
      <c r="C73" s="7">
        <v>42</v>
      </c>
      <c r="D73" s="7">
        <v>1</v>
      </c>
      <c r="E73" s="7">
        <v>0</v>
      </c>
      <c r="F73" s="7">
        <v>0.229440226520298</v>
      </c>
      <c r="G73" s="7">
        <v>-3.1901610789597701</v>
      </c>
      <c r="H73" s="7">
        <v>0.86281151987701299</v>
      </c>
      <c r="I73" s="7">
        <v>-2.9062274687070899E-2</v>
      </c>
      <c r="J73" s="7">
        <v>-1.9247069543386801</v>
      </c>
      <c r="K73" s="7">
        <v>0.153456645408767</v>
      </c>
      <c r="L73" s="7">
        <v>0.229461286333389</v>
      </c>
      <c r="M73" s="7">
        <v>1.0281803488915201E-2</v>
      </c>
    </row>
    <row r="74" spans="1:13" x14ac:dyDescent="0.25">
      <c r="A74" s="7" t="str">
        <f t="shared" si="1"/>
        <v>1:40</v>
      </c>
      <c r="B74" s="7">
        <v>71</v>
      </c>
      <c r="C74" s="7">
        <v>40</v>
      </c>
      <c r="D74" s="7">
        <v>1</v>
      </c>
      <c r="E74" s="7">
        <v>0</v>
      </c>
      <c r="F74" s="7">
        <v>0.22453730173448599</v>
      </c>
      <c r="G74" s="7">
        <v>-0.91655411827773503</v>
      </c>
      <c r="H74" s="7">
        <v>-0.31178812725357002</v>
      </c>
      <c r="I74" s="7">
        <v>0.285018950857169</v>
      </c>
      <c r="J74" s="7">
        <v>1.31011008314405</v>
      </c>
      <c r="K74" s="7">
        <v>4.0194443634866503E-2</v>
      </c>
      <c r="L74" s="7">
        <v>0.22457076527643899</v>
      </c>
      <c r="M74" s="7">
        <v>1.01213916076254E-2</v>
      </c>
    </row>
    <row r="75" spans="1:13" x14ac:dyDescent="0.25">
      <c r="A75" s="7" t="str">
        <f t="shared" si="1"/>
        <v>1:16</v>
      </c>
      <c r="B75" s="7">
        <v>72</v>
      </c>
      <c r="C75" s="7">
        <v>16</v>
      </c>
      <c r="D75" s="7">
        <v>1</v>
      </c>
      <c r="E75" s="7">
        <v>0</v>
      </c>
      <c r="F75" s="7">
        <v>0.23448765810109201</v>
      </c>
      <c r="G75" s="7">
        <v>-0.11047493342940801</v>
      </c>
      <c r="H75" s="7">
        <v>-0.27327018108057</v>
      </c>
      <c r="I75" s="7">
        <v>-8.5510970546807501E-3</v>
      </c>
      <c r="J75" s="7">
        <v>0.15963651951907201</v>
      </c>
      <c r="K75" s="7">
        <v>-7.2926938747726003E-2</v>
      </c>
      <c r="L75" s="7">
        <v>0.23452373209874999</v>
      </c>
      <c r="M75" s="7">
        <v>1.0107083903527001E-2</v>
      </c>
    </row>
    <row r="76" spans="1:13" x14ac:dyDescent="0.25">
      <c r="A76" s="7" t="str">
        <f t="shared" si="1"/>
        <v>1:19</v>
      </c>
      <c r="B76" s="7">
        <v>73</v>
      </c>
      <c r="C76" s="7">
        <v>19</v>
      </c>
      <c r="D76" s="7">
        <v>1</v>
      </c>
      <c r="E76" s="7">
        <v>0</v>
      </c>
      <c r="F76" s="7">
        <v>0.16413303674150301</v>
      </c>
      <c r="G76" s="7">
        <v>-3.2019974836730601E-2</v>
      </c>
      <c r="H76" s="7">
        <v>0.104982491728477</v>
      </c>
      <c r="I76" s="7">
        <v>2.2270679417583401</v>
      </c>
      <c r="J76" s="7">
        <v>2.4670247897830701E-2</v>
      </c>
      <c r="K76" s="7">
        <v>7.9472586089989902E-2</v>
      </c>
      <c r="L76" s="7">
        <v>0.164182866341434</v>
      </c>
      <c r="M76" s="7">
        <v>1.01066498023851E-2</v>
      </c>
    </row>
    <row r="77" spans="1:13" x14ac:dyDescent="0.25">
      <c r="A77" s="7" t="str">
        <f t="shared" si="1"/>
        <v>1:38</v>
      </c>
      <c r="B77" s="7">
        <v>74</v>
      </c>
      <c r="C77" s="7">
        <v>38</v>
      </c>
      <c r="D77" s="7">
        <v>1</v>
      </c>
      <c r="E77" s="7">
        <v>0</v>
      </c>
      <c r="F77" s="7">
        <v>0.22871921271686299</v>
      </c>
      <c r="G77" s="7">
        <v>-0.104042333338353</v>
      </c>
      <c r="H77" s="7">
        <v>-0.242256868204001</v>
      </c>
      <c r="I77" s="7">
        <v>0.17474953161933199</v>
      </c>
      <c r="J77" s="7">
        <v>0.14857050066324001</v>
      </c>
      <c r="K77" s="7">
        <v>-6.9041211436183997E-2</v>
      </c>
      <c r="L77" s="7">
        <v>0.22875644592568201</v>
      </c>
      <c r="M77" s="7">
        <v>1.01068362593888E-2</v>
      </c>
    </row>
    <row r="78" spans="1:13" x14ac:dyDescent="0.25">
      <c r="A78" s="7" t="str">
        <f t="shared" si="1"/>
        <v>1:22</v>
      </c>
      <c r="B78" s="7">
        <v>75</v>
      </c>
      <c r="C78" s="7">
        <v>22</v>
      </c>
      <c r="D78" s="7">
        <v>1</v>
      </c>
      <c r="E78" s="7">
        <v>0</v>
      </c>
      <c r="F78" s="7">
        <v>0.16843879027130501</v>
      </c>
      <c r="G78" s="7">
        <v>0.64142060498037801</v>
      </c>
      <c r="H78" s="7">
        <v>3.2006754771153898</v>
      </c>
      <c r="I78" s="7">
        <v>-0.38869113286587698</v>
      </c>
      <c r="J78" s="7">
        <v>0.92940229027997401</v>
      </c>
      <c r="K78" s="7">
        <v>-4.2671738031870701E-2</v>
      </c>
      <c r="L78" s="7">
        <v>0.168494480079971</v>
      </c>
      <c r="M78" s="7">
        <v>1.0239652730423199E-2</v>
      </c>
    </row>
    <row r="79" spans="1:13" x14ac:dyDescent="0.25">
      <c r="A79" s="7" t="str">
        <f t="shared" si="1"/>
        <v>1:46</v>
      </c>
      <c r="B79" s="7">
        <v>76</v>
      </c>
      <c r="C79" s="7">
        <v>46</v>
      </c>
      <c r="D79" s="7">
        <v>1</v>
      </c>
      <c r="E79" s="7">
        <v>0</v>
      </c>
      <c r="F79" s="7">
        <v>0.22886341547754999</v>
      </c>
      <c r="G79" s="7">
        <v>-0.72126608246263701</v>
      </c>
      <c r="H79" s="7">
        <v>-2.1243190587797799E-2</v>
      </c>
      <c r="I79" s="7">
        <v>0.13398717035805099</v>
      </c>
      <c r="J79" s="7">
        <v>-0.266084990337144</v>
      </c>
      <c r="K79" s="7">
        <v>-6.1269733006952903E-2</v>
      </c>
      <c r="L79" s="7">
        <v>0.22889741440303599</v>
      </c>
      <c r="M79" s="7">
        <v>1.01145607631848E-2</v>
      </c>
    </row>
    <row r="80" spans="1:13" x14ac:dyDescent="0.25">
      <c r="A80" s="7" t="str">
        <f t="shared" si="1"/>
        <v>1:25</v>
      </c>
      <c r="B80" s="7">
        <v>77</v>
      </c>
      <c r="C80" s="7">
        <v>25</v>
      </c>
      <c r="D80" s="7">
        <v>1</v>
      </c>
      <c r="E80" s="7">
        <v>0</v>
      </c>
      <c r="F80" s="7">
        <v>0.201822816098707</v>
      </c>
      <c r="G80" s="7">
        <v>0.228574228386382</v>
      </c>
      <c r="H80" s="7">
        <v>1.29393797138624</v>
      </c>
      <c r="I80" s="7">
        <v>-7.6650889412520198E-2</v>
      </c>
      <c r="J80" s="7">
        <v>0.496968216763574</v>
      </c>
      <c r="K80" s="7">
        <v>-3.7753735224652002E-2</v>
      </c>
      <c r="L80" s="7">
        <v>0.20186836249195</v>
      </c>
      <c r="M80" s="7">
        <v>1.0126857851383999E-2</v>
      </c>
    </row>
    <row r="81" spans="1:13" x14ac:dyDescent="0.25">
      <c r="A81" s="7" t="str">
        <f t="shared" si="1"/>
        <v>1:39</v>
      </c>
      <c r="B81" s="7">
        <v>78</v>
      </c>
      <c r="C81" s="7">
        <v>39</v>
      </c>
      <c r="D81" s="7">
        <v>1</v>
      </c>
      <c r="E81" s="7">
        <v>0</v>
      </c>
      <c r="F81" s="7">
        <v>0.22662825722567401</v>
      </c>
      <c r="G81" s="7">
        <v>-0.51029822580804396</v>
      </c>
      <c r="H81" s="7">
        <v>-0.27702249772878501</v>
      </c>
      <c r="I81" s="7">
        <v>0.22988424123824999</v>
      </c>
      <c r="J81" s="7">
        <v>0.72934029190364902</v>
      </c>
      <c r="K81" s="7">
        <v>-5.7101822489682701E-2</v>
      </c>
      <c r="L81" s="7">
        <v>0.22666360624134499</v>
      </c>
      <c r="M81" s="7">
        <v>1.01113807151569E-2</v>
      </c>
    </row>
    <row r="82" spans="1:13" x14ac:dyDescent="0.25">
      <c r="A82" s="7" t="str">
        <f t="shared" si="1"/>
        <v>1:43</v>
      </c>
      <c r="B82" s="7">
        <v>79</v>
      </c>
      <c r="C82" s="7">
        <v>43</v>
      </c>
      <c r="D82" s="7">
        <v>1</v>
      </c>
      <c r="E82" s="7">
        <v>0</v>
      </c>
      <c r="F82" s="7">
        <v>0.229296023759611</v>
      </c>
      <c r="G82" s="7">
        <v>-2.5729373298354798</v>
      </c>
      <c r="H82" s="7">
        <v>0.64179784226081105</v>
      </c>
      <c r="I82" s="7">
        <v>1.17000865742095E-2</v>
      </c>
      <c r="J82" s="7">
        <v>-1.51005146333829</v>
      </c>
      <c r="K82" s="7">
        <v>8.4729776892409306E-2</v>
      </c>
      <c r="L82" s="7">
        <v>0.22932031820528201</v>
      </c>
      <c r="M82" s="7">
        <v>1.02198200784278E-2</v>
      </c>
    </row>
    <row r="83" spans="1:13" x14ac:dyDescent="0.25">
      <c r="A83" s="7" t="str">
        <f t="shared" si="1"/>
        <v>1:20</v>
      </c>
      <c r="B83" s="7">
        <v>80</v>
      </c>
      <c r="C83" s="7">
        <v>20</v>
      </c>
      <c r="D83" s="7">
        <v>1</v>
      </c>
      <c r="E83" s="7">
        <v>0</v>
      </c>
      <c r="F83" s="7">
        <v>0.14089006840903801</v>
      </c>
      <c r="G83" s="7">
        <v>-6.1009082160150899E-3</v>
      </c>
      <c r="H83" s="7">
        <v>0.22994535452089401</v>
      </c>
      <c r="I83" s="7">
        <v>2.9656466096329299</v>
      </c>
      <c r="J83" s="7">
        <v>-1.9918390582784901E-2</v>
      </c>
      <c r="K83" s="7">
        <v>0.13631417175261201</v>
      </c>
      <c r="L83" s="7">
        <v>0.140944253886118</v>
      </c>
      <c r="M83" s="7">
        <v>1.01077202635409E-2</v>
      </c>
    </row>
    <row r="84" spans="1:13" x14ac:dyDescent="0.25">
      <c r="A84" s="7" t="str">
        <f t="shared" si="1"/>
        <v>1:48</v>
      </c>
      <c r="B84" s="7">
        <v>81</v>
      </c>
      <c r="C84" s="7">
        <v>48</v>
      </c>
      <c r="D84" s="7">
        <v>1</v>
      </c>
      <c r="E84" s="7">
        <v>0</v>
      </c>
      <c r="F84" s="7">
        <v>0.228575009956176</v>
      </c>
      <c r="G84" s="7">
        <v>0.51318141578592602</v>
      </c>
      <c r="H84" s="7">
        <v>-0.46327054582020299</v>
      </c>
      <c r="I84" s="7">
        <v>0.21551189288061201</v>
      </c>
      <c r="J84" s="7">
        <v>0.56322599166362297</v>
      </c>
      <c r="K84" s="7">
        <v>-6.8996328947925997E-2</v>
      </c>
      <c r="L84" s="7">
        <v>0.22861547896172801</v>
      </c>
      <c r="M84" s="7">
        <v>1.01128924418656E-2</v>
      </c>
    </row>
    <row r="85" spans="1:13" x14ac:dyDescent="0.25">
      <c r="A85" s="7" t="str">
        <f t="shared" si="1"/>
        <v>1:1</v>
      </c>
      <c r="B85" s="7">
        <v>82</v>
      </c>
      <c r="C85" s="7">
        <v>1</v>
      </c>
      <c r="D85" s="7">
        <v>1</v>
      </c>
      <c r="E85" s="7">
        <v>0</v>
      </c>
      <c r="F85" s="7">
        <v>-3.0785220690147899</v>
      </c>
      <c r="G85" s="7">
        <v>-0.113667528129515</v>
      </c>
      <c r="H85" s="7">
        <v>-0.31016632565844099</v>
      </c>
      <c r="I85" s="7">
        <v>8.1661514421251705E-2</v>
      </c>
      <c r="J85" s="7">
        <v>0.134702491716921</v>
      </c>
      <c r="K85" s="7">
        <v>3.77702723692059E-3</v>
      </c>
      <c r="L85" s="7">
        <v>-3.0786907867295601</v>
      </c>
      <c r="M85" s="7">
        <v>1.11071818293358E-2</v>
      </c>
    </row>
    <row r="86" spans="1:13" x14ac:dyDescent="0.25">
      <c r="A86" s="7" t="str">
        <f t="shared" si="1"/>
        <v>1:49</v>
      </c>
      <c r="B86" s="7">
        <v>83</v>
      </c>
      <c r="C86" s="7">
        <v>49</v>
      </c>
      <c r="D86" s="7">
        <v>1</v>
      </c>
      <c r="E86" s="7">
        <v>0</v>
      </c>
      <c r="F86" s="7">
        <v>0.228430807195489</v>
      </c>
      <c r="G86" s="7">
        <v>1.13040516491021</v>
      </c>
      <c r="H86" s="7">
        <v>-0.68428422343640605</v>
      </c>
      <c r="I86" s="7">
        <v>0.25627425414189298</v>
      </c>
      <c r="J86" s="7">
        <v>0.97788148266400798</v>
      </c>
      <c r="K86" s="7">
        <v>-6.6180955463496796E-2</v>
      </c>
      <c r="L86" s="7">
        <v>0.22847451095003601</v>
      </c>
      <c r="M86" s="7">
        <v>1.0132705319114499E-2</v>
      </c>
    </row>
    <row r="87" spans="1:13" x14ac:dyDescent="0.25">
      <c r="A87" s="7" t="str">
        <f t="shared" si="1"/>
        <v>1:3</v>
      </c>
      <c r="B87" s="7">
        <v>84</v>
      </c>
      <c r="C87" s="7">
        <v>3</v>
      </c>
      <c r="D87" s="7">
        <v>1</v>
      </c>
      <c r="E87" s="7">
        <v>0</v>
      </c>
      <c r="F87" s="7">
        <v>-2.3983206527133301</v>
      </c>
      <c r="G87" s="7">
        <v>-0.11168791110994999</v>
      </c>
      <c r="H87" s="7">
        <v>-0.296199364918102</v>
      </c>
      <c r="I87" s="7">
        <v>0.100806957932913</v>
      </c>
      <c r="J87" s="7">
        <v>0.13755472973737401</v>
      </c>
      <c r="K87" s="7">
        <v>5.6164761803083703E-3</v>
      </c>
      <c r="L87" s="7">
        <v>-2.3983258476946498</v>
      </c>
      <c r="M87" s="7">
        <v>1.0641001901501799E-2</v>
      </c>
    </row>
    <row r="88" spans="1:13" x14ac:dyDescent="0.25">
      <c r="A88" s="7" t="str">
        <f t="shared" si="1"/>
        <v>1:14</v>
      </c>
      <c r="B88" s="7">
        <v>85</v>
      </c>
      <c r="C88" s="7">
        <v>14</v>
      </c>
      <c r="D88" s="7">
        <v>1</v>
      </c>
      <c r="E88" s="7">
        <v>0</v>
      </c>
      <c r="F88" s="7">
        <v>0.28191845002562199</v>
      </c>
      <c r="G88" s="7">
        <v>-0.16336670861838401</v>
      </c>
      <c r="H88" s="7">
        <v>-0.52827580078543901</v>
      </c>
      <c r="I88" s="7">
        <v>-1.5157325643600501</v>
      </c>
      <c r="J88" s="7">
        <v>0.25062637949398098</v>
      </c>
      <c r="K88" s="7">
        <v>1.30031509800778E-2</v>
      </c>
      <c r="L88" s="7">
        <v>0.281944766989909</v>
      </c>
      <c r="M88" s="7">
        <v>1.0110563957715899E-2</v>
      </c>
    </row>
    <row r="89" spans="1:13" x14ac:dyDescent="0.25">
      <c r="A89" s="7" t="str">
        <f t="shared" si="1"/>
        <v>1:12</v>
      </c>
      <c r="B89" s="7">
        <v>86</v>
      </c>
      <c r="C89" s="7">
        <v>12</v>
      </c>
      <c r="D89" s="7">
        <v>1</v>
      </c>
      <c r="E89" s="7">
        <v>0</v>
      </c>
      <c r="F89" s="7">
        <v>0.32977868592771797</v>
      </c>
      <c r="G89" s="7">
        <v>-0.216737372170722</v>
      </c>
      <c r="H89" s="7">
        <v>-0.78559027141150395</v>
      </c>
      <c r="I89" s="7">
        <v>-3.03656023022066</v>
      </c>
      <c r="J89" s="7">
        <v>0.34244007237996599</v>
      </c>
      <c r="K89" s="7">
        <v>0.11213990659334901</v>
      </c>
      <c r="L89" s="7">
        <v>0.32979476219043102</v>
      </c>
      <c r="M89" s="7">
        <v>1.01167351389612E-2</v>
      </c>
    </row>
    <row r="90" spans="1:13" x14ac:dyDescent="0.25">
      <c r="A90" s="7" t="str">
        <f t="shared" si="1"/>
        <v>1:30</v>
      </c>
      <c r="B90" s="7">
        <v>87</v>
      </c>
      <c r="C90" s="7">
        <v>30</v>
      </c>
      <c r="D90" s="7">
        <v>1</v>
      </c>
      <c r="E90" s="7">
        <v>0</v>
      </c>
      <c r="F90" s="7">
        <v>0.246334850368324</v>
      </c>
      <c r="G90" s="7">
        <v>-0.32188760500804697</v>
      </c>
      <c r="H90" s="7">
        <v>-1.24837869338559</v>
      </c>
      <c r="I90" s="7">
        <v>0.33940276696508798</v>
      </c>
      <c r="J90" s="7">
        <v>-7.9610545762787893E-2</v>
      </c>
      <c r="K90" s="7">
        <v>-9.4118322247186706E-2</v>
      </c>
      <c r="L90" s="7">
        <v>0.246366571867838</v>
      </c>
      <c r="M90" s="7">
        <v>1.0128281781137401E-2</v>
      </c>
    </row>
    <row r="91" spans="1:13" x14ac:dyDescent="0.25">
      <c r="A91" s="7" t="str">
        <f t="shared" si="1"/>
        <v>1:6</v>
      </c>
      <c r="B91" s="7">
        <v>88</v>
      </c>
      <c r="C91" s="7">
        <v>6</v>
      </c>
      <c r="D91" s="7">
        <v>1</v>
      </c>
      <c r="E91" s="7">
        <v>0</v>
      </c>
      <c r="F91" s="7">
        <v>-0.35771643441800399</v>
      </c>
      <c r="G91" s="7">
        <v>-0.105749060140336</v>
      </c>
      <c r="H91" s="7">
        <v>-0.25429848332559901</v>
      </c>
      <c r="I91" s="7">
        <v>0.15824328760635301</v>
      </c>
      <c r="J91" s="7">
        <v>0.14611144367038301</v>
      </c>
      <c r="K91" s="7">
        <v>-9.0334388091833806E-2</v>
      </c>
      <c r="L91" s="7">
        <v>-0.35759727808181202</v>
      </c>
      <c r="M91" s="7">
        <v>1.0155863790092199E-2</v>
      </c>
    </row>
    <row r="92" spans="1:13" x14ac:dyDescent="0.25">
      <c r="A92" s="7" t="str">
        <f t="shared" si="1"/>
        <v>1:41</v>
      </c>
      <c r="B92" s="7">
        <v>89</v>
      </c>
      <c r="C92" s="7">
        <v>41</v>
      </c>
      <c r="D92" s="7">
        <v>1</v>
      </c>
      <c r="E92" s="7">
        <v>0</v>
      </c>
      <c r="F92" s="7">
        <v>0.22244634624329701</v>
      </c>
      <c r="G92" s="7">
        <v>-1.3228100107474201</v>
      </c>
      <c r="H92" s="7">
        <v>-0.34655375677835398</v>
      </c>
      <c r="I92" s="7">
        <v>0.34015366047608703</v>
      </c>
      <c r="J92" s="7">
        <v>1.8908798743844599</v>
      </c>
      <c r="K92" s="7">
        <v>0.13800255263637501</v>
      </c>
      <c r="L92" s="7">
        <v>0.222477923380211</v>
      </c>
      <c r="M92" s="7">
        <v>1.0136855612365599E-2</v>
      </c>
    </row>
    <row r="93" spans="1:13" x14ac:dyDescent="0.25">
      <c r="A93" s="7" t="str">
        <f t="shared" si="1"/>
        <v>1:35</v>
      </c>
      <c r="B93" s="7">
        <v>90</v>
      </c>
      <c r="C93" s="7">
        <v>35</v>
      </c>
      <c r="D93" s="7">
        <v>1</v>
      </c>
      <c r="E93" s="7">
        <v>0</v>
      </c>
      <c r="F93" s="7">
        <v>0.234992079190429</v>
      </c>
      <c r="G93" s="7">
        <v>1.1147253440707099</v>
      </c>
      <c r="H93" s="7">
        <v>-0.13795997962964701</v>
      </c>
      <c r="I93" s="7">
        <v>9.3454027625775298E-3</v>
      </c>
      <c r="J93" s="7">
        <v>-1.59373887305798</v>
      </c>
      <c r="K93" s="7">
        <v>8.5821357854827196E-2</v>
      </c>
      <c r="L93" s="7">
        <v>0.235034962999634</v>
      </c>
      <c r="M93" s="7">
        <v>1.0126060305777101E-2</v>
      </c>
    </row>
    <row r="94" spans="1:13" x14ac:dyDescent="0.25">
      <c r="A94" s="7" t="str">
        <f t="shared" si="1"/>
        <v>1:47</v>
      </c>
      <c r="B94" s="7">
        <v>91</v>
      </c>
      <c r="C94" s="7">
        <v>47</v>
      </c>
      <c r="D94" s="7">
        <v>1</v>
      </c>
      <c r="E94" s="7">
        <v>0</v>
      </c>
      <c r="F94" s="7">
        <v>0.22871921271686299</v>
      </c>
      <c r="G94" s="7">
        <v>-0.104042333338353</v>
      </c>
      <c r="H94" s="7">
        <v>-0.242256868204001</v>
      </c>
      <c r="I94" s="7">
        <v>0.17474953161933199</v>
      </c>
      <c r="J94" s="7">
        <v>0.14857050066324001</v>
      </c>
      <c r="K94" s="7">
        <v>-6.9041211436183997E-2</v>
      </c>
      <c r="L94" s="7">
        <v>0.22875644592568201</v>
      </c>
      <c r="M94" s="7">
        <v>1.01068362593888E-2</v>
      </c>
    </row>
    <row r="95" spans="1:13" x14ac:dyDescent="0.25">
      <c r="A95" s="7" t="str">
        <f t="shared" si="1"/>
        <v>1:10</v>
      </c>
      <c r="B95" s="7">
        <v>92</v>
      </c>
      <c r="C95" s="7">
        <v>10</v>
      </c>
      <c r="D95" s="7">
        <v>1</v>
      </c>
      <c r="E95" s="7">
        <v>0</v>
      </c>
      <c r="F95" s="7">
        <v>2.3630892001787802</v>
      </c>
      <c r="G95" s="7">
        <v>-9.7830592151156498E-2</v>
      </c>
      <c r="H95" s="7">
        <v>-0.19843064099275601</v>
      </c>
      <c r="I95" s="7">
        <v>0.23482506079145599</v>
      </c>
      <c r="J95" s="7">
        <v>0.15752039562384601</v>
      </c>
      <c r="K95" s="7">
        <v>-4.8795224669555701E-2</v>
      </c>
      <c r="L95" s="7">
        <v>2.3622977371560401</v>
      </c>
      <c r="M95" s="7">
        <v>1.20833013300499E-2</v>
      </c>
    </row>
    <row r="96" spans="1:13" x14ac:dyDescent="0.25">
      <c r="A96" s="7" t="str">
        <f t="shared" si="1"/>
        <v>1:13</v>
      </c>
      <c r="B96" s="7">
        <v>93</v>
      </c>
      <c r="C96" s="7">
        <v>13</v>
      </c>
      <c r="D96" s="7">
        <v>1</v>
      </c>
      <c r="E96" s="7">
        <v>0</v>
      </c>
      <c r="F96" s="7">
        <v>0.30579459307089701</v>
      </c>
      <c r="G96" s="7">
        <v>-0.18999185104358199</v>
      </c>
      <c r="H96" s="7">
        <v>-0.65664284688305596</v>
      </c>
      <c r="I96" s="7">
        <v>-2.2744312672159999</v>
      </c>
      <c r="J96" s="7">
        <v>0.29642968203818598</v>
      </c>
      <c r="K96" s="7">
        <v>7.3595302385975794E-2</v>
      </c>
      <c r="L96" s="7">
        <v>0.30581585096660902</v>
      </c>
      <c r="M96" s="7">
        <v>1.0113303252861401E-2</v>
      </c>
    </row>
    <row r="97" spans="1:13" x14ac:dyDescent="0.25">
      <c r="A97" s="7" t="str">
        <f t="shared" si="1"/>
        <v>1:45</v>
      </c>
      <c r="B97" s="7">
        <v>94</v>
      </c>
      <c r="C97" s="7">
        <v>45</v>
      </c>
      <c r="D97" s="7">
        <v>1</v>
      </c>
      <c r="E97" s="7">
        <v>0</v>
      </c>
      <c r="F97" s="7">
        <v>0.22900761823823701</v>
      </c>
      <c r="G97" s="7">
        <v>-1.33848983158692</v>
      </c>
      <c r="H97" s="7">
        <v>0.199770487028405</v>
      </c>
      <c r="I97" s="7">
        <v>9.3224809096771E-2</v>
      </c>
      <c r="J97" s="7">
        <v>-0.68074048133752896</v>
      </c>
      <c r="K97" s="7">
        <v>-3.5185478215445598E-2</v>
      </c>
      <c r="L97" s="7">
        <v>0.22903838299680401</v>
      </c>
      <c r="M97" s="7">
        <v>1.01360330115433E-2</v>
      </c>
    </row>
    <row r="98" spans="1:13" x14ac:dyDescent="0.25">
      <c r="A98" s="7" t="str">
        <f t="shared" si="1"/>
        <v>1:36</v>
      </c>
      <c r="B98" s="7">
        <v>95</v>
      </c>
      <c r="C98" s="7">
        <v>36</v>
      </c>
      <c r="D98" s="7">
        <v>1</v>
      </c>
      <c r="E98" s="7">
        <v>0</v>
      </c>
      <c r="F98" s="7">
        <v>0.23290112369923999</v>
      </c>
      <c r="G98" s="7">
        <v>0.70846945160102703</v>
      </c>
      <c r="H98" s="7">
        <v>-0.172725609154432</v>
      </c>
      <c r="I98" s="7">
        <v>6.4480112381495799E-2</v>
      </c>
      <c r="J98" s="7">
        <v>-1.0129690818175701</v>
      </c>
      <c r="K98" s="7">
        <v>2.7412994352354302E-2</v>
      </c>
      <c r="L98" s="7">
        <v>0.232942124595865</v>
      </c>
      <c r="M98" s="7">
        <v>1.01141838142569E-2</v>
      </c>
    </row>
    <row r="99" spans="1:13" x14ac:dyDescent="0.25">
      <c r="A99" s="7" t="str">
        <f t="shared" si="1"/>
        <v>1:29</v>
      </c>
      <c r="B99" s="7">
        <v>96</v>
      </c>
      <c r="C99" s="7">
        <v>29</v>
      </c>
      <c r="D99" s="7">
        <v>1</v>
      </c>
      <c r="E99" s="7">
        <v>0</v>
      </c>
      <c r="F99" s="7">
        <v>0.23520684167573</v>
      </c>
      <c r="G99" s="7">
        <v>-0.184272145111265</v>
      </c>
      <c r="H99" s="7">
        <v>-0.61279952004236904</v>
      </c>
      <c r="I99" s="7">
        <v>0.23538935170053499</v>
      </c>
      <c r="J99" s="7">
        <v>6.4534146490430697E-2</v>
      </c>
      <c r="K99" s="7">
        <v>-7.9678149176625898E-2</v>
      </c>
      <c r="L99" s="7">
        <v>0.23524205200374099</v>
      </c>
      <c r="M99" s="7">
        <v>1.0111555571832E-2</v>
      </c>
    </row>
    <row r="100" spans="1:13" x14ac:dyDescent="0.25">
      <c r="A100" s="7" t="str">
        <f t="shared" si="1"/>
        <v>1:18</v>
      </c>
      <c r="B100" s="7">
        <v>97</v>
      </c>
      <c r="C100" s="7">
        <v>18</v>
      </c>
      <c r="D100" s="7">
        <v>1</v>
      </c>
      <c r="E100" s="7">
        <v>0</v>
      </c>
      <c r="F100" s="7">
        <v>0.18748002943781999</v>
      </c>
      <c r="G100" s="7">
        <v>-5.8055042752044997E-2</v>
      </c>
      <c r="H100" s="7">
        <v>-2.0539644824558102E-2</v>
      </c>
      <c r="I100" s="7">
        <v>1.4851837504677301</v>
      </c>
      <c r="J100" s="7">
        <v>6.9458443710654197E-2</v>
      </c>
      <c r="K100" s="7">
        <v>2.28852156305757E-2</v>
      </c>
      <c r="L100" s="7">
        <v>0.187525388086214</v>
      </c>
      <c r="M100" s="7">
        <v>1.01061768052882E-2</v>
      </c>
    </row>
    <row r="101" spans="1:13" x14ac:dyDescent="0.25">
      <c r="A101" s="7" t="str">
        <f t="shared" si="1"/>
        <v>1:31</v>
      </c>
      <c r="B101" s="7">
        <v>98</v>
      </c>
      <c r="C101" s="7">
        <v>31</v>
      </c>
      <c r="D101" s="7">
        <v>1</v>
      </c>
      <c r="E101" s="7">
        <v>0</v>
      </c>
      <c r="F101" s="7">
        <v>0.25746285881053799</v>
      </c>
      <c r="G101" s="7">
        <v>-0.45950306180848</v>
      </c>
      <c r="H101" s="7">
        <v>-1.8839578524282901</v>
      </c>
      <c r="I101" s="7">
        <v>0.44341617988933901</v>
      </c>
      <c r="J101" s="7">
        <v>-0.22375523477275</v>
      </c>
      <c r="K101" s="7">
        <v>-0.10389866022893</v>
      </c>
      <c r="L101" s="7">
        <v>0.25749107159208501</v>
      </c>
      <c r="M101" s="7">
        <v>1.01558551929379E-2</v>
      </c>
    </row>
    <row r="102" spans="1:13" x14ac:dyDescent="0.25">
      <c r="A102" s="7" t="str">
        <f t="shared" si="1"/>
        <v>1:5</v>
      </c>
      <c r="B102" s="7">
        <v>99</v>
      </c>
      <c r="C102" s="7">
        <v>5</v>
      </c>
      <c r="D102" s="7">
        <v>1</v>
      </c>
      <c r="E102" s="7">
        <v>0</v>
      </c>
      <c r="F102" s="7">
        <v>-1.0379178354149301</v>
      </c>
      <c r="G102" s="7">
        <v>-0.10772867711535999</v>
      </c>
      <c r="H102" s="7">
        <v>-0.26826544375168099</v>
      </c>
      <c r="I102" s="7">
        <v>0.139097844525464</v>
      </c>
      <c r="J102" s="7">
        <v>0.143259205714105</v>
      </c>
      <c r="K102" s="7">
        <v>-6.4148752326567096E-2</v>
      </c>
      <c r="L102" s="7">
        <v>-1.03777314710896</v>
      </c>
      <c r="M102" s="7">
        <v>1.02695360680674E-2</v>
      </c>
    </row>
    <row r="103" spans="1:13" x14ac:dyDescent="0.25">
      <c r="A103" s="7" t="str">
        <f t="shared" si="1"/>
        <v>1:33</v>
      </c>
      <c r="B103" s="7">
        <v>100</v>
      </c>
      <c r="C103" s="7">
        <v>33</v>
      </c>
      <c r="D103" s="7">
        <v>1</v>
      </c>
      <c r="E103" s="7">
        <v>0</v>
      </c>
      <c r="F103" s="7">
        <v>0.23917399017280599</v>
      </c>
      <c r="G103" s="7">
        <v>1.9272371290101</v>
      </c>
      <c r="H103" s="7">
        <v>-6.8428720580078706E-2</v>
      </c>
      <c r="I103" s="7">
        <v>-0.100924016475259</v>
      </c>
      <c r="J103" s="7">
        <v>-2.7552784555388001</v>
      </c>
      <c r="K103" s="7">
        <v>0.207801704054069</v>
      </c>
      <c r="L103" s="7">
        <v>0.23922063561622001</v>
      </c>
      <c r="M103" s="7">
        <v>1.0166123605598E-2</v>
      </c>
    </row>
    <row r="104" spans="1:13" x14ac:dyDescent="0.25">
      <c r="A104" s="7" t="str">
        <f t="shared" si="1"/>
        <v>1:28</v>
      </c>
      <c r="B104" s="7">
        <v>101</v>
      </c>
      <c r="C104" s="7">
        <v>28</v>
      </c>
      <c r="D104" s="7">
        <v>1</v>
      </c>
      <c r="E104" s="7">
        <v>0</v>
      </c>
      <c r="F104" s="7">
        <v>0.22871925202655299</v>
      </c>
      <c r="G104" s="7">
        <v>-0.104042819464959</v>
      </c>
      <c r="H104" s="7">
        <v>-0.242259113387402</v>
      </c>
      <c r="I104" s="7">
        <v>0.17474989904671701</v>
      </c>
      <c r="J104" s="7">
        <v>0.14856999147212099</v>
      </c>
      <c r="K104" s="7">
        <v>-6.9045838904435594E-2</v>
      </c>
      <c r="L104" s="7">
        <v>0.22875648504123</v>
      </c>
      <c r="M104" s="7">
        <v>1.0106838419102201E-2</v>
      </c>
    </row>
    <row r="105" spans="1:13" x14ac:dyDescent="0.25">
      <c r="A105" s="7" t="str">
        <f t="shared" si="1"/>
        <v>1:15</v>
      </c>
      <c r="B105" s="7">
        <v>102</v>
      </c>
      <c r="C105" s="7">
        <v>15</v>
      </c>
      <c r="D105" s="7">
        <v>1</v>
      </c>
      <c r="E105" s="7">
        <v>0</v>
      </c>
      <c r="F105" s="7">
        <v>0.258149864247122</v>
      </c>
      <c r="G105" s="7">
        <v>-0.13686150715439299</v>
      </c>
      <c r="H105" s="7">
        <v>-0.400487022651632</v>
      </c>
      <c r="I105" s="7">
        <v>-0.76045164797954501</v>
      </c>
      <c r="J105" s="7">
        <v>0.20502941170081199</v>
      </c>
      <c r="K105" s="7">
        <v>-5.9918331480181497E-2</v>
      </c>
      <c r="L105" s="7">
        <v>0.25818111957050799</v>
      </c>
      <c r="M105" s="7">
        <v>1.01084933438644E-2</v>
      </c>
    </row>
    <row r="106" spans="1:13" x14ac:dyDescent="0.25">
      <c r="A106" s="7" t="str">
        <f t="shared" si="1"/>
        <v>1:21</v>
      </c>
      <c r="B106" s="7">
        <v>103</v>
      </c>
      <c r="C106" s="7">
        <v>21</v>
      </c>
      <c r="D106" s="7">
        <v>1</v>
      </c>
      <c r="E106" s="7">
        <v>0</v>
      </c>
      <c r="F106" s="7">
        <v>0.157310781829091</v>
      </c>
      <c r="G106" s="7">
        <v>0.77903606178081197</v>
      </c>
      <c r="H106" s="7">
        <v>3.8362546361580798</v>
      </c>
      <c r="I106" s="7">
        <v>-0.49270454579012901</v>
      </c>
      <c r="J106" s="7">
        <v>1.0735469792899299</v>
      </c>
      <c r="K106" s="7">
        <v>-5.2230666076061499E-2</v>
      </c>
      <c r="L106" s="7">
        <v>0.15736981050577001</v>
      </c>
      <c r="M106" s="7">
        <v>1.02984397093036E-2</v>
      </c>
    </row>
    <row r="107" spans="1:13" x14ac:dyDescent="0.25">
      <c r="A107" s="7" t="str">
        <f t="shared" si="1"/>
        <v>2:32</v>
      </c>
      <c r="B107" s="7">
        <v>104</v>
      </c>
      <c r="C107" s="7">
        <v>32</v>
      </c>
      <c r="D107" s="7">
        <v>2</v>
      </c>
      <c r="E107" s="7">
        <v>0</v>
      </c>
      <c r="F107" s="7">
        <v>-0.185131194368548</v>
      </c>
      <c r="G107" s="7">
        <v>0.21013193718288101</v>
      </c>
      <c r="H107" s="7">
        <v>0.87765587851975102</v>
      </c>
      <c r="I107" s="7">
        <v>3.9609936512486099</v>
      </c>
      <c r="J107" s="7">
        <v>0.34630095775881697</v>
      </c>
      <c r="K107" s="7">
        <v>3.90502534594371E-2</v>
      </c>
      <c r="L107" s="7">
        <v>-0.60741628326782304</v>
      </c>
      <c r="M107" s="7">
        <v>1.9309772534382302E-2</v>
      </c>
    </row>
    <row r="108" spans="1:13" x14ac:dyDescent="0.25">
      <c r="A108" s="7" t="str">
        <f t="shared" si="1"/>
        <v>2:23</v>
      </c>
      <c r="B108" s="7">
        <v>105</v>
      </c>
      <c r="C108" s="7">
        <v>23</v>
      </c>
      <c r="D108" s="7">
        <v>2</v>
      </c>
      <c r="E108" s="7">
        <v>0</v>
      </c>
      <c r="F108" s="7">
        <v>-2.0753292330637598</v>
      </c>
      <c r="G108" s="7">
        <v>-1.4734930400717201</v>
      </c>
      <c r="H108" s="7">
        <v>-0.23075474224669601</v>
      </c>
      <c r="I108" s="7">
        <v>-0.24572899762046299</v>
      </c>
      <c r="J108" s="7">
        <v>-0.98572316052539399</v>
      </c>
      <c r="K108" s="7">
        <v>-5.3137333400348298E-2</v>
      </c>
      <c r="L108" s="7">
        <v>-1.9796507304166699</v>
      </c>
      <c r="M108" s="7">
        <v>1.9530481997495599E-2</v>
      </c>
    </row>
    <row r="109" spans="1:13" x14ac:dyDescent="0.25">
      <c r="A109" s="7" t="str">
        <f t="shared" si="1"/>
        <v>2:44</v>
      </c>
      <c r="B109" s="7">
        <v>106</v>
      </c>
      <c r="C109" s="7">
        <v>44</v>
      </c>
      <c r="D109" s="7">
        <v>2</v>
      </c>
      <c r="E109" s="7">
        <v>0</v>
      </c>
      <c r="F109" s="7">
        <v>0.83836954672061004</v>
      </c>
      <c r="G109" s="7">
        <v>0.64706020170936496</v>
      </c>
      <c r="H109" s="7">
        <v>0.24830046660625599</v>
      </c>
      <c r="I109" s="7">
        <v>-9.5155661428833194E-2</v>
      </c>
      <c r="J109" s="7">
        <v>-2.0161279725217098</v>
      </c>
      <c r="K109" s="7">
        <v>-2.1656586377082301E-2</v>
      </c>
      <c r="L109" s="7">
        <v>0.92903009339432396</v>
      </c>
      <c r="M109" s="7">
        <v>1.75175643648268E-2</v>
      </c>
    </row>
    <row r="110" spans="1:13" x14ac:dyDescent="0.25">
      <c r="A110" s="7" t="str">
        <f t="shared" si="1"/>
        <v>2:26</v>
      </c>
      <c r="B110" s="7">
        <v>107</v>
      </c>
      <c r="C110" s="7">
        <v>26</v>
      </c>
      <c r="D110" s="7">
        <v>2</v>
      </c>
      <c r="E110" s="7">
        <v>0</v>
      </c>
      <c r="F110" s="7">
        <v>-0.43803910478452801</v>
      </c>
      <c r="G110" s="7">
        <v>-0.56637087437977496</v>
      </c>
      <c r="H110" s="7">
        <v>-4.7200609606874097E-2</v>
      </c>
      <c r="I110" s="7">
        <v>-0.19600812967405201</v>
      </c>
      <c r="J110" s="7">
        <v>-0.24287798975865199</v>
      </c>
      <c r="K110" s="7">
        <v>0.115077561853593</v>
      </c>
      <c r="L110" s="7">
        <v>-0.17013699284017</v>
      </c>
      <c r="M110" s="7">
        <v>1.9243803372404399E-2</v>
      </c>
    </row>
    <row r="111" spans="1:13" x14ac:dyDescent="0.25">
      <c r="A111" s="7" t="str">
        <f t="shared" si="1"/>
        <v>2:9</v>
      </c>
      <c r="B111" s="7">
        <v>108</v>
      </c>
      <c r="C111" s="7">
        <v>9</v>
      </c>
      <c r="D111" s="7">
        <v>2</v>
      </c>
      <c r="E111" s="7">
        <v>0</v>
      </c>
      <c r="F111" s="7">
        <v>0.84664893563991195</v>
      </c>
      <c r="G111" s="7">
        <v>-1.1221429345107501</v>
      </c>
      <c r="H111" s="7">
        <v>0.96833645668060397</v>
      </c>
      <c r="I111" s="7">
        <v>-0.20481994451507199</v>
      </c>
      <c r="J111" s="7">
        <v>-4.4499565851579E-2</v>
      </c>
      <c r="K111" s="7">
        <v>-6.1618430535771999E-4</v>
      </c>
      <c r="L111" s="7">
        <v>0.69954774051750501</v>
      </c>
      <c r="M111" s="7">
        <v>1.9592172105511101E-2</v>
      </c>
    </row>
    <row r="112" spans="1:13" x14ac:dyDescent="0.25">
      <c r="A112" s="7" t="str">
        <f t="shared" si="1"/>
        <v>2:0</v>
      </c>
      <c r="B112" s="7">
        <v>109</v>
      </c>
      <c r="C112" s="7">
        <v>0</v>
      </c>
      <c r="D112" s="7">
        <v>2</v>
      </c>
      <c r="E112" s="7">
        <v>0</v>
      </c>
      <c r="F112" s="7">
        <v>-1.0668298587963201</v>
      </c>
      <c r="G112" s="7">
        <v>2.5609446370298898</v>
      </c>
      <c r="H112" s="7">
        <v>-2.5074483823464502</v>
      </c>
      <c r="I112" s="7">
        <v>-8.3963427302898797E-2</v>
      </c>
      <c r="J112" s="7">
        <v>0.52613771307564605</v>
      </c>
      <c r="K112" s="7">
        <v>-4.7726125031433203E-3</v>
      </c>
      <c r="L112" s="7">
        <v>-1.7046256079225599</v>
      </c>
      <c r="M112" s="7">
        <v>1.95932710033546E-2</v>
      </c>
    </row>
    <row r="113" spans="1:13" x14ac:dyDescent="0.25">
      <c r="A113" s="7" t="str">
        <f t="shared" si="1"/>
        <v>2:7</v>
      </c>
      <c r="B113" s="7">
        <v>110</v>
      </c>
      <c r="C113" s="7">
        <v>7</v>
      </c>
      <c r="D113" s="7">
        <v>2</v>
      </c>
      <c r="E113" s="7">
        <v>0</v>
      </c>
      <c r="F113" s="7">
        <v>0.36827923703085103</v>
      </c>
      <c r="G113" s="7">
        <v>-0.20137104162559</v>
      </c>
      <c r="H113" s="7">
        <v>9.9390246923840603E-2</v>
      </c>
      <c r="I113" s="7">
        <v>-0.174605815212029</v>
      </c>
      <c r="J113" s="7">
        <v>9.8159753880227199E-2</v>
      </c>
      <c r="K113" s="7">
        <v>0.22808206236863601</v>
      </c>
      <c r="L113" s="7">
        <v>0.61612368868079403</v>
      </c>
      <c r="M113" s="7">
        <v>1.74440186841191E-2</v>
      </c>
    </row>
    <row r="114" spans="1:13" x14ac:dyDescent="0.25">
      <c r="A114" s="7" t="str">
        <f t="shared" si="1"/>
        <v>2:11</v>
      </c>
      <c r="B114" s="7">
        <v>111</v>
      </c>
      <c r="C114" s="7">
        <v>11</v>
      </c>
      <c r="D114" s="7">
        <v>2</v>
      </c>
      <c r="E114" s="7">
        <v>0</v>
      </c>
      <c r="F114" s="7">
        <v>-1.2819963615824299</v>
      </c>
      <c r="G114" s="7">
        <v>1.7646605518884499</v>
      </c>
      <c r="H114" s="7">
        <v>3.0056196924241299</v>
      </c>
      <c r="I114" s="7">
        <v>-1.17095723280297</v>
      </c>
      <c r="J114" s="7">
        <v>0.68325898972088694</v>
      </c>
      <c r="K114" s="7">
        <v>-3.9993309505779104E-3</v>
      </c>
      <c r="L114" s="7">
        <v>-1.53525140795687</v>
      </c>
      <c r="M114" s="7">
        <v>1.9593436915479101E-2</v>
      </c>
    </row>
    <row r="115" spans="1:13" x14ac:dyDescent="0.25">
      <c r="A115" s="7" t="str">
        <f t="shared" si="1"/>
        <v>2:17</v>
      </c>
      <c r="B115" s="7">
        <v>112</v>
      </c>
      <c r="C115" s="7">
        <v>17</v>
      </c>
      <c r="D115" s="7">
        <v>2</v>
      </c>
      <c r="E115" s="7">
        <v>0</v>
      </c>
      <c r="F115" s="7">
        <v>0.56517414967169</v>
      </c>
      <c r="G115" s="7">
        <v>-0.40831771870390199</v>
      </c>
      <c r="H115" s="7">
        <v>-0.38207514239496199</v>
      </c>
      <c r="I115" s="7">
        <v>-3.0616427327641402E-2</v>
      </c>
      <c r="J115" s="7">
        <v>2.62302369470487E-2</v>
      </c>
      <c r="K115" s="7">
        <v>0.45081946769570302</v>
      </c>
      <c r="L115" s="7">
        <v>0.69676842091055102</v>
      </c>
      <c r="M115" s="7">
        <v>1.94858025538189E-2</v>
      </c>
    </row>
    <row r="116" spans="1:13" x14ac:dyDescent="0.25">
      <c r="A116" s="7" t="str">
        <f t="shared" si="1"/>
        <v>2:37</v>
      </c>
      <c r="B116" s="7">
        <v>113</v>
      </c>
      <c r="C116" s="7">
        <v>37</v>
      </c>
      <c r="D116" s="7">
        <v>2</v>
      </c>
      <c r="E116" s="7">
        <v>0</v>
      </c>
      <c r="F116" s="7">
        <v>0.24856780410653301</v>
      </c>
      <c r="G116" s="7">
        <v>-7.9900373415282999E-2</v>
      </c>
      <c r="H116" s="7">
        <v>0.179191084947185</v>
      </c>
      <c r="I116" s="7">
        <v>0.51639618667550402</v>
      </c>
      <c r="J116" s="7">
        <v>0.147710616305989</v>
      </c>
      <c r="K116" s="7">
        <v>-1.7950837253068399</v>
      </c>
      <c r="L116" s="7">
        <v>0.47110960768572602</v>
      </c>
      <c r="M116" s="7">
        <v>1.55529226312615E-2</v>
      </c>
    </row>
    <row r="117" spans="1:13" x14ac:dyDescent="0.25">
      <c r="A117" s="7" t="str">
        <f t="shared" si="1"/>
        <v>2:2</v>
      </c>
      <c r="B117" s="7">
        <v>114</v>
      </c>
      <c r="C117" s="7">
        <v>2</v>
      </c>
      <c r="D117" s="7">
        <v>2</v>
      </c>
      <c r="E117" s="7">
        <v>0</v>
      </c>
      <c r="F117" s="7">
        <v>-0.58846016018726899</v>
      </c>
      <c r="G117" s="7">
        <v>1.64017274414473</v>
      </c>
      <c r="H117" s="7">
        <v>-1.63850217258968</v>
      </c>
      <c r="I117" s="7">
        <v>-0.114177556605942</v>
      </c>
      <c r="J117" s="7">
        <v>0.38347839334383998</v>
      </c>
      <c r="K117" s="7">
        <v>2.90123728595971E-2</v>
      </c>
      <c r="L117" s="7">
        <v>-0.82424251472119603</v>
      </c>
      <c r="M117" s="7">
        <v>1.6968221224690199E-2</v>
      </c>
    </row>
    <row r="118" spans="1:13" x14ac:dyDescent="0.25">
      <c r="A118" s="7" t="str">
        <f t="shared" si="1"/>
        <v>2:51</v>
      </c>
      <c r="B118" s="7">
        <v>115</v>
      </c>
      <c r="C118" s="7">
        <v>51</v>
      </c>
      <c r="D118" s="7">
        <v>2</v>
      </c>
      <c r="E118" s="7">
        <v>0</v>
      </c>
      <c r="F118" s="7">
        <v>-0.33544165342386201</v>
      </c>
      <c r="G118" s="7">
        <v>-1.18452955186062</v>
      </c>
      <c r="H118" s="7">
        <v>-0.23890499426543799</v>
      </c>
      <c r="I118" s="7">
        <v>-0.27568016598616102</v>
      </c>
      <c r="J118" s="7">
        <v>2.9401532420649299</v>
      </c>
      <c r="K118" s="7">
        <v>2.6121875741167999E-3</v>
      </c>
      <c r="L118" s="7">
        <v>-0.305642191105711</v>
      </c>
      <c r="M118" s="7">
        <v>1.9506383690856999E-2</v>
      </c>
    </row>
    <row r="119" spans="1:13" x14ac:dyDescent="0.25">
      <c r="A119" s="7" t="str">
        <f t="shared" si="1"/>
        <v>2:27</v>
      </c>
      <c r="B119" s="7">
        <v>116</v>
      </c>
      <c r="C119" s="7">
        <v>27</v>
      </c>
      <c r="D119" s="7">
        <v>2</v>
      </c>
      <c r="E119" s="7">
        <v>0</v>
      </c>
      <c r="F119" s="7">
        <v>0.107724279495001</v>
      </c>
      <c r="G119" s="7">
        <v>-0.26399681461351598</v>
      </c>
      <c r="H119" s="7">
        <v>1.3984102190837301E-2</v>
      </c>
      <c r="I119" s="7">
        <v>-0.17943450677664399</v>
      </c>
      <c r="J119" s="7">
        <v>4.7370708778201797E-3</v>
      </c>
      <c r="K119" s="7">
        <v>3.74329579829422E-3</v>
      </c>
      <c r="L119" s="7">
        <v>0.38769863101259699</v>
      </c>
      <c r="M119" s="7">
        <v>1.68310446355554E-2</v>
      </c>
    </row>
    <row r="120" spans="1:13" x14ac:dyDescent="0.25">
      <c r="A120" s="7" t="str">
        <f t="shared" si="1"/>
        <v>2:34</v>
      </c>
      <c r="B120" s="7">
        <v>117</v>
      </c>
      <c r="C120" s="7">
        <v>34</v>
      </c>
      <c r="D120" s="7">
        <v>2</v>
      </c>
      <c r="E120" s="7">
        <v>0</v>
      </c>
      <c r="F120" s="7">
        <v>-1.1651594978515501E-2</v>
      </c>
      <c r="G120" s="7">
        <v>9.4119012943616007E-2</v>
      </c>
      <c r="H120" s="7">
        <v>0.59826996109072395</v>
      </c>
      <c r="I120" s="7">
        <v>2.58315466541936</v>
      </c>
      <c r="J120" s="7">
        <v>0.26686482117768501</v>
      </c>
      <c r="K120" s="7">
        <v>0.119219267225028</v>
      </c>
      <c r="L120" s="7">
        <v>-0.19541367993684799</v>
      </c>
      <c r="M120" s="7">
        <v>1.70445526869724E-2</v>
      </c>
    </row>
    <row r="121" spans="1:13" x14ac:dyDescent="0.25">
      <c r="A121" s="7" t="str">
        <f t="shared" si="1"/>
        <v>2:8</v>
      </c>
      <c r="B121" s="7">
        <v>118</v>
      </c>
      <c r="C121" s="7">
        <v>8</v>
      </c>
      <c r="D121" s="7">
        <v>2</v>
      </c>
      <c r="E121" s="7">
        <v>0</v>
      </c>
      <c r="F121" s="7">
        <v>0.60746408364455295</v>
      </c>
      <c r="G121" s="7">
        <v>-0.66175698288883</v>
      </c>
      <c r="H121" s="7">
        <v>0.53386334691440096</v>
      </c>
      <c r="I121" s="7">
        <v>-0.18971287969359599</v>
      </c>
      <c r="J121" s="7">
        <v>2.6830094816782502E-2</v>
      </c>
      <c r="K121" s="7">
        <v>7.5642956780185896E-3</v>
      </c>
      <c r="L121" s="7">
        <v>0.68099848361068605</v>
      </c>
      <c r="M121" s="7">
        <v>1.9588709429724401E-2</v>
      </c>
    </row>
    <row r="122" spans="1:13" x14ac:dyDescent="0.25">
      <c r="A122" s="7" t="str">
        <f t="shared" si="1"/>
        <v>2:50</v>
      </c>
      <c r="B122" s="7">
        <v>119</v>
      </c>
      <c r="C122" s="7">
        <v>50</v>
      </c>
      <c r="D122" s="7">
        <v>2</v>
      </c>
      <c r="E122" s="7">
        <v>0</v>
      </c>
      <c r="F122" s="7">
        <v>-0.167754339117509</v>
      </c>
      <c r="G122" s="7">
        <v>-0.92287387277919597</v>
      </c>
      <c r="H122" s="7">
        <v>-0.16930421414090999</v>
      </c>
      <c r="I122" s="7">
        <v>-0.24989095104940001</v>
      </c>
      <c r="J122" s="7">
        <v>2.2321130685525499</v>
      </c>
      <c r="K122" s="7">
        <v>6.7975334662762101E-3</v>
      </c>
      <c r="L122" s="7">
        <v>-6.2703607201939293E-2</v>
      </c>
      <c r="M122" s="7">
        <v>1.8650739956871401E-2</v>
      </c>
    </row>
    <row r="123" spans="1:13" x14ac:dyDescent="0.25">
      <c r="A123" s="7" t="str">
        <f t="shared" si="1"/>
        <v>2:4</v>
      </c>
      <c r="B123" s="7">
        <v>120</v>
      </c>
      <c r="C123" s="7">
        <v>4</v>
      </c>
      <c r="D123" s="7">
        <v>2</v>
      </c>
      <c r="E123" s="7">
        <v>0</v>
      </c>
      <c r="F123" s="7">
        <v>-0.349275313573568</v>
      </c>
      <c r="G123" s="7">
        <v>1.17978680288149</v>
      </c>
      <c r="H123" s="7">
        <v>-1.2040290725991201</v>
      </c>
      <c r="I123" s="7">
        <v>-0.12928462108750899</v>
      </c>
      <c r="J123" s="7">
        <v>0.31214873428039502</v>
      </c>
      <c r="K123" s="7">
        <v>2.3239013179274502E-3</v>
      </c>
      <c r="L123" s="7">
        <v>-0.36366554301228798</v>
      </c>
      <c r="M123" s="7">
        <v>1.9591892129574101E-2</v>
      </c>
    </row>
    <row r="124" spans="1:13" x14ac:dyDescent="0.25">
      <c r="A124" s="7" t="str">
        <f t="shared" si="1"/>
        <v>2:24</v>
      </c>
      <c r="B124" s="7">
        <v>121</v>
      </c>
      <c r="C124" s="7">
        <v>24</v>
      </c>
      <c r="D124" s="7">
        <v>2</v>
      </c>
      <c r="E124" s="7">
        <v>0</v>
      </c>
      <c r="F124" s="7">
        <v>-1.52956586106391</v>
      </c>
      <c r="G124" s="7">
        <v>-1.1711189871088701</v>
      </c>
      <c r="H124" s="7">
        <v>-0.16957003182564001</v>
      </c>
      <c r="I124" s="7">
        <v>-0.22915537509596201</v>
      </c>
      <c r="J124" s="7">
        <v>-0.73810810546025896</v>
      </c>
      <c r="K124" s="7">
        <v>6.1820361352082902E-2</v>
      </c>
      <c r="L124" s="7">
        <v>-1.3637321965812601</v>
      </c>
      <c r="M124" s="7">
        <v>1.9474575250902199E-2</v>
      </c>
    </row>
    <row r="125" spans="1:13" x14ac:dyDescent="0.25">
      <c r="A125" s="7" t="str">
        <f t="shared" si="1"/>
        <v>2:42</v>
      </c>
      <c r="B125" s="7">
        <v>122</v>
      </c>
      <c r="C125" s="7">
        <v>42</v>
      </c>
      <c r="D125" s="7">
        <v>2</v>
      </c>
      <c r="E125" s="7">
        <v>0</v>
      </c>
      <c r="F125" s="7">
        <v>1.17374417533331</v>
      </c>
      <c r="G125" s="7">
        <v>1.17037155987221</v>
      </c>
      <c r="H125" s="7">
        <v>0.38750202685531099</v>
      </c>
      <c r="I125" s="7">
        <v>-4.3577231555310798E-2</v>
      </c>
      <c r="J125" s="7">
        <v>-3.4322083195464601</v>
      </c>
      <c r="K125" s="7">
        <v>8.8480338488664996E-3</v>
      </c>
      <c r="L125" s="7">
        <v>0.96751429278101497</v>
      </c>
      <c r="M125" s="7">
        <v>1.95158648077738E-2</v>
      </c>
    </row>
    <row r="126" spans="1:13" x14ac:dyDescent="0.25">
      <c r="A126" s="7" t="str">
        <f t="shared" si="1"/>
        <v>2:40</v>
      </c>
      <c r="B126" s="7">
        <v>123</v>
      </c>
      <c r="C126" s="7">
        <v>40</v>
      </c>
      <c r="D126" s="7">
        <v>2</v>
      </c>
      <c r="E126" s="7">
        <v>0</v>
      </c>
      <c r="F126" s="7">
        <v>0.50878720319158299</v>
      </c>
      <c r="G126" s="7">
        <v>-0.25391975977418202</v>
      </c>
      <c r="H126" s="7">
        <v>-0.23988779119635301</v>
      </c>
      <c r="I126" s="7">
        <v>-1.55036229206836</v>
      </c>
      <c r="J126" s="7">
        <v>2.85564114342923E-2</v>
      </c>
      <c r="K126" s="7">
        <v>-1.2244378397843001</v>
      </c>
      <c r="L126" s="7">
        <v>0.42426921024634701</v>
      </c>
      <c r="M126" s="7">
        <v>1.76363607137003E-2</v>
      </c>
    </row>
    <row r="127" spans="1:13" x14ac:dyDescent="0.25">
      <c r="A127" s="7" t="str">
        <f t="shared" si="1"/>
        <v>2:16</v>
      </c>
      <c r="B127" s="7">
        <v>124</v>
      </c>
      <c r="C127" s="7">
        <v>16</v>
      </c>
      <c r="D127" s="7">
        <v>2</v>
      </c>
      <c r="E127" s="7">
        <v>0</v>
      </c>
      <c r="F127" s="7">
        <v>0.26076355799756601</v>
      </c>
      <c r="G127" s="7">
        <v>-5.0214556588712801E-2</v>
      </c>
      <c r="H127" s="7">
        <v>0.17621126527321301</v>
      </c>
      <c r="I127" s="7">
        <v>-0.21854267300444599</v>
      </c>
      <c r="J127" s="7">
        <v>0.134507469698562</v>
      </c>
      <c r="K127" s="7">
        <v>1.4953834961800501</v>
      </c>
      <c r="L127" s="7">
        <v>0.53436941558391005</v>
      </c>
      <c r="M127" s="7">
        <v>1.61133920946228E-2</v>
      </c>
    </row>
    <row r="128" spans="1:13" x14ac:dyDescent="0.25">
      <c r="A128" s="7" t="str">
        <f t="shared" si="1"/>
        <v>2:19</v>
      </c>
      <c r="B128" s="7">
        <v>125</v>
      </c>
      <c r="C128" s="7">
        <v>19</v>
      </c>
      <c r="D128" s="7">
        <v>2</v>
      </c>
      <c r="E128" s="7">
        <v>0</v>
      </c>
      <c r="F128" s="7">
        <v>1.16993713386082</v>
      </c>
      <c r="G128" s="7">
        <v>-1.11975005020499</v>
      </c>
      <c r="H128" s="7">
        <v>-1.4912052553677599</v>
      </c>
      <c r="I128" s="7">
        <v>0.34273075654640001</v>
      </c>
      <c r="J128" s="7">
        <v>-0.18888074864127899</v>
      </c>
      <c r="K128" s="7">
        <v>9.87837739515573E-3</v>
      </c>
      <c r="L128" s="7">
        <v>0.841716115885911</v>
      </c>
      <c r="M128" s="7">
        <v>1.9593043565241702E-2</v>
      </c>
    </row>
    <row r="129" spans="1:13" x14ac:dyDescent="0.25">
      <c r="A129" s="7" t="str">
        <f t="shared" si="1"/>
        <v>2:38</v>
      </c>
      <c r="B129" s="7">
        <v>126</v>
      </c>
      <c r="C129" s="7">
        <v>38</v>
      </c>
      <c r="D129" s="7">
        <v>2</v>
      </c>
      <c r="E129" s="7">
        <v>0</v>
      </c>
      <c r="F129" s="7">
        <v>0.33530760380155</v>
      </c>
      <c r="G129" s="7">
        <v>-0.13790683553491601</v>
      </c>
      <c r="H129" s="7">
        <v>3.9498126232672501E-2</v>
      </c>
      <c r="I129" s="7">
        <v>-0.17252330623911699</v>
      </c>
      <c r="J129" s="7">
        <v>0.107992548015423</v>
      </c>
      <c r="K129" s="7">
        <v>-4.7829786057890997E-2</v>
      </c>
      <c r="L129" s="7">
        <v>0.606354755814415</v>
      </c>
      <c r="M129" s="7">
        <v>1.49292676058752E-2</v>
      </c>
    </row>
    <row r="130" spans="1:13" x14ac:dyDescent="0.25">
      <c r="A130" s="7" t="str">
        <f t="shared" si="1"/>
        <v>2:22</v>
      </c>
      <c r="B130" s="7">
        <v>127</v>
      </c>
      <c r="C130" s="7">
        <v>22</v>
      </c>
      <c r="D130" s="7">
        <v>2</v>
      </c>
      <c r="E130" s="7">
        <v>0</v>
      </c>
      <c r="F130" s="7">
        <v>-2.6210926173432898</v>
      </c>
      <c r="G130" s="7">
        <v>-1.77586709983798</v>
      </c>
      <c r="H130" s="7">
        <v>-0.29193945404440802</v>
      </c>
      <c r="I130" s="7">
        <v>-0.26230262051787101</v>
      </c>
      <c r="J130" s="7">
        <v>-1.23333822116186</v>
      </c>
      <c r="K130" s="7">
        <v>3.6006451848644698E-2</v>
      </c>
      <c r="L130" s="7">
        <v>-2.6057548352959099</v>
      </c>
      <c r="M130" s="7">
        <v>1.9571067931527401E-2</v>
      </c>
    </row>
    <row r="131" spans="1:13" x14ac:dyDescent="0.25">
      <c r="A131" s="7" t="str">
        <f t="shared" si="1"/>
        <v>2:46</v>
      </c>
      <c r="B131" s="7">
        <v>128</v>
      </c>
      <c r="C131" s="7">
        <v>46</v>
      </c>
      <c r="D131" s="7">
        <v>2</v>
      </c>
      <c r="E131" s="7">
        <v>0</v>
      </c>
      <c r="F131" s="7">
        <v>0.50299491810790398</v>
      </c>
      <c r="G131" s="7">
        <v>0.123748843546511</v>
      </c>
      <c r="H131" s="7">
        <v>0.1090989063572</v>
      </c>
      <c r="I131" s="7">
        <v>-0.14673409130235501</v>
      </c>
      <c r="J131" s="7">
        <v>-0.60004762549695501</v>
      </c>
      <c r="K131" s="7">
        <v>-0.112383129663228</v>
      </c>
      <c r="L131" s="7">
        <v>0.77806605969568199</v>
      </c>
      <c r="M131" s="7">
        <v>1.6368167201787499E-2</v>
      </c>
    </row>
    <row r="132" spans="1:13" x14ac:dyDescent="0.25">
      <c r="A132" s="7" t="str">
        <f t="shared" ref="A132:A195" si="2">D132 &amp; ":" &amp;C132</f>
        <v>2:25</v>
      </c>
      <c r="B132" s="7">
        <v>129</v>
      </c>
      <c r="C132" s="7">
        <v>25</v>
      </c>
      <c r="D132" s="7">
        <v>2</v>
      </c>
      <c r="E132" s="7">
        <v>0</v>
      </c>
      <c r="F132" s="7">
        <v>-0.98380247678438304</v>
      </c>
      <c r="G132" s="7">
        <v>-0.86874492734261799</v>
      </c>
      <c r="H132" s="7">
        <v>-0.108385320027929</v>
      </c>
      <c r="I132" s="7">
        <v>-0.21258175219855399</v>
      </c>
      <c r="J132" s="7">
        <v>-0.49049304482378597</v>
      </c>
      <c r="K132" s="7">
        <v>-7.6298556848468299E-2</v>
      </c>
      <c r="L132" s="7">
        <v>-0.75442885924339298</v>
      </c>
      <c r="M132" s="7">
        <v>1.9401616009586699E-2</v>
      </c>
    </row>
    <row r="133" spans="1:13" x14ac:dyDescent="0.25">
      <c r="A133" s="7" t="str">
        <f t="shared" si="2"/>
        <v>2:39</v>
      </c>
      <c r="B133" s="7">
        <v>130</v>
      </c>
      <c r="C133" s="7">
        <v>39</v>
      </c>
      <c r="D133" s="7">
        <v>2</v>
      </c>
      <c r="E133" s="7">
        <v>0</v>
      </c>
      <c r="F133" s="7">
        <v>0.422047403496566</v>
      </c>
      <c r="G133" s="7">
        <v>-0.19591329765454901</v>
      </c>
      <c r="H133" s="7">
        <v>-0.10019483248184</v>
      </c>
      <c r="I133" s="7">
        <v>-0.861442799153738</v>
      </c>
      <c r="J133" s="7">
        <v>6.8274479724857895E-2</v>
      </c>
      <c r="K133" s="7">
        <v>1.0639054378445401</v>
      </c>
      <c r="L133" s="7">
        <v>0.57911816849179498</v>
      </c>
      <c r="M133" s="7">
        <v>1.6297275325436501E-2</v>
      </c>
    </row>
    <row r="134" spans="1:13" x14ac:dyDescent="0.25">
      <c r="A134" s="7" t="str">
        <f t="shared" si="2"/>
        <v>2:43</v>
      </c>
      <c r="B134" s="7">
        <v>131</v>
      </c>
      <c r="C134" s="7">
        <v>43</v>
      </c>
      <c r="D134" s="7">
        <v>2</v>
      </c>
      <c r="E134" s="7">
        <v>0</v>
      </c>
      <c r="F134" s="7">
        <v>1.00605686102696</v>
      </c>
      <c r="G134" s="7">
        <v>0.90871588079079302</v>
      </c>
      <c r="H134" s="7">
        <v>0.31790124673078402</v>
      </c>
      <c r="I134" s="7">
        <v>-6.9366446492072006E-2</v>
      </c>
      <c r="J134" s="7">
        <v>-2.7241681460340899</v>
      </c>
      <c r="K134" s="7">
        <v>-6.6705334477263198E-3</v>
      </c>
      <c r="L134" s="7">
        <v>0.94431991782243296</v>
      </c>
      <c r="M134" s="7">
        <v>1.8742667240947398E-2</v>
      </c>
    </row>
    <row r="135" spans="1:13" x14ac:dyDescent="0.25">
      <c r="A135" s="7" t="str">
        <f t="shared" si="2"/>
        <v>2:20</v>
      </c>
      <c r="B135" s="7">
        <v>132</v>
      </c>
      <c r="C135" s="7">
        <v>20</v>
      </c>
      <c r="D135" s="7">
        <v>2</v>
      </c>
      <c r="E135" s="7">
        <v>0</v>
      </c>
      <c r="F135" s="7">
        <v>1.47029967187373</v>
      </c>
      <c r="G135" s="7">
        <v>-1.4730911545727099</v>
      </c>
      <c r="H135" s="7">
        <v>-2.04206756742829</v>
      </c>
      <c r="I135" s="7">
        <v>0.528157958012335</v>
      </c>
      <c r="J135" s="7">
        <v>-0.29571811017788102</v>
      </c>
      <c r="K135" s="7">
        <v>-1.3191165397318E-3</v>
      </c>
      <c r="L135" s="7">
        <v>0.88410612464318905</v>
      </c>
      <c r="M135" s="7">
        <v>1.9593399008129699E-2</v>
      </c>
    </row>
    <row r="136" spans="1:13" x14ac:dyDescent="0.25">
      <c r="A136" s="7" t="str">
        <f t="shared" si="2"/>
        <v>2:48</v>
      </c>
      <c r="B136" s="7">
        <v>133</v>
      </c>
      <c r="C136" s="7">
        <v>48</v>
      </c>
      <c r="D136" s="7">
        <v>2</v>
      </c>
      <c r="E136" s="7">
        <v>0</v>
      </c>
      <c r="F136" s="7">
        <v>0.167620289495197</v>
      </c>
      <c r="G136" s="7">
        <v>-0.39956251461634101</v>
      </c>
      <c r="H136" s="7">
        <v>-3.0102653891855E-2</v>
      </c>
      <c r="I136" s="7">
        <v>-0.198312521175878</v>
      </c>
      <c r="J136" s="7">
        <v>0.81603272152779804</v>
      </c>
      <c r="K136" s="7">
        <v>-5.3847753729953504E-3</v>
      </c>
      <c r="L136" s="7">
        <v>0.399277622600202</v>
      </c>
      <c r="M136" s="7">
        <v>1.6230264514276602E-2</v>
      </c>
    </row>
    <row r="137" spans="1:13" x14ac:dyDescent="0.25">
      <c r="A137" s="7" t="str">
        <f t="shared" si="2"/>
        <v>2:1</v>
      </c>
      <c r="B137" s="7">
        <v>134</v>
      </c>
      <c r="C137" s="7">
        <v>1</v>
      </c>
      <c r="D137" s="7">
        <v>2</v>
      </c>
      <c r="E137" s="7">
        <v>0</v>
      </c>
      <c r="F137" s="7">
        <v>-0.82764501218262798</v>
      </c>
      <c r="G137" s="7">
        <v>2.10055869576665</v>
      </c>
      <c r="H137" s="7">
        <v>-2.0729752823558898</v>
      </c>
      <c r="I137" s="7">
        <v>-9.9070491784465795E-2</v>
      </c>
      <c r="J137" s="7">
        <v>0.45480805401220098</v>
      </c>
      <c r="K137" s="4">
        <v>1.4983092204109E-3</v>
      </c>
      <c r="L137" s="7">
        <v>-1.2685638016071901</v>
      </c>
      <c r="M137" s="7">
        <v>1.95927041605513E-2</v>
      </c>
    </row>
    <row r="138" spans="1:13" x14ac:dyDescent="0.25">
      <c r="A138" s="7" t="str">
        <f t="shared" si="2"/>
        <v>2:49</v>
      </c>
      <c r="B138" s="7">
        <v>135</v>
      </c>
      <c r="C138" s="7">
        <v>49</v>
      </c>
      <c r="D138" s="7">
        <v>2</v>
      </c>
      <c r="E138" s="7">
        <v>0</v>
      </c>
      <c r="F138" s="4">
        <v>-6.7024811155546094E-5</v>
      </c>
      <c r="G138" s="7">
        <v>-0.66121819369776802</v>
      </c>
      <c r="H138" s="7">
        <v>-9.9703434016382902E-2</v>
      </c>
      <c r="I138" s="7">
        <v>-0.22410173611263901</v>
      </c>
      <c r="J138" s="7">
        <v>1.5240728950401701</v>
      </c>
      <c r="K138" s="7">
        <v>-0.12438376703083601</v>
      </c>
      <c r="L138" s="7">
        <v>0.17578873501676201</v>
      </c>
      <c r="M138" s="7">
        <v>1.7413714843188498E-2</v>
      </c>
    </row>
    <row r="139" spans="1:13" x14ac:dyDescent="0.25">
      <c r="A139" s="7" t="str">
        <f t="shared" si="2"/>
        <v>2:3</v>
      </c>
      <c r="B139" s="7">
        <v>136</v>
      </c>
      <c r="C139" s="7">
        <v>3</v>
      </c>
      <c r="D139" s="7">
        <v>2</v>
      </c>
      <c r="E139" s="7">
        <v>0</v>
      </c>
      <c r="F139" s="7">
        <v>-0.58846016018726899</v>
      </c>
      <c r="G139" s="7">
        <v>1.64017274414473</v>
      </c>
      <c r="H139" s="7">
        <v>-1.63850217258968</v>
      </c>
      <c r="I139" s="7">
        <v>-0.114177556605942</v>
      </c>
      <c r="J139" s="7">
        <v>0.38347839334383998</v>
      </c>
      <c r="K139" s="7">
        <v>-3.2737461842565901E-2</v>
      </c>
      <c r="L139" s="7">
        <v>-0.82424251472119603</v>
      </c>
      <c r="M139" s="7">
        <v>1.6968221224690199E-2</v>
      </c>
    </row>
    <row r="140" spans="1:13" x14ac:dyDescent="0.25">
      <c r="A140" s="7" t="str">
        <f t="shared" si="2"/>
        <v>2:14</v>
      </c>
      <c r="B140" s="7">
        <v>137</v>
      </c>
      <c r="C140" s="7">
        <v>14</v>
      </c>
      <c r="D140" s="7">
        <v>2</v>
      </c>
      <c r="E140" s="7">
        <v>0</v>
      </c>
      <c r="F140" s="7">
        <v>-0.35217162474823499</v>
      </c>
      <c r="G140" s="7">
        <v>0.67083140277098896</v>
      </c>
      <c r="H140" s="7">
        <v>1.30032912013062</v>
      </c>
      <c r="I140" s="7">
        <v>-0.59693491981546898</v>
      </c>
      <c r="J140" s="7">
        <v>0.35252526296511699</v>
      </c>
      <c r="K140" s="7">
        <v>6.2294520767295003E-3</v>
      </c>
      <c r="L140" s="7">
        <v>-0.25497304969620399</v>
      </c>
      <c r="M140" s="7">
        <v>1.9590406451177302E-2</v>
      </c>
    </row>
    <row r="141" spans="1:13" x14ac:dyDescent="0.25">
      <c r="A141" s="7" t="str">
        <f t="shared" si="2"/>
        <v>2:12</v>
      </c>
      <c r="B141" s="7">
        <v>138</v>
      </c>
      <c r="C141" s="7">
        <v>12</v>
      </c>
      <c r="D141" s="7">
        <v>2</v>
      </c>
      <c r="E141" s="7">
        <v>0</v>
      </c>
      <c r="F141" s="7">
        <v>-0.97065639484412602</v>
      </c>
      <c r="G141" s="7">
        <v>1.398405797188</v>
      </c>
      <c r="H141" s="7">
        <v>2.4346248704701901</v>
      </c>
      <c r="I141" s="7">
        <v>-0.97875317460480304</v>
      </c>
      <c r="J141" s="7">
        <v>0.57251701501502394</v>
      </c>
      <c r="K141" s="7">
        <v>7.2629279153580697E-4</v>
      </c>
      <c r="L141" s="7">
        <v>-1.1362516008460499</v>
      </c>
      <c r="M141" s="7">
        <v>1.95932460159088E-2</v>
      </c>
    </row>
    <row r="142" spans="1:13" x14ac:dyDescent="0.25">
      <c r="A142" s="7" t="str">
        <f t="shared" si="2"/>
        <v>2:30</v>
      </c>
      <c r="B142" s="7">
        <v>139</v>
      </c>
      <c r="C142" s="7">
        <v>30</v>
      </c>
      <c r="D142" s="7">
        <v>2</v>
      </c>
      <c r="E142" s="7">
        <v>0</v>
      </c>
      <c r="F142" s="7">
        <v>1.19925103577438</v>
      </c>
      <c r="G142" s="7">
        <v>0.34075129811558602</v>
      </c>
      <c r="H142" s="7">
        <v>0.13635352440960399</v>
      </c>
      <c r="I142" s="7">
        <v>-0.14628726135473399</v>
      </c>
      <c r="J142" s="7">
        <v>0.49996718657942701</v>
      </c>
      <c r="K142" s="7">
        <v>6.3354411183068901E-3</v>
      </c>
      <c r="L142" s="7">
        <v>1.2990811433653899</v>
      </c>
      <c r="M142" s="7">
        <v>1.9521712828885599E-2</v>
      </c>
    </row>
    <row r="143" spans="1:13" x14ac:dyDescent="0.25">
      <c r="A143" s="7" t="str">
        <f t="shared" si="2"/>
        <v>2:6</v>
      </c>
      <c r="B143" s="7">
        <v>140</v>
      </c>
      <c r="C143" s="7">
        <v>6</v>
      </c>
      <c r="D143" s="7">
        <v>2</v>
      </c>
      <c r="E143" s="7">
        <v>0</v>
      </c>
      <c r="F143" s="7">
        <v>0.129094385035492</v>
      </c>
      <c r="G143" s="7">
        <v>0.25901490999633198</v>
      </c>
      <c r="H143" s="7">
        <v>-0.33508286284236299</v>
      </c>
      <c r="I143" s="7">
        <v>-0.159498750390552</v>
      </c>
      <c r="J143" s="7">
        <v>0.16948941454858901</v>
      </c>
      <c r="K143" s="7">
        <v>3.3179320975558403E-2</v>
      </c>
      <c r="L143" s="7">
        <v>0.45584545443515601</v>
      </c>
      <c r="M143" s="7">
        <v>1.95813796127472E-2</v>
      </c>
    </row>
    <row r="144" spans="1:13" x14ac:dyDescent="0.25">
      <c r="A144" s="7" t="str">
        <f t="shared" si="2"/>
        <v>2:41</v>
      </c>
      <c r="B144" s="7">
        <v>141</v>
      </c>
      <c r="C144" s="7">
        <v>41</v>
      </c>
      <c r="D144" s="7">
        <v>2</v>
      </c>
      <c r="E144" s="7">
        <v>0</v>
      </c>
      <c r="F144" s="7">
        <v>0.59552700288659899</v>
      </c>
      <c r="G144" s="7">
        <v>-0.31192622189381403</v>
      </c>
      <c r="H144" s="7">
        <v>-0.37958074991086599</v>
      </c>
      <c r="I144" s="7">
        <v>-2.23928178498298</v>
      </c>
      <c r="J144" s="7">
        <v>-1.1161656856273201E-2</v>
      </c>
      <c r="K144" s="7">
        <v>-4.78899734833905E-3</v>
      </c>
      <c r="L144" s="7">
        <v>0.25540467457284199</v>
      </c>
      <c r="M144" s="7">
        <v>1.9284021562311099E-2</v>
      </c>
    </row>
    <row r="145" spans="1:13" x14ac:dyDescent="0.25">
      <c r="A145" s="7" t="str">
        <f t="shared" si="2"/>
        <v>2:35</v>
      </c>
      <c r="B145" s="7">
        <v>142</v>
      </c>
      <c r="C145" s="7">
        <v>35</v>
      </c>
      <c r="D145" s="7">
        <v>2</v>
      </c>
      <c r="E145" s="7">
        <v>0</v>
      </c>
      <c r="F145" s="7">
        <v>7.5088204716500906E-2</v>
      </c>
      <c r="G145" s="7">
        <v>3.6112550823982702E-2</v>
      </c>
      <c r="H145" s="7">
        <v>0.45857700237621102</v>
      </c>
      <c r="I145" s="7">
        <v>1.8942351725047399</v>
      </c>
      <c r="J145" s="7">
        <v>0.22714675288712</v>
      </c>
      <c r="K145" s="7">
        <v>0.38385619871503601</v>
      </c>
      <c r="L145" s="7">
        <v>7.5563987002311697E-3</v>
      </c>
      <c r="M145" s="7">
        <v>1.69122790619342E-2</v>
      </c>
    </row>
    <row r="146" spans="1:13" x14ac:dyDescent="0.25">
      <c r="A146" s="7" t="str">
        <f t="shared" si="2"/>
        <v>2:47</v>
      </c>
      <c r="B146" s="7">
        <v>143</v>
      </c>
      <c r="C146" s="7">
        <v>47</v>
      </c>
      <c r="D146" s="7">
        <v>2</v>
      </c>
      <c r="E146" s="7">
        <v>0</v>
      </c>
      <c r="F146" s="7">
        <v>0.33530760380155</v>
      </c>
      <c r="G146" s="7">
        <v>-0.13790683553491601</v>
      </c>
      <c r="H146" s="7">
        <v>3.9498126232672501E-2</v>
      </c>
      <c r="I146" s="7">
        <v>-0.17252330623911699</v>
      </c>
      <c r="J146" s="7">
        <v>0.107992548015423</v>
      </c>
      <c r="K146" s="7">
        <v>-4.7829786057890997E-2</v>
      </c>
      <c r="L146" s="7">
        <v>0.606354755814415</v>
      </c>
      <c r="M146" s="7">
        <v>1.49292676058752E-2</v>
      </c>
    </row>
    <row r="147" spans="1:13" x14ac:dyDescent="0.25">
      <c r="A147" s="7" t="str">
        <f t="shared" si="2"/>
        <v>2:10</v>
      </c>
      <c r="B147" s="7">
        <v>144</v>
      </c>
      <c r="C147" s="7">
        <v>10</v>
      </c>
      <c r="D147" s="7">
        <v>2</v>
      </c>
      <c r="E147" s="7">
        <v>0</v>
      </c>
      <c r="F147" s="7">
        <v>1.0858337822536099</v>
      </c>
      <c r="G147" s="7">
        <v>-1.5825288757739899</v>
      </c>
      <c r="H147" s="7">
        <v>1.40280955667116</v>
      </c>
      <c r="I147" s="7">
        <v>-0.219927008996639</v>
      </c>
      <c r="J147" s="7">
        <v>-0.115829224915023</v>
      </c>
      <c r="K147" s="7">
        <v>1.8619706947916399E-3</v>
      </c>
      <c r="L147" s="7">
        <v>0.69494848716269297</v>
      </c>
      <c r="M147" s="7">
        <v>1.9593208096075398E-2</v>
      </c>
    </row>
    <row r="148" spans="1:13" x14ac:dyDescent="0.25">
      <c r="A148" s="7" t="str">
        <f t="shared" si="2"/>
        <v>2:13</v>
      </c>
      <c r="B148" s="7">
        <v>145</v>
      </c>
      <c r="C148" s="7">
        <v>13</v>
      </c>
      <c r="D148" s="7">
        <v>2</v>
      </c>
      <c r="E148" s="7">
        <v>0</v>
      </c>
      <c r="F148" s="7">
        <v>-0.66071650681570804</v>
      </c>
      <c r="G148" s="7">
        <v>1.03379806997914</v>
      </c>
      <c r="H148" s="7">
        <v>1.8661977808316701</v>
      </c>
      <c r="I148" s="7">
        <v>-0.78741344748708497</v>
      </c>
      <c r="J148" s="7">
        <v>0.46227304087973098</v>
      </c>
      <c r="K148" s="7">
        <v>-3.95979563137669E-3</v>
      </c>
      <c r="L148" s="7">
        <v>-0.714442573037121</v>
      </c>
      <c r="M148" s="7">
        <v>1.9592995363500398E-2</v>
      </c>
    </row>
    <row r="149" spans="1:13" x14ac:dyDescent="0.25">
      <c r="A149" s="7" t="str">
        <f t="shared" si="2"/>
        <v>2:45</v>
      </c>
      <c r="B149" s="7">
        <v>146</v>
      </c>
      <c r="C149" s="7">
        <v>45</v>
      </c>
      <c r="D149" s="7">
        <v>2</v>
      </c>
      <c r="E149" s="7">
        <v>0</v>
      </c>
      <c r="F149" s="7">
        <v>0.67068223241425695</v>
      </c>
      <c r="G149" s="7">
        <v>0.38540452262793801</v>
      </c>
      <c r="H149" s="7">
        <v>0.17869968648172799</v>
      </c>
      <c r="I149" s="7">
        <v>-0.12094487636559401</v>
      </c>
      <c r="J149" s="7">
        <v>-1.30808779900933</v>
      </c>
      <c r="K149" s="7">
        <v>-1.6179313162938001E-2</v>
      </c>
      <c r="L149" s="7">
        <v>0.885950985351044</v>
      </c>
      <c r="M149" s="7">
        <v>1.72711254091448E-2</v>
      </c>
    </row>
    <row r="150" spans="1:13" x14ac:dyDescent="0.25">
      <c r="A150" s="7" t="str">
        <f t="shared" si="2"/>
        <v>2:36</v>
      </c>
      <c r="B150" s="7">
        <v>147</v>
      </c>
      <c r="C150" s="7">
        <v>36</v>
      </c>
      <c r="D150" s="7">
        <v>2</v>
      </c>
      <c r="E150" s="7">
        <v>0</v>
      </c>
      <c r="F150" s="7">
        <v>0.16182800441151701</v>
      </c>
      <c r="G150" s="7">
        <v>-2.18939112956501E-2</v>
      </c>
      <c r="H150" s="7">
        <v>0.31888404366169798</v>
      </c>
      <c r="I150" s="7">
        <v>1.2053156795901201</v>
      </c>
      <c r="J150" s="7">
        <v>0.18742868459655401</v>
      </c>
      <c r="K150" s="7">
        <v>-0.411036009231394</v>
      </c>
      <c r="L150" s="7">
        <v>0.240763512680082</v>
      </c>
      <c r="M150" s="7">
        <v>1.6580815930497102E-2</v>
      </c>
    </row>
    <row r="151" spans="1:13" x14ac:dyDescent="0.25">
      <c r="A151" s="7" t="str">
        <f t="shared" si="2"/>
        <v>2:29</v>
      </c>
      <c r="B151" s="7">
        <v>148</v>
      </c>
      <c r="C151" s="7">
        <v>29</v>
      </c>
      <c r="D151" s="7">
        <v>2</v>
      </c>
      <c r="E151" s="7">
        <v>0</v>
      </c>
      <c r="F151" s="7">
        <v>0.65348765149485599</v>
      </c>
      <c r="G151" s="7">
        <v>3.8377238349326298E-2</v>
      </c>
      <c r="H151" s="7">
        <v>7.5168812611892802E-2</v>
      </c>
      <c r="I151" s="7">
        <v>-0.16286088425214201</v>
      </c>
      <c r="J151" s="7">
        <v>0.25235212594295398</v>
      </c>
      <c r="K151" s="7">
        <v>7.2972063967655099E-2</v>
      </c>
      <c r="L151" s="7">
        <v>0.885505802244267</v>
      </c>
      <c r="M151" s="7">
        <v>1.79920138546007E-2</v>
      </c>
    </row>
    <row r="152" spans="1:13" x14ac:dyDescent="0.25">
      <c r="A152" s="7" t="str">
        <f t="shared" si="2"/>
        <v>2:18</v>
      </c>
      <c r="B152" s="7">
        <v>149</v>
      </c>
      <c r="C152" s="7">
        <v>18</v>
      </c>
      <c r="D152" s="7">
        <v>2</v>
      </c>
      <c r="E152" s="7">
        <v>0</v>
      </c>
      <c r="F152" s="7">
        <v>0.86823031737646195</v>
      </c>
      <c r="G152" s="7">
        <v>-0.76482756074569203</v>
      </c>
      <c r="H152" s="7">
        <v>-0.93787754814930502</v>
      </c>
      <c r="I152" s="7">
        <v>0.156473671977858</v>
      </c>
      <c r="J152" s="7">
        <v>-8.1565234382934504E-2</v>
      </c>
      <c r="K152" s="7">
        <v>-2.8337142324789701E-2</v>
      </c>
      <c r="L152" s="7">
        <v>0.78770889091725704</v>
      </c>
      <c r="M152" s="7">
        <v>1.9591672082158701E-2</v>
      </c>
    </row>
    <row r="153" spans="1:13" x14ac:dyDescent="0.25">
      <c r="A153" s="7" t="str">
        <f t="shared" si="2"/>
        <v>2:31</v>
      </c>
      <c r="B153" s="7">
        <v>150</v>
      </c>
      <c r="C153" s="7">
        <v>31</v>
      </c>
      <c r="D153" s="7">
        <v>2</v>
      </c>
      <c r="E153" s="7">
        <v>0</v>
      </c>
      <c r="F153" s="7">
        <v>1.74501440777424</v>
      </c>
      <c r="G153" s="7">
        <v>0.64312535107842805</v>
      </c>
      <c r="H153" s="7">
        <v>0.19753823483065899</v>
      </c>
      <c r="I153" s="7">
        <v>-0.12971363883023199</v>
      </c>
      <c r="J153" s="7">
        <v>0.747582241644561</v>
      </c>
      <c r="K153" s="7">
        <v>5.1896074915041904E-3</v>
      </c>
      <c r="L153" s="7">
        <v>1.6295863687061101</v>
      </c>
      <c r="M153" s="7">
        <v>1.9588099377465099E-2</v>
      </c>
    </row>
    <row r="154" spans="1:13" x14ac:dyDescent="0.25">
      <c r="A154" s="7" t="str">
        <f t="shared" si="2"/>
        <v>2:5</v>
      </c>
      <c r="B154" s="7">
        <v>151</v>
      </c>
      <c r="C154" s="7">
        <v>5</v>
      </c>
      <c r="D154" s="7">
        <v>2</v>
      </c>
      <c r="E154" s="7">
        <v>0</v>
      </c>
      <c r="F154" s="7">
        <v>-0.110090461578208</v>
      </c>
      <c r="G154" s="7">
        <v>0.71940085125957198</v>
      </c>
      <c r="H154" s="7">
        <v>-0.76955596283292205</v>
      </c>
      <c r="I154" s="7">
        <v>-0.14439168590898499</v>
      </c>
      <c r="J154" s="7">
        <v>0.240819073612033</v>
      </c>
      <c r="K154" s="7">
        <v>-4.7626019752565101E-3</v>
      </c>
      <c r="L154" s="7">
        <v>9.9219056330775296E-2</v>
      </c>
      <c r="M154" s="7">
        <v>1.9590733024193001E-2</v>
      </c>
    </row>
    <row r="155" spans="1:13" x14ac:dyDescent="0.25">
      <c r="A155" s="7" t="str">
        <f t="shared" si="2"/>
        <v>2:33</v>
      </c>
      <c r="B155" s="7">
        <v>152</v>
      </c>
      <c r="C155" s="7">
        <v>33</v>
      </c>
      <c r="D155" s="7">
        <v>2</v>
      </c>
      <c r="E155" s="7">
        <v>0</v>
      </c>
      <c r="F155" s="7">
        <v>-9.8391394673532098E-2</v>
      </c>
      <c r="G155" s="7">
        <v>0.152125475063249</v>
      </c>
      <c r="H155" s="7">
        <v>0.73796291980523798</v>
      </c>
      <c r="I155" s="7">
        <v>3.2720741583339898</v>
      </c>
      <c r="J155" s="7">
        <v>0.30658288946825102</v>
      </c>
      <c r="K155" s="7">
        <v>-0.26058904955906098</v>
      </c>
      <c r="L155" s="7">
        <v>-0.394489168488661</v>
      </c>
      <c r="M155" s="7">
        <v>1.77471887845949E-2</v>
      </c>
    </row>
    <row r="156" spans="1:13" x14ac:dyDescent="0.25">
      <c r="A156" s="7" t="str">
        <f t="shared" si="2"/>
        <v>2:28</v>
      </c>
      <c r="B156" s="7">
        <v>153</v>
      </c>
      <c r="C156" s="7">
        <v>28</v>
      </c>
      <c r="D156" s="7">
        <v>2</v>
      </c>
      <c r="E156" s="7">
        <v>0</v>
      </c>
      <c r="F156" s="7">
        <v>0.33530953171068001</v>
      </c>
      <c r="G156" s="7">
        <v>-0.137905767398563</v>
      </c>
      <c r="H156" s="7">
        <v>3.9498342367664099E-2</v>
      </c>
      <c r="I156" s="7">
        <v>-0.17252324769279401</v>
      </c>
      <c r="J156" s="7">
        <v>0.107993422715613</v>
      </c>
      <c r="K156" s="7">
        <v>-4.7900099839741E-2</v>
      </c>
      <c r="L156" s="7">
        <v>0.60635654984620402</v>
      </c>
      <c r="M156" s="7">
        <v>1.49292648665162E-2</v>
      </c>
    </row>
    <row r="157" spans="1:13" x14ac:dyDescent="0.25">
      <c r="A157" s="7" t="str">
        <f t="shared" si="2"/>
        <v>2:15</v>
      </c>
      <c r="B157" s="7">
        <v>154</v>
      </c>
      <c r="C157" s="7">
        <v>15</v>
      </c>
      <c r="D157" s="7">
        <v>2</v>
      </c>
      <c r="E157" s="7">
        <v>0</v>
      </c>
      <c r="F157" s="7">
        <v>-4.50166758927594E-2</v>
      </c>
      <c r="G157" s="7">
        <v>0.309499828072614</v>
      </c>
      <c r="H157" s="7">
        <v>0.73700958498909097</v>
      </c>
      <c r="I157" s="7">
        <v>-0.407314459955606</v>
      </c>
      <c r="J157" s="7">
        <v>0.24327187692128699</v>
      </c>
      <c r="K157" s="7">
        <v>5.2120367382195401E-2</v>
      </c>
      <c r="L157" s="7">
        <v>0.22746430838319001</v>
      </c>
      <c r="M157" s="7">
        <v>1.95729592557299E-2</v>
      </c>
    </row>
    <row r="158" spans="1:13" x14ac:dyDescent="0.25">
      <c r="A158" s="7" t="str">
        <f t="shared" si="2"/>
        <v>2:21</v>
      </c>
      <c r="B158" s="7">
        <v>155</v>
      </c>
      <c r="C158" s="7">
        <v>21</v>
      </c>
      <c r="D158" s="7">
        <v>2</v>
      </c>
      <c r="E158" s="7">
        <v>0</v>
      </c>
      <c r="F158" s="7">
        <v>-3.16685598934315</v>
      </c>
      <c r="G158" s="7">
        <v>-2.0782411528008198</v>
      </c>
      <c r="H158" s="7">
        <v>-0.35312416446546302</v>
      </c>
      <c r="I158" s="7">
        <v>-0.27887624304237302</v>
      </c>
      <c r="J158" s="7">
        <v>-1.4809532762269999</v>
      </c>
      <c r="K158" s="7">
        <v>-2.1480257647746699E-2</v>
      </c>
      <c r="L158" s="7">
        <v>-3.2321022560224102</v>
      </c>
      <c r="M158" s="7">
        <v>1.9590449576261899E-2</v>
      </c>
    </row>
    <row r="159" spans="1:13" x14ac:dyDescent="0.25">
      <c r="A159" s="7" t="str">
        <f t="shared" si="2"/>
        <v>3:32</v>
      </c>
      <c r="B159" s="7">
        <v>156</v>
      </c>
      <c r="C159" s="7">
        <v>32</v>
      </c>
      <c r="D159" s="7">
        <v>3</v>
      </c>
      <c r="E159" s="7">
        <v>0</v>
      </c>
      <c r="F159" s="7">
        <v>-3.90427759971407</v>
      </c>
      <c r="G159" s="7">
        <v>0.916555936017732</v>
      </c>
      <c r="H159" s="7">
        <v>-0.43178250513382099</v>
      </c>
      <c r="I159" s="7">
        <v>0.61645355725736695</v>
      </c>
      <c r="J159" s="7">
        <v>-9.0522982473988697E-2</v>
      </c>
      <c r="K159" s="7">
        <v>4.8506857997386597E-2</v>
      </c>
      <c r="L159" s="7">
        <v>-3.8629490065608798</v>
      </c>
      <c r="M159" s="7">
        <v>1.3698940137607101E-2</v>
      </c>
    </row>
    <row r="160" spans="1:13" x14ac:dyDescent="0.25">
      <c r="A160" s="7" t="str">
        <f t="shared" si="2"/>
        <v>3:23</v>
      </c>
      <c r="B160" s="7">
        <v>157</v>
      </c>
      <c r="C160" s="7">
        <v>23</v>
      </c>
      <c r="D160" s="7">
        <v>3</v>
      </c>
      <c r="E160" s="7">
        <v>0</v>
      </c>
      <c r="F160" s="7">
        <v>0.230285073513921</v>
      </c>
      <c r="G160" s="7">
        <v>0.88429399030562295</v>
      </c>
      <c r="H160" s="7">
        <v>-0.221140990855893</v>
      </c>
      <c r="I160" s="7">
        <v>-2.1382082048382598</v>
      </c>
      <c r="J160" s="7">
        <v>1.45176067719082</v>
      </c>
      <c r="K160" s="7">
        <v>-0.27639982311137401</v>
      </c>
      <c r="L160" s="7">
        <v>0.22565397237684601</v>
      </c>
      <c r="M160" s="7">
        <v>1.04890549891612E-2</v>
      </c>
    </row>
    <row r="161" spans="1:13" x14ac:dyDescent="0.25">
      <c r="A161" s="7" t="str">
        <f t="shared" si="2"/>
        <v>3:44</v>
      </c>
      <c r="B161" s="7">
        <v>158</v>
      </c>
      <c r="C161" s="7">
        <v>44</v>
      </c>
      <c r="D161" s="7">
        <v>3</v>
      </c>
      <c r="E161" s="7">
        <v>0</v>
      </c>
      <c r="F161" s="7">
        <v>0.85455951075200598</v>
      </c>
      <c r="G161" s="7">
        <v>1.41121344728276</v>
      </c>
      <c r="H161" s="7">
        <v>-1.21060975379703</v>
      </c>
      <c r="I161" s="7">
        <v>1.0161544698559599</v>
      </c>
      <c r="J161" s="7">
        <v>-0.192584762904106</v>
      </c>
      <c r="K161" s="7">
        <v>-0.41160927168676298</v>
      </c>
      <c r="L161" s="7">
        <v>0.76597283841778097</v>
      </c>
      <c r="M161" s="7">
        <v>1.08811739606025E-2</v>
      </c>
    </row>
    <row r="162" spans="1:13" x14ac:dyDescent="0.25">
      <c r="A162" s="7" t="str">
        <f t="shared" si="2"/>
        <v>3:26</v>
      </c>
      <c r="B162" s="7">
        <v>159</v>
      </c>
      <c r="C162" s="7">
        <v>26</v>
      </c>
      <c r="D162" s="7">
        <v>3</v>
      </c>
      <c r="E162" s="7">
        <v>0</v>
      </c>
      <c r="F162" s="7">
        <v>0.19572995209991101</v>
      </c>
      <c r="G162" s="7">
        <v>0.27916332298743801</v>
      </c>
      <c r="H162" s="7">
        <v>0.13706170201586099</v>
      </c>
      <c r="I162" s="7">
        <v>-0.54090205174719597</v>
      </c>
      <c r="J162" s="7">
        <v>0.42975308285885899</v>
      </c>
      <c r="K162" s="7">
        <v>0.22011046488445399</v>
      </c>
      <c r="L162" s="7">
        <v>0.21023312907578801</v>
      </c>
      <c r="M162" s="7">
        <v>1.0193229537031501E-2</v>
      </c>
    </row>
    <row r="163" spans="1:13" x14ac:dyDescent="0.25">
      <c r="A163" s="7" t="str">
        <f t="shared" si="2"/>
        <v>3:9</v>
      </c>
      <c r="B163" s="7">
        <v>160</v>
      </c>
      <c r="C163" s="7">
        <v>9</v>
      </c>
      <c r="D163" s="7">
        <v>3</v>
      </c>
      <c r="E163" s="7">
        <v>0</v>
      </c>
      <c r="F163" s="7">
        <v>0.21848855181380999</v>
      </c>
      <c r="G163" s="7">
        <v>0.58789335922519503</v>
      </c>
      <c r="H163" s="7">
        <v>1.1161977730030701</v>
      </c>
      <c r="I163" s="7">
        <v>0.81159053264981096</v>
      </c>
      <c r="J163" s="7">
        <v>0.81221523614302205</v>
      </c>
      <c r="K163" s="7">
        <v>-0.80459286217034298</v>
      </c>
      <c r="L163" s="7">
        <v>0.22029435028247199</v>
      </c>
      <c r="M163" s="7">
        <v>1.04522880593306E-2</v>
      </c>
    </row>
    <row r="164" spans="1:13" x14ac:dyDescent="0.25">
      <c r="A164" s="7" t="str">
        <f t="shared" si="2"/>
        <v>3:0</v>
      </c>
      <c r="B164" s="7">
        <v>161</v>
      </c>
      <c r="C164" s="7">
        <v>0</v>
      </c>
      <c r="D164" s="7">
        <v>3</v>
      </c>
      <c r="E164" s="7">
        <v>0</v>
      </c>
      <c r="F164" s="7">
        <v>7.2247663595978603E-2</v>
      </c>
      <c r="G164" s="7">
        <v>-1.63697151387479</v>
      </c>
      <c r="H164" s="7">
        <v>-1.9146790247440999</v>
      </c>
      <c r="I164" s="7">
        <v>-1.4262900975366599</v>
      </c>
      <c r="J164" s="7">
        <v>-2.4253941637741101</v>
      </c>
      <c r="K164" s="7">
        <v>0.64287573902779305</v>
      </c>
      <c r="L164" s="7">
        <v>6.8532829874015905E-2</v>
      </c>
      <c r="M164" s="7">
        <v>1.20787386730901E-2</v>
      </c>
    </row>
    <row r="165" spans="1:13" x14ac:dyDescent="0.25">
      <c r="A165" s="7" t="str">
        <f t="shared" si="2"/>
        <v>3:7</v>
      </c>
      <c r="B165" s="7">
        <v>162</v>
      </c>
      <c r="C165" s="7">
        <v>7</v>
      </c>
      <c r="D165" s="7">
        <v>3</v>
      </c>
      <c r="E165" s="7">
        <v>0</v>
      </c>
      <c r="F165" s="7">
        <v>0.181928329759352</v>
      </c>
      <c r="G165" s="7">
        <v>3.1677140950198898E-2</v>
      </c>
      <c r="H165" s="7">
        <v>0.35847857356628099</v>
      </c>
      <c r="I165" s="7">
        <v>0.25212037510319202</v>
      </c>
      <c r="J165" s="7">
        <v>2.8128861637379101E-3</v>
      </c>
      <c r="K165" s="7">
        <v>0.31809944698174503</v>
      </c>
      <c r="L165" s="7">
        <v>0.20180090336515299</v>
      </c>
      <c r="M165" s="7">
        <v>1.01946053872517E-2</v>
      </c>
    </row>
    <row r="166" spans="1:13" x14ac:dyDescent="0.25">
      <c r="A166" s="7" t="str">
        <f t="shared" si="2"/>
        <v>3:11</v>
      </c>
      <c r="B166" s="7">
        <v>163</v>
      </c>
      <c r="C166" s="7">
        <v>11</v>
      </c>
      <c r="D166" s="7">
        <v>3</v>
      </c>
      <c r="E166" s="7">
        <v>0</v>
      </c>
      <c r="F166" s="7">
        <v>7.7700781689450299E-2</v>
      </c>
      <c r="G166" s="7">
        <v>-2.3183503454890602</v>
      </c>
      <c r="H166" s="7">
        <v>-1.5262722289613799</v>
      </c>
      <c r="I166" s="7">
        <v>1.3575840781848501</v>
      </c>
      <c r="J166" s="7">
        <v>2.4649437672964098</v>
      </c>
      <c r="K166" s="7">
        <v>0.266319674535625</v>
      </c>
      <c r="L166" s="7">
        <v>9.1563631978772195E-2</v>
      </c>
      <c r="M166" s="7">
        <v>1.2150888841186499E-2</v>
      </c>
    </row>
    <row r="167" spans="1:13" x14ac:dyDescent="0.25">
      <c r="A167" s="7" t="str">
        <f t="shared" si="2"/>
        <v>3:17</v>
      </c>
      <c r="B167" s="7">
        <v>164</v>
      </c>
      <c r="C167" s="7">
        <v>17</v>
      </c>
      <c r="D167" s="7">
        <v>3</v>
      </c>
      <c r="E167" s="7">
        <v>0</v>
      </c>
      <c r="F167" s="7">
        <v>0.19386406792420899</v>
      </c>
      <c r="G167" s="7">
        <v>0.32189923692668998</v>
      </c>
      <c r="H167" s="7">
        <v>0.56670857170849198</v>
      </c>
      <c r="I167" s="7">
        <v>5.0959205890105302E-2</v>
      </c>
      <c r="J167" s="7">
        <v>-0.41084564348971597</v>
      </c>
      <c r="K167" s="7">
        <v>0.24092299383516999</v>
      </c>
      <c r="L167" s="7">
        <v>0.207193734518341</v>
      </c>
      <c r="M167" s="7">
        <v>1.0200342817540601E-2</v>
      </c>
    </row>
    <row r="168" spans="1:13" x14ac:dyDescent="0.25">
      <c r="A168" s="7" t="str">
        <f t="shared" si="2"/>
        <v>3:37</v>
      </c>
      <c r="B168" s="7">
        <v>165</v>
      </c>
      <c r="C168" s="7">
        <v>37</v>
      </c>
      <c r="D168" s="7">
        <v>3</v>
      </c>
      <c r="E168" s="7">
        <v>0</v>
      </c>
      <c r="F168" s="7">
        <v>-0.50120591968543005</v>
      </c>
      <c r="G168" s="7">
        <v>0.14720926939271001</v>
      </c>
      <c r="H168" s="7">
        <v>0.18324689495180899</v>
      </c>
      <c r="I168" s="7">
        <v>0.28070800324662798</v>
      </c>
      <c r="J168" s="7">
        <v>-5.9233141890754799E-2</v>
      </c>
      <c r="K168" s="7">
        <v>0.15749290063740001</v>
      </c>
      <c r="L168" s="7">
        <v>-0.49048449424986901</v>
      </c>
      <c r="M168" s="7">
        <v>1.0600471039124299E-2</v>
      </c>
    </row>
    <row r="169" spans="1:13" x14ac:dyDescent="0.25">
      <c r="A169" s="7" t="str">
        <f t="shared" si="2"/>
        <v>3:2</v>
      </c>
      <c r="B169" s="7">
        <v>166</v>
      </c>
      <c r="C169" s="7">
        <v>2</v>
      </c>
      <c r="D169" s="7">
        <v>3</v>
      </c>
      <c r="E169" s="7">
        <v>0</v>
      </c>
      <c r="F169" s="7">
        <v>0.108807885650436</v>
      </c>
      <c r="G169" s="7">
        <v>-1.0807552955997899</v>
      </c>
      <c r="H169" s="7">
        <v>-1.1569598253072999</v>
      </c>
      <c r="I169" s="7">
        <v>-0.86681993999004603</v>
      </c>
      <c r="J169" s="7">
        <v>-1.6159918137948299</v>
      </c>
      <c r="K169" s="7">
        <v>-0.25475541705976701</v>
      </c>
      <c r="L169" s="7">
        <v>0.12556561091253099</v>
      </c>
      <c r="M169" s="7">
        <v>1.05007907309891E-2</v>
      </c>
    </row>
    <row r="170" spans="1:13" x14ac:dyDescent="0.25">
      <c r="A170" s="7" t="str">
        <f t="shared" si="2"/>
        <v>3:51</v>
      </c>
      <c r="B170" s="7">
        <v>167</v>
      </c>
      <c r="C170" s="7">
        <v>51</v>
      </c>
      <c r="D170" s="7">
        <v>3</v>
      </c>
      <c r="E170" s="7">
        <v>0</v>
      </c>
      <c r="F170" s="7">
        <v>-0.72079304292197999</v>
      </c>
      <c r="G170" s="7">
        <v>-1.8971580788857001</v>
      </c>
      <c r="H170" s="7">
        <v>2.3287361466569001</v>
      </c>
      <c r="I170" s="7">
        <v>-0.85656854410416705</v>
      </c>
      <c r="J170" s="7">
        <v>0.133170945065889</v>
      </c>
      <c r="K170" s="7">
        <v>-0.64163021011929999</v>
      </c>
      <c r="L170" s="7">
        <v>-0.858886181490504</v>
      </c>
      <c r="M170" s="7">
        <v>1.29542112292467E-2</v>
      </c>
    </row>
    <row r="171" spans="1:13" x14ac:dyDescent="0.25">
      <c r="A171" s="7" t="str">
        <f t="shared" si="2"/>
        <v>3:27</v>
      </c>
      <c r="B171" s="7">
        <v>168</v>
      </c>
      <c r="C171" s="7">
        <v>27</v>
      </c>
      <c r="D171" s="7">
        <v>3</v>
      </c>
      <c r="E171" s="7">
        <v>0</v>
      </c>
      <c r="F171" s="7">
        <v>0.184211578122465</v>
      </c>
      <c r="G171" s="7">
        <v>7.7453097522389797E-2</v>
      </c>
      <c r="H171" s="7">
        <v>0.25646260143079302</v>
      </c>
      <c r="I171" s="7">
        <v>-8.4666593969770602E-3</v>
      </c>
      <c r="J171" s="7">
        <v>8.9083879638164998E-2</v>
      </c>
      <c r="K171" s="7">
        <v>0.37216297768549</v>
      </c>
      <c r="L171" s="7">
        <v>0.20323292235593701</v>
      </c>
      <c r="M171" s="7">
        <v>1.0192516346227001E-2</v>
      </c>
    </row>
    <row r="172" spans="1:13" x14ac:dyDescent="0.25">
      <c r="A172" s="7" t="str">
        <f t="shared" si="2"/>
        <v>3:34</v>
      </c>
      <c r="B172" s="7">
        <v>169</v>
      </c>
      <c r="C172" s="7">
        <v>34</v>
      </c>
      <c r="D172" s="7">
        <v>3</v>
      </c>
      <c r="E172" s="7">
        <v>0</v>
      </c>
      <c r="F172" s="7">
        <v>-2.54304892770261</v>
      </c>
      <c r="G172" s="7">
        <v>0.60881726936772296</v>
      </c>
      <c r="H172" s="7">
        <v>-0.18577074509956901</v>
      </c>
      <c r="I172" s="7">
        <v>0.482155335653072</v>
      </c>
      <c r="J172" s="7">
        <v>-7.8007046240695099E-2</v>
      </c>
      <c r="K172" s="7">
        <v>-4.2028153593206802E-2</v>
      </c>
      <c r="L172" s="7">
        <v>-2.5302532410387899</v>
      </c>
      <c r="M172" s="7">
        <v>1.1736709070259499E-2</v>
      </c>
    </row>
    <row r="173" spans="1:13" x14ac:dyDescent="0.25">
      <c r="A173" s="7" t="str">
        <f t="shared" si="2"/>
        <v>3:8</v>
      </c>
      <c r="B173" s="7">
        <v>170</v>
      </c>
      <c r="C173" s="7">
        <v>8</v>
      </c>
      <c r="D173" s="7">
        <v>3</v>
      </c>
      <c r="E173" s="7">
        <v>0</v>
      </c>
      <c r="F173" s="7">
        <v>0.20020844058093001</v>
      </c>
      <c r="G173" s="7">
        <v>0.30978524695898102</v>
      </c>
      <c r="H173" s="7">
        <v>0.73733816902250904</v>
      </c>
      <c r="I173" s="7">
        <v>0.53185545072948304</v>
      </c>
      <c r="J173" s="7">
        <v>0.407514056600493</v>
      </c>
      <c r="K173" s="7">
        <v>-0.29839217796904799</v>
      </c>
      <c r="L173" s="7">
        <v>0.21271022606151699</v>
      </c>
      <c r="M173" s="7">
        <v>1.0227469538618099E-2</v>
      </c>
    </row>
    <row r="174" spans="1:13" x14ac:dyDescent="0.25">
      <c r="A174" s="7" t="str">
        <f t="shared" si="2"/>
        <v>3:50</v>
      </c>
      <c r="B174" s="7">
        <v>171</v>
      </c>
      <c r="C174" s="7">
        <v>50</v>
      </c>
      <c r="D174" s="7">
        <v>3</v>
      </c>
      <c r="E174" s="7">
        <v>0</v>
      </c>
      <c r="F174" s="7">
        <v>-0.49574267811140998</v>
      </c>
      <c r="G174" s="7">
        <v>-1.42453357514735</v>
      </c>
      <c r="H174" s="7">
        <v>1.8231153037348999</v>
      </c>
      <c r="I174" s="7">
        <v>-0.58903668496700501</v>
      </c>
      <c r="J174" s="7">
        <v>8.6634415355890199E-2</v>
      </c>
      <c r="K174" s="7">
        <v>0.34277825662811201</v>
      </c>
      <c r="L174" s="7">
        <v>-0.56020970974611795</v>
      </c>
      <c r="M174" s="7">
        <v>1.1205525370816099E-2</v>
      </c>
    </row>
    <row r="175" spans="1:13" x14ac:dyDescent="0.25">
      <c r="A175" s="7" t="str">
        <f t="shared" si="2"/>
        <v>3:4</v>
      </c>
      <c r="B175" s="7">
        <v>172</v>
      </c>
      <c r="C175" s="7">
        <v>4</v>
      </c>
      <c r="D175" s="7">
        <v>3</v>
      </c>
      <c r="E175" s="7">
        <v>0</v>
      </c>
      <c r="F175" s="7">
        <v>0.12708799647201399</v>
      </c>
      <c r="G175" s="7">
        <v>-0.802647189591012</v>
      </c>
      <c r="H175" s="7">
        <v>-0.77810022985107996</v>
      </c>
      <c r="I175" s="7">
        <v>-0.58708486436375495</v>
      </c>
      <c r="J175" s="7">
        <v>-1.2112906433580699</v>
      </c>
      <c r="K175" s="7">
        <v>-0.13140729582082999</v>
      </c>
      <c r="L175" s="7">
        <v>0.149431969676356</v>
      </c>
      <c r="M175" s="7">
        <v>1.03064709019589E-2</v>
      </c>
    </row>
    <row r="176" spans="1:13" x14ac:dyDescent="0.25">
      <c r="A176" s="7" t="str">
        <f t="shared" si="2"/>
        <v>3:24</v>
      </c>
      <c r="B176" s="7">
        <v>173</v>
      </c>
      <c r="C176" s="7">
        <v>24</v>
      </c>
      <c r="D176" s="7">
        <v>3</v>
      </c>
      <c r="E176" s="7">
        <v>0</v>
      </c>
      <c r="F176" s="7">
        <v>0.21876669979563901</v>
      </c>
      <c r="G176" s="7">
        <v>0.68258376937905396</v>
      </c>
      <c r="H176" s="7">
        <v>-0.101740094127481</v>
      </c>
      <c r="I176" s="7">
        <v>-1.60577282446783</v>
      </c>
      <c r="J176" s="7">
        <v>1.11109148163519</v>
      </c>
      <c r="K176" s="7">
        <v>-0.15804333333161699</v>
      </c>
      <c r="L176" s="7">
        <v>0.22144025842067</v>
      </c>
      <c r="M176" s="7">
        <v>1.0295791229425999E-2</v>
      </c>
    </row>
    <row r="177" spans="1:13" x14ac:dyDescent="0.25">
      <c r="A177" s="7" t="str">
        <f t="shared" si="2"/>
        <v>3:42</v>
      </c>
      <c r="B177" s="7">
        <v>174</v>
      </c>
      <c r="C177" s="7">
        <v>42</v>
      </c>
      <c r="D177" s="7">
        <v>3</v>
      </c>
      <c r="E177" s="7">
        <v>0</v>
      </c>
      <c r="F177" s="7">
        <v>1.30466024037314</v>
      </c>
      <c r="G177" s="7">
        <v>2.3564624547594701</v>
      </c>
      <c r="H177" s="7">
        <v>-2.2218514396410201</v>
      </c>
      <c r="I177" s="7">
        <v>1.55121818813029</v>
      </c>
      <c r="J177" s="7">
        <v>-0.28565782232410503</v>
      </c>
      <c r="K177" s="7">
        <v>0.41279625495426098</v>
      </c>
      <c r="L177" s="7">
        <v>1.04754054477928</v>
      </c>
      <c r="M177" s="7">
        <v>1.29592738434657E-2</v>
      </c>
    </row>
    <row r="178" spans="1:13" x14ac:dyDescent="0.25">
      <c r="A178" s="7" t="str">
        <f t="shared" si="2"/>
        <v>3:40</v>
      </c>
      <c r="B178" s="7">
        <v>175</v>
      </c>
      <c r="C178" s="7">
        <v>40</v>
      </c>
      <c r="D178" s="7">
        <v>3</v>
      </c>
      <c r="E178" s="7">
        <v>0</v>
      </c>
      <c r="F178" s="7">
        <v>1.5406370883317499</v>
      </c>
      <c r="G178" s="7">
        <v>-0.314398730582303</v>
      </c>
      <c r="H178" s="7">
        <v>0.55226453500318795</v>
      </c>
      <c r="I178" s="7">
        <v>7.9260670840185093E-2</v>
      </c>
      <c r="J178" s="7">
        <v>-4.0459237540814402E-2</v>
      </c>
      <c r="K178" s="7">
        <v>-0.52469389039644299</v>
      </c>
      <c r="L178" s="7">
        <v>1.6190050294768501</v>
      </c>
      <c r="M178" s="7">
        <v>1.1523696080258401E-2</v>
      </c>
    </row>
    <row r="179" spans="1:13" x14ac:dyDescent="0.25">
      <c r="A179" s="7" t="str">
        <f t="shared" si="2"/>
        <v>3:16</v>
      </c>
      <c r="B179" s="7">
        <v>176</v>
      </c>
      <c r="C179" s="7">
        <v>16</v>
      </c>
      <c r="D179" s="7">
        <v>3</v>
      </c>
      <c r="E179" s="7">
        <v>0</v>
      </c>
      <c r="F179" s="7">
        <v>0.174720553842487</v>
      </c>
      <c r="G179" s="7">
        <v>-0.113209451011845</v>
      </c>
      <c r="H179" s="7">
        <v>0.221788858009767</v>
      </c>
      <c r="I179" s="7">
        <v>0.26628878594133598</v>
      </c>
      <c r="J179" s="7">
        <v>6.3079611777175207E-2</v>
      </c>
      <c r="K179" s="7">
        <v>0.41749366793964399</v>
      </c>
      <c r="L179" s="7">
        <v>0.19726776777497401</v>
      </c>
      <c r="M179" s="7">
        <v>1.02051079771356E-2</v>
      </c>
    </row>
    <row r="180" spans="1:13" x14ac:dyDescent="0.25">
      <c r="A180" s="7" t="str">
        <f t="shared" si="2"/>
        <v>3:19</v>
      </c>
      <c r="B180" s="7">
        <v>177</v>
      </c>
      <c r="C180" s="7">
        <v>19</v>
      </c>
      <c r="D180" s="7">
        <v>3</v>
      </c>
      <c r="E180" s="7">
        <v>0</v>
      </c>
      <c r="F180" s="7">
        <v>0.23189588751451401</v>
      </c>
      <c r="G180" s="7">
        <v>1.18631603371811</v>
      </c>
      <c r="H180" s="7">
        <v>1.2519497593259199</v>
      </c>
      <c r="I180" s="7">
        <v>-0.37682932373958</v>
      </c>
      <c r="J180" s="7">
        <v>-1.35237809832829</v>
      </c>
      <c r="K180" s="7">
        <v>0.109190245186497</v>
      </c>
      <c r="L180" s="7">
        <v>0.21596909174633</v>
      </c>
      <c r="M180" s="7">
        <v>1.0881072831033E-2</v>
      </c>
    </row>
    <row r="181" spans="1:13" x14ac:dyDescent="0.25">
      <c r="A181" s="7" t="str">
        <f t="shared" si="2"/>
        <v>3:38</v>
      </c>
      <c r="B181" s="7">
        <v>178</v>
      </c>
      <c r="C181" s="7">
        <v>38</v>
      </c>
      <c r="D181" s="7">
        <v>3</v>
      </c>
      <c r="E181" s="7">
        <v>0</v>
      </c>
      <c r="F181" s="7">
        <v>0.179408416320297</v>
      </c>
      <c r="G181" s="7">
        <v>-6.6600639322944698E-3</v>
      </c>
      <c r="H181" s="7">
        <v>0.30625277496893599</v>
      </c>
      <c r="I181" s="7">
        <v>0.21355889244448001</v>
      </c>
      <c r="J181" s="7">
        <v>-5.2975173774108E-2</v>
      </c>
      <c r="K181" s="7">
        <v>0.39828345427560302</v>
      </c>
      <c r="L181" s="7">
        <v>0.200037732691384</v>
      </c>
      <c r="M181" s="7">
        <v>1.01966066681951E-2</v>
      </c>
    </row>
    <row r="182" spans="1:13" x14ac:dyDescent="0.25">
      <c r="A182" s="7" t="str">
        <f t="shared" si="2"/>
        <v>3:22</v>
      </c>
      <c r="B182" s="7">
        <v>179</v>
      </c>
      <c r="C182" s="7">
        <v>22</v>
      </c>
      <c r="D182" s="7">
        <v>3</v>
      </c>
      <c r="E182" s="7">
        <v>0</v>
      </c>
      <c r="F182" s="7">
        <v>0.24180344749136701</v>
      </c>
      <c r="G182" s="7">
        <v>1.08600421577067</v>
      </c>
      <c r="H182" s="7">
        <v>-0.34054189027082499</v>
      </c>
      <c r="I182" s="7">
        <v>-2.6706435971884801</v>
      </c>
      <c r="J182" s="7">
        <v>1.79242988041152</v>
      </c>
      <c r="K182" s="7">
        <v>-0.30858110352874701</v>
      </c>
      <c r="L182" s="7">
        <v>0.22894620718545799</v>
      </c>
      <c r="M182" s="7">
        <v>1.0874261733210501E-2</v>
      </c>
    </row>
    <row r="183" spans="1:13" x14ac:dyDescent="0.25">
      <c r="A183" s="7" t="str">
        <f t="shared" si="2"/>
        <v>3:46</v>
      </c>
      <c r="B183" s="7">
        <v>180</v>
      </c>
      <c r="C183" s="7">
        <v>46</v>
      </c>
      <c r="D183" s="7">
        <v>3</v>
      </c>
      <c r="E183" s="7">
        <v>0</v>
      </c>
      <c r="F183" s="7">
        <v>0.40445878113086697</v>
      </c>
      <c r="G183" s="7">
        <v>0.46596443980605901</v>
      </c>
      <c r="H183" s="7">
        <v>-0.19936806795305501</v>
      </c>
      <c r="I183" s="7">
        <v>0.48109075158164299</v>
      </c>
      <c r="J183" s="7">
        <v>-9.9511703484107594E-2</v>
      </c>
      <c r="K183" s="7">
        <v>7.2521323827589496E-2</v>
      </c>
      <c r="L183" s="7">
        <v>0.40930280512850398</v>
      </c>
      <c r="M183" s="7">
        <v>1.0306846762001901E-2</v>
      </c>
    </row>
    <row r="184" spans="1:13" x14ac:dyDescent="0.25">
      <c r="A184" s="7" t="str">
        <f t="shared" si="2"/>
        <v>3:25</v>
      </c>
      <c r="B184" s="7">
        <v>181</v>
      </c>
      <c r="C184" s="7">
        <v>25</v>
      </c>
      <c r="D184" s="7">
        <v>3</v>
      </c>
      <c r="E184" s="7">
        <v>0</v>
      </c>
      <c r="F184" s="7">
        <v>0.207248325818193</v>
      </c>
      <c r="G184" s="7">
        <v>0.480873543914006</v>
      </c>
      <c r="H184" s="7">
        <v>1.7660805287449899E-2</v>
      </c>
      <c r="I184" s="7">
        <v>-1.0733374321176199</v>
      </c>
      <c r="J184" s="7">
        <v>0.77042227841449695</v>
      </c>
      <c r="K184" s="7">
        <v>2.1390586342506901E-2</v>
      </c>
      <c r="L184" s="7">
        <v>0.21630116540740099</v>
      </c>
      <c r="M184" s="7">
        <v>1.0216655533600001E-2</v>
      </c>
    </row>
    <row r="185" spans="1:13" x14ac:dyDescent="0.25">
      <c r="A185" s="7" t="str">
        <f t="shared" si="2"/>
        <v>3:39</v>
      </c>
      <c r="B185" s="7">
        <v>182</v>
      </c>
      <c r="C185" s="7">
        <v>39</v>
      </c>
      <c r="D185" s="7">
        <v>3</v>
      </c>
      <c r="E185" s="7">
        <v>0</v>
      </c>
      <c r="F185" s="7">
        <v>0.86002275232602599</v>
      </c>
      <c r="G185" s="7">
        <v>-0.16052939725729801</v>
      </c>
      <c r="H185" s="7">
        <v>0.42925865498606203</v>
      </c>
      <c r="I185" s="7">
        <v>0.14640978164233201</v>
      </c>
      <c r="J185" s="7">
        <v>-4.6717205657461298E-2</v>
      </c>
      <c r="K185" s="7">
        <v>0.13313196692783399</v>
      </c>
      <c r="L185" s="7">
        <v>0.90175007027130505</v>
      </c>
      <c r="M185" s="7">
        <v>1.07559284833725E-2</v>
      </c>
    </row>
    <row r="186" spans="1:13" x14ac:dyDescent="0.25">
      <c r="A186" s="7" t="str">
        <f t="shared" si="2"/>
        <v>3:43</v>
      </c>
      <c r="B186" s="7">
        <v>183</v>
      </c>
      <c r="C186" s="7">
        <v>43</v>
      </c>
      <c r="D186" s="7">
        <v>3</v>
      </c>
      <c r="E186" s="7">
        <v>0</v>
      </c>
      <c r="F186" s="7">
        <v>1.07960987556257</v>
      </c>
      <c r="G186" s="7">
        <v>1.8838379510211201</v>
      </c>
      <c r="H186" s="7">
        <v>-1.7162305967190301</v>
      </c>
      <c r="I186" s="7">
        <v>1.28368632899313</v>
      </c>
      <c r="J186" s="7">
        <v>-0.239121292614106</v>
      </c>
      <c r="K186" s="7">
        <v>-0.23601595555046101</v>
      </c>
      <c r="L186" s="7">
        <v>0.91551258349727405</v>
      </c>
      <c r="M186" s="7">
        <v>1.12930389982912E-2</v>
      </c>
    </row>
    <row r="187" spans="1:13" x14ac:dyDescent="0.25">
      <c r="A187" s="7" t="str">
        <f t="shared" si="2"/>
        <v>3:20</v>
      </c>
      <c r="B187" s="7">
        <v>184</v>
      </c>
      <c r="C187" s="7">
        <v>20</v>
      </c>
      <c r="D187" s="7">
        <v>3</v>
      </c>
      <c r="E187" s="7">
        <v>0</v>
      </c>
      <c r="F187" s="7">
        <v>0.25078483104453198</v>
      </c>
      <c r="G187" s="7">
        <v>1.61563864401871</v>
      </c>
      <c r="H187" s="7">
        <v>1.59228272884408</v>
      </c>
      <c r="I187" s="7">
        <v>-0.58929544989421401</v>
      </c>
      <c r="J187" s="7">
        <v>-1.8200010930392201</v>
      </c>
      <c r="K187" s="7">
        <v>0.385462714861387</v>
      </c>
      <c r="L187" s="7">
        <v>0.21489062430265399</v>
      </c>
      <c r="M187" s="7">
        <v>1.20153468077469E-2</v>
      </c>
    </row>
    <row r="188" spans="1:13" x14ac:dyDescent="0.25">
      <c r="A188" s="7" t="str">
        <f t="shared" si="2"/>
        <v>3:48</v>
      </c>
      <c r="B188" s="7">
        <v>185</v>
      </c>
      <c r="C188" s="7">
        <v>48</v>
      </c>
      <c r="D188" s="7">
        <v>3</v>
      </c>
      <c r="E188" s="7">
        <v>0</v>
      </c>
      <c r="F188" s="7">
        <v>-4.5641948490270597E-2</v>
      </c>
      <c r="G188" s="7">
        <v>-0.47928456767064498</v>
      </c>
      <c r="H188" s="7">
        <v>0.81187361789092505</v>
      </c>
      <c r="I188" s="7">
        <v>-5.3972966692680001E-2</v>
      </c>
      <c r="J188" s="7">
        <v>-6.43864406410871E-3</v>
      </c>
      <c r="K188" s="7">
        <v>0.66714327881548396</v>
      </c>
      <c r="L188" s="7">
        <v>-3.0960995550117301E-2</v>
      </c>
      <c r="M188" s="7">
        <v>1.0341155159949799E-2</v>
      </c>
    </row>
    <row r="189" spans="1:13" x14ac:dyDescent="0.25">
      <c r="A189" s="7" t="str">
        <f t="shared" si="2"/>
        <v>3:1</v>
      </c>
      <c r="B189" s="7">
        <v>186</v>
      </c>
      <c r="C189" s="7">
        <v>1</v>
      </c>
      <c r="D189" s="7">
        <v>3</v>
      </c>
      <c r="E189" s="7">
        <v>0</v>
      </c>
      <c r="F189" s="7">
        <v>9.0527774417556398E-2</v>
      </c>
      <c r="G189" s="7">
        <v>-1.358863407866</v>
      </c>
      <c r="H189" s="7">
        <v>-1.53581942928787</v>
      </c>
      <c r="I189" s="7">
        <v>-1.14655502191037</v>
      </c>
      <c r="J189" s="7">
        <v>-2.0206929933373599</v>
      </c>
      <c r="K189" s="7">
        <v>4.1943139925271301E-2</v>
      </c>
      <c r="L189" s="7">
        <v>9.8579077570320806E-2</v>
      </c>
      <c r="M189" s="7">
        <v>1.10139749776217E-2</v>
      </c>
    </row>
    <row r="190" spans="1:13" x14ac:dyDescent="0.25">
      <c r="A190" s="7" t="str">
        <f t="shared" si="2"/>
        <v>3:49</v>
      </c>
      <c r="B190" s="7">
        <v>187</v>
      </c>
      <c r="C190" s="7">
        <v>49</v>
      </c>
      <c r="D190" s="7">
        <v>3</v>
      </c>
      <c r="E190" s="7">
        <v>0</v>
      </c>
      <c r="F190" s="7">
        <v>-0.27069231330083998</v>
      </c>
      <c r="G190" s="7">
        <v>-0.95190907140900005</v>
      </c>
      <c r="H190" s="7">
        <v>1.31749446081291</v>
      </c>
      <c r="I190" s="7">
        <v>-0.32150482582984202</v>
      </c>
      <c r="J190" s="7">
        <v>4.0097885645890799E-2</v>
      </c>
      <c r="K190" s="7">
        <v>0.72111085254252305</v>
      </c>
      <c r="L190" s="7">
        <v>-0.28426432559916698</v>
      </c>
      <c r="M190" s="7">
        <v>1.0640303968652299E-2</v>
      </c>
    </row>
    <row r="191" spans="1:13" x14ac:dyDescent="0.25">
      <c r="A191" s="7" t="str">
        <f t="shared" si="2"/>
        <v>3:3</v>
      </c>
      <c r="B191" s="7">
        <v>188</v>
      </c>
      <c r="C191" s="7">
        <v>3</v>
      </c>
      <c r="D191" s="7">
        <v>3</v>
      </c>
      <c r="E191" s="7">
        <v>0</v>
      </c>
      <c r="F191" s="7">
        <v>0.108807885650436</v>
      </c>
      <c r="G191" s="7">
        <v>-1.0807552955997899</v>
      </c>
      <c r="H191" s="7">
        <v>-1.1569598253072999</v>
      </c>
      <c r="I191" s="7">
        <v>-0.86681993999004603</v>
      </c>
      <c r="J191" s="7">
        <v>-1.6159918137948299</v>
      </c>
      <c r="K191" s="7">
        <v>-0.25309081389863303</v>
      </c>
      <c r="L191" s="7">
        <v>0.12556561091253099</v>
      </c>
      <c r="M191" s="7">
        <v>1.05007907309891E-2</v>
      </c>
    </row>
    <row r="192" spans="1:13" x14ac:dyDescent="0.25">
      <c r="A192" s="7" t="str">
        <f t="shared" si="2"/>
        <v>3:14</v>
      </c>
      <c r="B192" s="7">
        <v>189</v>
      </c>
      <c r="C192" s="7">
        <v>14</v>
      </c>
      <c r="D192" s="7">
        <v>3</v>
      </c>
      <c r="E192" s="7">
        <v>0</v>
      </c>
      <c r="F192" s="7">
        <v>0.136174807988027</v>
      </c>
      <c r="G192" s="7">
        <v>-0.98930716393699802</v>
      </c>
      <c r="H192" s="7">
        <v>-0.47271203496467401</v>
      </c>
      <c r="I192" s="7">
        <v>0.69985804768558002</v>
      </c>
      <c r="J192" s="7">
        <v>1.0173350512719701</v>
      </c>
      <c r="K192" s="7">
        <v>-0.79098030117049001</v>
      </c>
      <c r="L192" s="7">
        <v>0.16622000215602301</v>
      </c>
      <c r="M192" s="7">
        <v>1.0348104814567299E-2</v>
      </c>
    </row>
    <row r="193" spans="1:13" x14ac:dyDescent="0.25">
      <c r="A193" s="7" t="str">
        <f t="shared" si="2"/>
        <v>3:12</v>
      </c>
      <c r="B193" s="7">
        <v>190</v>
      </c>
      <c r="C193" s="7">
        <v>12</v>
      </c>
      <c r="D193" s="7">
        <v>3</v>
      </c>
      <c r="E193" s="7">
        <v>0</v>
      </c>
      <c r="F193" s="7">
        <v>9.7280064409802899E-2</v>
      </c>
      <c r="G193" s="7">
        <v>-1.8733371687617799</v>
      </c>
      <c r="H193" s="7">
        <v>-1.1735010208382799</v>
      </c>
      <c r="I193" s="7">
        <v>1.13735289660134</v>
      </c>
      <c r="J193" s="7">
        <v>1.98023043192996</v>
      </c>
      <c r="K193" s="7">
        <v>-0.55668214168336205</v>
      </c>
      <c r="L193" s="7">
        <v>0.120186646215131</v>
      </c>
      <c r="M193" s="7">
        <v>1.10644452905548E-2</v>
      </c>
    </row>
    <row r="194" spans="1:13" x14ac:dyDescent="0.25">
      <c r="A194" s="7" t="str">
        <f t="shared" si="2"/>
        <v>3:30</v>
      </c>
      <c r="B194" s="7">
        <v>191</v>
      </c>
      <c r="C194" s="7">
        <v>30</v>
      </c>
      <c r="D194" s="7">
        <v>3</v>
      </c>
      <c r="E194" s="7">
        <v>0</v>
      </c>
      <c r="F194" s="7">
        <v>0.161174830426737</v>
      </c>
      <c r="G194" s="7">
        <v>-0.32596734886922701</v>
      </c>
      <c r="H194" s="7">
        <v>0.49526439757413598</v>
      </c>
      <c r="I194" s="7">
        <v>1.0564041133236599</v>
      </c>
      <c r="J194" s="7">
        <v>-0.59225451913816796</v>
      </c>
      <c r="K194" s="7">
        <v>0.107103843079323</v>
      </c>
      <c r="L194" s="7">
        <v>0.18642479344339299</v>
      </c>
      <c r="M194" s="7">
        <v>1.0263482830200499E-2</v>
      </c>
    </row>
    <row r="195" spans="1:13" x14ac:dyDescent="0.25">
      <c r="A195" s="7" t="str">
        <f t="shared" si="2"/>
        <v>3:6</v>
      </c>
      <c r="B195" s="7">
        <v>192</v>
      </c>
      <c r="C195" s="7">
        <v>6</v>
      </c>
      <c r="D195" s="7">
        <v>3</v>
      </c>
      <c r="E195" s="7">
        <v>0</v>
      </c>
      <c r="F195" s="7">
        <v>0.16364821852647199</v>
      </c>
      <c r="G195" s="7">
        <v>-0.24643097131601499</v>
      </c>
      <c r="H195" s="7">
        <v>-2.0381030414285899E-2</v>
      </c>
      <c r="I195" s="7">
        <v>-2.7614706817136299E-2</v>
      </c>
      <c r="J195" s="7">
        <v>-0.40188829337879201</v>
      </c>
      <c r="K195" s="7">
        <v>0.70331168416828205</v>
      </c>
      <c r="L195" s="7">
        <v>0.18759402160065899</v>
      </c>
      <c r="M195" s="7">
        <v>1.0219038893892401E-2</v>
      </c>
    </row>
    <row r="196" spans="1:13" x14ac:dyDescent="0.25">
      <c r="A196" s="7" t="str">
        <f t="shared" ref="A196:A259" si="3">D196 &amp; ":" &amp;C196</f>
        <v>3:41</v>
      </c>
      <c r="B196" s="7">
        <v>193</v>
      </c>
      <c r="C196" s="7">
        <v>41</v>
      </c>
      <c r="D196" s="7">
        <v>3</v>
      </c>
      <c r="E196" s="7">
        <v>0</v>
      </c>
      <c r="F196" s="7">
        <v>2.2212514243374799</v>
      </c>
      <c r="G196" s="7">
        <v>-0.46826806390730802</v>
      </c>
      <c r="H196" s="7">
        <v>0.67527041502031404</v>
      </c>
      <c r="I196" s="7">
        <v>1.21115600380374E-2</v>
      </c>
      <c r="J196" s="7">
        <v>-3.42012694241677E-2</v>
      </c>
      <c r="K196" s="7">
        <v>0.27348455391010901</v>
      </c>
      <c r="L196" s="7">
        <v>2.3550997432229699</v>
      </c>
      <c r="M196" s="7">
        <v>1.36234263921156E-2</v>
      </c>
    </row>
    <row r="197" spans="1:13" x14ac:dyDescent="0.25">
      <c r="A197" s="7" t="str">
        <f t="shared" si="3"/>
        <v>3:35</v>
      </c>
      <c r="B197" s="7">
        <v>194</v>
      </c>
      <c r="C197" s="7">
        <v>35</v>
      </c>
      <c r="D197" s="7">
        <v>3</v>
      </c>
      <c r="E197" s="7">
        <v>0</v>
      </c>
      <c r="F197" s="7">
        <v>-1.8624345916968801</v>
      </c>
      <c r="G197" s="7">
        <v>0.45494793604271899</v>
      </c>
      <c r="H197" s="7">
        <v>-6.2764865082442903E-2</v>
      </c>
      <c r="I197" s="7">
        <v>0.41500622485092398</v>
      </c>
      <c r="J197" s="7">
        <v>-7.1749078124048293E-2</v>
      </c>
      <c r="K197" s="7">
        <v>-3.3105459542720199E-2</v>
      </c>
      <c r="L197" s="7">
        <v>-1.85369963036026</v>
      </c>
      <c r="M197" s="7">
        <v>1.14424322858903E-2</v>
      </c>
    </row>
    <row r="198" spans="1:13" x14ac:dyDescent="0.25">
      <c r="A198" s="7" t="str">
        <f t="shared" si="3"/>
        <v>3:47</v>
      </c>
      <c r="B198" s="7">
        <v>195</v>
      </c>
      <c r="C198" s="7">
        <v>47</v>
      </c>
      <c r="D198" s="7">
        <v>3</v>
      </c>
      <c r="E198" s="7">
        <v>0</v>
      </c>
      <c r="F198" s="7">
        <v>0.179408416320297</v>
      </c>
      <c r="G198" s="7">
        <v>-6.6600639322944698E-3</v>
      </c>
      <c r="H198" s="7">
        <v>0.30625277496893599</v>
      </c>
      <c r="I198" s="7">
        <v>0.21355889244448001</v>
      </c>
      <c r="J198" s="7">
        <v>-5.2975173774108E-2</v>
      </c>
      <c r="K198" s="7">
        <v>0.39828345427560302</v>
      </c>
      <c r="L198" s="7">
        <v>0.200037732691384</v>
      </c>
      <c r="M198" s="7">
        <v>1.01966066681951E-2</v>
      </c>
    </row>
    <row r="199" spans="1:13" x14ac:dyDescent="0.25">
      <c r="A199" s="7" t="str">
        <f t="shared" si="3"/>
        <v>3:10</v>
      </c>
      <c r="B199" s="7">
        <v>196</v>
      </c>
      <c r="C199" s="7">
        <v>10</v>
      </c>
      <c r="D199" s="7">
        <v>3</v>
      </c>
      <c r="E199" s="7">
        <v>0</v>
      </c>
      <c r="F199" s="7">
        <v>0.23676866263538701</v>
      </c>
      <c r="G199" s="7">
        <v>0.86600146523397803</v>
      </c>
      <c r="H199" s="7">
        <v>1.4950573684593</v>
      </c>
      <c r="I199" s="7">
        <v>1.0913256082761</v>
      </c>
      <c r="J199" s="7">
        <v>1.21691640657977</v>
      </c>
      <c r="K199" s="7">
        <v>-1.05293431213546</v>
      </c>
      <c r="L199" s="7">
        <v>0.22453249563011399</v>
      </c>
      <c r="M199" s="7">
        <v>1.1077595380483401E-2</v>
      </c>
    </row>
    <row r="200" spans="1:13" x14ac:dyDescent="0.25">
      <c r="A200" s="7" t="str">
        <f t="shared" si="3"/>
        <v>3:13</v>
      </c>
      <c r="B200" s="7">
        <v>197</v>
      </c>
      <c r="C200" s="7">
        <v>13</v>
      </c>
      <c r="D200" s="7">
        <v>3</v>
      </c>
      <c r="E200" s="7">
        <v>0</v>
      </c>
      <c r="F200" s="7">
        <v>0.116771300172423</v>
      </c>
      <c r="G200" s="7">
        <v>-1.4303251918190401</v>
      </c>
      <c r="H200" s="7">
        <v>-0.82231620543928996</v>
      </c>
      <c r="I200" s="7">
        <v>0.918112082530956</v>
      </c>
      <c r="J200" s="7">
        <v>1.4976968257783501</v>
      </c>
      <c r="K200" s="7">
        <v>-0.97397890661245501</v>
      </c>
      <c r="L200" s="7">
        <v>0.145076275868916</v>
      </c>
      <c r="M200" s="7">
        <v>1.05536909497955E-2</v>
      </c>
    </row>
    <row r="201" spans="1:13" x14ac:dyDescent="0.25">
      <c r="A201" s="7" t="str">
        <f t="shared" si="3"/>
        <v>3:45</v>
      </c>
      <c r="B201" s="7">
        <v>198</v>
      </c>
      <c r="C201" s="7">
        <v>45</v>
      </c>
      <c r="D201" s="7">
        <v>3</v>
      </c>
      <c r="E201" s="7">
        <v>0</v>
      </c>
      <c r="F201" s="7">
        <v>0.62950914594143703</v>
      </c>
      <c r="G201" s="7">
        <v>0.93858894354441402</v>
      </c>
      <c r="H201" s="7">
        <v>-0.704988910875047</v>
      </c>
      <c r="I201" s="7">
        <v>0.74862261071880498</v>
      </c>
      <c r="J201" s="7">
        <v>-0.14604823319410701</v>
      </c>
      <c r="K201" s="7">
        <v>-0.225392742462416</v>
      </c>
      <c r="L201" s="7">
        <v>0.59762070833880898</v>
      </c>
      <c r="M201" s="7">
        <v>1.0599163540531101E-2</v>
      </c>
    </row>
    <row r="202" spans="1:13" x14ac:dyDescent="0.25">
      <c r="A202" s="7" t="str">
        <f t="shared" si="3"/>
        <v>3:36</v>
      </c>
      <c r="B202" s="7">
        <v>199</v>
      </c>
      <c r="C202" s="7">
        <v>36</v>
      </c>
      <c r="D202" s="7">
        <v>3</v>
      </c>
      <c r="E202" s="7">
        <v>0</v>
      </c>
      <c r="F202" s="7">
        <v>-1.1818202556911499</v>
      </c>
      <c r="G202" s="7">
        <v>0.30107860271771397</v>
      </c>
      <c r="H202" s="7">
        <v>6.0241014934683403E-2</v>
      </c>
      <c r="I202" s="7">
        <v>0.34785711404877601</v>
      </c>
      <c r="J202" s="7">
        <v>-6.5491110007401696E-2</v>
      </c>
      <c r="K202" s="7">
        <v>3.6951639471765199E-3</v>
      </c>
      <c r="L202" s="7">
        <v>-1.17405847808316</v>
      </c>
      <c r="M202" s="7">
        <v>1.11564937649981E-2</v>
      </c>
    </row>
    <row r="203" spans="1:13" x14ac:dyDescent="0.25">
      <c r="A203" s="7" t="str">
        <f t="shared" si="3"/>
        <v>3:29</v>
      </c>
      <c r="B203" s="7">
        <v>200</v>
      </c>
      <c r="C203" s="7">
        <v>29</v>
      </c>
      <c r="D203" s="7">
        <v>3</v>
      </c>
      <c r="E203" s="7">
        <v>0</v>
      </c>
      <c r="F203" s="7">
        <v>0.17269320440418301</v>
      </c>
      <c r="G203" s="7">
        <v>-0.12425712340417799</v>
      </c>
      <c r="H203" s="7">
        <v>0.375863498159204</v>
      </c>
      <c r="I203" s="7">
        <v>0.52396872097344505</v>
      </c>
      <c r="J203" s="7">
        <v>-0.25158531591747202</v>
      </c>
      <c r="K203" s="7">
        <v>0.37122000773803199</v>
      </c>
      <c r="L203" s="7">
        <v>0.19529765879354899</v>
      </c>
      <c r="M203" s="7">
        <v>1.0208758232847099E-2</v>
      </c>
    </row>
    <row r="204" spans="1:13" x14ac:dyDescent="0.25">
      <c r="A204" s="7" t="str">
        <f t="shared" si="3"/>
        <v>3:18</v>
      </c>
      <c r="B204" s="7">
        <v>201</v>
      </c>
      <c r="C204" s="7">
        <v>18</v>
      </c>
      <c r="D204" s="7">
        <v>3</v>
      </c>
      <c r="E204" s="7">
        <v>0</v>
      </c>
      <c r="F204" s="7">
        <v>0.212922406144646</v>
      </c>
      <c r="G204" s="7">
        <v>0.75507198159539202</v>
      </c>
      <c r="H204" s="7">
        <v>0.910093622880637</v>
      </c>
      <c r="I204" s="7">
        <v>-0.163412301240837</v>
      </c>
      <c r="J204" s="7">
        <v>-0.88266224766833501</v>
      </c>
      <c r="K204" s="7">
        <v>6.3300876320210406E-2</v>
      </c>
      <c r="L204" s="7">
        <v>0.213416842683955</v>
      </c>
      <c r="M204" s="7">
        <v>1.0358656840164999E-2</v>
      </c>
    </row>
    <row r="205" spans="1:13" x14ac:dyDescent="0.25">
      <c r="A205" s="7" t="str">
        <f t="shared" si="3"/>
        <v>3:31</v>
      </c>
      <c r="B205" s="7">
        <v>202</v>
      </c>
      <c r="C205" s="7">
        <v>31</v>
      </c>
      <c r="D205" s="7">
        <v>3</v>
      </c>
      <c r="E205" s="7">
        <v>0</v>
      </c>
      <c r="F205" s="7">
        <v>0.14965645670845501</v>
      </c>
      <c r="G205" s="7">
        <v>-0.52767756979579405</v>
      </c>
      <c r="H205" s="7">
        <v>0.61466529430254702</v>
      </c>
      <c r="I205" s="7">
        <v>1.5888394936940899</v>
      </c>
      <c r="J205" s="7">
        <v>-0.93292371469380497</v>
      </c>
      <c r="K205" s="7">
        <v>-0.34159253552671598</v>
      </c>
      <c r="L205" s="7">
        <v>0.176612126286329</v>
      </c>
      <c r="M205" s="7">
        <v>1.04042865253458E-2</v>
      </c>
    </row>
    <row r="206" spans="1:13" x14ac:dyDescent="0.25">
      <c r="A206" s="7" t="str">
        <f t="shared" si="3"/>
        <v>3:5</v>
      </c>
      <c r="B206" s="7">
        <v>203</v>
      </c>
      <c r="C206" s="7">
        <v>5</v>
      </c>
      <c r="D206" s="7">
        <v>3</v>
      </c>
      <c r="E206" s="7">
        <v>0</v>
      </c>
      <c r="F206" s="7">
        <v>0.145368107704894</v>
      </c>
      <c r="G206" s="7">
        <v>-0.52453907732479699</v>
      </c>
      <c r="H206" s="7">
        <v>-0.39924062587051201</v>
      </c>
      <c r="I206" s="7">
        <v>-0.30734978244342598</v>
      </c>
      <c r="J206" s="7">
        <v>-0.80658946381554697</v>
      </c>
      <c r="K206" s="7">
        <v>0.38283915167133598</v>
      </c>
      <c r="L206" s="7">
        <v>0.17012400554051499</v>
      </c>
      <c r="M206" s="7">
        <v>1.0247741457525101E-2</v>
      </c>
    </row>
    <row r="207" spans="1:13" x14ac:dyDescent="0.25">
      <c r="A207" s="7" t="str">
        <f t="shared" si="3"/>
        <v>3:33</v>
      </c>
      <c r="B207" s="7">
        <v>204</v>
      </c>
      <c r="C207" s="7">
        <v>33</v>
      </c>
      <c r="D207" s="7">
        <v>3</v>
      </c>
      <c r="E207" s="7">
        <v>0</v>
      </c>
      <c r="F207" s="7">
        <v>-3.2236632637083402</v>
      </c>
      <c r="G207" s="7">
        <v>0.76268660269272803</v>
      </c>
      <c r="H207" s="7">
        <v>-0.30877662511669501</v>
      </c>
      <c r="I207" s="7">
        <v>0.54930444645521903</v>
      </c>
      <c r="J207" s="7">
        <v>-8.42650143573421E-2</v>
      </c>
      <c r="K207" s="7">
        <v>-7.2865307023231005E-2</v>
      </c>
      <c r="L207" s="7">
        <v>-3.2017241166755599</v>
      </c>
      <c r="M207" s="7">
        <v>1.17732781247022E-2</v>
      </c>
    </row>
    <row r="208" spans="1:13" x14ac:dyDescent="0.25">
      <c r="A208" s="7" t="str">
        <f t="shared" si="3"/>
        <v>3:28</v>
      </c>
      <c r="B208" s="7">
        <v>205</v>
      </c>
      <c r="C208" s="7">
        <v>28</v>
      </c>
      <c r="D208" s="7">
        <v>3</v>
      </c>
      <c r="E208" s="7">
        <v>0</v>
      </c>
      <c r="F208" s="7">
        <v>0.179408375631642</v>
      </c>
      <c r="G208" s="7">
        <v>-6.6607764736567703E-3</v>
      </c>
      <c r="H208" s="7">
        <v>0.30625319675260698</v>
      </c>
      <c r="I208" s="7">
        <v>0.21356077327247999</v>
      </c>
      <c r="J208" s="7">
        <v>-5.2976377188052898E-2</v>
      </c>
      <c r="K208" s="7">
        <v>0.397277785581646</v>
      </c>
      <c r="L208" s="7">
        <v>0.20003770493383399</v>
      </c>
      <c r="M208" s="7">
        <v>1.0196606715928799E-2</v>
      </c>
    </row>
    <row r="209" spans="1:13" x14ac:dyDescent="0.25">
      <c r="A209" s="7" t="str">
        <f t="shared" si="3"/>
        <v>3:15</v>
      </c>
      <c r="B209" s="7">
        <v>206</v>
      </c>
      <c r="C209" s="7">
        <v>15</v>
      </c>
      <c r="D209" s="7">
        <v>3</v>
      </c>
      <c r="E209" s="7">
        <v>0</v>
      </c>
      <c r="F209" s="7">
        <v>0.155490906867332</v>
      </c>
      <c r="G209" s="7">
        <v>-0.55027583439178995</v>
      </c>
      <c r="H209" s="7">
        <v>-0.12468276161471301</v>
      </c>
      <c r="I209" s="7">
        <v>0.48258720377713099</v>
      </c>
      <c r="J209" s="7">
        <v>0.53913721084119903</v>
      </c>
      <c r="K209" s="7">
        <v>-7.8283881476332307E-3</v>
      </c>
      <c r="L209" s="7">
        <v>0.18361489706546699</v>
      </c>
      <c r="M209" s="7">
        <v>1.02598510683096E-2</v>
      </c>
    </row>
    <row r="210" spans="1:13" x14ac:dyDescent="0.25">
      <c r="A210" s="7" t="str">
        <f t="shared" si="3"/>
        <v>3:21</v>
      </c>
      <c r="B210" s="7">
        <v>207</v>
      </c>
      <c r="C210" s="7">
        <v>21</v>
      </c>
      <c r="D210" s="7">
        <v>3</v>
      </c>
      <c r="E210" s="7">
        <v>0</v>
      </c>
      <c r="F210" s="7">
        <v>0.25332182120964902</v>
      </c>
      <c r="G210" s="7">
        <v>1.28771443669724</v>
      </c>
      <c r="H210" s="7">
        <v>-0.45994278699923702</v>
      </c>
      <c r="I210" s="7">
        <v>-3.2030789775589001</v>
      </c>
      <c r="J210" s="7">
        <v>2.1330990759671602</v>
      </c>
      <c r="K210" s="7">
        <v>-0.244244767156341</v>
      </c>
      <c r="L210" s="7">
        <v>0.23132119504663201</v>
      </c>
      <c r="M210" s="7">
        <v>1.1536162730260899E-2</v>
      </c>
    </row>
    <row r="211" spans="1:13" x14ac:dyDescent="0.25">
      <c r="A211" s="7" t="str">
        <f t="shared" si="3"/>
        <v>4:32</v>
      </c>
      <c r="B211" s="7">
        <v>208</v>
      </c>
      <c r="C211" s="7">
        <v>32</v>
      </c>
      <c r="D211" s="7">
        <v>4</v>
      </c>
      <c r="E211" s="7">
        <v>0</v>
      </c>
      <c r="F211" s="7">
        <v>2.3466906009374</v>
      </c>
      <c r="G211" s="7">
        <v>1.0215249546707901</v>
      </c>
      <c r="H211" s="7">
        <v>-2.8186445452758599</v>
      </c>
      <c r="I211" s="7">
        <v>0.29869926200754199</v>
      </c>
      <c r="J211" s="7">
        <v>-1.44001929103361</v>
      </c>
      <c r="K211" s="7">
        <v>1.37127465816335E-2</v>
      </c>
      <c r="L211" s="7">
        <v>0.96592378215295005</v>
      </c>
      <c r="M211" s="7">
        <v>1.41027145637285E-2</v>
      </c>
    </row>
    <row r="212" spans="1:13" x14ac:dyDescent="0.25">
      <c r="A212" s="7" t="str">
        <f t="shared" si="3"/>
        <v>4:23</v>
      </c>
      <c r="B212" s="7">
        <v>209</v>
      </c>
      <c r="C212" s="7">
        <v>23</v>
      </c>
      <c r="D212" s="7">
        <v>4</v>
      </c>
      <c r="E212" s="7">
        <v>0</v>
      </c>
      <c r="F212" s="7">
        <v>0.96572466542855695</v>
      </c>
      <c r="G212" s="7">
        <v>-0.64908247538158004</v>
      </c>
      <c r="H212" s="7">
        <v>0.20022172948233899</v>
      </c>
      <c r="I212" s="7">
        <v>1.44205953253622</v>
      </c>
      <c r="J212" s="7">
        <v>2.02234942076928</v>
      </c>
      <c r="K212" s="7">
        <v>-0.22929899679260801</v>
      </c>
      <c r="L212" s="7">
        <v>0.64507971952156495</v>
      </c>
      <c r="M212" s="7">
        <v>1.1544181887369999E-2</v>
      </c>
    </row>
    <row r="213" spans="1:13" x14ac:dyDescent="0.25">
      <c r="A213" s="7" t="str">
        <f t="shared" si="3"/>
        <v>4:44</v>
      </c>
      <c r="B213" s="7">
        <v>210</v>
      </c>
      <c r="C213" s="7">
        <v>44</v>
      </c>
      <c r="D213" s="7">
        <v>4</v>
      </c>
      <c r="E213" s="7">
        <v>0</v>
      </c>
      <c r="F213" s="7">
        <v>-0.225930058288451</v>
      </c>
      <c r="G213" s="7">
        <v>-1.9305102704449999</v>
      </c>
      <c r="H213" s="7">
        <v>5.3046669846339899E-2</v>
      </c>
      <c r="I213" s="7">
        <v>0.38027261292504799</v>
      </c>
      <c r="J213" s="7">
        <v>-1.1539907364678199</v>
      </c>
      <c r="K213" s="7">
        <v>-5.1994286825577503E-2</v>
      </c>
      <c r="L213" s="7">
        <v>-0.124341846440429</v>
      </c>
      <c r="M213" s="7">
        <v>1.18730491126148E-2</v>
      </c>
    </row>
    <row r="214" spans="1:13" x14ac:dyDescent="0.25">
      <c r="A214" s="7" t="str">
        <f t="shared" si="3"/>
        <v>4:26</v>
      </c>
      <c r="B214" s="7">
        <v>211</v>
      </c>
      <c r="C214" s="7">
        <v>26</v>
      </c>
      <c r="D214" s="7">
        <v>4</v>
      </c>
      <c r="E214" s="7">
        <v>0</v>
      </c>
      <c r="F214" s="7">
        <v>0.300122818442285</v>
      </c>
      <c r="G214" s="7">
        <v>-0.22861118222270699</v>
      </c>
      <c r="H214" s="7">
        <v>0.211195658895414</v>
      </c>
      <c r="I214" s="7">
        <v>0.22376641119958399</v>
      </c>
      <c r="J214" s="7">
        <v>0.61260038778678005</v>
      </c>
      <c r="K214" s="7">
        <v>0.41133534326093102</v>
      </c>
      <c r="L214" s="7">
        <v>0.549050837857045</v>
      </c>
      <c r="M214" s="7">
        <v>1.0624035330468099E-2</v>
      </c>
    </row>
    <row r="215" spans="1:13" x14ac:dyDescent="0.25">
      <c r="A215" s="7" t="str">
        <f t="shared" si="3"/>
        <v>4:9</v>
      </c>
      <c r="B215" s="7">
        <v>212</v>
      </c>
      <c r="C215" s="7">
        <v>9</v>
      </c>
      <c r="D215" s="7">
        <v>4</v>
      </c>
      <c r="E215" s="7">
        <v>0</v>
      </c>
      <c r="F215" s="7">
        <v>0.66722117750208099</v>
      </c>
      <c r="G215" s="7">
        <v>-0.70499162748232902</v>
      </c>
      <c r="H215" s="7">
        <v>0.12592337013383401</v>
      </c>
      <c r="I215" s="7">
        <v>-1.37941366779106</v>
      </c>
      <c r="J215" s="7">
        <v>0.3111109826081</v>
      </c>
      <c r="K215" s="7">
        <v>-8.3283642132207403E-2</v>
      </c>
      <c r="L215" s="7">
        <v>0.576490672834573</v>
      </c>
      <c r="M215" s="7">
        <v>1.14286741364073E-2</v>
      </c>
    </row>
    <row r="216" spans="1:13" x14ac:dyDescent="0.25">
      <c r="A216" s="7" t="str">
        <f t="shared" si="3"/>
        <v>4:0</v>
      </c>
      <c r="B216" s="7">
        <v>213</v>
      </c>
      <c r="C216" s="7">
        <v>0</v>
      </c>
      <c r="D216" s="7">
        <v>4</v>
      </c>
      <c r="E216" s="7">
        <v>0</v>
      </c>
      <c r="F216" s="7">
        <v>-1.88294575723737</v>
      </c>
      <c r="G216" s="7">
        <v>1.8208471417935399</v>
      </c>
      <c r="H216" s="7">
        <v>0.46441537337905597</v>
      </c>
      <c r="I216" s="7">
        <v>2.46646745958784</v>
      </c>
      <c r="J216" s="7">
        <v>-1.0524348508178001</v>
      </c>
      <c r="K216" s="7">
        <v>-0.15194438788989401</v>
      </c>
      <c r="L216" s="7">
        <v>-2.66842146439804</v>
      </c>
      <c r="M216" s="7">
        <v>1.40263952625158E-2</v>
      </c>
    </row>
    <row r="217" spans="1:13" x14ac:dyDescent="0.25">
      <c r="A217" s="7" t="str">
        <f t="shared" si="3"/>
        <v>4:7</v>
      </c>
      <c r="B217" s="7">
        <v>214</v>
      </c>
      <c r="C217" s="7">
        <v>7</v>
      </c>
      <c r="D217" s="7">
        <v>4</v>
      </c>
      <c r="E217" s="7">
        <v>0</v>
      </c>
      <c r="F217" s="7">
        <v>2.96794438172172E-2</v>
      </c>
      <c r="G217" s="7">
        <v>-7.35319351633619E-2</v>
      </c>
      <c r="H217" s="7">
        <v>0.21054637094513901</v>
      </c>
      <c r="I217" s="7">
        <v>-0.41794338594633601</v>
      </c>
      <c r="J217" s="7">
        <v>-2.9775475748374799E-2</v>
      </c>
      <c r="K217" s="7">
        <v>-0.57413143846758496</v>
      </c>
      <c r="L217" s="7">
        <v>0.46996749724264902</v>
      </c>
      <c r="M217" s="7">
        <v>1.0443492982033901E-2</v>
      </c>
    </row>
    <row r="218" spans="1:13" x14ac:dyDescent="0.25">
      <c r="A218" s="7" t="str">
        <f t="shared" si="3"/>
        <v>4:11</v>
      </c>
      <c r="B218" s="7">
        <v>215</v>
      </c>
      <c r="C218" s="7">
        <v>11</v>
      </c>
      <c r="D218" s="7">
        <v>4</v>
      </c>
      <c r="E218" s="7">
        <v>0</v>
      </c>
      <c r="F218" s="7">
        <v>-2.4360511035383801</v>
      </c>
      <c r="G218" s="7">
        <v>-0.53979063033853503</v>
      </c>
      <c r="H218" s="7">
        <v>-2.6037757097325702</v>
      </c>
      <c r="I218" s="7">
        <v>-0.87152868756263402</v>
      </c>
      <c r="J218" s="7">
        <v>1.36541050771838</v>
      </c>
      <c r="K218" s="7">
        <v>-3.6774914265941101E-2</v>
      </c>
      <c r="L218" s="7">
        <v>-3.4101557174217598</v>
      </c>
      <c r="M218" s="7">
        <v>1.4121189233260899E-2</v>
      </c>
    </row>
    <row r="219" spans="1:13" x14ac:dyDescent="0.25">
      <c r="A219" s="7" t="str">
        <f t="shared" si="3"/>
        <v>4:17</v>
      </c>
      <c r="B219" s="7">
        <v>216</v>
      </c>
      <c r="C219" s="7">
        <v>17</v>
      </c>
      <c r="D219" s="7">
        <v>4</v>
      </c>
      <c r="E219" s="7">
        <v>0</v>
      </c>
      <c r="F219" s="7">
        <v>0.32994430536912001</v>
      </c>
      <c r="G219" s="7">
        <v>4.2446476976228401E-2</v>
      </c>
      <c r="H219" s="7">
        <v>0.61720609077710797</v>
      </c>
      <c r="I219" s="7">
        <v>-0.27778738124647201</v>
      </c>
      <c r="J219" s="7">
        <v>-0.25490752936717598</v>
      </c>
      <c r="K219" s="7">
        <v>0.304467587090404</v>
      </c>
      <c r="L219" s="7">
        <v>0.59063315134962102</v>
      </c>
      <c r="M219" s="7">
        <v>1.1325154600308401E-2</v>
      </c>
    </row>
    <row r="220" spans="1:13" x14ac:dyDescent="0.25">
      <c r="A220" s="7" t="str">
        <f t="shared" si="3"/>
        <v>4:37</v>
      </c>
      <c r="B220" s="7">
        <v>217</v>
      </c>
      <c r="C220" s="7">
        <v>37</v>
      </c>
      <c r="D220" s="7">
        <v>4</v>
      </c>
      <c r="E220" s="7">
        <v>0</v>
      </c>
      <c r="F220" s="7">
        <v>0.37922916472884599</v>
      </c>
      <c r="G220" s="7">
        <v>0.145247014481209</v>
      </c>
      <c r="H220" s="7">
        <v>-0.28945824789088997</v>
      </c>
      <c r="I220" s="7">
        <v>-0.24327849237166899</v>
      </c>
      <c r="J220" s="7">
        <v>-0.28439577862189303</v>
      </c>
      <c r="K220" s="7">
        <v>-0.64723522329549699</v>
      </c>
      <c r="L220" s="7">
        <v>0.58997290438767802</v>
      </c>
      <c r="M220" s="7">
        <v>1.1505704612400299E-2</v>
      </c>
    </row>
    <row r="221" spans="1:13" x14ac:dyDescent="0.25">
      <c r="A221" s="7" t="str">
        <f t="shared" si="3"/>
        <v>4:2</v>
      </c>
      <c r="B221" s="7">
        <v>218</v>
      </c>
      <c r="C221" s="7">
        <v>2</v>
      </c>
      <c r="D221" s="7">
        <v>4</v>
      </c>
      <c r="E221" s="7">
        <v>0</v>
      </c>
      <c r="F221" s="7">
        <v>-1.2454040235525099</v>
      </c>
      <c r="G221" s="7">
        <v>1.18938744947457</v>
      </c>
      <c r="H221" s="7">
        <v>0.37979237256775</v>
      </c>
      <c r="I221" s="7">
        <v>1.5049971777431099</v>
      </c>
      <c r="J221" s="7">
        <v>-0.71154839246132495</v>
      </c>
      <c r="K221" s="7">
        <v>4.2447419130173102E-2</v>
      </c>
      <c r="L221" s="7">
        <v>-1.3326132350706501</v>
      </c>
      <c r="M221" s="7">
        <v>1.1571298543132401E-2</v>
      </c>
    </row>
    <row r="222" spans="1:13" x14ac:dyDescent="0.25">
      <c r="A222" s="7" t="str">
        <f t="shared" si="3"/>
        <v>4:51</v>
      </c>
      <c r="B222" s="7">
        <v>219</v>
      </c>
      <c r="C222" s="7">
        <v>51</v>
      </c>
      <c r="D222" s="7">
        <v>4</v>
      </c>
      <c r="E222" s="7">
        <v>0</v>
      </c>
      <c r="F222" s="7">
        <v>0.26795945852124797</v>
      </c>
      <c r="G222" s="7">
        <v>2.5039936889610099</v>
      </c>
      <c r="H222" s="7">
        <v>0.43415546723912302</v>
      </c>
      <c r="I222" s="7">
        <v>-1.3276029181442499</v>
      </c>
      <c r="J222" s="7">
        <v>1.41435513763147</v>
      </c>
      <c r="K222" s="7">
        <v>-0.23672507855230099</v>
      </c>
      <c r="L222" s="7">
        <v>0.61464704890386201</v>
      </c>
      <c r="M222" s="7">
        <v>1.3759513408608599E-2</v>
      </c>
    </row>
    <row r="223" spans="1:13" x14ac:dyDescent="0.25">
      <c r="A223" s="7" t="str">
        <f t="shared" si="3"/>
        <v>4:27</v>
      </c>
      <c r="B223" s="7">
        <v>220</v>
      </c>
      <c r="C223" s="7">
        <v>27</v>
      </c>
      <c r="D223" s="7">
        <v>4</v>
      </c>
      <c r="E223" s="7">
        <v>0</v>
      </c>
      <c r="F223" s="7">
        <v>7.8255532785518903E-2</v>
      </c>
      <c r="G223" s="7">
        <v>-8.8454082400726705E-2</v>
      </c>
      <c r="H223" s="7">
        <v>0.214853635421308</v>
      </c>
      <c r="I223" s="7">
        <v>-0.182331302004094</v>
      </c>
      <c r="J223" s="7">
        <v>0.14268403641053401</v>
      </c>
      <c r="K223" s="7">
        <v>-0.16096456023853101</v>
      </c>
      <c r="L223" s="7">
        <v>0.48973417955933402</v>
      </c>
      <c r="M223" s="7">
        <v>1.04584689166628E-2</v>
      </c>
    </row>
    <row r="224" spans="1:13" x14ac:dyDescent="0.25">
      <c r="A224" s="7" t="str">
        <f t="shared" si="3"/>
        <v>4:34</v>
      </c>
      <c r="B224" s="7">
        <v>221</v>
      </c>
      <c r="C224" s="7">
        <v>34</v>
      </c>
      <c r="D224" s="7">
        <v>4</v>
      </c>
      <c r="E224" s="7">
        <v>0</v>
      </c>
      <c r="F224" s="7">
        <v>1.5597060264539799</v>
      </c>
      <c r="G224" s="7">
        <v>0.67101377859495903</v>
      </c>
      <c r="H224" s="7">
        <v>-1.80697002632187</v>
      </c>
      <c r="I224" s="7">
        <v>8.1908160255857398E-2</v>
      </c>
      <c r="J224" s="7">
        <v>-0.97776988606892601</v>
      </c>
      <c r="K224" s="7">
        <v>7.0260628484410795E-2</v>
      </c>
      <c r="L224" s="7">
        <v>0.79105150038151995</v>
      </c>
      <c r="M224" s="7">
        <v>1.28441074546479E-2</v>
      </c>
    </row>
    <row r="225" spans="1:13" x14ac:dyDescent="0.25">
      <c r="A225" s="7" t="str">
        <f t="shared" si="3"/>
        <v>4:8</v>
      </c>
      <c r="B225" s="7">
        <v>222</v>
      </c>
      <c r="C225" s="7">
        <v>8</v>
      </c>
      <c r="D225" s="7">
        <v>4</v>
      </c>
      <c r="E225" s="7">
        <v>0</v>
      </c>
      <c r="F225" s="7">
        <v>0.34845030707347702</v>
      </c>
      <c r="G225" s="7">
        <v>-0.389261777770885</v>
      </c>
      <c r="H225" s="7">
        <v>0.16823487101549101</v>
      </c>
      <c r="I225" s="7">
        <v>-0.89867852146043103</v>
      </c>
      <c r="J225" s="7">
        <v>0.14066775151237601</v>
      </c>
      <c r="K225" s="7">
        <v>-0.60332522059176497</v>
      </c>
      <c r="L225" s="7">
        <v>0.54285385095195604</v>
      </c>
      <c r="M225" s="7">
        <v>1.0824682631680901E-2</v>
      </c>
    </row>
    <row r="226" spans="1:13" x14ac:dyDescent="0.25">
      <c r="A226" s="7" t="str">
        <f t="shared" si="3"/>
        <v>4:50</v>
      </c>
      <c r="B226" s="7">
        <v>223</v>
      </c>
      <c r="C226" s="7">
        <v>50</v>
      </c>
      <c r="D226" s="7">
        <v>4</v>
      </c>
      <c r="E226" s="7">
        <v>0</v>
      </c>
      <c r="F226" s="7">
        <v>0.19740381326272</v>
      </c>
      <c r="G226" s="7">
        <v>1.87049312333158</v>
      </c>
      <c r="H226" s="7">
        <v>0.37971135332586797</v>
      </c>
      <c r="I226" s="7">
        <v>-1.0836206994200701</v>
      </c>
      <c r="J226" s="7">
        <v>1.04744858418872</v>
      </c>
      <c r="K226" s="7">
        <v>0.47740897223618101</v>
      </c>
      <c r="L226" s="7">
        <v>0.58328712547100203</v>
      </c>
      <c r="M226" s="7">
        <v>1.19526315723126E-2</v>
      </c>
    </row>
    <row r="227" spans="1:13" x14ac:dyDescent="0.25">
      <c r="A227" s="7" t="str">
        <f t="shared" si="3"/>
        <v>4:4</v>
      </c>
      <c r="B227" s="7">
        <v>224</v>
      </c>
      <c r="C227" s="7">
        <v>4</v>
      </c>
      <c r="D227" s="7">
        <v>4</v>
      </c>
      <c r="E227" s="7">
        <v>0</v>
      </c>
      <c r="F227" s="7">
        <v>-0.92663316029624998</v>
      </c>
      <c r="G227" s="7">
        <v>0.87365760686704896</v>
      </c>
      <c r="H227" s="7">
        <v>0.337480872638102</v>
      </c>
      <c r="I227" s="7">
        <v>1.0242620422290201</v>
      </c>
      <c r="J227" s="7">
        <v>-0.54110516520057295</v>
      </c>
      <c r="K227" s="7">
        <v>-0.76681205689579801</v>
      </c>
      <c r="L227" s="7">
        <v>-0.67836783597203898</v>
      </c>
      <c r="M227" s="7">
        <v>1.18807279544284E-2</v>
      </c>
    </row>
    <row r="228" spans="1:13" x14ac:dyDescent="0.25">
      <c r="A228" s="7" t="str">
        <f t="shared" si="3"/>
        <v>4:24</v>
      </c>
      <c r="B228" s="7">
        <v>225</v>
      </c>
      <c r="C228" s="7">
        <v>24</v>
      </c>
      <c r="D228" s="7">
        <v>4</v>
      </c>
      <c r="E228" s="7">
        <v>0</v>
      </c>
      <c r="F228" s="7">
        <v>0.74385738476380303</v>
      </c>
      <c r="G228" s="7">
        <v>-0.50892537871313404</v>
      </c>
      <c r="H228" s="7">
        <v>0.20387970592592899</v>
      </c>
      <c r="I228" s="7">
        <v>1.0359618284697401</v>
      </c>
      <c r="J228" s="7">
        <v>1.5524330799661501</v>
      </c>
      <c r="K228" s="7">
        <v>0.28287211877169299</v>
      </c>
      <c r="L228" s="7">
        <v>0.61806096937024702</v>
      </c>
      <c r="M228" s="7">
        <v>1.10973851101207E-2</v>
      </c>
    </row>
    <row r="229" spans="1:13" x14ac:dyDescent="0.25">
      <c r="A229" s="7" t="str">
        <f t="shared" si="3"/>
        <v>4:42</v>
      </c>
      <c r="B229" s="7">
        <v>226</v>
      </c>
      <c r="C229" s="7">
        <v>42</v>
      </c>
      <c r="D229" s="7">
        <v>4</v>
      </c>
      <c r="E229" s="7">
        <v>0</v>
      </c>
      <c r="F229" s="7">
        <v>-0.36704134880550798</v>
      </c>
      <c r="G229" s="7">
        <v>-3.1975114017038599</v>
      </c>
      <c r="H229" s="7">
        <v>-5.5841557980169501E-2</v>
      </c>
      <c r="I229" s="7">
        <v>0.86823705037342103</v>
      </c>
      <c r="J229" s="7">
        <v>-1.88780384335333</v>
      </c>
      <c r="K229" s="7">
        <v>0.218435636744891</v>
      </c>
      <c r="L229" s="7">
        <v>-0.87617167682838404</v>
      </c>
      <c r="M229" s="7">
        <v>1.37641168078663E-2</v>
      </c>
    </row>
    <row r="230" spans="1:13" x14ac:dyDescent="0.25">
      <c r="A230" s="7" t="str">
        <f t="shared" si="3"/>
        <v>4:40</v>
      </c>
      <c r="B230" s="7">
        <v>227</v>
      </c>
      <c r="C230" s="7">
        <v>40</v>
      </c>
      <c r="D230" s="7">
        <v>4</v>
      </c>
      <c r="E230" s="7">
        <v>0</v>
      </c>
      <c r="F230" s="7">
        <v>-0.80124769699628795</v>
      </c>
      <c r="G230" s="7">
        <v>-0.38051974963254098</v>
      </c>
      <c r="H230" s="7">
        <v>1.2280535305400899</v>
      </c>
      <c r="I230" s="7">
        <v>-0.56846514499919698</v>
      </c>
      <c r="J230" s="7">
        <v>0.40897832882513802</v>
      </c>
      <c r="K230" s="7">
        <v>-0.96866553263489397</v>
      </c>
      <c r="L230" s="7">
        <v>-0.43826190696370299</v>
      </c>
      <c r="M230" s="7">
        <v>1.3113647472268499E-2</v>
      </c>
    </row>
    <row r="231" spans="1:13" x14ac:dyDescent="0.25">
      <c r="A231" s="7" t="str">
        <f t="shared" si="3"/>
        <v>4:16</v>
      </c>
      <c r="B231" s="7">
        <v>228</v>
      </c>
      <c r="C231" s="7">
        <v>16</v>
      </c>
      <c r="D231" s="7">
        <v>4</v>
      </c>
      <c r="E231" s="7">
        <v>0</v>
      </c>
      <c r="F231" s="7">
        <v>-0.12588708315915001</v>
      </c>
      <c r="G231" s="7">
        <v>-5.3505218469570903E-2</v>
      </c>
      <c r="H231" s="7">
        <v>8.6393710603807697E-2</v>
      </c>
      <c r="I231" s="7">
        <v>-0.37563494932742703</v>
      </c>
      <c r="J231" s="7">
        <v>1.21181563312094E-2</v>
      </c>
      <c r="K231" s="7">
        <v>-0.296381103571289</v>
      </c>
      <c r="L231" s="7">
        <v>0.38756282254872998</v>
      </c>
      <c r="M231" s="7">
        <v>1.0549970084947E-2</v>
      </c>
    </row>
    <row r="232" spans="1:13" x14ac:dyDescent="0.25">
      <c r="A232" s="7" t="str">
        <f t="shared" si="3"/>
        <v>4:19</v>
      </c>
      <c r="B232" s="7">
        <v>229</v>
      </c>
      <c r="C232" s="7">
        <v>19</v>
      </c>
      <c r="D232" s="7">
        <v>4</v>
      </c>
      <c r="E232" s="7">
        <v>0</v>
      </c>
      <c r="F232" s="7">
        <v>1.2355302421046599</v>
      </c>
      <c r="G232" s="7">
        <v>0.233070703803159</v>
      </c>
      <c r="H232" s="7">
        <v>1.67175441418694</v>
      </c>
      <c r="I232" s="7">
        <v>-8.3396683659855905E-2</v>
      </c>
      <c r="J232" s="7">
        <v>-0.78539909225924698</v>
      </c>
      <c r="K232" s="7">
        <v>-0.23819660418386099</v>
      </c>
      <c r="L232" s="7">
        <v>0.83333175313977903</v>
      </c>
      <c r="M232" s="7">
        <v>1.3391978434299401E-2</v>
      </c>
    </row>
    <row r="233" spans="1:13" x14ac:dyDescent="0.25">
      <c r="A233" s="7" t="str">
        <f t="shared" si="3"/>
        <v>4:38</v>
      </c>
      <c r="B233" s="7">
        <v>230</v>
      </c>
      <c r="C233" s="7">
        <v>38</v>
      </c>
      <c r="D233" s="7">
        <v>4</v>
      </c>
      <c r="E233" s="7">
        <v>0</v>
      </c>
      <c r="F233" s="7">
        <v>-1.42631225128652E-2</v>
      </c>
      <c r="G233" s="7">
        <v>-3.00085735567075E-2</v>
      </c>
      <c r="H233" s="7">
        <v>0.21637901158610401</v>
      </c>
      <c r="I233" s="7">
        <v>-0.351674043247512</v>
      </c>
      <c r="J233" s="7">
        <v>-5.3271076139549602E-2</v>
      </c>
      <c r="K233" s="7">
        <v>-0.37033050656387201</v>
      </c>
      <c r="L233" s="7">
        <v>0.45248252686017998</v>
      </c>
      <c r="M233" s="7">
        <v>1.0436006983578799E-2</v>
      </c>
    </row>
    <row r="234" spans="1:13" x14ac:dyDescent="0.25">
      <c r="A234" s="7" t="str">
        <f t="shared" si="3"/>
        <v>4:22</v>
      </c>
      <c r="B234" s="7">
        <v>231</v>
      </c>
      <c r="C234" s="7">
        <v>22</v>
      </c>
      <c r="D234" s="7">
        <v>4</v>
      </c>
      <c r="E234" s="7">
        <v>0</v>
      </c>
      <c r="F234" s="7">
        <v>1.1875919510853199</v>
      </c>
      <c r="G234" s="7">
        <v>-0.78923957520356103</v>
      </c>
      <c r="H234" s="7">
        <v>0.19656375295644399</v>
      </c>
      <c r="I234" s="7">
        <v>1.8481572457399</v>
      </c>
      <c r="J234" s="7">
        <v>2.4922657721455201</v>
      </c>
      <c r="K234" s="7">
        <v>-0.30700829504104798</v>
      </c>
      <c r="L234" s="7">
        <v>0.66504932272813699</v>
      </c>
      <c r="M234" s="7">
        <v>1.18737227708503E-2</v>
      </c>
    </row>
    <row r="235" spans="1:13" x14ac:dyDescent="0.25">
      <c r="A235" s="7" t="str">
        <f t="shared" si="3"/>
        <v>4:46</v>
      </c>
      <c r="B235" s="7">
        <v>232</v>
      </c>
      <c r="C235" s="7">
        <v>46</v>
      </c>
      <c r="D235" s="7">
        <v>4</v>
      </c>
      <c r="E235" s="7">
        <v>0</v>
      </c>
      <c r="F235" s="7">
        <v>-8.4818767771393896E-2</v>
      </c>
      <c r="G235" s="7">
        <v>-0.66350913918613996</v>
      </c>
      <c r="H235" s="7">
        <v>0.16193489767284899</v>
      </c>
      <c r="I235" s="7">
        <v>-0.107691824523325</v>
      </c>
      <c r="J235" s="7">
        <v>-0.42017762958230698</v>
      </c>
      <c r="K235" s="7">
        <v>0.504146985228628</v>
      </c>
      <c r="L235" s="7">
        <v>0.334787832714255</v>
      </c>
      <c r="M235" s="7">
        <v>1.07570728551203E-2</v>
      </c>
    </row>
    <row r="236" spans="1:13" x14ac:dyDescent="0.25">
      <c r="A236" s="7" t="str">
        <f t="shared" si="3"/>
        <v>4:25</v>
      </c>
      <c r="B236" s="7">
        <v>233</v>
      </c>
      <c r="C236" s="7">
        <v>25</v>
      </c>
      <c r="D236" s="7">
        <v>4</v>
      </c>
      <c r="E236" s="7">
        <v>0</v>
      </c>
      <c r="F236" s="7">
        <v>0.52199009910703698</v>
      </c>
      <c r="G236" s="7">
        <v>-0.36876827889115299</v>
      </c>
      <c r="H236" s="7">
        <v>0.207537682451823</v>
      </c>
      <c r="I236" s="7">
        <v>0.62986411526606501</v>
      </c>
      <c r="J236" s="7">
        <v>1.0825167285899</v>
      </c>
      <c r="K236" s="7">
        <v>0.63962370521859102</v>
      </c>
      <c r="L236" s="7">
        <v>0.58682640733039104</v>
      </c>
      <c r="M236" s="7">
        <v>1.0829306085901699E-2</v>
      </c>
    </row>
    <row r="237" spans="1:13" x14ac:dyDescent="0.25">
      <c r="A237" s="7" t="str">
        <f t="shared" si="3"/>
        <v>4:39</v>
      </c>
      <c r="B237" s="7">
        <v>234</v>
      </c>
      <c r="C237" s="7">
        <v>39</v>
      </c>
      <c r="D237" s="7">
        <v>4</v>
      </c>
      <c r="E237" s="7">
        <v>0</v>
      </c>
      <c r="F237" s="7">
        <v>-0.40775540975457703</v>
      </c>
      <c r="G237" s="7">
        <v>-0.20526416159462399</v>
      </c>
      <c r="H237" s="7">
        <v>0.72221627106309905</v>
      </c>
      <c r="I237" s="7">
        <v>-0.46006959412335402</v>
      </c>
      <c r="J237" s="7">
        <v>0.177853626342794</v>
      </c>
      <c r="K237" s="7">
        <v>0.887477761991595</v>
      </c>
      <c r="L237" s="7">
        <v>0.118298384030723</v>
      </c>
      <c r="M237" s="7">
        <v>1.15484782305017E-2</v>
      </c>
    </row>
    <row r="238" spans="1:13" x14ac:dyDescent="0.25">
      <c r="A238" s="7" t="str">
        <f t="shared" si="3"/>
        <v>4:43</v>
      </c>
      <c r="B238" s="7">
        <v>235</v>
      </c>
      <c r="C238" s="7">
        <v>43</v>
      </c>
      <c r="D238" s="7">
        <v>4</v>
      </c>
      <c r="E238" s="7">
        <v>0</v>
      </c>
      <c r="F238" s="7">
        <v>-0.29648570354697901</v>
      </c>
      <c r="G238" s="7">
        <v>-2.5640108360744298</v>
      </c>
      <c r="H238" s="7">
        <v>-1.3974440669148899E-3</v>
      </c>
      <c r="I238" s="7">
        <v>0.62425483164923501</v>
      </c>
      <c r="J238" s="7">
        <v>-1.5208972899105799</v>
      </c>
      <c r="K238" s="7">
        <v>-0.71881874438558901</v>
      </c>
      <c r="L238" s="7">
        <v>-0.47158694099093101</v>
      </c>
      <c r="M238" s="7">
        <v>1.19220238192049E-2</v>
      </c>
    </row>
    <row r="239" spans="1:13" x14ac:dyDescent="0.25">
      <c r="A239" s="7" t="str">
        <f t="shared" si="3"/>
        <v>4:20</v>
      </c>
      <c r="B239" s="7">
        <v>236</v>
      </c>
      <c r="C239" s="7">
        <v>20</v>
      </c>
      <c r="D239" s="7">
        <v>4</v>
      </c>
      <c r="E239" s="7">
        <v>0</v>
      </c>
      <c r="F239" s="7">
        <v>1.6852999824127399</v>
      </c>
      <c r="G239" s="7">
        <v>0.327746433094453</v>
      </c>
      <c r="H239" s="7">
        <v>2.1955080485158098</v>
      </c>
      <c r="I239" s="7">
        <v>1.3149706942244099E-2</v>
      </c>
      <c r="J239" s="7">
        <v>-1.0488738689741901</v>
      </c>
      <c r="K239" s="7">
        <v>9.6874282834915504E-2</v>
      </c>
      <c r="L239" s="7">
        <v>0.91578577969137598</v>
      </c>
      <c r="M239" s="7">
        <v>1.40392245079043E-2</v>
      </c>
    </row>
    <row r="240" spans="1:13" x14ac:dyDescent="0.25">
      <c r="A240" s="7" t="str">
        <f t="shared" si="3"/>
        <v>4:48</v>
      </c>
      <c r="B240" s="7">
        <v>237</v>
      </c>
      <c r="C240" s="7">
        <v>48</v>
      </c>
      <c r="D240" s="7">
        <v>4</v>
      </c>
      <c r="E240" s="7">
        <v>0</v>
      </c>
      <c r="F240" s="7">
        <v>5.6292522745663001E-2</v>
      </c>
      <c r="G240" s="7">
        <v>0.60349199207272097</v>
      </c>
      <c r="H240" s="7">
        <v>0.270823125499359</v>
      </c>
      <c r="I240" s="7">
        <v>-0.59565626197169697</v>
      </c>
      <c r="J240" s="7">
        <v>0.31363547730320601</v>
      </c>
      <c r="K240" s="7">
        <v>-0.32731590923929998</v>
      </c>
      <c r="L240" s="7">
        <v>0.51841997097412196</v>
      </c>
      <c r="M240" s="7">
        <v>1.08290249449641E-2</v>
      </c>
    </row>
    <row r="241" spans="1:13" x14ac:dyDescent="0.25">
      <c r="A241" s="7" t="str">
        <f t="shared" si="3"/>
        <v>4:1</v>
      </c>
      <c r="B241" s="7">
        <v>238</v>
      </c>
      <c r="C241" s="7">
        <v>1</v>
      </c>
      <c r="D241" s="7">
        <v>4</v>
      </c>
      <c r="E241" s="7">
        <v>0</v>
      </c>
      <c r="F241" s="7">
        <v>-1.56417489398111</v>
      </c>
      <c r="G241" s="7">
        <v>1.50511729918601</v>
      </c>
      <c r="H241" s="7">
        <v>0.42210387344940797</v>
      </c>
      <c r="I241" s="7">
        <v>1.9857323240737501</v>
      </c>
      <c r="J241" s="7">
        <v>-0.88199162355704797</v>
      </c>
      <c r="K241" s="7">
        <v>0.32052537873773301</v>
      </c>
      <c r="L241" s="7">
        <v>-2.00117775113213</v>
      </c>
      <c r="M241" s="7">
        <v>1.29417658901268E-2</v>
      </c>
    </row>
    <row r="242" spans="1:13" x14ac:dyDescent="0.25">
      <c r="A242" s="7" t="str">
        <f t="shared" si="3"/>
        <v>4:49</v>
      </c>
      <c r="B242" s="7">
        <v>239</v>
      </c>
      <c r="C242" s="7">
        <v>49</v>
      </c>
      <c r="D242" s="7">
        <v>4</v>
      </c>
      <c r="E242" s="7">
        <v>0</v>
      </c>
      <c r="F242" s="7">
        <v>0.12684816800419099</v>
      </c>
      <c r="G242" s="7">
        <v>1.2369925577021501</v>
      </c>
      <c r="H242" s="7">
        <v>0.32526723941261398</v>
      </c>
      <c r="I242" s="7">
        <v>-0.83963848069588398</v>
      </c>
      <c r="J242" s="7">
        <v>0.68054203074596298</v>
      </c>
      <c r="K242" s="7">
        <v>0.262095208078088</v>
      </c>
      <c r="L242" s="7">
        <v>0.55538864748451999</v>
      </c>
      <c r="M242" s="7">
        <v>1.17250782277153E-2</v>
      </c>
    </row>
    <row r="243" spans="1:13" x14ac:dyDescent="0.25">
      <c r="A243" s="7" t="str">
        <f t="shared" si="3"/>
        <v>4:3</v>
      </c>
      <c r="B243" s="7">
        <v>240</v>
      </c>
      <c r="C243" s="7">
        <v>3</v>
      </c>
      <c r="D243" s="7">
        <v>4</v>
      </c>
      <c r="E243" s="7">
        <v>0</v>
      </c>
      <c r="F243" s="7">
        <v>-1.2454040235525099</v>
      </c>
      <c r="G243" s="7">
        <v>1.18938744947457</v>
      </c>
      <c r="H243" s="7">
        <v>0.37979237256775</v>
      </c>
      <c r="I243" s="7">
        <v>1.5049971777431099</v>
      </c>
      <c r="J243" s="7">
        <v>-0.71154839246132495</v>
      </c>
      <c r="K243" s="7">
        <v>4.2780930123378198E-2</v>
      </c>
      <c r="L243" s="7">
        <v>-1.3326132350706501</v>
      </c>
      <c r="M243" s="7">
        <v>1.1571298543132401E-2</v>
      </c>
    </row>
    <row r="244" spans="1:13" x14ac:dyDescent="0.25">
      <c r="A244" s="7" t="str">
        <f t="shared" si="3"/>
        <v>4:14</v>
      </c>
      <c r="B244" s="7">
        <v>241</v>
      </c>
      <c r="C244" s="7">
        <v>14</v>
      </c>
      <c r="D244" s="7">
        <v>4</v>
      </c>
      <c r="E244" s="7">
        <v>0</v>
      </c>
      <c r="F244" s="7">
        <v>-1.0437102570911001</v>
      </c>
      <c r="G244" s="7">
        <v>-0.24670536193172701</v>
      </c>
      <c r="H244" s="7">
        <v>-0.98240478768744799</v>
      </c>
      <c r="I244" s="7">
        <v>-0.57265246009504001</v>
      </c>
      <c r="J244" s="7">
        <v>0.549778283599625</v>
      </c>
      <c r="K244" s="7">
        <v>0.11174603432178</v>
      </c>
      <c r="L244" s="7">
        <v>-0.78632770302378596</v>
      </c>
      <c r="M244" s="7">
        <v>1.2803997949462201E-2</v>
      </c>
    </row>
    <row r="245" spans="1:13" x14ac:dyDescent="0.25">
      <c r="A245" s="7" t="str">
        <f t="shared" si="3"/>
        <v>4:12</v>
      </c>
      <c r="B245" s="7">
        <v>242</v>
      </c>
      <c r="C245" s="7">
        <v>12</v>
      </c>
      <c r="D245" s="7">
        <v>4</v>
      </c>
      <c r="E245" s="7">
        <v>0</v>
      </c>
      <c r="F245" s="7">
        <v>-1.96984351016201</v>
      </c>
      <c r="G245" s="7">
        <v>-0.44165476225231498</v>
      </c>
      <c r="H245" s="7">
        <v>-2.0608803134897302</v>
      </c>
      <c r="I245" s="7">
        <v>-0.77145379061436603</v>
      </c>
      <c r="J245" s="7">
        <v>1.0923064489982199</v>
      </c>
      <c r="K245" s="7">
        <v>7.7850794132831205E-2</v>
      </c>
      <c r="L245" s="7">
        <v>-2.5145560766292601</v>
      </c>
      <c r="M245" s="7">
        <v>1.38909790230429E-2</v>
      </c>
    </row>
    <row r="246" spans="1:13" x14ac:dyDescent="0.25">
      <c r="A246" s="7" t="str">
        <f t="shared" si="3"/>
        <v>4:30</v>
      </c>
      <c r="B246" s="7">
        <v>243</v>
      </c>
      <c r="C246" s="7">
        <v>30</v>
      </c>
      <c r="D246" s="7">
        <v>4</v>
      </c>
      <c r="E246" s="7">
        <v>0</v>
      </c>
      <c r="F246" s="7">
        <v>-0.36547903353599998</v>
      </c>
      <c r="G246" s="7">
        <v>0.1918601140897</v>
      </c>
      <c r="H246" s="7">
        <v>0.22216958839079301</v>
      </c>
      <c r="I246" s="7">
        <v>-0.99452671927425396</v>
      </c>
      <c r="J246" s="7">
        <v>-0.79714865576883998</v>
      </c>
      <c r="K246" s="7">
        <v>-1.0357477404506401</v>
      </c>
      <c r="L246" s="7">
        <v>0.198878434472987</v>
      </c>
      <c r="M246" s="7">
        <v>1.0671977317095901E-2</v>
      </c>
    </row>
    <row r="247" spans="1:13" x14ac:dyDescent="0.25">
      <c r="A247" s="7" t="str">
        <f t="shared" si="3"/>
        <v>4:6</v>
      </c>
      <c r="B247" s="7">
        <v>244</v>
      </c>
      <c r="C247" s="7">
        <v>6</v>
      </c>
      <c r="D247" s="7">
        <v>4</v>
      </c>
      <c r="E247" s="7">
        <v>0</v>
      </c>
      <c r="F247" s="7">
        <v>-0.28909142661138598</v>
      </c>
      <c r="G247" s="7">
        <v>0.24219791454808201</v>
      </c>
      <c r="H247" s="7">
        <v>0.25285787182679598</v>
      </c>
      <c r="I247" s="7">
        <v>6.2791760384296902E-2</v>
      </c>
      <c r="J247" s="7">
        <v>-0.20021870684409801</v>
      </c>
      <c r="K247" s="7">
        <v>1.58308953599661</v>
      </c>
      <c r="L247" s="7">
        <v>0.27487144379908501</v>
      </c>
      <c r="M247" s="7">
        <v>1.06771738098674E-2</v>
      </c>
    </row>
    <row r="248" spans="1:13" x14ac:dyDescent="0.25">
      <c r="A248" s="7" t="str">
        <f t="shared" si="3"/>
        <v>4:41</v>
      </c>
      <c r="B248" s="7">
        <v>245</v>
      </c>
      <c r="C248" s="7">
        <v>41</v>
      </c>
      <c r="D248" s="7">
        <v>4</v>
      </c>
      <c r="E248" s="7">
        <v>0</v>
      </c>
      <c r="F248" s="7">
        <v>-1.194739984238</v>
      </c>
      <c r="G248" s="7">
        <v>-0.55577533767045795</v>
      </c>
      <c r="H248" s="7">
        <v>1.7338907900170899</v>
      </c>
      <c r="I248" s="7">
        <v>-0.67686069587503905</v>
      </c>
      <c r="J248" s="7">
        <v>0.64010303130748203</v>
      </c>
      <c r="K248" s="7">
        <v>0.380052516699596</v>
      </c>
      <c r="L248" s="7">
        <v>-1.0546048810167401</v>
      </c>
      <c r="M248" s="7">
        <v>1.39989907067854E-2</v>
      </c>
    </row>
    <row r="249" spans="1:13" x14ac:dyDescent="0.25">
      <c r="A249" s="7" t="str">
        <f t="shared" si="3"/>
        <v>4:35</v>
      </c>
      <c r="B249" s="7">
        <v>246</v>
      </c>
      <c r="C249" s="7">
        <v>35</v>
      </c>
      <c r="D249" s="7">
        <v>4</v>
      </c>
      <c r="E249" s="7">
        <v>0</v>
      </c>
      <c r="F249" s="7">
        <v>1.16621373921227</v>
      </c>
      <c r="G249" s="7">
        <v>0.49575819055704201</v>
      </c>
      <c r="H249" s="7">
        <v>-1.30113276684488</v>
      </c>
      <c r="I249" s="7">
        <v>-2.64873906199849E-2</v>
      </c>
      <c r="J249" s="7">
        <v>-0.74664518358658205</v>
      </c>
      <c r="K249" s="7">
        <v>-1.37935406656036E-2</v>
      </c>
      <c r="L249" s="7">
        <v>0.72865472512185103</v>
      </c>
      <c r="M249" s="7">
        <v>1.25279152848683E-2</v>
      </c>
    </row>
    <row r="250" spans="1:13" x14ac:dyDescent="0.25">
      <c r="A250" s="7" t="str">
        <f t="shared" si="3"/>
        <v>4:47</v>
      </c>
      <c r="B250" s="7">
        <v>247</v>
      </c>
      <c r="C250" s="7">
        <v>47</v>
      </c>
      <c r="D250" s="7">
        <v>4</v>
      </c>
      <c r="E250" s="7">
        <v>0</v>
      </c>
      <c r="F250" s="7">
        <v>-1.42631225128652E-2</v>
      </c>
      <c r="G250" s="7">
        <v>-3.00085735567075E-2</v>
      </c>
      <c r="H250" s="7">
        <v>0.21637901158610401</v>
      </c>
      <c r="I250" s="7">
        <v>-0.351674043247512</v>
      </c>
      <c r="J250" s="7">
        <v>-5.3271076139549602E-2</v>
      </c>
      <c r="K250" s="7">
        <v>-0.37033050656387201</v>
      </c>
      <c r="L250" s="7">
        <v>0.45248252686017998</v>
      </c>
      <c r="M250" s="7">
        <v>1.0436006983578799E-2</v>
      </c>
    </row>
    <row r="251" spans="1:13" x14ac:dyDescent="0.25">
      <c r="A251" s="7" t="str">
        <f t="shared" si="3"/>
        <v>4:10</v>
      </c>
      <c r="B251" s="7">
        <v>248</v>
      </c>
      <c r="C251" s="7">
        <v>10</v>
      </c>
      <c r="D251" s="7">
        <v>4</v>
      </c>
      <c r="E251" s="7">
        <v>0</v>
      </c>
      <c r="F251" s="7">
        <v>0.98599204075834102</v>
      </c>
      <c r="G251" s="7">
        <v>-1.0207214700898499</v>
      </c>
      <c r="H251" s="7">
        <v>8.3611870204186103E-2</v>
      </c>
      <c r="I251" s="7">
        <v>-1.8601488033051501</v>
      </c>
      <c r="J251" s="7">
        <v>0.481554209868851</v>
      </c>
      <c r="K251" s="7">
        <v>0.145538395754788</v>
      </c>
      <c r="L251" s="7">
        <v>0.60229794704508399</v>
      </c>
      <c r="M251" s="7">
        <v>1.3141916874582601E-2</v>
      </c>
    </row>
    <row r="252" spans="1:13" x14ac:dyDescent="0.25">
      <c r="A252" s="7" t="str">
        <f t="shared" si="3"/>
        <v>4:13</v>
      </c>
      <c r="B252" s="7">
        <v>249</v>
      </c>
      <c r="C252" s="7">
        <v>13</v>
      </c>
      <c r="D252" s="7">
        <v>4</v>
      </c>
      <c r="E252" s="7">
        <v>0</v>
      </c>
      <c r="F252" s="7">
        <v>-1.5057324266963801</v>
      </c>
      <c r="G252" s="7">
        <v>-0.34396020576840602</v>
      </c>
      <c r="H252" s="7">
        <v>-1.5204262879900801</v>
      </c>
      <c r="I252" s="7">
        <v>-0.67182892497457403</v>
      </c>
      <c r="J252" s="7">
        <v>0.82043052421217799</v>
      </c>
      <c r="K252" s="7">
        <v>-0.205200069970811</v>
      </c>
      <c r="L252" s="7">
        <v>-1.6293981218837199</v>
      </c>
      <c r="M252" s="7">
        <v>1.3302861966062399E-2</v>
      </c>
    </row>
    <row r="253" spans="1:13" x14ac:dyDescent="0.25">
      <c r="A253" s="7" t="str">
        <f t="shared" si="3"/>
        <v>4:45</v>
      </c>
      <c r="B253" s="7">
        <v>250</v>
      </c>
      <c r="C253" s="7">
        <v>45</v>
      </c>
      <c r="D253" s="7">
        <v>4</v>
      </c>
      <c r="E253" s="7">
        <v>0</v>
      </c>
      <c r="F253" s="7">
        <v>-0.155374413029922</v>
      </c>
      <c r="G253" s="7">
        <v>-1.29700970481557</v>
      </c>
      <c r="H253" s="7">
        <v>0.10749078375959401</v>
      </c>
      <c r="I253" s="7">
        <v>0.136290394200861</v>
      </c>
      <c r="J253" s="7">
        <v>-0.787084183025065</v>
      </c>
      <c r="K253" s="7">
        <v>0.93969838974964204</v>
      </c>
      <c r="L253" s="7">
        <v>0.14583268589394999</v>
      </c>
      <c r="M253" s="7">
        <v>1.13349680691309E-2</v>
      </c>
    </row>
    <row r="254" spans="1:13" x14ac:dyDescent="0.25">
      <c r="A254" s="7" t="str">
        <f t="shared" si="3"/>
        <v>4:36</v>
      </c>
      <c r="B254" s="7">
        <v>251</v>
      </c>
      <c r="C254" s="7">
        <v>36</v>
      </c>
      <c r="D254" s="7">
        <v>4</v>
      </c>
      <c r="E254" s="7">
        <v>0</v>
      </c>
      <c r="F254" s="7">
        <v>0.77272145197055797</v>
      </c>
      <c r="G254" s="7">
        <v>0.32050260251912599</v>
      </c>
      <c r="H254" s="7">
        <v>-0.79529550736788501</v>
      </c>
      <c r="I254" s="7">
        <v>-0.134882941495827</v>
      </c>
      <c r="J254" s="7">
        <v>-0.51552048110423798</v>
      </c>
      <c r="K254" s="7">
        <v>0.17680265908911899</v>
      </c>
      <c r="L254" s="7">
        <v>0.66131328355089602</v>
      </c>
      <c r="M254" s="7">
        <v>1.2453174927812999E-2</v>
      </c>
    </row>
    <row r="255" spans="1:13" x14ac:dyDescent="0.25">
      <c r="A255" s="7" t="str">
        <f t="shared" si="3"/>
        <v>4:29</v>
      </c>
      <c r="B255" s="7">
        <v>252</v>
      </c>
      <c r="C255" s="7">
        <v>29</v>
      </c>
      <c r="D255" s="7">
        <v>4</v>
      </c>
      <c r="E255" s="7">
        <v>0</v>
      </c>
      <c r="F255" s="7">
        <v>-0.143611747879233</v>
      </c>
      <c r="G255" s="7">
        <v>5.1703014267719401E-2</v>
      </c>
      <c r="H255" s="7">
        <v>0.21851161186489801</v>
      </c>
      <c r="I255" s="7">
        <v>-0.58842900607057402</v>
      </c>
      <c r="J255" s="7">
        <v>-0.32723230439259299</v>
      </c>
      <c r="K255" s="7">
        <v>-0.61563340718408799</v>
      </c>
      <c r="L255" s="7">
        <v>0.38221112355174103</v>
      </c>
      <c r="M255" s="7">
        <v>1.04763033100895E-2</v>
      </c>
    </row>
    <row r="256" spans="1:13" x14ac:dyDescent="0.25">
      <c r="A256" s="7" t="str">
        <f t="shared" si="3"/>
        <v>4:18</v>
      </c>
      <c r="B256" s="7">
        <v>253</v>
      </c>
      <c r="C256" s="7">
        <v>18</v>
      </c>
      <c r="D256" s="7">
        <v>4</v>
      </c>
      <c r="E256" s="7">
        <v>0</v>
      </c>
      <c r="F256" s="7">
        <v>0.78374754844025996</v>
      </c>
      <c r="G256" s="7">
        <v>0.137971251415445</v>
      </c>
      <c r="H256" s="7">
        <v>1.1456567101227599</v>
      </c>
      <c r="I256" s="7">
        <v>-0.180375169540021</v>
      </c>
      <c r="J256" s="7">
        <v>-0.520745128977119</v>
      </c>
      <c r="K256" s="7">
        <v>0.186270940437502</v>
      </c>
      <c r="L256" s="7">
        <v>0.72492363469248</v>
      </c>
      <c r="M256" s="7">
        <v>1.2720657660945401E-2</v>
      </c>
    </row>
    <row r="257" spans="1:13" x14ac:dyDescent="0.25">
      <c r="A257" s="7" t="str">
        <f t="shared" si="3"/>
        <v>4:31</v>
      </c>
      <c r="B257" s="7">
        <v>254</v>
      </c>
      <c r="C257" s="7">
        <v>31</v>
      </c>
      <c r="D257" s="7">
        <v>4</v>
      </c>
      <c r="E257" s="7">
        <v>0</v>
      </c>
      <c r="F257" s="7">
        <v>-0.58734631420075201</v>
      </c>
      <c r="G257" s="7">
        <v>0.332017210758146</v>
      </c>
      <c r="H257" s="7">
        <v>0.22582756483438299</v>
      </c>
      <c r="I257" s="7">
        <v>-1.4006244233407299</v>
      </c>
      <c r="J257" s="7">
        <v>-1.26706499657196</v>
      </c>
      <c r="K257" s="7">
        <v>-0.28208387541934699</v>
      </c>
      <c r="L257" s="7">
        <v>-7.4479884945645794E-2</v>
      </c>
      <c r="M257" s="7">
        <v>1.1030679692938399E-2</v>
      </c>
    </row>
    <row r="258" spans="1:13" x14ac:dyDescent="0.25">
      <c r="A258" s="7" t="str">
        <f t="shared" si="3"/>
        <v>4:5</v>
      </c>
      <c r="B258" s="7">
        <v>255</v>
      </c>
      <c r="C258" s="7">
        <v>5</v>
      </c>
      <c r="D258" s="7">
        <v>4</v>
      </c>
      <c r="E258" s="7">
        <v>0</v>
      </c>
      <c r="F258" s="7">
        <v>-0.60786228986764601</v>
      </c>
      <c r="G258" s="7">
        <v>0.55792775715560405</v>
      </c>
      <c r="H258" s="7">
        <v>0.29516937175644498</v>
      </c>
      <c r="I258" s="7">
        <v>0.54352689589838898</v>
      </c>
      <c r="J258" s="7">
        <v>-0.37066193410484899</v>
      </c>
      <c r="K258" s="7">
        <v>0.70595178008651605</v>
      </c>
      <c r="L258" s="7">
        <v>-0.113078395169793</v>
      </c>
      <c r="M258" s="7">
        <v>1.1410557835358799E-2</v>
      </c>
    </row>
    <row r="259" spans="1:13" x14ac:dyDescent="0.25">
      <c r="A259" s="7" t="str">
        <f t="shared" si="3"/>
        <v>4:33</v>
      </c>
      <c r="B259" s="7">
        <v>256</v>
      </c>
      <c r="C259" s="7">
        <v>33</v>
      </c>
      <c r="D259" s="7">
        <v>4</v>
      </c>
      <c r="E259" s="7">
        <v>0</v>
      </c>
      <c r="F259" s="7">
        <v>1.9531983136956901</v>
      </c>
      <c r="G259" s="7">
        <v>0.846269366632876</v>
      </c>
      <c r="H259" s="7">
        <v>-2.31280728579886</v>
      </c>
      <c r="I259" s="7">
        <v>0.190303711131699</v>
      </c>
      <c r="J259" s="7">
        <v>-1.2088945885512701</v>
      </c>
      <c r="K259" s="7">
        <v>-6.3976553192743299E-2</v>
      </c>
      <c r="L259" s="7">
        <v>0.86650162593965696</v>
      </c>
      <c r="M259" s="7">
        <v>1.36504910060518E-2</v>
      </c>
    </row>
    <row r="260" spans="1:13" x14ac:dyDescent="0.25">
      <c r="A260" s="7" t="str">
        <f t="shared" ref="A260:A323" si="4">D260 &amp; ":" &amp;C260</f>
        <v>4:28</v>
      </c>
      <c r="B260" s="7">
        <v>257</v>
      </c>
      <c r="C260" s="7">
        <v>28</v>
      </c>
      <c r="D260" s="7">
        <v>4</v>
      </c>
      <c r="E260" s="7">
        <v>0</v>
      </c>
      <c r="F260" s="7">
        <v>-1.4263906259041699E-2</v>
      </c>
      <c r="G260" s="7">
        <v>-3.00080784517587E-2</v>
      </c>
      <c r="H260" s="7">
        <v>0.216379024507906</v>
      </c>
      <c r="I260" s="7">
        <v>-0.351675477787665</v>
      </c>
      <c r="J260" s="7">
        <v>-5.3272736119039502E-2</v>
      </c>
      <c r="K260" s="7">
        <v>-0.37018150804066502</v>
      </c>
      <c r="L260" s="7">
        <v>0.45248216957512</v>
      </c>
      <c r="M260" s="7">
        <v>1.0436006971940401E-2</v>
      </c>
    </row>
    <row r="261" spans="1:13" x14ac:dyDescent="0.25">
      <c r="A261" s="7" t="str">
        <f t="shared" si="4"/>
        <v>4:15</v>
      </c>
      <c r="B261" s="7">
        <v>258</v>
      </c>
      <c r="C261" s="7">
        <v>15</v>
      </c>
      <c r="D261" s="7">
        <v>4</v>
      </c>
      <c r="E261" s="7">
        <v>0</v>
      </c>
      <c r="F261" s="7">
        <v>-0.58376940529575805</v>
      </c>
      <c r="G261" s="7">
        <v>-0.149888631787195</v>
      </c>
      <c r="H261" s="7">
        <v>-0.44680696703565398</v>
      </c>
      <c r="I261" s="7">
        <v>-0.47392276542754302</v>
      </c>
      <c r="J261" s="7">
        <v>0.28034527739993298</v>
      </c>
      <c r="K261" s="7">
        <v>0.584022398626874</v>
      </c>
      <c r="L261" s="7">
        <v>-5.7948310130683398E-2</v>
      </c>
      <c r="M261" s="7">
        <v>1.21616180691385E-2</v>
      </c>
    </row>
    <row r="262" spans="1:13" x14ac:dyDescent="0.25">
      <c r="A262" s="7" t="str">
        <f t="shared" si="4"/>
        <v>4:21</v>
      </c>
      <c r="B262" s="7">
        <v>259</v>
      </c>
      <c r="C262" s="7">
        <v>21</v>
      </c>
      <c r="D262" s="7">
        <v>4</v>
      </c>
      <c r="E262" s="7">
        <v>0</v>
      </c>
      <c r="F262" s="7">
        <v>1.40945923175007</v>
      </c>
      <c r="G262" s="7">
        <v>-0.92939667187200803</v>
      </c>
      <c r="H262" s="7">
        <v>0.19290577651285501</v>
      </c>
      <c r="I262" s="7">
        <v>2.2542549498063802</v>
      </c>
      <c r="J262" s="7">
        <v>2.9621821129486499</v>
      </c>
      <c r="K262" s="7">
        <v>0.10866231677891899</v>
      </c>
      <c r="L262" s="7">
        <v>0.67916529626092204</v>
      </c>
      <c r="M262" s="7">
        <v>1.3766724959753699E-2</v>
      </c>
    </row>
    <row r="263" spans="1:13" x14ac:dyDescent="0.25">
      <c r="A263" s="7" t="str">
        <f t="shared" si="4"/>
        <v>5:32</v>
      </c>
      <c r="B263" s="7">
        <v>260</v>
      </c>
      <c r="C263" s="7">
        <v>32</v>
      </c>
      <c r="D263" s="7">
        <v>5</v>
      </c>
      <c r="E263" s="7">
        <v>0</v>
      </c>
      <c r="F263" s="7">
        <v>2.5389709727452301</v>
      </c>
      <c r="G263" s="7">
        <v>-0.562433433698873</v>
      </c>
      <c r="H263" s="7">
        <v>2.2884151144867602</v>
      </c>
      <c r="I263" s="7">
        <v>1.98300487952876</v>
      </c>
      <c r="J263" s="7">
        <v>-0.85220116967635196</v>
      </c>
      <c r="K263" s="7">
        <v>0.10225266032175299</v>
      </c>
      <c r="L263" s="7">
        <v>3.20230501032519</v>
      </c>
      <c r="M263" s="7">
        <v>1.41071065549321E-2</v>
      </c>
    </row>
    <row r="264" spans="1:13" x14ac:dyDescent="0.25">
      <c r="A264" s="7" t="str">
        <f t="shared" si="4"/>
        <v>5:23</v>
      </c>
      <c r="B264" s="7">
        <v>261</v>
      </c>
      <c r="C264" s="7">
        <v>23</v>
      </c>
      <c r="D264" s="7">
        <v>5</v>
      </c>
      <c r="E264" s="7">
        <v>0</v>
      </c>
      <c r="F264" s="7">
        <v>0.92057572309284397</v>
      </c>
      <c r="G264" s="7">
        <v>-1.7774258439108399</v>
      </c>
      <c r="H264" s="7">
        <v>-1.80226818896176</v>
      </c>
      <c r="I264" s="7">
        <v>-9.5262824738677795E-2</v>
      </c>
      <c r="J264" s="7">
        <v>0.547271305674907</v>
      </c>
      <c r="K264" s="7">
        <v>5.5055509681683303E-2</v>
      </c>
      <c r="L264" s="7">
        <v>0.923471462307347</v>
      </c>
      <c r="M264" s="7">
        <v>1.12718660537924E-2</v>
      </c>
    </row>
    <row r="265" spans="1:13" x14ac:dyDescent="0.25">
      <c r="A265" s="7" t="str">
        <f t="shared" si="4"/>
        <v>5:44</v>
      </c>
      <c r="B265" s="7">
        <v>262</v>
      </c>
      <c r="C265" s="7">
        <v>44</v>
      </c>
      <c r="D265" s="7">
        <v>5</v>
      </c>
      <c r="E265" s="7">
        <v>0</v>
      </c>
      <c r="F265" s="7">
        <v>-0.62729094249764406</v>
      </c>
      <c r="G265" s="7">
        <v>-0.30999675849361102</v>
      </c>
      <c r="H265" s="7">
        <v>-0.23351827797194299</v>
      </c>
      <c r="I265" s="7">
        <v>-0.37609456299041299</v>
      </c>
      <c r="J265" s="7">
        <v>-2.1380973554620901</v>
      </c>
      <c r="K265" s="7">
        <v>-0.292898392225169</v>
      </c>
      <c r="L265" s="7">
        <v>-0.826122008578977</v>
      </c>
      <c r="M265" s="7">
        <v>1.0718608485035501E-2</v>
      </c>
    </row>
    <row r="266" spans="1:13" x14ac:dyDescent="0.25">
      <c r="A266" s="7" t="str">
        <f t="shared" si="4"/>
        <v>5:26</v>
      </c>
      <c r="B266" s="7">
        <v>263</v>
      </c>
      <c r="C266" s="7">
        <v>26</v>
      </c>
      <c r="D266" s="7">
        <v>5</v>
      </c>
      <c r="E266" s="7">
        <v>0</v>
      </c>
      <c r="F266" s="7">
        <v>0.28409452184813699</v>
      </c>
      <c r="G266" s="7">
        <v>-0.31091228803624299</v>
      </c>
      <c r="H266" s="7">
        <v>-0.62424553877537203</v>
      </c>
      <c r="I266" s="7">
        <v>-0.134786714197526</v>
      </c>
      <c r="J266" s="7">
        <v>0.16451421768270799</v>
      </c>
      <c r="K266" s="7">
        <v>0.53831570595076506</v>
      </c>
      <c r="L266" s="7">
        <v>3.0580627267227101E-2</v>
      </c>
      <c r="M266" s="7">
        <v>1.07092317294918E-2</v>
      </c>
    </row>
    <row r="267" spans="1:13" x14ac:dyDescent="0.25">
      <c r="A267" s="7" t="str">
        <f t="shared" si="4"/>
        <v>5:9</v>
      </c>
      <c r="B267" s="7">
        <v>264</v>
      </c>
      <c r="C267" s="7">
        <v>9</v>
      </c>
      <c r="D267" s="7">
        <v>5</v>
      </c>
      <c r="E267" s="7">
        <v>0</v>
      </c>
      <c r="F267" s="7">
        <v>0.67950880448891604</v>
      </c>
      <c r="G267" s="7">
        <v>1.22680247252551</v>
      </c>
      <c r="H267" s="7">
        <v>-0.87793001287323902</v>
      </c>
      <c r="I267" s="7">
        <v>0.108680459536888</v>
      </c>
      <c r="J267" s="7">
        <v>-0.45637378134600198</v>
      </c>
      <c r="K267" s="7">
        <v>0.12029488607217199</v>
      </c>
      <c r="L267" s="7">
        <v>0.55908451609236898</v>
      </c>
      <c r="M267" s="7">
        <v>1.0822040395540199E-2</v>
      </c>
    </row>
    <row r="268" spans="1:13" x14ac:dyDescent="0.25">
      <c r="A268" s="7" t="str">
        <f t="shared" si="4"/>
        <v>5:0</v>
      </c>
      <c r="B268" s="7">
        <v>265</v>
      </c>
      <c r="C268" s="7">
        <v>0</v>
      </c>
      <c r="D268" s="7">
        <v>5</v>
      </c>
      <c r="E268" s="7">
        <v>0</v>
      </c>
      <c r="F268" s="7">
        <v>-1.92514753512448</v>
      </c>
      <c r="G268" s="7">
        <v>-1.9353708034841699</v>
      </c>
      <c r="H268" s="7">
        <v>2.1535411933583899</v>
      </c>
      <c r="I268" s="7">
        <v>-0.87225131173933801</v>
      </c>
      <c r="J268" s="7">
        <v>1.19051094939567</v>
      </c>
      <c r="K268" s="7">
        <v>-3.6103095110088301E-2</v>
      </c>
      <c r="L268" s="7">
        <v>-0.98830641625141102</v>
      </c>
      <c r="M268" s="7">
        <v>1.3198351286276101E-2</v>
      </c>
    </row>
    <row r="269" spans="1:13" x14ac:dyDescent="0.25">
      <c r="A269" s="7" t="str">
        <f t="shared" si="4"/>
        <v>5:7</v>
      </c>
      <c r="B269" s="7">
        <v>266</v>
      </c>
      <c r="C269" s="7">
        <v>7</v>
      </c>
      <c r="D269" s="7">
        <v>5</v>
      </c>
      <c r="E269" s="7">
        <v>0</v>
      </c>
      <c r="F269" s="7">
        <v>2.8344719585566901E-2</v>
      </c>
      <c r="G269" s="7">
        <v>0.43625915352309202</v>
      </c>
      <c r="H269" s="7">
        <v>-0.120062211315332</v>
      </c>
      <c r="I269" s="7">
        <v>-0.13655248328216801</v>
      </c>
      <c r="J269" s="7">
        <v>-4.4652598660582403E-2</v>
      </c>
      <c r="K269" s="7">
        <v>0.34857208998706601</v>
      </c>
      <c r="L269" s="7">
        <v>-0.28650432586638802</v>
      </c>
      <c r="M269" s="7">
        <v>1.0412139704116899E-2</v>
      </c>
    </row>
    <row r="270" spans="1:13" x14ac:dyDescent="0.25">
      <c r="A270" s="7" t="str">
        <f t="shared" si="4"/>
        <v>5:11</v>
      </c>
      <c r="B270" s="7">
        <v>267</v>
      </c>
      <c r="C270" s="7">
        <v>11</v>
      </c>
      <c r="D270" s="7">
        <v>5</v>
      </c>
      <c r="E270" s="7">
        <v>0</v>
      </c>
      <c r="F270" s="7">
        <v>-2.0202174040278802</v>
      </c>
      <c r="G270" s="7">
        <v>0.34231711479918497</v>
      </c>
      <c r="H270" s="7">
        <v>-0.89068373896463604</v>
      </c>
      <c r="I270" s="7">
        <v>3.2494305943002599</v>
      </c>
      <c r="J270" s="7">
        <v>0.28053320913119201</v>
      </c>
      <c r="K270" s="7">
        <v>-6.6702889314215199E-4</v>
      </c>
      <c r="L270" s="7">
        <v>-0.95143626684441696</v>
      </c>
      <c r="M270" s="7">
        <v>1.3717040008642999E-2</v>
      </c>
    </row>
    <row r="271" spans="1:13" x14ac:dyDescent="0.25">
      <c r="A271" s="7" t="str">
        <f t="shared" si="4"/>
        <v>5:17</v>
      </c>
      <c r="B271" s="7">
        <v>268</v>
      </c>
      <c r="C271" s="7">
        <v>17</v>
      </c>
      <c r="D271" s="7">
        <v>5</v>
      </c>
      <c r="E271" s="7">
        <v>0</v>
      </c>
      <c r="F271" s="7">
        <v>0.268245287745429</v>
      </c>
      <c r="G271" s="7">
        <v>0.38737850515385203</v>
      </c>
      <c r="H271" s="7">
        <v>4.9126134937888297E-2</v>
      </c>
      <c r="I271" s="7">
        <v>-0.63710549405874095</v>
      </c>
      <c r="J271" s="7">
        <v>-5.8459865778039299E-2</v>
      </c>
      <c r="K271" s="7">
        <v>0.14209751810093699</v>
      </c>
      <c r="L271" s="7">
        <v>1.15397489057471E-2</v>
      </c>
      <c r="M271" s="7">
        <v>1.04362409150045E-2</v>
      </c>
    </row>
    <row r="272" spans="1:13" x14ac:dyDescent="0.25">
      <c r="A272" s="7" t="str">
        <f t="shared" si="4"/>
        <v>5:37</v>
      </c>
      <c r="B272" s="7">
        <v>269</v>
      </c>
      <c r="C272" s="7">
        <v>37</v>
      </c>
      <c r="D272" s="7">
        <v>5</v>
      </c>
      <c r="E272" s="7">
        <v>0</v>
      </c>
      <c r="F272" s="7">
        <v>0.40938118933073903</v>
      </c>
      <c r="G272" s="7">
        <v>0.22440355468720699</v>
      </c>
      <c r="H272" s="7">
        <v>0.32488071048425599</v>
      </c>
      <c r="I272" s="7">
        <v>0.202621509284405</v>
      </c>
      <c r="J272" s="7">
        <v>-0.155595790475648</v>
      </c>
      <c r="K272" s="7">
        <v>-0.201634721098435</v>
      </c>
      <c r="L272" s="7">
        <v>0.199106480679901</v>
      </c>
      <c r="M272" s="7">
        <v>1.04515832486205E-2</v>
      </c>
    </row>
    <row r="273" spans="1:13" x14ac:dyDescent="0.25">
      <c r="A273" s="7" t="str">
        <f t="shared" si="4"/>
        <v>5:2</v>
      </c>
      <c r="B273" s="7">
        <v>270</v>
      </c>
      <c r="C273" s="7">
        <v>2</v>
      </c>
      <c r="D273" s="7">
        <v>5</v>
      </c>
      <c r="E273" s="7">
        <v>0</v>
      </c>
      <c r="F273" s="7">
        <v>-1.27398345022113</v>
      </c>
      <c r="G273" s="7">
        <v>-1.1448274844817501</v>
      </c>
      <c r="H273" s="7">
        <v>1.39567339180048</v>
      </c>
      <c r="I273" s="7">
        <v>-0.62701836892028195</v>
      </c>
      <c r="J273" s="7">
        <v>0.77878976671025701</v>
      </c>
      <c r="K273" s="7">
        <v>-0.19212097272803999</v>
      </c>
      <c r="L273" s="7">
        <v>-0.94289464067775697</v>
      </c>
      <c r="M273" s="7">
        <v>1.10887957732515E-2</v>
      </c>
    </row>
    <row r="274" spans="1:13" x14ac:dyDescent="0.25">
      <c r="A274" s="7" t="str">
        <f t="shared" si="4"/>
        <v>5:51</v>
      </c>
      <c r="B274" s="7">
        <v>271</v>
      </c>
      <c r="C274" s="7">
        <v>51</v>
      </c>
      <c r="D274" s="7">
        <v>5</v>
      </c>
      <c r="E274" s="7">
        <v>0</v>
      </c>
      <c r="F274" s="7">
        <v>0.797802132841818</v>
      </c>
      <c r="G274" s="7">
        <v>1.30412790017513</v>
      </c>
      <c r="H274" s="7">
        <v>0.153096639891352</v>
      </c>
      <c r="I274" s="7">
        <v>0.14339736620346</v>
      </c>
      <c r="J274" s="7">
        <v>2.81282213979993</v>
      </c>
      <c r="K274" s="7">
        <v>-0.35369091803944103</v>
      </c>
      <c r="L274" s="7">
        <v>0.71801872612780904</v>
      </c>
      <c r="M274" s="7">
        <v>1.08981201331556E-2</v>
      </c>
    </row>
    <row r="275" spans="1:13" x14ac:dyDescent="0.25">
      <c r="A275" s="7" t="str">
        <f t="shared" si="4"/>
        <v>5:27</v>
      </c>
      <c r="B275" s="7">
        <v>272</v>
      </c>
      <c r="C275" s="7">
        <v>27</v>
      </c>
      <c r="D275" s="7">
        <v>5</v>
      </c>
      <c r="E275" s="7">
        <v>0</v>
      </c>
      <c r="F275" s="7">
        <v>7.1934118250828905E-2</v>
      </c>
      <c r="G275" s="7">
        <v>0.17792557125452299</v>
      </c>
      <c r="H275" s="7">
        <v>-0.23157131615646001</v>
      </c>
      <c r="I275" s="7">
        <v>-0.14796134421476201</v>
      </c>
      <c r="J275" s="7">
        <v>3.6928519771523498E-2</v>
      </c>
      <c r="K275" s="7">
        <v>0.42516371717245699</v>
      </c>
      <c r="L275" s="7">
        <v>-0.237351875489068</v>
      </c>
      <c r="M275" s="7">
        <v>1.04497966540889E-2</v>
      </c>
    </row>
    <row r="276" spans="1:13" x14ac:dyDescent="0.25">
      <c r="A276" s="7" t="str">
        <f t="shared" si="4"/>
        <v>5:34</v>
      </c>
      <c r="B276" s="7">
        <v>273</v>
      </c>
      <c r="C276" s="7">
        <v>34</v>
      </c>
      <c r="D276" s="7">
        <v>5</v>
      </c>
      <c r="E276" s="7">
        <v>0</v>
      </c>
      <c r="F276" s="7">
        <v>1.6871350593794301</v>
      </c>
      <c r="G276" s="7">
        <v>-0.247698638344441</v>
      </c>
      <c r="H276" s="7">
        <v>1.50300135288575</v>
      </c>
      <c r="I276" s="7">
        <v>1.27085153143102</v>
      </c>
      <c r="J276" s="7">
        <v>-0.57355901799607001</v>
      </c>
      <c r="K276" s="7">
        <v>-0.11014919957562801</v>
      </c>
      <c r="L276" s="7">
        <v>1.9797514588058001</v>
      </c>
      <c r="M276" s="7">
        <v>1.21750912560162E-2</v>
      </c>
    </row>
    <row r="277" spans="1:13" x14ac:dyDescent="0.25">
      <c r="A277" s="7" t="str">
        <f t="shared" si="4"/>
        <v>5:8</v>
      </c>
      <c r="B277" s="7">
        <v>274</v>
      </c>
      <c r="C277" s="7">
        <v>8</v>
      </c>
      <c r="D277" s="7">
        <v>5</v>
      </c>
      <c r="E277" s="7">
        <v>0</v>
      </c>
      <c r="F277" s="7">
        <v>0.35392675837444398</v>
      </c>
      <c r="G277" s="7">
        <v>0.83153080857749895</v>
      </c>
      <c r="H277" s="7">
        <v>-0.49899610783128101</v>
      </c>
      <c r="I277" s="7">
        <v>-1.3936013252074801E-2</v>
      </c>
      <c r="J277" s="7">
        <v>-0.25051318768736103</v>
      </c>
      <c r="K277" s="7">
        <v>0.29657147146227802</v>
      </c>
      <c r="L277" s="7">
        <v>0.124810351610648</v>
      </c>
      <c r="M277" s="7">
        <v>1.0593162003263899E-2</v>
      </c>
    </row>
    <row r="278" spans="1:13" x14ac:dyDescent="0.25">
      <c r="A278" s="7" t="str">
        <f t="shared" si="4"/>
        <v>5:50</v>
      </c>
      <c r="B278" s="7">
        <v>275</v>
      </c>
      <c r="C278" s="7">
        <v>50</v>
      </c>
      <c r="D278" s="7">
        <v>5</v>
      </c>
      <c r="E278" s="7">
        <v>0</v>
      </c>
      <c r="F278" s="7">
        <v>0.59421740779332399</v>
      </c>
      <c r="G278" s="7">
        <v>1.07353866322245</v>
      </c>
      <c r="H278" s="7">
        <v>9.7865937339453604E-2</v>
      </c>
      <c r="I278" s="7">
        <v>6.9184233461478797E-2</v>
      </c>
      <c r="J278" s="7">
        <v>2.1055479261910701</v>
      </c>
      <c r="K278" s="7">
        <v>-0.52973017757074503</v>
      </c>
      <c r="L278" s="7">
        <v>0.445285942236125</v>
      </c>
      <c r="M278" s="7">
        <v>1.0726127218728799E-2</v>
      </c>
    </row>
    <row r="279" spans="1:13" x14ac:dyDescent="0.25">
      <c r="A279" s="7" t="str">
        <f t="shared" si="4"/>
        <v>5:4</v>
      </c>
      <c r="B279" s="7">
        <v>276</v>
      </c>
      <c r="C279" s="7">
        <v>4</v>
      </c>
      <c r="D279" s="7">
        <v>5</v>
      </c>
      <c r="E279" s="7">
        <v>0</v>
      </c>
      <c r="F279" s="7">
        <v>-0.94840141143225598</v>
      </c>
      <c r="G279" s="7">
        <v>-0.749555829427348</v>
      </c>
      <c r="H279" s="7">
        <v>1.0167394952845299</v>
      </c>
      <c r="I279" s="7">
        <v>-0.50440189889018805</v>
      </c>
      <c r="J279" s="7">
        <v>0.57292917768347895</v>
      </c>
      <c r="K279" s="7">
        <v>0.48971195801941603</v>
      </c>
      <c r="L279" s="7">
        <v>-0.91228532178251198</v>
      </c>
      <c r="M279" s="7">
        <v>1.0841459394630401E-2</v>
      </c>
    </row>
    <row r="280" spans="1:13" x14ac:dyDescent="0.25">
      <c r="A280" s="7" t="str">
        <f t="shared" si="4"/>
        <v>5:24</v>
      </c>
      <c r="B280" s="7">
        <v>277</v>
      </c>
      <c r="C280" s="7">
        <v>24</v>
      </c>
      <c r="D280" s="7">
        <v>5</v>
      </c>
      <c r="E280" s="7">
        <v>0</v>
      </c>
      <c r="F280" s="7">
        <v>0.708415324269144</v>
      </c>
      <c r="G280" s="7">
        <v>-1.2885879956189199</v>
      </c>
      <c r="H280" s="7">
        <v>-1.40959397517802</v>
      </c>
      <c r="I280" s="7">
        <v>-0.108437454459484</v>
      </c>
      <c r="J280" s="7">
        <v>0.41968561063440002</v>
      </c>
      <c r="K280" s="7">
        <v>0.116394648314095</v>
      </c>
      <c r="L280" s="7">
        <v>0.62036079069342498</v>
      </c>
      <c r="M280" s="7">
        <v>1.12232271683198E-2</v>
      </c>
    </row>
    <row r="281" spans="1:13" x14ac:dyDescent="0.25">
      <c r="A281" s="7" t="str">
        <f t="shared" si="4"/>
        <v>5:42</v>
      </c>
      <c r="B281" s="7">
        <v>278</v>
      </c>
      <c r="C281" s="7">
        <v>42</v>
      </c>
      <c r="D281" s="7">
        <v>5</v>
      </c>
      <c r="E281" s="7">
        <v>0</v>
      </c>
      <c r="F281" s="7">
        <v>-1.0344603925946301</v>
      </c>
      <c r="G281" s="7">
        <v>-0.77117523239896701</v>
      </c>
      <c r="H281" s="7">
        <v>-0.34397968307574101</v>
      </c>
      <c r="I281" s="7">
        <v>-0.52452082847437698</v>
      </c>
      <c r="J281" s="7">
        <v>-3.5526457826798001</v>
      </c>
      <c r="K281" s="7">
        <v>5.9303639798162097E-2</v>
      </c>
      <c r="L281" s="7">
        <v>-0.92061526503023505</v>
      </c>
      <c r="M281" s="7">
        <v>1.08372852225555E-2</v>
      </c>
    </row>
    <row r="282" spans="1:13" x14ac:dyDescent="0.25">
      <c r="A282" s="7" t="str">
        <f t="shared" si="4"/>
        <v>5:40</v>
      </c>
      <c r="B282" s="7">
        <v>279</v>
      </c>
      <c r="C282" s="7">
        <v>40</v>
      </c>
      <c r="D282" s="7">
        <v>5</v>
      </c>
      <c r="E282" s="7">
        <v>0</v>
      </c>
      <c r="F282" s="7">
        <v>-0.86837268071795903</v>
      </c>
      <c r="G282" s="7">
        <v>0.69650574771885598</v>
      </c>
      <c r="H282" s="7">
        <v>-0.85323993191724601</v>
      </c>
      <c r="I282" s="7">
        <v>-0.86560851286221197</v>
      </c>
      <c r="J282" s="7">
        <v>0.262367437044774</v>
      </c>
      <c r="K282" s="7">
        <v>0.68701272128084101</v>
      </c>
      <c r="L282" s="7">
        <v>-0.86260365334835798</v>
      </c>
      <c r="M282" s="7">
        <v>1.09449684317387E-2</v>
      </c>
    </row>
    <row r="283" spans="1:13" x14ac:dyDescent="0.25">
      <c r="A283" s="7" t="str">
        <f t="shared" si="4"/>
        <v>5:16</v>
      </c>
      <c r="B283" s="7">
        <v>280</v>
      </c>
      <c r="C283" s="7">
        <v>16</v>
      </c>
      <c r="D283" s="7">
        <v>5</v>
      </c>
      <c r="E283" s="7">
        <v>0</v>
      </c>
      <c r="F283" s="7">
        <v>-0.10888951263306799</v>
      </c>
      <c r="G283" s="7">
        <v>0.37995246385666298</v>
      </c>
      <c r="H283" s="7">
        <v>-0.105752950686758</v>
      </c>
      <c r="I283" s="7">
        <v>3.3891126989955399E-3</v>
      </c>
      <c r="J283" s="7">
        <v>-2.5943775202784199E-3</v>
      </c>
      <c r="K283" s="7">
        <v>-8.2945473306469203E-2</v>
      </c>
      <c r="L283" s="7">
        <v>-0.43852324571204798</v>
      </c>
      <c r="M283" s="7">
        <v>1.0414291293326799E-2</v>
      </c>
    </row>
    <row r="284" spans="1:13" x14ac:dyDescent="0.25">
      <c r="A284" s="7" t="str">
        <f t="shared" si="4"/>
        <v>5:19</v>
      </c>
      <c r="B284" s="7">
        <v>281</v>
      </c>
      <c r="C284" s="7">
        <v>19</v>
      </c>
      <c r="D284" s="7">
        <v>5</v>
      </c>
      <c r="E284" s="7">
        <v>0</v>
      </c>
      <c r="F284" s="7">
        <v>1.01748717865385</v>
      </c>
      <c r="G284" s="7">
        <v>0.40213158871412202</v>
      </c>
      <c r="H284" s="7">
        <v>0.35681956142390198</v>
      </c>
      <c r="I284" s="7">
        <v>-1.9095560602812001</v>
      </c>
      <c r="J284" s="7">
        <v>-0.16944608083101001</v>
      </c>
      <c r="K284" s="7">
        <v>1.46866665006161E-2</v>
      </c>
      <c r="L284" s="7">
        <v>1.0292533753341899</v>
      </c>
      <c r="M284" s="7">
        <v>1.0735915470572101E-2</v>
      </c>
    </row>
    <row r="285" spans="1:13" x14ac:dyDescent="0.25">
      <c r="A285" s="7" t="str">
        <f t="shared" si="4"/>
        <v>5:38</v>
      </c>
      <c r="B285" s="7">
        <v>282</v>
      </c>
      <c r="C285" s="7">
        <v>38</v>
      </c>
      <c r="D285" s="7">
        <v>5</v>
      </c>
      <c r="E285" s="7">
        <v>0</v>
      </c>
      <c r="F285" s="7">
        <v>-1.6536767352159899E-2</v>
      </c>
      <c r="G285" s="7">
        <v>0.38177095236442299</v>
      </c>
      <c r="H285" s="7">
        <v>-6.7826170316244605E-2</v>
      </c>
      <c r="I285" s="7">
        <v>-0.153455164764466</v>
      </c>
      <c r="J285" s="7">
        <v>-1.6274714635507701E-2</v>
      </c>
      <c r="K285" s="7">
        <v>0.24090043353509799</v>
      </c>
      <c r="L285" s="7">
        <v>-0.33851648974970699</v>
      </c>
      <c r="M285" s="7">
        <v>1.0410845867254E-2</v>
      </c>
    </row>
    <row r="286" spans="1:13" x14ac:dyDescent="0.25">
      <c r="A286" s="7" t="str">
        <f t="shared" si="4"/>
        <v>5:22</v>
      </c>
      <c r="B286" s="7">
        <v>283</v>
      </c>
      <c r="C286" s="7">
        <v>22</v>
      </c>
      <c r="D286" s="7">
        <v>5</v>
      </c>
      <c r="E286" s="7">
        <v>0</v>
      </c>
      <c r="F286" s="7">
        <v>1.1327361266901499</v>
      </c>
      <c r="G286" s="7">
        <v>-2.2662637032016</v>
      </c>
      <c r="H286" s="7">
        <v>-2.1949424115806702</v>
      </c>
      <c r="I286" s="7">
        <v>-8.2088194721442201E-2</v>
      </c>
      <c r="J286" s="7">
        <v>0.67485700358609202</v>
      </c>
      <c r="K286" s="7">
        <v>7.4467803743017702E-2</v>
      </c>
      <c r="L286" s="7">
        <v>1.2281481242491701</v>
      </c>
      <c r="M286" s="7">
        <v>1.13974399423162E-2</v>
      </c>
    </row>
    <row r="287" spans="1:13" x14ac:dyDescent="0.25">
      <c r="A287" s="7" t="str">
        <f t="shared" si="4"/>
        <v>5:46</v>
      </c>
      <c r="B287" s="7">
        <v>284</v>
      </c>
      <c r="C287" s="7">
        <v>46</v>
      </c>
      <c r="D287" s="7">
        <v>5</v>
      </c>
      <c r="E287" s="7">
        <v>0</v>
      </c>
      <c r="F287" s="7">
        <v>-0.22012149240065401</v>
      </c>
      <c r="G287" s="7">
        <v>0.15118171541174499</v>
      </c>
      <c r="H287" s="7">
        <v>-0.123056872868144</v>
      </c>
      <c r="I287" s="7">
        <v>-0.22766829750644901</v>
      </c>
      <c r="J287" s="7">
        <v>-0.72354892824436801</v>
      </c>
      <c r="K287" s="7">
        <v>-0.33809728767874597</v>
      </c>
      <c r="L287" s="7">
        <v>-0.55077086350239302</v>
      </c>
      <c r="M287" s="7">
        <v>1.04889013872582E-2</v>
      </c>
    </row>
    <row r="288" spans="1:13" x14ac:dyDescent="0.25">
      <c r="A288" s="7" t="str">
        <f t="shared" si="4"/>
        <v>5:25</v>
      </c>
      <c r="B288" s="7">
        <v>285</v>
      </c>
      <c r="C288" s="7">
        <v>25</v>
      </c>
      <c r="D288" s="7">
        <v>5</v>
      </c>
      <c r="E288" s="7">
        <v>0</v>
      </c>
      <c r="F288" s="7">
        <v>0.49625492067183602</v>
      </c>
      <c r="G288" s="7">
        <v>-0.79975013632815894</v>
      </c>
      <c r="H288" s="7">
        <v>-1.01691975255911</v>
      </c>
      <c r="I288" s="7">
        <v>-0.12161208447672001</v>
      </c>
      <c r="J288" s="7">
        <v>0.292099912723215</v>
      </c>
      <c r="K288" s="7">
        <v>0.321951764479392</v>
      </c>
      <c r="L288" s="7">
        <v>0.32065667321212699</v>
      </c>
      <c r="M288" s="7">
        <v>1.1020718253083201E-2</v>
      </c>
    </row>
    <row r="289" spans="1:13" x14ac:dyDescent="0.25">
      <c r="A289" s="7" t="str">
        <f t="shared" si="4"/>
        <v>5:39</v>
      </c>
      <c r="B289" s="7">
        <v>286</v>
      </c>
      <c r="C289" s="7">
        <v>39</v>
      </c>
      <c r="D289" s="7">
        <v>5</v>
      </c>
      <c r="E289" s="7">
        <v>0</v>
      </c>
      <c r="F289" s="7">
        <v>-0.44245472403505898</v>
      </c>
      <c r="G289" s="7">
        <v>0.53913835004163901</v>
      </c>
      <c r="H289" s="7">
        <v>-0.46053305111674497</v>
      </c>
      <c r="I289" s="7">
        <v>-0.50953183881333897</v>
      </c>
      <c r="J289" s="7">
        <v>0.123046361204633</v>
      </c>
      <c r="K289" s="7">
        <v>-0.43741723008288802</v>
      </c>
      <c r="L289" s="7">
        <v>-0.71322998745010502</v>
      </c>
      <c r="M289" s="7">
        <v>1.048800357612E-2</v>
      </c>
    </row>
    <row r="290" spans="1:13" x14ac:dyDescent="0.25">
      <c r="A290" s="7" t="str">
        <f t="shared" si="4"/>
        <v>5:43</v>
      </c>
      <c r="B290" s="7">
        <v>287</v>
      </c>
      <c r="C290" s="7">
        <v>43</v>
      </c>
      <c r="D290" s="7">
        <v>5</v>
      </c>
      <c r="E290" s="7">
        <v>0</v>
      </c>
      <c r="F290" s="7">
        <v>-0.83087566754613895</v>
      </c>
      <c r="G290" s="7">
        <v>-0.54058599544628905</v>
      </c>
      <c r="H290" s="7">
        <v>-0.28874898052384201</v>
      </c>
      <c r="I290" s="7">
        <v>-0.45030769573239499</v>
      </c>
      <c r="J290" s="7">
        <v>-2.84537156907095</v>
      </c>
      <c r="K290" s="7">
        <v>0.24401463730703701</v>
      </c>
      <c r="L290" s="7">
        <v>-0.88955897471107104</v>
      </c>
      <c r="M290" s="7">
        <v>1.07534312017569E-2</v>
      </c>
    </row>
    <row r="291" spans="1:13" x14ac:dyDescent="0.25">
      <c r="A291" s="7" t="str">
        <f t="shared" si="4"/>
        <v>5:20</v>
      </c>
      <c r="B291" s="7">
        <v>288</v>
      </c>
      <c r="C291" s="7">
        <v>20</v>
      </c>
      <c r="D291" s="7">
        <v>5</v>
      </c>
      <c r="E291" s="7">
        <v>0</v>
      </c>
      <c r="F291" s="7">
        <v>1.3896068384583999</v>
      </c>
      <c r="G291" s="7">
        <v>0.40945887847478901</v>
      </c>
      <c r="H291" s="7">
        <v>0.50963906414717697</v>
      </c>
      <c r="I291" s="7">
        <v>-2.5415333663641602</v>
      </c>
      <c r="J291" s="7">
        <v>-0.224568669529877</v>
      </c>
      <c r="K291" s="7">
        <v>0.55193132189366001</v>
      </c>
      <c r="L291" s="7">
        <v>1.5475331671865999</v>
      </c>
      <c r="M291" s="7">
        <v>1.16934891129879E-2</v>
      </c>
    </row>
    <row r="292" spans="1:13" x14ac:dyDescent="0.25">
      <c r="A292" s="7" t="str">
        <f t="shared" si="4"/>
        <v>5:48</v>
      </c>
      <c r="B292" s="7">
        <v>289</v>
      </c>
      <c r="C292" s="7">
        <v>48</v>
      </c>
      <c r="D292" s="7">
        <v>5</v>
      </c>
      <c r="E292" s="7">
        <v>0</v>
      </c>
      <c r="F292" s="7">
        <v>0.18704795769633301</v>
      </c>
      <c r="G292" s="7">
        <v>0.61236018931710001</v>
      </c>
      <c r="H292" s="7">
        <v>-1.25954677643453E-2</v>
      </c>
      <c r="I292" s="7">
        <v>-7.9242032022485295E-2</v>
      </c>
      <c r="J292" s="7">
        <v>0.690999498973349</v>
      </c>
      <c r="K292" s="7">
        <v>0.16204316399254901</v>
      </c>
      <c r="L292" s="7">
        <v>-9.1906036930168897E-2</v>
      </c>
      <c r="M292" s="7">
        <v>1.0467892976849E-2</v>
      </c>
    </row>
    <row r="293" spans="1:13" x14ac:dyDescent="0.25">
      <c r="A293" s="7" t="str">
        <f t="shared" si="4"/>
        <v>5:1</v>
      </c>
      <c r="B293" s="7">
        <v>290</v>
      </c>
      <c r="C293" s="7">
        <v>1</v>
      </c>
      <c r="D293" s="7">
        <v>5</v>
      </c>
      <c r="E293" s="7">
        <v>0</v>
      </c>
      <c r="F293" s="7">
        <v>-1.5995654963356001</v>
      </c>
      <c r="G293" s="7">
        <v>-1.5400991484297699</v>
      </c>
      <c r="H293" s="7">
        <v>1.77460729684244</v>
      </c>
      <c r="I293" s="7">
        <v>-0.74963484170924499</v>
      </c>
      <c r="J293" s="7">
        <v>0.98465036036889797</v>
      </c>
      <c r="K293" s="7">
        <v>0.15927922386253801</v>
      </c>
      <c r="L293" s="7">
        <v>-0.97165535486621402</v>
      </c>
      <c r="M293" s="7">
        <v>1.18967310624224E-2</v>
      </c>
    </row>
    <row r="294" spans="1:13" x14ac:dyDescent="0.25">
      <c r="A294" s="7" t="str">
        <f t="shared" si="4"/>
        <v>5:49</v>
      </c>
      <c r="B294" s="7">
        <v>291</v>
      </c>
      <c r="C294" s="7">
        <v>49</v>
      </c>
      <c r="D294" s="7">
        <v>5</v>
      </c>
      <c r="E294" s="7">
        <v>0</v>
      </c>
      <c r="F294" s="7">
        <v>0.39063268274482799</v>
      </c>
      <c r="G294" s="7">
        <v>0.84294942626977898</v>
      </c>
      <c r="H294" s="7">
        <v>4.2635234787554099E-2</v>
      </c>
      <c r="I294" s="7">
        <v>-5.0288992805032498E-3</v>
      </c>
      <c r="J294" s="7">
        <v>1.39827371258221</v>
      </c>
      <c r="K294" s="7">
        <v>-0.28086484898467201</v>
      </c>
      <c r="L294" s="7">
        <v>0.173393517097849</v>
      </c>
      <c r="M294" s="7">
        <v>1.0600453907308099E-2</v>
      </c>
    </row>
    <row r="295" spans="1:13" x14ac:dyDescent="0.25">
      <c r="A295" s="7" t="str">
        <f t="shared" si="4"/>
        <v>5:3</v>
      </c>
      <c r="B295" s="7">
        <v>292</v>
      </c>
      <c r="C295" s="7">
        <v>3</v>
      </c>
      <c r="D295" s="7">
        <v>5</v>
      </c>
      <c r="E295" s="7">
        <v>0</v>
      </c>
      <c r="F295" s="7">
        <v>-1.27398345022113</v>
      </c>
      <c r="G295" s="7">
        <v>-1.1448274844817501</v>
      </c>
      <c r="H295" s="7">
        <v>1.39567339180048</v>
      </c>
      <c r="I295" s="7">
        <v>-0.62701836892028195</v>
      </c>
      <c r="J295" s="7">
        <v>0.77878976671025701</v>
      </c>
      <c r="K295" s="7">
        <v>-0.19234448005886001</v>
      </c>
      <c r="L295" s="7">
        <v>-0.94289464067775697</v>
      </c>
      <c r="M295" s="7">
        <v>1.10887957732515E-2</v>
      </c>
    </row>
    <row r="296" spans="1:13" x14ac:dyDescent="0.25">
      <c r="A296" s="7" t="str">
        <f t="shared" si="4"/>
        <v>5:14</v>
      </c>
      <c r="B296" s="7">
        <v>293</v>
      </c>
      <c r="C296" s="7">
        <v>14</v>
      </c>
      <c r="D296" s="7">
        <v>5</v>
      </c>
      <c r="E296" s="7">
        <v>0</v>
      </c>
      <c r="F296" s="7">
        <v>-0.868255954249052</v>
      </c>
      <c r="G296" s="7">
        <v>0.36500002099145901</v>
      </c>
      <c r="H296" s="7">
        <v>-0.417604256939829</v>
      </c>
      <c r="I296" s="7">
        <v>1.2930343799077599</v>
      </c>
      <c r="J296" s="7">
        <v>0.109891600927904</v>
      </c>
      <c r="K296" s="7">
        <v>0.73143982669648799</v>
      </c>
      <c r="L296" s="7">
        <v>-0.87155849658537199</v>
      </c>
      <c r="M296" s="7">
        <v>1.07094163311563E-2</v>
      </c>
    </row>
    <row r="297" spans="1:13" x14ac:dyDescent="0.25">
      <c r="A297" s="7" t="str">
        <f t="shared" si="4"/>
        <v>5:12</v>
      </c>
      <c r="B297" s="7">
        <v>294</v>
      </c>
      <c r="C297" s="7">
        <v>12</v>
      </c>
      <c r="D297" s="7">
        <v>5</v>
      </c>
      <c r="E297" s="7">
        <v>0</v>
      </c>
      <c r="F297" s="7">
        <v>-1.63449778908295</v>
      </c>
      <c r="G297" s="7">
        <v>0.34991219694711301</v>
      </c>
      <c r="H297" s="7">
        <v>-0.73227910165668697</v>
      </c>
      <c r="I297" s="7">
        <v>2.5943562472897099</v>
      </c>
      <c r="J297" s="7">
        <v>0.22339604067612501</v>
      </c>
      <c r="K297" s="7">
        <v>0.23705657214458201</v>
      </c>
      <c r="L297" s="7">
        <v>-0.93689515889229802</v>
      </c>
      <c r="M297" s="7">
        <v>1.25793877798159E-2</v>
      </c>
    </row>
    <row r="298" spans="1:13" x14ac:dyDescent="0.25">
      <c r="A298" s="7" t="str">
        <f t="shared" si="4"/>
        <v>5:30</v>
      </c>
      <c r="B298" s="7">
        <v>295</v>
      </c>
      <c r="C298" s="7">
        <v>30</v>
      </c>
      <c r="D298" s="7">
        <v>5</v>
      </c>
      <c r="E298" s="7">
        <v>0</v>
      </c>
      <c r="F298" s="7">
        <v>-0.35238668417017799</v>
      </c>
      <c r="G298" s="7">
        <v>1.1556012788372001</v>
      </c>
      <c r="H298" s="7">
        <v>0.55377712024619297</v>
      </c>
      <c r="I298" s="7">
        <v>-0.17431060395280401</v>
      </c>
      <c r="J298" s="7">
        <v>-0.218242873180168</v>
      </c>
      <c r="K298" s="7">
        <v>2.48040775753006E-2</v>
      </c>
      <c r="L298" s="7">
        <v>-0.63980254988823004</v>
      </c>
      <c r="M298" s="7">
        <v>1.08667431840933E-2</v>
      </c>
    </row>
    <row r="299" spans="1:13" x14ac:dyDescent="0.25">
      <c r="A299" s="7" t="str">
        <f t="shared" si="4"/>
        <v>5:6</v>
      </c>
      <c r="B299" s="7">
        <v>296</v>
      </c>
      <c r="C299" s="7">
        <v>6</v>
      </c>
      <c r="D299" s="7">
        <v>5</v>
      </c>
      <c r="E299" s="7">
        <v>0</v>
      </c>
      <c r="F299" s="7">
        <v>-0.297237326528905</v>
      </c>
      <c r="G299" s="7">
        <v>4.0987489575075101E-2</v>
      </c>
      <c r="H299" s="7">
        <v>0.25887169372662699</v>
      </c>
      <c r="I299" s="7">
        <v>-0.259168956071132</v>
      </c>
      <c r="J299" s="7">
        <v>0.16120799499805899</v>
      </c>
      <c r="K299" s="7">
        <v>-0.85819795033979795</v>
      </c>
      <c r="L299" s="7">
        <v>-0.61962439801649705</v>
      </c>
      <c r="M299" s="7">
        <v>1.0555699380362099E-2</v>
      </c>
    </row>
    <row r="300" spans="1:13" x14ac:dyDescent="0.25">
      <c r="A300" s="7" t="str">
        <f t="shared" si="4"/>
        <v>5:41</v>
      </c>
      <c r="B300" s="7">
        <v>297</v>
      </c>
      <c r="C300" s="7">
        <v>41</v>
      </c>
      <c r="D300" s="7">
        <v>5</v>
      </c>
      <c r="E300" s="7">
        <v>0</v>
      </c>
      <c r="F300" s="7">
        <v>-1.29429063740085</v>
      </c>
      <c r="G300" s="7">
        <v>0.85387314539607195</v>
      </c>
      <c r="H300" s="7">
        <v>-1.24594681271774</v>
      </c>
      <c r="I300" s="7">
        <v>-1.2216851869110801</v>
      </c>
      <c r="J300" s="7">
        <v>0.40168851288491397</v>
      </c>
      <c r="K300" s="7">
        <v>-0.54593102073062905</v>
      </c>
      <c r="L300" s="7">
        <v>-0.89435190360294503</v>
      </c>
      <c r="M300" s="7">
        <v>1.1639638402093099E-2</v>
      </c>
    </row>
    <row r="301" spans="1:13" x14ac:dyDescent="0.25">
      <c r="A301" s="7" t="str">
        <f t="shared" si="4"/>
        <v>5:35</v>
      </c>
      <c r="B301" s="7">
        <v>298</v>
      </c>
      <c r="C301" s="7">
        <v>35</v>
      </c>
      <c r="D301" s="7">
        <v>5</v>
      </c>
      <c r="E301" s="7">
        <v>0</v>
      </c>
      <c r="F301" s="7">
        <v>1.26121710269653</v>
      </c>
      <c r="G301" s="7">
        <v>-9.0331240667225199E-2</v>
      </c>
      <c r="H301" s="7">
        <v>1.1102944720852499</v>
      </c>
      <c r="I301" s="7">
        <v>0.91477485738215003</v>
      </c>
      <c r="J301" s="7">
        <v>-0.43423794215592998</v>
      </c>
      <c r="K301" s="7">
        <v>-0.25884865028465598</v>
      </c>
      <c r="L301" s="7">
        <v>1.3751240552164099</v>
      </c>
      <c r="M301" s="7">
        <v>1.0952973029751E-2</v>
      </c>
    </row>
    <row r="302" spans="1:13" x14ac:dyDescent="0.25">
      <c r="A302" s="7" t="str">
        <f t="shared" si="4"/>
        <v>5:47</v>
      </c>
      <c r="B302" s="7">
        <v>299</v>
      </c>
      <c r="C302" s="7">
        <v>47</v>
      </c>
      <c r="D302" s="7">
        <v>5</v>
      </c>
      <c r="E302" s="7">
        <v>0</v>
      </c>
      <c r="F302" s="7">
        <v>-1.6536767352159899E-2</v>
      </c>
      <c r="G302" s="7">
        <v>0.38177095236442299</v>
      </c>
      <c r="H302" s="7">
        <v>-6.7826170316244605E-2</v>
      </c>
      <c r="I302" s="7">
        <v>-0.153455164764466</v>
      </c>
      <c r="J302" s="7">
        <v>-1.6274714635507701E-2</v>
      </c>
      <c r="K302" s="7">
        <v>0.24090043353509799</v>
      </c>
      <c r="L302" s="7">
        <v>-0.33851648974970699</v>
      </c>
      <c r="M302" s="7">
        <v>1.0410845867254E-2</v>
      </c>
    </row>
    <row r="303" spans="1:13" x14ac:dyDescent="0.25">
      <c r="A303" s="7" t="str">
        <f t="shared" si="4"/>
        <v>5:10</v>
      </c>
      <c r="B303" s="7">
        <v>300</v>
      </c>
      <c r="C303" s="7">
        <v>10</v>
      </c>
      <c r="D303" s="7">
        <v>5</v>
      </c>
      <c r="E303" s="7">
        <v>0</v>
      </c>
      <c r="F303" s="7">
        <v>1.0050908432777901</v>
      </c>
      <c r="G303" s="7">
        <v>1.62207412757992</v>
      </c>
      <c r="H303" s="7">
        <v>-1.25686390938918</v>
      </c>
      <c r="I303" s="7">
        <v>0.231296929566981</v>
      </c>
      <c r="J303" s="7">
        <v>-0.66223437037278099</v>
      </c>
      <c r="K303" s="7">
        <v>0.39476094969689202</v>
      </c>
      <c r="L303" s="7">
        <v>0.99521538051409597</v>
      </c>
      <c r="M303" s="7">
        <v>1.1394658541311E-2</v>
      </c>
    </row>
    <row r="304" spans="1:13" x14ac:dyDescent="0.25">
      <c r="A304" s="7" t="str">
        <f t="shared" si="4"/>
        <v>5:13</v>
      </c>
      <c r="B304" s="7">
        <v>301</v>
      </c>
      <c r="C304" s="7">
        <v>13</v>
      </c>
      <c r="D304" s="7">
        <v>5</v>
      </c>
      <c r="E304" s="7">
        <v>0</v>
      </c>
      <c r="F304" s="7">
        <v>-1.25051273403578</v>
      </c>
      <c r="G304" s="7">
        <v>0.357473124428273</v>
      </c>
      <c r="H304" s="7">
        <v>-0.57458680129206896</v>
      </c>
      <c r="I304" s="7">
        <v>1.94222773359525</v>
      </c>
      <c r="J304" s="7">
        <v>0.16651581492563899</v>
      </c>
      <c r="K304" s="7">
        <v>-0.42904265729813401</v>
      </c>
      <c r="L304" s="7">
        <v>-0.90391516883651202</v>
      </c>
      <c r="M304" s="7">
        <v>1.1060306043663501E-2</v>
      </c>
    </row>
    <row r="305" spans="1:13" x14ac:dyDescent="0.25">
      <c r="A305" s="7" t="str">
        <f t="shared" si="4"/>
        <v>5:45</v>
      </c>
      <c r="B305" s="7">
        <v>302</v>
      </c>
      <c r="C305" s="7">
        <v>45</v>
      </c>
      <c r="D305" s="7">
        <v>5</v>
      </c>
      <c r="E305" s="7">
        <v>0</v>
      </c>
      <c r="F305" s="7">
        <v>-0.42370621744914899</v>
      </c>
      <c r="G305" s="7">
        <v>-7.9407521540933099E-2</v>
      </c>
      <c r="H305" s="7">
        <v>-0.178287575420043</v>
      </c>
      <c r="I305" s="7">
        <v>-0.301881430248431</v>
      </c>
      <c r="J305" s="7">
        <v>-1.43082314185322</v>
      </c>
      <c r="K305" s="7">
        <v>-0.79640245148099997</v>
      </c>
      <c r="L305" s="7">
        <v>-0.71511808698157597</v>
      </c>
      <c r="M305" s="7">
        <v>1.0630393224855299E-2</v>
      </c>
    </row>
    <row r="306" spans="1:13" x14ac:dyDescent="0.25">
      <c r="A306" s="7" t="str">
        <f t="shared" si="4"/>
        <v>5:36</v>
      </c>
      <c r="B306" s="7">
        <v>303</v>
      </c>
      <c r="C306" s="7">
        <v>36</v>
      </c>
      <c r="D306" s="7">
        <v>5</v>
      </c>
      <c r="E306" s="7">
        <v>0</v>
      </c>
      <c r="F306" s="7">
        <v>0.83529914601363797</v>
      </c>
      <c r="G306" s="7">
        <v>6.7036157009990993E-2</v>
      </c>
      <c r="H306" s="7">
        <v>0.71758759128475702</v>
      </c>
      <c r="I306" s="7">
        <v>0.55869818333327803</v>
      </c>
      <c r="J306" s="7">
        <v>-0.29491686631578901</v>
      </c>
      <c r="K306" s="7">
        <v>-0.69540464265248902</v>
      </c>
      <c r="L306" s="7">
        <v>0.78284203228164895</v>
      </c>
      <c r="M306" s="7">
        <v>1.0534150244589801E-2</v>
      </c>
    </row>
    <row r="307" spans="1:13" x14ac:dyDescent="0.25">
      <c r="A307" s="7" t="str">
        <f t="shared" si="4"/>
        <v>5:29</v>
      </c>
      <c r="B307" s="7">
        <v>304</v>
      </c>
      <c r="C307" s="7">
        <v>29</v>
      </c>
      <c r="D307" s="7">
        <v>5</v>
      </c>
      <c r="E307" s="7">
        <v>0</v>
      </c>
      <c r="F307" s="7">
        <v>-0.14022628057287001</v>
      </c>
      <c r="G307" s="7">
        <v>0.66676341954643903</v>
      </c>
      <c r="H307" s="7">
        <v>0.161102897627281</v>
      </c>
      <c r="I307" s="7">
        <v>-0.161135973935568</v>
      </c>
      <c r="J307" s="7">
        <v>-9.0657175268983203E-2</v>
      </c>
      <c r="K307" s="7">
        <v>-3.5876152969791401E-2</v>
      </c>
      <c r="L307" s="7">
        <v>-0.46608357640202702</v>
      </c>
      <c r="M307" s="7">
        <v>1.04590654510213E-2</v>
      </c>
    </row>
    <row r="308" spans="1:13" x14ac:dyDescent="0.25">
      <c r="A308" s="7" t="str">
        <f t="shared" si="4"/>
        <v>5:18</v>
      </c>
      <c r="B308" s="7">
        <v>305</v>
      </c>
      <c r="C308" s="7">
        <v>18</v>
      </c>
      <c r="D308" s="7">
        <v>5</v>
      </c>
      <c r="E308" s="7">
        <v>0</v>
      </c>
      <c r="F308" s="7">
        <v>0.64370208996196798</v>
      </c>
      <c r="G308" s="7">
        <v>0.39477150552340701</v>
      </c>
      <c r="H308" s="7">
        <v>0.20331611199779101</v>
      </c>
      <c r="I308" s="7">
        <v>-1.2747503272824301</v>
      </c>
      <c r="J308" s="7">
        <v>-0.114076789897674</v>
      </c>
      <c r="K308" s="7">
        <v>-0.42510512516907101</v>
      </c>
      <c r="L308" s="7">
        <v>0.51706166340576898</v>
      </c>
      <c r="M308" s="7">
        <v>1.04742236140478E-2</v>
      </c>
    </row>
    <row r="309" spans="1:13" x14ac:dyDescent="0.25">
      <c r="A309" s="7" t="str">
        <f t="shared" si="4"/>
        <v>5:31</v>
      </c>
      <c r="B309" s="7">
        <v>306</v>
      </c>
      <c r="C309" s="7">
        <v>31</v>
      </c>
      <c r="D309" s="7">
        <v>5</v>
      </c>
      <c r="E309" s="7">
        <v>0</v>
      </c>
      <c r="F309" s="7">
        <v>-0.56454708299387701</v>
      </c>
      <c r="G309" s="7">
        <v>1.6444391271291201</v>
      </c>
      <c r="H309" s="7">
        <v>0.94645133402993398</v>
      </c>
      <c r="I309" s="7">
        <v>-0.18748523367361</v>
      </c>
      <c r="J309" s="7">
        <v>-0.34582856822067498</v>
      </c>
      <c r="K309" s="7">
        <v>0.67773657238877205</v>
      </c>
      <c r="L309" s="7">
        <v>-0.75130081582835795</v>
      </c>
      <c r="M309" s="7">
        <v>1.1729994421816201E-2</v>
      </c>
    </row>
    <row r="310" spans="1:13" x14ac:dyDescent="0.25">
      <c r="A310" s="7" t="str">
        <f t="shared" si="4"/>
        <v>5:5</v>
      </c>
      <c r="B310" s="7">
        <v>307</v>
      </c>
      <c r="C310" s="7">
        <v>5</v>
      </c>
      <c r="D310" s="7">
        <v>5</v>
      </c>
      <c r="E310" s="7">
        <v>0</v>
      </c>
      <c r="F310" s="7">
        <v>-0.62281936531778204</v>
      </c>
      <c r="G310" s="7">
        <v>-0.35428416547933</v>
      </c>
      <c r="H310" s="7">
        <v>0.63780559024257499</v>
      </c>
      <c r="I310" s="7">
        <v>-0.38178542610122501</v>
      </c>
      <c r="J310" s="7">
        <v>0.367068584024837</v>
      </c>
      <c r="K310" s="7">
        <v>-0.26224029746641803</v>
      </c>
      <c r="L310" s="7">
        <v>-0.82547878535666497</v>
      </c>
      <c r="M310" s="7">
        <v>1.07554054764135E-2</v>
      </c>
    </row>
    <row r="311" spans="1:13" x14ac:dyDescent="0.25">
      <c r="A311" s="7" t="str">
        <f t="shared" si="4"/>
        <v>5:33</v>
      </c>
      <c r="B311" s="7">
        <v>308</v>
      </c>
      <c r="C311" s="7">
        <v>33</v>
      </c>
      <c r="D311" s="7">
        <v>5</v>
      </c>
      <c r="E311" s="7">
        <v>0</v>
      </c>
      <c r="F311" s="7">
        <v>2.11305301606233</v>
      </c>
      <c r="G311" s="7">
        <v>-0.40506603602165703</v>
      </c>
      <c r="H311" s="7">
        <v>1.8957082336862601</v>
      </c>
      <c r="I311" s="7">
        <v>1.6269282054798899</v>
      </c>
      <c r="J311" s="7">
        <v>-0.71288009383621198</v>
      </c>
      <c r="K311" s="7">
        <v>-0.19842857994604701</v>
      </c>
      <c r="L311" s="7">
        <v>2.5924090262295598</v>
      </c>
      <c r="M311" s="7">
        <v>1.36812766914493E-2</v>
      </c>
    </row>
    <row r="312" spans="1:13" x14ac:dyDescent="0.25">
      <c r="A312" s="7" t="str">
        <f t="shared" si="4"/>
        <v>5:28</v>
      </c>
      <c r="B312" s="7">
        <v>309</v>
      </c>
      <c r="C312" s="7">
        <v>28</v>
      </c>
      <c r="D312" s="7">
        <v>5</v>
      </c>
      <c r="E312" s="7">
        <v>0</v>
      </c>
      <c r="F312" s="7">
        <v>-1.6537516808775899E-2</v>
      </c>
      <c r="G312" s="7">
        <v>0.38177267918413899</v>
      </c>
      <c r="H312" s="7">
        <v>-6.7824783194571095E-2</v>
      </c>
      <c r="I312" s="7">
        <v>-0.15345521130384601</v>
      </c>
      <c r="J312" s="7">
        <v>-1.6275165331979698E-2</v>
      </c>
      <c r="K312" s="7">
        <v>0.241497915333896</v>
      </c>
      <c r="L312" s="7">
        <v>-0.33851731411560498</v>
      </c>
      <c r="M312" s="7">
        <v>1.0410845778379399E-2</v>
      </c>
    </row>
    <row r="313" spans="1:13" x14ac:dyDescent="0.25">
      <c r="A313" s="7" t="str">
        <f t="shared" si="4"/>
        <v>5:15</v>
      </c>
      <c r="B313" s="7">
        <v>310</v>
      </c>
      <c r="C313" s="7">
        <v>15</v>
      </c>
      <c r="D313" s="7">
        <v>5</v>
      </c>
      <c r="E313" s="7">
        <v>0</v>
      </c>
      <c r="F313" s="7">
        <v>-0.48772116508545799</v>
      </c>
      <c r="G313" s="7">
        <v>0.37249301038546201</v>
      </c>
      <c r="H313" s="7">
        <v>-0.26132888766901302</v>
      </c>
      <c r="I313" s="7">
        <v>0.64676551291812401</v>
      </c>
      <c r="J313" s="7">
        <v>5.3522467731093502E-2</v>
      </c>
      <c r="K313" s="7">
        <v>-0.38116639671629798</v>
      </c>
      <c r="L313" s="7">
        <v>-0.74354855487945304</v>
      </c>
      <c r="M313" s="7">
        <v>1.04806527832557E-2</v>
      </c>
    </row>
    <row r="314" spans="1:13" x14ac:dyDescent="0.25">
      <c r="A314" s="7" t="str">
        <f t="shared" si="4"/>
        <v>5:21</v>
      </c>
      <c r="B314" s="7">
        <v>311</v>
      </c>
      <c r="C314" s="7">
        <v>21</v>
      </c>
      <c r="D314" s="7">
        <v>5</v>
      </c>
      <c r="E314" s="7">
        <v>0</v>
      </c>
      <c r="F314" s="7">
        <v>1.3448965255138501</v>
      </c>
      <c r="G314" s="7">
        <v>-2.75510155149352</v>
      </c>
      <c r="H314" s="7">
        <v>-2.5876166253644199</v>
      </c>
      <c r="I314" s="7">
        <v>-6.8913565000635696E-2</v>
      </c>
      <c r="J314" s="7">
        <v>0.802442698626599</v>
      </c>
      <c r="K314" s="7">
        <v>9.6212634825937907E-2</v>
      </c>
      <c r="L314" s="7">
        <v>1.53380598549318</v>
      </c>
      <c r="M314" s="7">
        <v>1.2777607747602299E-2</v>
      </c>
    </row>
    <row r="315" spans="1:13" x14ac:dyDescent="0.25">
      <c r="A315" s="7" t="str">
        <f t="shared" si="4"/>
        <v>6:32</v>
      </c>
      <c r="B315" s="7">
        <v>312</v>
      </c>
      <c r="C315" s="7">
        <v>32</v>
      </c>
      <c r="D315" s="7">
        <v>6</v>
      </c>
      <c r="E315" s="7">
        <v>0</v>
      </c>
      <c r="F315" s="7">
        <v>2.6308474272159801</v>
      </c>
      <c r="G315" s="7">
        <v>4.14107399447559E-2</v>
      </c>
      <c r="H315" s="7">
        <v>1.9895704271419501</v>
      </c>
      <c r="I315" s="7">
        <v>-1.3878114203982399</v>
      </c>
      <c r="J315" s="7">
        <v>1.9622996285001799</v>
      </c>
      <c r="K315" s="7">
        <v>-9.5641461411810694E-3</v>
      </c>
      <c r="L315" s="7">
        <v>-1.27111038496225</v>
      </c>
      <c r="M315" s="7">
        <v>1.41362146025708E-2</v>
      </c>
    </row>
    <row r="316" spans="1:13" x14ac:dyDescent="0.25">
      <c r="A316" s="7" t="str">
        <f t="shared" si="4"/>
        <v>6:23</v>
      </c>
      <c r="B316" s="7">
        <v>313</v>
      </c>
      <c r="C316" s="7">
        <v>23</v>
      </c>
      <c r="D316" s="7">
        <v>6</v>
      </c>
      <c r="E316" s="7">
        <v>0</v>
      </c>
      <c r="F316" s="7">
        <v>1.10139334324426</v>
      </c>
      <c r="G316" s="7">
        <v>1.0439673243829899</v>
      </c>
      <c r="H316" s="7">
        <v>0.40996498139089599</v>
      </c>
      <c r="I316" s="7">
        <v>0.72429721622917198</v>
      </c>
      <c r="J316" s="7">
        <v>-2.1372508020725101</v>
      </c>
      <c r="K316" s="7">
        <v>6.3916494626124296E-2</v>
      </c>
      <c r="L316" s="7">
        <v>-0.94316149769203395</v>
      </c>
      <c r="M316" s="7">
        <v>1.23688402689663E-2</v>
      </c>
    </row>
    <row r="317" spans="1:13" x14ac:dyDescent="0.25">
      <c r="A317" s="7" t="str">
        <f t="shared" si="4"/>
        <v>6:44</v>
      </c>
      <c r="B317" s="7">
        <v>314</v>
      </c>
      <c r="C317" s="7">
        <v>44</v>
      </c>
      <c r="D317" s="7">
        <v>6</v>
      </c>
      <c r="E317" s="7">
        <v>0</v>
      </c>
      <c r="F317" s="7">
        <v>-0.62786755194738197</v>
      </c>
      <c r="G317" s="7">
        <v>-2.4268447160583798E-2</v>
      </c>
      <c r="H317" s="7">
        <v>-0.30790761617944101</v>
      </c>
      <c r="I317" s="7">
        <v>-2.05278920264041</v>
      </c>
      <c r="J317" s="7">
        <v>-0.74395758871974704</v>
      </c>
      <c r="K317" s="7">
        <v>0.53568563260670299</v>
      </c>
      <c r="L317" s="7">
        <v>0.48531266051699601</v>
      </c>
      <c r="M317" s="7">
        <v>1.11694185463592E-2</v>
      </c>
    </row>
    <row r="318" spans="1:13" x14ac:dyDescent="0.25">
      <c r="A318" s="7" t="str">
        <f t="shared" si="4"/>
        <v>6:26</v>
      </c>
      <c r="B318" s="7">
        <v>315</v>
      </c>
      <c r="C318" s="7">
        <v>26</v>
      </c>
      <c r="D318" s="7">
        <v>6</v>
      </c>
      <c r="E318" s="7">
        <v>0</v>
      </c>
      <c r="F318" s="7">
        <v>0.317618040952034</v>
      </c>
      <c r="G318" s="7">
        <v>0.15735306735356899</v>
      </c>
      <c r="H318" s="7">
        <v>-8.0418258279337795E-2</v>
      </c>
      <c r="I318" s="7">
        <v>0.26117592938169898</v>
      </c>
      <c r="J318" s="7">
        <v>-0.64184878041799298</v>
      </c>
      <c r="K318" s="7">
        <v>-0.73515933503769804</v>
      </c>
      <c r="L318" s="7">
        <v>-0.69011258491521199</v>
      </c>
      <c r="M318" s="7">
        <v>1.1729432609093199E-2</v>
      </c>
    </row>
    <row r="319" spans="1:13" x14ac:dyDescent="0.25">
      <c r="A319" s="7" t="str">
        <f t="shared" si="4"/>
        <v>6:9</v>
      </c>
      <c r="B319" s="7">
        <v>316</v>
      </c>
      <c r="C319" s="7">
        <v>9</v>
      </c>
      <c r="D319" s="7">
        <v>6</v>
      </c>
      <c r="E319" s="7">
        <v>0</v>
      </c>
      <c r="F319" s="7">
        <v>0.63309212914245205</v>
      </c>
      <c r="G319" s="7">
        <v>-1.39598296535644</v>
      </c>
      <c r="H319" s="7">
        <v>-0.65971310183491105</v>
      </c>
      <c r="I319" s="7">
        <v>-9.3791255626636302E-2</v>
      </c>
      <c r="J319" s="7">
        <v>-0.40501091361756603</v>
      </c>
      <c r="K319" s="7">
        <v>-5.5814397172121798E-2</v>
      </c>
      <c r="L319" s="7">
        <v>-0.58123439303606905</v>
      </c>
      <c r="M319" s="7">
        <v>1.31823261248818E-2</v>
      </c>
    </row>
    <row r="320" spans="1:13" x14ac:dyDescent="0.25">
      <c r="A320" s="7" t="str">
        <f t="shared" si="4"/>
        <v>6:0</v>
      </c>
      <c r="B320" s="7">
        <v>317</v>
      </c>
      <c r="C320" s="7">
        <v>0</v>
      </c>
      <c r="D320" s="7">
        <v>6</v>
      </c>
      <c r="E320" s="7">
        <v>0</v>
      </c>
      <c r="F320" s="7">
        <v>-1.9327653040283299</v>
      </c>
      <c r="G320" s="7">
        <v>2.8496228868520799</v>
      </c>
      <c r="H320" s="7">
        <v>0.64129675671753095</v>
      </c>
      <c r="I320" s="7">
        <v>0.41595287822149202</v>
      </c>
      <c r="J320" s="7">
        <v>1.3518583051208499</v>
      </c>
      <c r="K320" s="7">
        <v>0.119410115404813</v>
      </c>
      <c r="L320" s="7">
        <v>2.8206577069379701</v>
      </c>
      <c r="M320" s="7">
        <v>1.41094564510007E-2</v>
      </c>
    </row>
    <row r="321" spans="1:13" x14ac:dyDescent="0.25">
      <c r="A321" s="7" t="str">
        <f t="shared" si="4"/>
        <v>6:7</v>
      </c>
      <c r="B321" s="7">
        <v>318</v>
      </c>
      <c r="C321" s="7">
        <v>7</v>
      </c>
      <c r="D321" s="7">
        <v>6</v>
      </c>
      <c r="E321" s="7">
        <v>0</v>
      </c>
      <c r="F321" s="7">
        <v>-8.3722291502442703E-3</v>
      </c>
      <c r="G321" s="7">
        <v>-0.334581502304309</v>
      </c>
      <c r="H321" s="7">
        <v>-0.33446063719680102</v>
      </c>
      <c r="I321" s="7">
        <v>3.3644777835395698E-2</v>
      </c>
      <c r="J321" s="7">
        <v>3.4206391067038301E-2</v>
      </c>
      <c r="K321" s="7">
        <v>0.21283327056847101</v>
      </c>
      <c r="L321" s="7">
        <v>-0.45465412967575902</v>
      </c>
      <c r="M321" s="7">
        <v>1.06108687956511E-2</v>
      </c>
    </row>
    <row r="322" spans="1:13" x14ac:dyDescent="0.25">
      <c r="A322" s="7" t="str">
        <f t="shared" si="4"/>
        <v>6:11</v>
      </c>
      <c r="B322" s="7">
        <v>319</v>
      </c>
      <c r="C322" s="7">
        <v>11</v>
      </c>
      <c r="D322" s="7">
        <v>6</v>
      </c>
      <c r="E322" s="7">
        <v>0</v>
      </c>
      <c r="F322" s="7">
        <v>-1.7302105091006601</v>
      </c>
      <c r="G322" s="7">
        <v>-1.9989206349454001</v>
      </c>
      <c r="H322" s="7">
        <v>2.8045154410713402</v>
      </c>
      <c r="I322" s="7">
        <v>0.58956950245130502</v>
      </c>
      <c r="J322" s="7">
        <v>-0.65350117829767396</v>
      </c>
      <c r="K322" s="7">
        <v>-0.164743982682584</v>
      </c>
      <c r="L322" s="7">
        <v>1.0062977393913399</v>
      </c>
      <c r="M322" s="7">
        <v>1.4110678787415201E-2</v>
      </c>
    </row>
    <row r="323" spans="1:13" x14ac:dyDescent="0.25">
      <c r="A323" s="7" t="str">
        <f t="shared" si="4"/>
        <v>6:17</v>
      </c>
      <c r="B323" s="7">
        <v>320</v>
      </c>
      <c r="C323" s="7">
        <v>17</v>
      </c>
      <c r="D323" s="7">
        <v>6</v>
      </c>
      <c r="E323" s="7">
        <v>0</v>
      </c>
      <c r="F323" s="7">
        <v>0.18585482907463299</v>
      </c>
      <c r="G323" s="7">
        <v>-1.4474994209937199E-2</v>
      </c>
      <c r="H323" s="7">
        <v>-0.75499733546602898</v>
      </c>
      <c r="I323" s="7">
        <v>-3.5336577995189099E-2</v>
      </c>
      <c r="J323" s="7">
        <v>0.16652564667480699</v>
      </c>
      <c r="K323" s="7">
        <v>0.89775087837051804</v>
      </c>
      <c r="L323" s="7">
        <v>-0.57793453111611304</v>
      </c>
      <c r="M323" s="7">
        <v>1.1937461141435299E-2</v>
      </c>
    </row>
    <row r="324" spans="1:13" x14ac:dyDescent="0.25">
      <c r="A324" s="7" t="str">
        <f t="shared" ref="A324:A387" si="5">D324 &amp; ":" &amp;C324</f>
        <v>6:37</v>
      </c>
      <c r="B324" s="7">
        <v>321</v>
      </c>
      <c r="C324" s="7">
        <v>37</v>
      </c>
      <c r="D324" s="7">
        <v>6</v>
      </c>
      <c r="E324" s="7">
        <v>0</v>
      </c>
      <c r="F324" s="7">
        <v>0.39465360253950199</v>
      </c>
      <c r="G324" s="7">
        <v>-0.21095187882140101</v>
      </c>
      <c r="H324" s="7">
        <v>7.1559562957037998E-2</v>
      </c>
      <c r="I324" s="7">
        <v>-0.195944980975814</v>
      </c>
      <c r="J324" s="7">
        <v>0.38078280925140401</v>
      </c>
      <c r="K324" s="7">
        <v>0.314461813258962</v>
      </c>
      <c r="L324" s="7">
        <v>-0.69484673028853805</v>
      </c>
      <c r="M324" s="7">
        <v>1.1765399825723799E-2</v>
      </c>
    </row>
    <row r="325" spans="1:13" x14ac:dyDescent="0.25">
      <c r="A325" s="7" t="str">
        <f t="shared" si="5"/>
        <v>6:2</v>
      </c>
      <c r="B325" s="7">
        <v>322</v>
      </c>
      <c r="C325" s="7">
        <v>2</v>
      </c>
      <c r="D325" s="7">
        <v>6</v>
      </c>
      <c r="E325" s="7">
        <v>0</v>
      </c>
      <c r="F325" s="7">
        <v>-1.2913009457356299</v>
      </c>
      <c r="G325" s="7">
        <v>1.7882214237999501</v>
      </c>
      <c r="H325" s="7">
        <v>0.31604429207941998</v>
      </c>
      <c r="I325" s="7">
        <v>0.28851684475945999</v>
      </c>
      <c r="J325" s="7">
        <v>0.91264100043624896</v>
      </c>
      <c r="K325" s="7">
        <v>0.186181636012589</v>
      </c>
      <c r="L325" s="7">
        <v>1.90329140089658</v>
      </c>
      <c r="M325" s="7">
        <v>1.1962524467210099E-2</v>
      </c>
    </row>
    <row r="326" spans="1:13" x14ac:dyDescent="0.25">
      <c r="A326" s="7" t="str">
        <f t="shared" si="5"/>
        <v>6:51</v>
      </c>
      <c r="B326" s="7">
        <v>323</v>
      </c>
      <c r="C326" s="7">
        <v>51</v>
      </c>
      <c r="D326" s="7">
        <v>6</v>
      </c>
      <c r="E326" s="7">
        <v>0</v>
      </c>
      <c r="F326" s="7">
        <v>0.71445802367299005</v>
      </c>
      <c r="G326" s="7">
        <v>-0.57763234312669698</v>
      </c>
      <c r="H326" s="7">
        <v>-0.31755593481395</v>
      </c>
      <c r="I326" s="7">
        <v>2.8360516529741102</v>
      </c>
      <c r="J326" s="7">
        <v>1.1423954908968399</v>
      </c>
      <c r="K326" s="7">
        <v>-4.2695694015966401E-2</v>
      </c>
      <c r="L326" s="7">
        <v>-0.72069055062294396</v>
      </c>
      <c r="M326" s="7">
        <v>1.25445586476302E-2</v>
      </c>
    </row>
    <row r="327" spans="1:13" x14ac:dyDescent="0.25">
      <c r="A327" s="7" t="str">
        <f t="shared" si="5"/>
        <v>6:27</v>
      </c>
      <c r="B327" s="7">
        <v>324</v>
      </c>
      <c r="C327" s="7">
        <v>27</v>
      </c>
      <c r="D327" s="7">
        <v>6</v>
      </c>
      <c r="E327" s="7">
        <v>0</v>
      </c>
      <c r="F327" s="7">
        <v>5.6359602935749903E-2</v>
      </c>
      <c r="G327" s="7">
        <v>-0.13818502275597799</v>
      </c>
      <c r="H327" s="7">
        <v>-0.24387934062133201</v>
      </c>
      <c r="I327" s="7">
        <v>0.10680216478360199</v>
      </c>
      <c r="J327" s="7">
        <v>-0.14338143238947701</v>
      </c>
      <c r="K327" s="7">
        <v>-5.6265250021884698E-2</v>
      </c>
      <c r="L327" s="7">
        <v>-0.52258610920960502</v>
      </c>
      <c r="M327" s="7">
        <v>1.0791468754751799E-2</v>
      </c>
    </row>
    <row r="328" spans="1:13" x14ac:dyDescent="0.25">
      <c r="A328" s="7" t="str">
        <f t="shared" si="5"/>
        <v>6:34</v>
      </c>
      <c r="B328" s="7">
        <v>325</v>
      </c>
      <c r="C328" s="7">
        <v>34</v>
      </c>
      <c r="D328" s="7">
        <v>6</v>
      </c>
      <c r="E328" s="7">
        <v>0</v>
      </c>
      <c r="F328" s="7">
        <v>1.73636989734539</v>
      </c>
      <c r="G328" s="7">
        <v>-5.9534307561706898E-2</v>
      </c>
      <c r="H328" s="7">
        <v>1.22236608146798</v>
      </c>
      <c r="I328" s="7">
        <v>-0.91106484462927295</v>
      </c>
      <c r="J328" s="7">
        <v>1.3296929008006699</v>
      </c>
      <c r="K328" s="7">
        <v>9.9091020024356297E-2</v>
      </c>
      <c r="L328" s="7">
        <v>-1.072343971764</v>
      </c>
      <c r="M328" s="7">
        <v>1.39817839409606E-2</v>
      </c>
    </row>
    <row r="329" spans="1:13" x14ac:dyDescent="0.25">
      <c r="A329" s="7" t="str">
        <f t="shared" si="5"/>
        <v>6:8</v>
      </c>
      <c r="B329" s="7">
        <v>326</v>
      </c>
      <c r="C329" s="7">
        <v>8</v>
      </c>
      <c r="D329" s="7">
        <v>6</v>
      </c>
      <c r="E329" s="7">
        <v>0</v>
      </c>
      <c r="F329" s="7">
        <v>0.31235994638786702</v>
      </c>
      <c r="G329" s="7">
        <v>-0.86528222785999298</v>
      </c>
      <c r="H329" s="7">
        <v>-0.497086867686311</v>
      </c>
      <c r="I329" s="7">
        <v>-3.0073238178792702E-2</v>
      </c>
      <c r="J329" s="7">
        <v>-0.18540225880466699</v>
      </c>
      <c r="K329" s="7">
        <v>-0.83942081046304595</v>
      </c>
      <c r="L329" s="7">
        <v>-0.55717470041931705</v>
      </c>
      <c r="M329" s="7">
        <v>1.2205615008165201E-2</v>
      </c>
    </row>
    <row r="330" spans="1:13" x14ac:dyDescent="0.25">
      <c r="A330" s="7" t="str">
        <f t="shared" si="5"/>
        <v>6:50</v>
      </c>
      <c r="B330" s="7">
        <v>327</v>
      </c>
      <c r="C330" s="7">
        <v>50</v>
      </c>
      <c r="D330" s="7">
        <v>6</v>
      </c>
      <c r="E330" s="7">
        <v>0</v>
      </c>
      <c r="F330" s="7">
        <v>0.52269722715579403</v>
      </c>
      <c r="G330" s="7">
        <v>-0.49858035798868</v>
      </c>
      <c r="H330" s="7">
        <v>-0.316177603580449</v>
      </c>
      <c r="I330" s="7">
        <v>2.1376458164577499</v>
      </c>
      <c r="J330" s="7">
        <v>0.87291647952304297</v>
      </c>
      <c r="K330" s="7">
        <v>0.14805765078591601</v>
      </c>
      <c r="L330" s="7">
        <v>-0.67922785594570101</v>
      </c>
      <c r="M330" s="7">
        <v>1.1187921107606E-2</v>
      </c>
    </row>
    <row r="331" spans="1:13" x14ac:dyDescent="0.25">
      <c r="A331" s="7" t="str">
        <f t="shared" si="5"/>
        <v>6:4</v>
      </c>
      <c r="B331" s="7">
        <v>328</v>
      </c>
      <c r="C331" s="7">
        <v>4</v>
      </c>
      <c r="D331" s="7">
        <v>6</v>
      </c>
      <c r="E331" s="7">
        <v>0</v>
      </c>
      <c r="F331" s="7">
        <v>-0.97056877019752597</v>
      </c>
      <c r="G331" s="7">
        <v>1.2575206982442699</v>
      </c>
      <c r="H331" s="7">
        <v>0.153418061589909</v>
      </c>
      <c r="I331" s="7">
        <v>0.22479882874527099</v>
      </c>
      <c r="J331" s="7">
        <v>0.69303235056454304</v>
      </c>
      <c r="K331" s="7">
        <v>-0.46872024291661202</v>
      </c>
      <c r="L331" s="7">
        <v>1.3003303110084099</v>
      </c>
      <c r="M331" s="7">
        <v>1.2734056115761601E-2</v>
      </c>
    </row>
    <row r="332" spans="1:13" x14ac:dyDescent="0.25">
      <c r="A332" s="7" t="str">
        <f t="shared" si="5"/>
        <v>6:24</v>
      </c>
      <c r="B332" s="7">
        <v>329</v>
      </c>
      <c r="C332" s="7">
        <v>24</v>
      </c>
      <c r="D332" s="7">
        <v>6</v>
      </c>
      <c r="E332" s="7">
        <v>0</v>
      </c>
      <c r="F332" s="7">
        <v>0.84013491110628902</v>
      </c>
      <c r="G332" s="7">
        <v>0.74842924092305696</v>
      </c>
      <c r="H332" s="7">
        <v>0.246503902726776</v>
      </c>
      <c r="I332" s="7">
        <v>0.56992345510448394</v>
      </c>
      <c r="J332" s="7">
        <v>-1.6387834652594999</v>
      </c>
      <c r="K332" s="7">
        <v>0.16056810471650301</v>
      </c>
      <c r="L332" s="7">
        <v>-0.892418763533388</v>
      </c>
      <c r="M332" s="7">
        <v>1.22878396877126E-2</v>
      </c>
    </row>
    <row r="333" spans="1:13" x14ac:dyDescent="0.25">
      <c r="A333" s="7" t="str">
        <f t="shared" si="5"/>
        <v>6:42</v>
      </c>
      <c r="B333" s="7">
        <v>330</v>
      </c>
      <c r="C333" s="7">
        <v>42</v>
      </c>
      <c r="D333" s="7">
        <v>6</v>
      </c>
      <c r="E333" s="7">
        <v>0</v>
      </c>
      <c r="F333" s="7">
        <v>-1.01138914498177</v>
      </c>
      <c r="G333" s="7">
        <v>0.133835523115448</v>
      </c>
      <c r="H333" s="7">
        <v>-0.305150953712438</v>
      </c>
      <c r="I333" s="7">
        <v>-3.4496008756731298</v>
      </c>
      <c r="J333" s="7">
        <v>-1.2829156114673399</v>
      </c>
      <c r="K333" s="7">
        <v>-0.165832250697554</v>
      </c>
      <c r="L333" s="7">
        <v>1.29222720208959</v>
      </c>
      <c r="M333" s="7">
        <v>1.29080577503418E-2</v>
      </c>
    </row>
    <row r="334" spans="1:13" x14ac:dyDescent="0.25">
      <c r="A334" s="7" t="str">
        <f t="shared" si="5"/>
        <v>6:40</v>
      </c>
      <c r="B334" s="7">
        <v>331</v>
      </c>
      <c r="C334" s="7">
        <v>40</v>
      </c>
      <c r="D334" s="7">
        <v>6</v>
      </c>
      <c r="E334" s="7">
        <v>0</v>
      </c>
      <c r="F334" s="7">
        <v>-0.94706269226638595</v>
      </c>
      <c r="G334" s="7">
        <v>-0.362369450081095</v>
      </c>
      <c r="H334" s="7">
        <v>-1.0792469555539099</v>
      </c>
      <c r="I334" s="7">
        <v>0.519174882677645</v>
      </c>
      <c r="J334" s="7">
        <v>-0.56812728229786302</v>
      </c>
      <c r="K334" s="7">
        <v>-0.34322053903647598</v>
      </c>
      <c r="L334" s="7">
        <v>1.08438879309089</v>
      </c>
      <c r="M334" s="7">
        <v>1.3595762352475499E-2</v>
      </c>
    </row>
    <row r="335" spans="1:13" x14ac:dyDescent="0.25">
      <c r="A335" s="7" t="str">
        <f t="shared" si="5"/>
        <v>6:16</v>
      </c>
      <c r="B335" s="7">
        <v>332</v>
      </c>
      <c r="C335" s="7">
        <v>16</v>
      </c>
      <c r="D335" s="7">
        <v>6</v>
      </c>
      <c r="E335" s="7">
        <v>0</v>
      </c>
      <c r="F335" s="7">
        <v>-0.129909514133841</v>
      </c>
      <c r="G335" s="7">
        <v>-0.34150829620395601</v>
      </c>
      <c r="H335" s="7">
        <v>-0.16839562015298401</v>
      </c>
      <c r="I335" s="7">
        <v>6.7646892415628698E-2</v>
      </c>
      <c r="J335" s="7">
        <v>3.1386605932410001E-2</v>
      </c>
      <c r="K335" s="7">
        <v>-0.434702296108463</v>
      </c>
      <c r="L335" s="7">
        <v>-0.34612543567672499</v>
      </c>
      <c r="M335" s="7">
        <v>1.0770103187910799E-2</v>
      </c>
    </row>
    <row r="336" spans="1:13" x14ac:dyDescent="0.25">
      <c r="A336" s="7" t="str">
        <f t="shared" si="5"/>
        <v>6:19</v>
      </c>
      <c r="B336" s="7">
        <v>333</v>
      </c>
      <c r="C336" s="7">
        <v>19</v>
      </c>
      <c r="D336" s="7">
        <v>6</v>
      </c>
      <c r="E336" s="7">
        <v>0</v>
      </c>
      <c r="F336" s="7">
        <v>0.81317395568277895</v>
      </c>
      <c r="G336" s="7">
        <v>0.63523181972002496</v>
      </c>
      <c r="H336" s="7">
        <v>-1.9203805829154199</v>
      </c>
      <c r="I336" s="7">
        <v>-0.239930611814065</v>
      </c>
      <c r="J336" s="7">
        <v>0.435002144520582</v>
      </c>
      <c r="K336" s="7">
        <v>7.2312229802676001E-2</v>
      </c>
      <c r="L336" s="7">
        <v>-0.71677809617713795</v>
      </c>
      <c r="M336" s="7">
        <v>1.36875512631194E-2</v>
      </c>
    </row>
    <row r="337" spans="1:13" x14ac:dyDescent="0.25">
      <c r="A337" s="7" t="str">
        <f t="shared" si="5"/>
        <v>6:38</v>
      </c>
      <c r="B337" s="7">
        <v>334</v>
      </c>
      <c r="C337" s="7">
        <v>38</v>
      </c>
      <c r="D337" s="7">
        <v>6</v>
      </c>
      <c r="E337" s="7">
        <v>0</v>
      </c>
      <c r="F337" s="7">
        <v>-5.25851623957935E-2</v>
      </c>
      <c r="G337" s="7">
        <v>-0.26142440257463201</v>
      </c>
      <c r="H337" s="7">
        <v>-0.31204260987994498</v>
      </c>
      <c r="I337" s="7">
        <v>4.2428306908671998E-2</v>
      </c>
      <c r="J337" s="7">
        <v>6.4479445401648294E-2</v>
      </c>
      <c r="K337" s="7">
        <v>0.31711000439164699</v>
      </c>
      <c r="L337" s="7">
        <v>-0.42743626714247501</v>
      </c>
      <c r="M337" s="7">
        <v>1.0568653474464401E-2</v>
      </c>
    </row>
    <row r="338" spans="1:13" x14ac:dyDescent="0.25">
      <c r="A338" s="7" t="str">
        <f t="shared" si="5"/>
        <v>6:22</v>
      </c>
      <c r="B338" s="7">
        <v>335</v>
      </c>
      <c r="C338" s="7">
        <v>22</v>
      </c>
      <c r="D338" s="7">
        <v>6</v>
      </c>
      <c r="E338" s="7">
        <v>0</v>
      </c>
      <c r="F338" s="7">
        <v>1.3626517812605401</v>
      </c>
      <c r="G338" s="7">
        <v>1.33950541449254</v>
      </c>
      <c r="H338" s="7">
        <v>0.57342606373288996</v>
      </c>
      <c r="I338" s="7">
        <v>0.87867098082726802</v>
      </c>
      <c r="J338" s="7">
        <v>-2.6357181501010198</v>
      </c>
      <c r="K338" s="7">
        <v>7.5295129327263705E-2</v>
      </c>
      <c r="L338" s="7">
        <v>-0.97848576934206799</v>
      </c>
      <c r="M338" s="7">
        <v>1.30052882160594E-2</v>
      </c>
    </row>
    <row r="339" spans="1:13" x14ac:dyDescent="0.25">
      <c r="A339" s="7" t="str">
        <f t="shared" si="5"/>
        <v>6:46</v>
      </c>
      <c r="B339" s="7">
        <v>336</v>
      </c>
      <c r="C339" s="7">
        <v>46</v>
      </c>
      <c r="D339" s="7">
        <v>6</v>
      </c>
      <c r="E339" s="7">
        <v>0</v>
      </c>
      <c r="F339" s="7">
        <v>-0.24434595891298899</v>
      </c>
      <c r="G339" s="7">
        <v>-0.182372417436616</v>
      </c>
      <c r="H339" s="7">
        <v>-0.31066427864644303</v>
      </c>
      <c r="I339" s="7">
        <v>-0.65597752960768796</v>
      </c>
      <c r="J339" s="7">
        <v>-0.20499956597214999</v>
      </c>
      <c r="K339" s="7">
        <v>-0.91351109292946597</v>
      </c>
      <c r="L339" s="7">
        <v>-0.224718906065135</v>
      </c>
      <c r="M339" s="7">
        <v>1.06888455874962E-2</v>
      </c>
    </row>
    <row r="340" spans="1:13" x14ac:dyDescent="0.25">
      <c r="A340" s="7" t="str">
        <f t="shared" si="5"/>
        <v>6:25</v>
      </c>
      <c r="B340" s="7">
        <v>337</v>
      </c>
      <c r="C340" s="7">
        <v>25</v>
      </c>
      <c r="D340" s="7">
        <v>6</v>
      </c>
      <c r="E340" s="7">
        <v>0</v>
      </c>
      <c r="F340" s="7">
        <v>0.57887647309000401</v>
      </c>
      <c r="G340" s="7">
        <v>0.45289115081351</v>
      </c>
      <c r="H340" s="7">
        <v>8.3042820384782098E-2</v>
      </c>
      <c r="I340" s="7">
        <v>0.41554969050638701</v>
      </c>
      <c r="J340" s="7">
        <v>-1.1403161172309899</v>
      </c>
      <c r="K340" s="7">
        <v>-0.27130558655296</v>
      </c>
      <c r="L340" s="7">
        <v>-0.81034617870102399</v>
      </c>
      <c r="M340" s="7">
        <v>1.20438686911018E-2</v>
      </c>
    </row>
    <row r="341" spans="1:13" x14ac:dyDescent="0.25">
      <c r="A341" s="7" t="str">
        <f t="shared" si="5"/>
        <v>6:39</v>
      </c>
      <c r="B341" s="7">
        <v>338</v>
      </c>
      <c r="C341" s="7">
        <v>39</v>
      </c>
      <c r="D341" s="7">
        <v>6</v>
      </c>
      <c r="E341" s="7">
        <v>0</v>
      </c>
      <c r="F341" s="7">
        <v>-0.49982392733108999</v>
      </c>
      <c r="G341" s="7">
        <v>-0.31189692632786298</v>
      </c>
      <c r="H341" s="7">
        <v>-0.69564478271692798</v>
      </c>
      <c r="I341" s="7">
        <v>0.28080159479315803</v>
      </c>
      <c r="J341" s="7">
        <v>-0.25182391844810698</v>
      </c>
      <c r="K341" s="7">
        <v>-1.22386513940697E-2</v>
      </c>
      <c r="L341" s="7">
        <v>0.19464363500804799</v>
      </c>
      <c r="M341" s="7">
        <v>1.1990229793230001E-2</v>
      </c>
    </row>
    <row r="342" spans="1:13" x14ac:dyDescent="0.25">
      <c r="A342" s="7" t="str">
        <f t="shared" si="5"/>
        <v>6:43</v>
      </c>
      <c r="B342" s="7">
        <v>339</v>
      </c>
      <c r="C342" s="7">
        <v>43</v>
      </c>
      <c r="D342" s="7">
        <v>6</v>
      </c>
      <c r="E342" s="7">
        <v>0</v>
      </c>
      <c r="F342" s="7">
        <v>-0.81962834846457799</v>
      </c>
      <c r="G342" s="7">
        <v>5.4783537977432399E-2</v>
      </c>
      <c r="H342" s="7">
        <v>-0.30652928494593901</v>
      </c>
      <c r="I342" s="7">
        <v>-2.7511950391567699</v>
      </c>
      <c r="J342" s="7">
        <v>-1.01343660009354</v>
      </c>
      <c r="K342" s="7">
        <v>1.0095935426172</v>
      </c>
      <c r="L342" s="7">
        <v>0.90855751869977297</v>
      </c>
      <c r="M342" s="7">
        <v>1.1494263635649401E-2</v>
      </c>
    </row>
    <row r="343" spans="1:13" x14ac:dyDescent="0.25">
      <c r="A343" s="7" t="str">
        <f t="shared" si="5"/>
        <v>6:20</v>
      </c>
      <c r="B343" s="7">
        <v>340</v>
      </c>
      <c r="C343" s="7">
        <v>20</v>
      </c>
      <c r="D343" s="7">
        <v>6</v>
      </c>
      <c r="E343" s="7">
        <v>0</v>
      </c>
      <c r="F343" s="7">
        <v>1.1247392629819599</v>
      </c>
      <c r="G343" s="7">
        <v>0.95791623113111102</v>
      </c>
      <c r="H343" s="7">
        <v>-2.4991816655097101</v>
      </c>
      <c r="I343" s="7">
        <v>-0.341544607489629</v>
      </c>
      <c r="J343" s="7">
        <v>0.56834410558305803</v>
      </c>
      <c r="K343" s="7">
        <v>-5.3536663436467499E-2</v>
      </c>
      <c r="L343" s="7">
        <v>-0.74693863955038198</v>
      </c>
      <c r="M343" s="7">
        <v>1.4086663261210599E-2</v>
      </c>
    </row>
    <row r="344" spans="1:13" x14ac:dyDescent="0.25">
      <c r="A344" s="7" t="str">
        <f t="shared" si="5"/>
        <v>6:48</v>
      </c>
      <c r="B344" s="7">
        <v>341</v>
      </c>
      <c r="C344" s="7">
        <v>48</v>
      </c>
      <c r="D344" s="7">
        <v>6</v>
      </c>
      <c r="E344" s="7">
        <v>0</v>
      </c>
      <c r="F344" s="7">
        <v>0.13917563412140099</v>
      </c>
      <c r="G344" s="7">
        <v>-0.34047638771264799</v>
      </c>
      <c r="H344" s="7">
        <v>-0.31342094111344598</v>
      </c>
      <c r="I344" s="7">
        <v>0.74083414342502896</v>
      </c>
      <c r="J344" s="7">
        <v>0.333958456775445</v>
      </c>
      <c r="K344" s="7">
        <v>0.43849389073015599</v>
      </c>
      <c r="L344" s="7">
        <v>-0.54650086322413904</v>
      </c>
      <c r="M344" s="7">
        <v>1.06845081692358E-2</v>
      </c>
    </row>
    <row r="345" spans="1:13" x14ac:dyDescent="0.25">
      <c r="A345" s="7" t="str">
        <f t="shared" si="5"/>
        <v>6:1</v>
      </c>
      <c r="B345" s="7">
        <v>342</v>
      </c>
      <c r="C345" s="7">
        <v>1</v>
      </c>
      <c r="D345" s="7">
        <v>6</v>
      </c>
      <c r="E345" s="7">
        <v>0</v>
      </c>
      <c r="F345" s="7">
        <v>-1.6120331284902201</v>
      </c>
      <c r="G345" s="7">
        <v>2.3189221612963999</v>
      </c>
      <c r="H345" s="7">
        <v>0.47867052622801998</v>
      </c>
      <c r="I345" s="7">
        <v>0.35223486220730299</v>
      </c>
      <c r="J345" s="7">
        <v>1.1322496552491399</v>
      </c>
      <c r="K345" s="7">
        <v>-0.23896205855319799</v>
      </c>
      <c r="L345" s="7">
        <v>2.40582604754325</v>
      </c>
      <c r="M345" s="7">
        <v>1.3801807510067E-2</v>
      </c>
    </row>
    <row r="346" spans="1:13" x14ac:dyDescent="0.25">
      <c r="A346" s="7" t="str">
        <f t="shared" si="5"/>
        <v>6:49</v>
      </c>
      <c r="B346" s="7">
        <v>343</v>
      </c>
      <c r="C346" s="7">
        <v>49</v>
      </c>
      <c r="D346" s="7">
        <v>6</v>
      </c>
      <c r="E346" s="7">
        <v>0</v>
      </c>
      <c r="F346" s="7">
        <v>0.33093643063859701</v>
      </c>
      <c r="G346" s="7">
        <v>-0.41952837285066402</v>
      </c>
      <c r="H346" s="7">
        <v>-0.31479927234694699</v>
      </c>
      <c r="I346" s="7">
        <v>1.43923997994138</v>
      </c>
      <c r="J346" s="7">
        <v>0.60343746814924404</v>
      </c>
      <c r="K346" s="7">
        <v>0.150032467844919</v>
      </c>
      <c r="L346" s="7">
        <v>-0.62235509196442595</v>
      </c>
      <c r="M346" s="7">
        <v>1.08892349996049E-2</v>
      </c>
    </row>
    <row r="347" spans="1:13" x14ac:dyDescent="0.25">
      <c r="A347" s="7" t="str">
        <f t="shared" si="5"/>
        <v>6:3</v>
      </c>
      <c r="B347" s="7">
        <v>344</v>
      </c>
      <c r="C347" s="7">
        <v>3</v>
      </c>
      <c r="D347" s="7">
        <v>6</v>
      </c>
      <c r="E347" s="7">
        <v>0</v>
      </c>
      <c r="F347" s="7">
        <v>-1.2913009457356299</v>
      </c>
      <c r="G347" s="7">
        <v>1.7882214237999501</v>
      </c>
      <c r="H347" s="7">
        <v>0.31604429207941998</v>
      </c>
      <c r="I347" s="7">
        <v>0.28851684475945999</v>
      </c>
      <c r="J347" s="7">
        <v>0.91264100043624896</v>
      </c>
      <c r="K347" s="7">
        <v>0.177535228732905</v>
      </c>
      <c r="L347" s="7">
        <v>1.90329140089658</v>
      </c>
      <c r="M347" s="7">
        <v>1.1962524467210099E-2</v>
      </c>
    </row>
    <row r="348" spans="1:13" x14ac:dyDescent="0.25">
      <c r="A348" s="7" t="str">
        <f t="shared" si="5"/>
        <v>6:14</v>
      </c>
      <c r="B348" s="7">
        <v>345</v>
      </c>
      <c r="C348" s="7">
        <v>14</v>
      </c>
      <c r="D348" s="7">
        <v>6</v>
      </c>
      <c r="E348" s="7">
        <v>0</v>
      </c>
      <c r="F348" s="7">
        <v>-0.76570564180697398</v>
      </c>
      <c r="G348" s="7">
        <v>-0.99999463736337302</v>
      </c>
      <c r="H348" s="7">
        <v>1.0127355211684801</v>
      </c>
      <c r="I348" s="7">
        <v>0.27500561771131299</v>
      </c>
      <c r="J348" s="7">
        <v>-0.240717830966441</v>
      </c>
      <c r="K348" s="7">
        <v>0.53509783286674195</v>
      </c>
      <c r="L348" s="7">
        <v>0.744368439111184</v>
      </c>
      <c r="M348" s="7">
        <v>1.2854900402546899E-2</v>
      </c>
    </row>
    <row r="349" spans="1:13" x14ac:dyDescent="0.25">
      <c r="A349" s="7" t="str">
        <f t="shared" si="5"/>
        <v>6:12</v>
      </c>
      <c r="B349" s="7">
        <v>346</v>
      </c>
      <c r="C349" s="7">
        <v>12</v>
      </c>
      <c r="D349" s="7">
        <v>6</v>
      </c>
      <c r="E349" s="7">
        <v>0</v>
      </c>
      <c r="F349" s="7">
        <v>-1.40725834251865</v>
      </c>
      <c r="G349" s="7">
        <v>-1.6644429914272101</v>
      </c>
      <c r="H349" s="7">
        <v>2.20456076298409</v>
      </c>
      <c r="I349" s="7">
        <v>0.484241793333273</v>
      </c>
      <c r="J349" s="7">
        <v>-0.51528593349165097</v>
      </c>
      <c r="K349" s="7">
        <v>0.52611606336241301</v>
      </c>
      <c r="L349" s="7">
        <v>1.0801983870529499</v>
      </c>
      <c r="M349" s="7">
        <v>1.38401506048813E-2</v>
      </c>
    </row>
    <row r="350" spans="1:13" x14ac:dyDescent="0.25">
      <c r="A350" s="7" t="str">
        <f t="shared" si="5"/>
        <v>6:30</v>
      </c>
      <c r="B350" s="7">
        <v>347</v>
      </c>
      <c r="C350" s="7">
        <v>30</v>
      </c>
      <c r="D350" s="7">
        <v>6</v>
      </c>
      <c r="E350" s="7">
        <v>0</v>
      </c>
      <c r="F350" s="7">
        <v>-0.46615726721850498</v>
      </c>
      <c r="G350" s="7">
        <v>-0.72926119632546704</v>
      </c>
      <c r="H350" s="7">
        <v>-0.57080150162744603</v>
      </c>
      <c r="I350" s="7">
        <v>-0.201945360939182</v>
      </c>
      <c r="J350" s="7">
        <v>0.85355325245203895</v>
      </c>
      <c r="K350" s="7">
        <v>-0.151360139299828</v>
      </c>
      <c r="L350" s="7">
        <v>0.15230628077512101</v>
      </c>
      <c r="M350" s="7">
        <v>1.18463972768181E-2</v>
      </c>
    </row>
    <row r="351" spans="1:13" x14ac:dyDescent="0.25">
      <c r="A351" s="7" t="str">
        <f t="shared" si="5"/>
        <v>6:6</v>
      </c>
      <c r="B351" s="7">
        <v>348</v>
      </c>
      <c r="C351" s="7">
        <v>6</v>
      </c>
      <c r="D351" s="7">
        <v>6</v>
      </c>
      <c r="E351" s="7">
        <v>0</v>
      </c>
      <c r="F351" s="7">
        <v>-0.32910441190482898</v>
      </c>
      <c r="G351" s="7">
        <v>0.196119235192138</v>
      </c>
      <c r="H351" s="7">
        <v>-0.1718344030482</v>
      </c>
      <c r="I351" s="7">
        <v>9.7362795283239503E-2</v>
      </c>
      <c r="J351" s="7">
        <v>0.25381504587993797</v>
      </c>
      <c r="K351" s="7">
        <v>-0.28992280633985301</v>
      </c>
      <c r="L351" s="7">
        <v>-0.12167887784406101</v>
      </c>
      <c r="M351" s="7">
        <v>1.1839444996022699E-2</v>
      </c>
    </row>
    <row r="352" spans="1:13" x14ac:dyDescent="0.25">
      <c r="A352" s="7" t="str">
        <f t="shared" si="5"/>
        <v>6:41</v>
      </c>
      <c r="B352" s="7">
        <v>349</v>
      </c>
      <c r="C352" s="7">
        <v>41</v>
      </c>
      <c r="D352" s="7">
        <v>6</v>
      </c>
      <c r="E352" s="7">
        <v>0</v>
      </c>
      <c r="F352" s="7">
        <v>-1.3943014572016801</v>
      </c>
      <c r="G352" s="7">
        <v>-0.41284197383432603</v>
      </c>
      <c r="H352" s="7">
        <v>-1.46284912839089</v>
      </c>
      <c r="I352" s="7">
        <v>0.75754817056212997</v>
      </c>
      <c r="J352" s="7">
        <v>-0.88443064614761902</v>
      </c>
      <c r="K352" s="7">
        <v>5.14848342721584E-2</v>
      </c>
      <c r="L352" s="7">
        <v>1.73853220167025</v>
      </c>
      <c r="M352" s="7">
        <v>1.41173126492016E-2</v>
      </c>
    </row>
    <row r="353" spans="1:13" x14ac:dyDescent="0.25">
      <c r="A353" s="7" t="str">
        <f t="shared" si="5"/>
        <v>6:35</v>
      </c>
      <c r="B353" s="7">
        <v>350</v>
      </c>
      <c r="C353" s="7">
        <v>35</v>
      </c>
      <c r="D353" s="7">
        <v>6</v>
      </c>
      <c r="E353" s="7">
        <v>0</v>
      </c>
      <c r="F353" s="7">
        <v>1.28913113241009</v>
      </c>
      <c r="G353" s="7">
        <v>-0.11000683131493801</v>
      </c>
      <c r="H353" s="7">
        <v>0.83876390863100403</v>
      </c>
      <c r="I353" s="7">
        <v>-0.67269155674478598</v>
      </c>
      <c r="J353" s="7">
        <v>1.0133895369509101</v>
      </c>
      <c r="K353" s="7">
        <v>-0.32234347690276</v>
      </c>
      <c r="L353" s="7">
        <v>-0.96247188173243903</v>
      </c>
      <c r="M353" s="7">
        <v>1.36727035291244E-2</v>
      </c>
    </row>
    <row r="354" spans="1:13" x14ac:dyDescent="0.25">
      <c r="A354" s="7" t="str">
        <f t="shared" si="5"/>
        <v>6:47</v>
      </c>
      <c r="B354" s="7">
        <v>351</v>
      </c>
      <c r="C354" s="7">
        <v>47</v>
      </c>
      <c r="D354" s="7">
        <v>6</v>
      </c>
      <c r="E354" s="7">
        <v>0</v>
      </c>
      <c r="F354" s="7">
        <v>-5.25851623957935E-2</v>
      </c>
      <c r="G354" s="7">
        <v>-0.26142440257463201</v>
      </c>
      <c r="H354" s="7">
        <v>-0.31204260987994498</v>
      </c>
      <c r="I354" s="7">
        <v>4.2428306908671998E-2</v>
      </c>
      <c r="J354" s="7">
        <v>6.4479445401648294E-2</v>
      </c>
      <c r="K354" s="7">
        <v>0.31711000439164699</v>
      </c>
      <c r="L354" s="7">
        <v>-0.42743626714247501</v>
      </c>
      <c r="M354" s="7">
        <v>1.0568653474464401E-2</v>
      </c>
    </row>
    <row r="355" spans="1:13" x14ac:dyDescent="0.25">
      <c r="A355" s="7" t="str">
        <f t="shared" si="5"/>
        <v>6:10</v>
      </c>
      <c r="B355" s="7">
        <v>352</v>
      </c>
      <c r="C355" s="7">
        <v>10</v>
      </c>
      <c r="D355" s="7">
        <v>6</v>
      </c>
      <c r="E355" s="7">
        <v>0</v>
      </c>
      <c r="F355" s="7">
        <v>0.95382430468056401</v>
      </c>
      <c r="G355" s="7">
        <v>-1.9266836909121201</v>
      </c>
      <c r="H355" s="7">
        <v>-0.82233933232442202</v>
      </c>
      <c r="I355" s="7">
        <v>-0.15750927164082401</v>
      </c>
      <c r="J355" s="7">
        <v>-0.62461956348927195</v>
      </c>
      <c r="K355" s="7">
        <v>0.150116578897318</v>
      </c>
      <c r="L355" s="7">
        <v>-0.53752906382219301</v>
      </c>
      <c r="M355" s="7">
        <v>1.40162656965245E-2</v>
      </c>
    </row>
    <row r="356" spans="1:13" x14ac:dyDescent="0.25">
      <c r="A356" s="7" t="str">
        <f t="shared" si="5"/>
        <v>6:13</v>
      </c>
      <c r="B356" s="7">
        <v>353</v>
      </c>
      <c r="C356" s="7">
        <v>13</v>
      </c>
      <c r="D356" s="7">
        <v>6</v>
      </c>
      <c r="E356" s="7">
        <v>0</v>
      </c>
      <c r="F356" s="7">
        <v>-1.0857584740706701</v>
      </c>
      <c r="G356" s="7">
        <v>-1.3314694754790499</v>
      </c>
      <c r="H356" s="7">
        <v>1.60730404809279</v>
      </c>
      <c r="I356" s="7">
        <v>0.379387737131194</v>
      </c>
      <c r="J356" s="7">
        <v>-0.37769223504108901</v>
      </c>
      <c r="K356" s="7">
        <v>-0.861787821236213</v>
      </c>
      <c r="L356" s="7">
        <v>1.0443227444276599</v>
      </c>
      <c r="M356" s="7">
        <v>1.3285517171675899E-2</v>
      </c>
    </row>
    <row r="357" spans="1:13" x14ac:dyDescent="0.25">
      <c r="A357" s="7" t="str">
        <f t="shared" si="5"/>
        <v>6:45</v>
      </c>
      <c r="B357" s="7">
        <v>354</v>
      </c>
      <c r="C357" s="7">
        <v>45</v>
      </c>
      <c r="D357" s="7">
        <v>6</v>
      </c>
      <c r="E357" s="7">
        <v>0</v>
      </c>
      <c r="F357" s="7">
        <v>-0.43610675543018601</v>
      </c>
      <c r="G357" s="7">
        <v>-0.1033204322986</v>
      </c>
      <c r="H357" s="7">
        <v>-0.30928594741294202</v>
      </c>
      <c r="I357" s="7">
        <v>-1.3543833661240501</v>
      </c>
      <c r="J357" s="7">
        <v>-0.474478577345949</v>
      </c>
      <c r="K357" s="7">
        <v>-1.24460894760601</v>
      </c>
      <c r="L357" s="7">
        <v>8.6602053335418802E-2</v>
      </c>
      <c r="M357" s="7">
        <v>1.08666188984562E-2</v>
      </c>
    </row>
    <row r="358" spans="1:13" x14ac:dyDescent="0.25">
      <c r="A358" s="7" t="str">
        <f t="shared" si="5"/>
        <v>6:36</v>
      </c>
      <c r="B358" s="7">
        <v>355</v>
      </c>
      <c r="C358" s="7">
        <v>36</v>
      </c>
      <c r="D358" s="7">
        <v>6</v>
      </c>
      <c r="E358" s="7">
        <v>0</v>
      </c>
      <c r="F358" s="7">
        <v>0.84189236747479901</v>
      </c>
      <c r="G358" s="7">
        <v>-0.16047935506816899</v>
      </c>
      <c r="H358" s="7">
        <v>0.45516173579402103</v>
      </c>
      <c r="I358" s="7">
        <v>-0.43431826886030001</v>
      </c>
      <c r="J358" s="7">
        <v>0.69708617310115994</v>
      </c>
      <c r="K358" s="7">
        <v>0.193271481614888</v>
      </c>
      <c r="L358" s="7">
        <v>-0.85045546622477097</v>
      </c>
      <c r="M358" s="7">
        <v>1.30596873947918E-2</v>
      </c>
    </row>
    <row r="359" spans="1:13" x14ac:dyDescent="0.25">
      <c r="A359" s="7" t="str">
        <f t="shared" si="5"/>
        <v>6:29</v>
      </c>
      <c r="B359" s="7">
        <v>356</v>
      </c>
      <c r="C359" s="7">
        <v>29</v>
      </c>
      <c r="D359" s="7">
        <v>6</v>
      </c>
      <c r="E359" s="7">
        <v>0</v>
      </c>
      <c r="F359" s="7">
        <v>-0.20489882920222</v>
      </c>
      <c r="G359" s="7">
        <v>-0.43372310621591897</v>
      </c>
      <c r="H359" s="7">
        <v>-0.407340419285452</v>
      </c>
      <c r="I359" s="7">
        <v>-4.7571596341085001E-2</v>
      </c>
      <c r="J359" s="7">
        <v>0.355085904423522</v>
      </c>
      <c r="K359" s="7">
        <v>0.481664947447485</v>
      </c>
      <c r="L359" s="7">
        <v>-0.25585718093744603</v>
      </c>
      <c r="M359" s="7">
        <v>1.0921337485377099E-2</v>
      </c>
    </row>
    <row r="360" spans="1:13" x14ac:dyDescent="0.25">
      <c r="A360" s="7" t="str">
        <f t="shared" si="5"/>
        <v>6:18</v>
      </c>
      <c r="B360" s="7">
        <v>357</v>
      </c>
      <c r="C360" s="7">
        <v>18</v>
      </c>
      <c r="D360" s="7">
        <v>6</v>
      </c>
      <c r="E360" s="7">
        <v>0</v>
      </c>
      <c r="F360" s="7">
        <v>0.50021423169692103</v>
      </c>
      <c r="G360" s="7">
        <v>0.31110322785219902</v>
      </c>
      <c r="H360" s="7">
        <v>-1.33898906464385</v>
      </c>
      <c r="I360" s="7">
        <v>-0.137861840693836</v>
      </c>
      <c r="J360" s="7">
        <v>0.30106340887768201</v>
      </c>
      <c r="K360" s="7">
        <v>-0.24223392756997</v>
      </c>
      <c r="L360" s="7">
        <v>-0.66049990079000398</v>
      </c>
      <c r="M360" s="7">
        <v>1.3019208738807599E-2</v>
      </c>
    </row>
    <row r="361" spans="1:13" x14ac:dyDescent="0.25">
      <c r="A361" s="7" t="str">
        <f t="shared" si="5"/>
        <v>6:31</v>
      </c>
      <c r="B361" s="7">
        <v>358</v>
      </c>
      <c r="C361" s="7">
        <v>31</v>
      </c>
      <c r="D361" s="7">
        <v>6</v>
      </c>
      <c r="E361" s="7">
        <v>0</v>
      </c>
      <c r="F361" s="7">
        <v>-0.72741569935647499</v>
      </c>
      <c r="G361" s="7">
        <v>-1.0247992797854</v>
      </c>
      <c r="H361" s="7">
        <v>-0.73426258029156599</v>
      </c>
      <c r="I361" s="7">
        <v>-0.35631912206386901</v>
      </c>
      <c r="J361" s="7">
        <v>1.3520205892650301</v>
      </c>
      <c r="K361" s="7">
        <v>9.1543758189863406E-2</v>
      </c>
      <c r="L361" s="7">
        <v>0.63099055943037197</v>
      </c>
      <c r="M361" s="7">
        <v>1.3423802637518399E-2</v>
      </c>
    </row>
    <row r="362" spans="1:13" x14ac:dyDescent="0.25">
      <c r="A362" s="7" t="str">
        <f t="shared" si="5"/>
        <v>6:5</v>
      </c>
      <c r="B362" s="7">
        <v>359</v>
      </c>
      <c r="C362" s="7">
        <v>5</v>
      </c>
      <c r="D362" s="7">
        <v>6</v>
      </c>
      <c r="E362" s="7">
        <v>0</v>
      </c>
      <c r="F362" s="7">
        <v>-0.64983658744294104</v>
      </c>
      <c r="G362" s="7">
        <v>0.72681996074782096</v>
      </c>
      <c r="H362" s="7">
        <v>-9.2081725586904296E-3</v>
      </c>
      <c r="I362" s="7">
        <v>0.16108081129742699</v>
      </c>
      <c r="J362" s="7">
        <v>0.473423695751643</v>
      </c>
      <c r="K362" s="7">
        <v>0.306161865863329</v>
      </c>
      <c r="L362" s="7">
        <v>0.54367855541703103</v>
      </c>
      <c r="M362" s="7">
        <v>1.24902373791406E-2</v>
      </c>
    </row>
    <row r="363" spans="1:13" x14ac:dyDescent="0.25">
      <c r="A363" s="7" t="str">
        <f t="shared" si="5"/>
        <v>6:33</v>
      </c>
      <c r="B363" s="7">
        <v>360</v>
      </c>
      <c r="C363" s="7">
        <v>33</v>
      </c>
      <c r="D363" s="7">
        <v>6</v>
      </c>
      <c r="E363" s="7">
        <v>0</v>
      </c>
      <c r="F363" s="7">
        <v>2.1836086622806898</v>
      </c>
      <c r="G363" s="7">
        <v>-9.0617838084755993E-3</v>
      </c>
      <c r="H363" s="7">
        <v>1.60596825430497</v>
      </c>
      <c r="I363" s="7">
        <v>-1.1494381325137499</v>
      </c>
      <c r="J363" s="7">
        <v>1.64599626465042</v>
      </c>
      <c r="K363" s="7">
        <v>-2.1218940060520299E-2</v>
      </c>
      <c r="L363" s="7">
        <v>-1.17006141863248</v>
      </c>
      <c r="M363" s="7">
        <v>1.4096047803868099E-2</v>
      </c>
    </row>
    <row r="364" spans="1:13" x14ac:dyDescent="0.25">
      <c r="A364" s="7" t="str">
        <f t="shared" si="5"/>
        <v>6:28</v>
      </c>
      <c r="B364" s="7">
        <v>361</v>
      </c>
      <c r="C364" s="7">
        <v>28</v>
      </c>
      <c r="D364" s="7">
        <v>6</v>
      </c>
      <c r="E364" s="7">
        <v>0</v>
      </c>
      <c r="F364" s="7">
        <v>-5.2586085291213898E-2</v>
      </c>
      <c r="G364" s="7">
        <v>-0.26142544656292199</v>
      </c>
      <c r="H364" s="7">
        <v>-0.312043187306211</v>
      </c>
      <c r="I364" s="7">
        <v>4.2427761583355601E-2</v>
      </c>
      <c r="J364" s="7">
        <v>6.4481206237532507E-2</v>
      </c>
      <c r="K364" s="7">
        <v>0.315945943596043</v>
      </c>
      <c r="L364" s="7">
        <v>-0.42743537256409703</v>
      </c>
      <c r="M364" s="7">
        <v>1.05686532874777E-2</v>
      </c>
    </row>
    <row r="365" spans="1:13" x14ac:dyDescent="0.25">
      <c r="A365" s="7" t="str">
        <f t="shared" si="5"/>
        <v>6:15</v>
      </c>
      <c r="B365" s="7">
        <v>362</v>
      </c>
      <c r="C365" s="7">
        <v>15</v>
      </c>
      <c r="D365" s="7">
        <v>6</v>
      </c>
      <c r="E365" s="7">
        <v>0</v>
      </c>
      <c r="F365" s="7">
        <v>-0.44709458377779099</v>
      </c>
      <c r="G365" s="7">
        <v>-0.67001302734257795</v>
      </c>
      <c r="H365" s="7">
        <v>0.42084540698219802</v>
      </c>
      <c r="I365" s="7">
        <v>0.17109371893987799</v>
      </c>
      <c r="J365" s="7">
        <v>-0.104360469288156</v>
      </c>
      <c r="K365" s="7">
        <v>0.15131770947963599</v>
      </c>
      <c r="L365" s="7">
        <v>0.16575699008644301</v>
      </c>
      <c r="M365" s="7">
        <v>1.2761337516160799E-2</v>
      </c>
    </row>
    <row r="366" spans="1:13" x14ac:dyDescent="0.25">
      <c r="A366" s="7" t="str">
        <f t="shared" si="5"/>
        <v>6:21</v>
      </c>
      <c r="B366" s="7">
        <v>363</v>
      </c>
      <c r="C366" s="7">
        <v>21</v>
      </c>
      <c r="D366" s="7">
        <v>6</v>
      </c>
      <c r="E366" s="7">
        <v>0</v>
      </c>
      <c r="F366" s="7">
        <v>1.6239102133985099</v>
      </c>
      <c r="G366" s="7">
        <v>1.6350434979524799</v>
      </c>
      <c r="H366" s="7">
        <v>0.73688714239701003</v>
      </c>
      <c r="I366" s="7">
        <v>1.03304474195195</v>
      </c>
      <c r="J366" s="7">
        <v>-3.1341854869140202</v>
      </c>
      <c r="K366" s="7">
        <v>-2.0108996968017E-2</v>
      </c>
      <c r="L366" s="7">
        <v>-1.0009311164489001</v>
      </c>
      <c r="M366" s="7">
        <v>1.39706781313061E-2</v>
      </c>
    </row>
    <row r="367" spans="1:13" x14ac:dyDescent="0.25">
      <c r="A367" s="7" t="str">
        <f t="shared" si="5"/>
        <v>7:32</v>
      </c>
      <c r="B367" s="7">
        <v>364</v>
      </c>
      <c r="C367" s="7">
        <v>32</v>
      </c>
      <c r="D367" s="7">
        <v>7</v>
      </c>
      <c r="E367" s="7">
        <v>0</v>
      </c>
      <c r="F367" s="7">
        <v>-3.8143951851057798</v>
      </c>
      <c r="G367" s="7">
        <v>0.50970549543578503</v>
      </c>
      <c r="H367" s="7">
        <v>1.0929757777361599</v>
      </c>
      <c r="I367" s="7">
        <v>-0.68486696293441596</v>
      </c>
      <c r="J367" s="7">
        <v>-0.43017991812349399</v>
      </c>
      <c r="K367" s="7">
        <v>-1.75114880462411E-2</v>
      </c>
      <c r="L367" s="7">
        <v>-2.3595772824894299</v>
      </c>
      <c r="M367" s="7">
        <v>1.41283977057162E-2</v>
      </c>
    </row>
    <row r="368" spans="1:13" x14ac:dyDescent="0.25">
      <c r="A368" s="7" t="str">
        <f t="shared" si="5"/>
        <v>7:23</v>
      </c>
      <c r="B368" s="7">
        <v>365</v>
      </c>
      <c r="C368" s="7">
        <v>23</v>
      </c>
      <c r="D368" s="7">
        <v>7</v>
      </c>
      <c r="E368" s="7">
        <v>0</v>
      </c>
      <c r="F368" s="7">
        <v>-0.10596664064974</v>
      </c>
      <c r="G368" s="7">
        <v>-1.5795806024033301</v>
      </c>
      <c r="H368" s="7">
        <v>-0.71937013208409195</v>
      </c>
      <c r="I368" s="7">
        <v>1.3882374690774399</v>
      </c>
      <c r="J368" s="7">
        <v>-1.6163085532723001</v>
      </c>
      <c r="K368" s="7">
        <v>-0.18970178283101999</v>
      </c>
      <c r="L368" s="7">
        <v>-0.44075263356000199</v>
      </c>
      <c r="M368" s="7">
        <v>1.21173911056586E-2</v>
      </c>
    </row>
    <row r="369" spans="1:13" x14ac:dyDescent="0.25">
      <c r="A369" s="7" t="str">
        <f t="shared" si="5"/>
        <v>7:44</v>
      </c>
      <c r="B369" s="7">
        <v>366</v>
      </c>
      <c r="C369" s="7">
        <v>44</v>
      </c>
      <c r="D369" s="7">
        <v>7</v>
      </c>
      <c r="E369" s="7">
        <v>0</v>
      </c>
      <c r="F369" s="7">
        <v>0.858926995497449</v>
      </c>
      <c r="G369" s="7">
        <v>0.90607979257367999</v>
      </c>
      <c r="H369" s="7">
        <v>0.54609597172264102</v>
      </c>
      <c r="I369" s="7">
        <v>-0.97538376149914396</v>
      </c>
      <c r="J369" s="7">
        <v>-1.5648321501283999</v>
      </c>
      <c r="K369" s="7">
        <v>-1.0064777478509101E-2</v>
      </c>
      <c r="L369" s="7">
        <v>1.22756470149752</v>
      </c>
      <c r="M369" s="7">
        <v>1.2149245710339601E-2</v>
      </c>
    </row>
    <row r="370" spans="1:13" x14ac:dyDescent="0.25">
      <c r="A370" s="7" t="str">
        <f t="shared" si="5"/>
        <v>7:26</v>
      </c>
      <c r="B370" s="7">
        <v>367</v>
      </c>
      <c r="C370" s="7">
        <v>26</v>
      </c>
      <c r="D370" s="7">
        <v>7</v>
      </c>
      <c r="E370" s="7">
        <v>0</v>
      </c>
      <c r="F370" s="7">
        <v>0.124339110287792</v>
      </c>
      <c r="G370" s="7">
        <v>-0.55734782674686001</v>
      </c>
      <c r="H370" s="7">
        <v>-6.9951849015162701E-2</v>
      </c>
      <c r="I370" s="7">
        <v>0.38348392706509898</v>
      </c>
      <c r="J370" s="7">
        <v>-0.36638917723700498</v>
      </c>
      <c r="K370" s="7">
        <v>-5.2761389651092401E-2</v>
      </c>
      <c r="L370" s="7">
        <v>0.21290964023603401</v>
      </c>
      <c r="M370" s="7">
        <v>1.1132600443844501E-2</v>
      </c>
    </row>
    <row r="371" spans="1:13" x14ac:dyDescent="0.25">
      <c r="A371" s="7" t="str">
        <f t="shared" si="5"/>
        <v>7:9</v>
      </c>
      <c r="B371" s="7">
        <v>368</v>
      </c>
      <c r="C371" s="7">
        <v>9</v>
      </c>
      <c r="D371" s="7">
        <v>7</v>
      </c>
      <c r="E371" s="7">
        <v>0</v>
      </c>
      <c r="F371" s="7">
        <v>0.42045593805776998</v>
      </c>
      <c r="G371" s="7">
        <v>-0.47955241282264399</v>
      </c>
      <c r="H371" s="7">
        <v>1.5695283512734699</v>
      </c>
      <c r="I371" s="7">
        <v>0.27068275541410203</v>
      </c>
      <c r="J371" s="7">
        <v>0.11909654923466401</v>
      </c>
      <c r="K371" s="7">
        <v>4.6773802120223203E-2</v>
      </c>
      <c r="L371" s="7">
        <v>0.357389401279533</v>
      </c>
      <c r="M371" s="7">
        <v>1.3440826638014E-2</v>
      </c>
    </row>
    <row r="372" spans="1:13" x14ac:dyDescent="0.25">
      <c r="A372" s="7" t="str">
        <f t="shared" si="5"/>
        <v>7:0</v>
      </c>
      <c r="B372" s="7">
        <v>369</v>
      </c>
      <c r="C372" s="7">
        <v>0</v>
      </c>
      <c r="D372" s="7">
        <v>7</v>
      </c>
      <c r="E372" s="7">
        <v>0</v>
      </c>
      <c r="F372" s="7">
        <v>-0.28056889884251501</v>
      </c>
      <c r="G372" s="7">
        <v>1.0361355988402501</v>
      </c>
      <c r="H372" s="7">
        <v>-3.4176813837473099</v>
      </c>
      <c r="I372" s="7">
        <v>-1.08311632177906</v>
      </c>
      <c r="J372" s="7">
        <v>0.51161374925756498</v>
      </c>
      <c r="K372" s="7">
        <v>-4.0778681507368998E-2</v>
      </c>
      <c r="L372" s="7">
        <v>-1.6167193484944999</v>
      </c>
      <c r="M372" s="7">
        <v>1.4079764393496501E-2</v>
      </c>
    </row>
    <row r="373" spans="1:13" x14ac:dyDescent="0.25">
      <c r="A373" s="7" t="str">
        <f t="shared" si="5"/>
        <v>7:7</v>
      </c>
      <c r="B373" s="7">
        <v>370</v>
      </c>
      <c r="C373" s="7">
        <v>7</v>
      </c>
      <c r="D373" s="7">
        <v>7</v>
      </c>
      <c r="E373" s="7">
        <v>0</v>
      </c>
      <c r="F373" s="7">
        <v>0.245199728832699</v>
      </c>
      <c r="G373" s="7">
        <v>-0.100630409906918</v>
      </c>
      <c r="H373" s="7">
        <v>0.32272591751828</v>
      </c>
      <c r="I373" s="7">
        <v>-6.7767013884188002E-2</v>
      </c>
      <c r="J373" s="7">
        <v>0.21722584924038901</v>
      </c>
      <c r="K373" s="7">
        <v>-0.50030707683924702</v>
      </c>
      <c r="L373" s="7">
        <v>0.47467735156874302</v>
      </c>
      <c r="M373" s="7">
        <v>1.05317399929819E-2</v>
      </c>
    </row>
    <row r="374" spans="1:13" x14ac:dyDescent="0.25">
      <c r="A374" s="7" t="str">
        <f t="shared" si="5"/>
        <v>7:11</v>
      </c>
      <c r="B374" s="7">
        <v>371</v>
      </c>
      <c r="C374" s="7">
        <v>11</v>
      </c>
      <c r="D374" s="7">
        <v>7</v>
      </c>
      <c r="E374" s="7">
        <v>0</v>
      </c>
      <c r="F374" s="7">
        <v>0.20342944810368099</v>
      </c>
      <c r="G374" s="7">
        <v>2.7024873229253998</v>
      </c>
      <c r="H374" s="7">
        <v>0.29237548303420402</v>
      </c>
      <c r="I374" s="7">
        <v>2.8484177143529199</v>
      </c>
      <c r="J374" s="7">
        <v>0.292381238506083</v>
      </c>
      <c r="K374" s="7">
        <v>-7.0713100195618106E-2</v>
      </c>
      <c r="L374" s="7">
        <v>-0.69454711475812203</v>
      </c>
      <c r="M374" s="7">
        <v>1.40904354673663E-2</v>
      </c>
    </row>
    <row r="375" spans="1:13" x14ac:dyDescent="0.25">
      <c r="A375" s="7" t="str">
        <f t="shared" si="5"/>
        <v>7:17</v>
      </c>
      <c r="B375" s="7">
        <v>372</v>
      </c>
      <c r="C375" s="7">
        <v>17</v>
      </c>
      <c r="D375" s="7">
        <v>7</v>
      </c>
      <c r="E375" s="7">
        <v>0</v>
      </c>
      <c r="F375" s="7">
        <v>0.237340123768117</v>
      </c>
      <c r="G375" s="7">
        <v>-0.46920680691342098</v>
      </c>
      <c r="H375" s="7">
        <v>0.228889728134856</v>
      </c>
      <c r="I375" s="7">
        <v>-0.50888598470275204</v>
      </c>
      <c r="J375" s="7">
        <v>0.214268917896938</v>
      </c>
      <c r="K375" s="7">
        <v>-1.03577965220063</v>
      </c>
      <c r="L375" s="7">
        <v>0.36369496575565502</v>
      </c>
      <c r="M375" s="7">
        <v>1.0939748348796401E-2</v>
      </c>
    </row>
    <row r="376" spans="1:13" x14ac:dyDescent="0.25">
      <c r="A376" s="7" t="str">
        <f t="shared" si="5"/>
        <v>7:37</v>
      </c>
      <c r="B376" s="7">
        <v>373</v>
      </c>
      <c r="C376" s="7">
        <v>37</v>
      </c>
      <c r="D376" s="7">
        <v>7</v>
      </c>
      <c r="E376" s="7">
        <v>0</v>
      </c>
      <c r="F376" s="7">
        <v>-0.44146570254283801</v>
      </c>
      <c r="G376" s="7">
        <v>2.2856574682929801E-2</v>
      </c>
      <c r="H376" s="7">
        <v>0.37948767562570401</v>
      </c>
      <c r="I376" s="7">
        <v>-0.190056715049985</v>
      </c>
      <c r="J376" s="7">
        <v>0.114961189981762</v>
      </c>
      <c r="K376" s="7">
        <v>0.32220931489270999</v>
      </c>
      <c r="L376" s="7">
        <v>-0.43331635823513098</v>
      </c>
      <c r="M376" s="7">
        <v>1.2718354002050399E-2</v>
      </c>
    </row>
    <row r="377" spans="1:13" x14ac:dyDescent="0.25">
      <c r="A377" s="7" t="str">
        <f t="shared" si="5"/>
        <v>7:2</v>
      </c>
      <c r="B377" s="7">
        <v>374</v>
      </c>
      <c r="C377" s="7">
        <v>2</v>
      </c>
      <c r="D377" s="7">
        <v>7</v>
      </c>
      <c r="E377" s="7">
        <v>0</v>
      </c>
      <c r="F377" s="7">
        <v>-0.105312689617443</v>
      </c>
      <c r="G377" s="7">
        <v>0.65721359592453299</v>
      </c>
      <c r="H377" s="7">
        <v>-2.1708789499921202</v>
      </c>
      <c r="I377" s="7">
        <v>-0.74466655248076896</v>
      </c>
      <c r="J377" s="7">
        <v>0.41348444925184002</v>
      </c>
      <c r="K377" s="7">
        <v>0.29512292344670399</v>
      </c>
      <c r="L377" s="7">
        <v>-0.76201163495782898</v>
      </c>
      <c r="M377" s="7">
        <v>1.17404915618495E-2</v>
      </c>
    </row>
    <row r="378" spans="1:13" x14ac:dyDescent="0.25">
      <c r="A378" s="7" t="str">
        <f t="shared" si="5"/>
        <v>7:51</v>
      </c>
      <c r="B378" s="7">
        <v>375</v>
      </c>
      <c r="C378" s="7">
        <v>51</v>
      </c>
      <c r="D378" s="7">
        <v>7</v>
      </c>
      <c r="E378" s="7">
        <v>0</v>
      </c>
      <c r="F378" s="7">
        <v>-0.60128887473384895</v>
      </c>
      <c r="G378" s="7">
        <v>-1.38197054552273</v>
      </c>
      <c r="H378" s="7">
        <v>-0.175617833488422</v>
      </c>
      <c r="I378" s="7">
        <v>1.08795746256162</v>
      </c>
      <c r="J378" s="7">
        <v>2.60908482724443</v>
      </c>
      <c r="K378" s="7">
        <v>4.4749129442829902E-4</v>
      </c>
      <c r="L378" s="7">
        <v>-0.76703189639218206</v>
      </c>
      <c r="M378" s="7">
        <v>1.39786562022305E-2</v>
      </c>
    </row>
    <row r="379" spans="1:13" x14ac:dyDescent="0.25">
      <c r="A379" s="7" t="str">
        <f t="shared" si="5"/>
        <v>7:27</v>
      </c>
      <c r="B379" s="7">
        <v>376</v>
      </c>
      <c r="C379" s="7">
        <v>27</v>
      </c>
      <c r="D379" s="7">
        <v>7</v>
      </c>
      <c r="E379" s="7">
        <v>0</v>
      </c>
      <c r="F379" s="7">
        <v>0.20110769508516499</v>
      </c>
      <c r="G379" s="7">
        <v>-0.21660356308353601</v>
      </c>
      <c r="H379" s="7">
        <v>0.14652091525490399</v>
      </c>
      <c r="I379" s="7">
        <v>4.85660747038845E-2</v>
      </c>
      <c r="J379" s="7">
        <v>5.0250621024358198E-2</v>
      </c>
      <c r="K379" s="7">
        <v>-0.49347307057440098</v>
      </c>
      <c r="L379" s="7">
        <v>0.41103348782306098</v>
      </c>
      <c r="M379" s="7">
        <v>1.05470139819761E-2</v>
      </c>
    </row>
    <row r="380" spans="1:13" x14ac:dyDescent="0.25">
      <c r="A380" s="7" t="str">
        <f t="shared" si="5"/>
        <v>7:34</v>
      </c>
      <c r="B380" s="7">
        <v>377</v>
      </c>
      <c r="C380" s="7">
        <v>34</v>
      </c>
      <c r="D380" s="7">
        <v>7</v>
      </c>
      <c r="E380" s="7">
        <v>0</v>
      </c>
      <c r="F380" s="7">
        <v>-2.4652233920805999</v>
      </c>
      <c r="G380" s="7">
        <v>0.314965927134643</v>
      </c>
      <c r="H380" s="7">
        <v>0.80758053689197695</v>
      </c>
      <c r="I380" s="7">
        <v>-0.486942863780644</v>
      </c>
      <c r="J380" s="7">
        <v>-0.21212347488139099</v>
      </c>
      <c r="K380" s="7">
        <v>4.5818245927902103E-2</v>
      </c>
      <c r="L380" s="7">
        <v>-1.96617868051315</v>
      </c>
      <c r="M380" s="7">
        <v>1.3635050562498301E-2</v>
      </c>
    </row>
    <row r="381" spans="1:13" x14ac:dyDescent="0.25">
      <c r="A381" s="7" t="str">
        <f t="shared" si="5"/>
        <v>7:8</v>
      </c>
      <c r="B381" s="7">
        <v>378</v>
      </c>
      <c r="C381" s="7">
        <v>8</v>
      </c>
      <c r="D381" s="7">
        <v>7</v>
      </c>
      <c r="E381" s="7">
        <v>0</v>
      </c>
      <c r="F381" s="7">
        <v>0.33282783245941899</v>
      </c>
      <c r="G381" s="7">
        <v>-0.29009140923334498</v>
      </c>
      <c r="H381" s="7">
        <v>0.94612712738261695</v>
      </c>
      <c r="I381" s="7">
        <v>0.101457868861177</v>
      </c>
      <c r="J381" s="7">
        <v>0.168161199789503</v>
      </c>
      <c r="K381" s="7">
        <v>0.39857884330438598</v>
      </c>
      <c r="L381" s="7">
        <v>0.41537027427962397</v>
      </c>
      <c r="M381" s="7">
        <v>1.2178015696189299E-2</v>
      </c>
    </row>
    <row r="382" spans="1:13" x14ac:dyDescent="0.25">
      <c r="A382" s="7" t="str">
        <f t="shared" si="5"/>
        <v>7:50</v>
      </c>
      <c r="B382" s="7">
        <v>379</v>
      </c>
      <c r="C382" s="7">
        <v>50</v>
      </c>
      <c r="D382" s="7">
        <v>7</v>
      </c>
      <c r="E382" s="7">
        <v>0</v>
      </c>
      <c r="F382" s="7">
        <v>-0.39268660755794899</v>
      </c>
      <c r="G382" s="7">
        <v>-1.05510621150896</v>
      </c>
      <c r="H382" s="7">
        <v>-7.2515861315413405E-2</v>
      </c>
      <c r="I382" s="7">
        <v>0.79319443055294203</v>
      </c>
      <c r="J382" s="7">
        <v>2.0128109733340298</v>
      </c>
      <c r="K382" s="7">
        <v>-0.15409223279208001</v>
      </c>
      <c r="L382" s="7">
        <v>-0.49264459941097899</v>
      </c>
      <c r="M382" s="7">
        <v>1.27568656342202E-2</v>
      </c>
    </row>
    <row r="383" spans="1:13" x14ac:dyDescent="0.25">
      <c r="A383" s="7" t="str">
        <f t="shared" si="5"/>
        <v>7:4</v>
      </c>
      <c r="B383" s="7">
        <v>380</v>
      </c>
      <c r="C383" s="7">
        <v>4</v>
      </c>
      <c r="D383" s="7">
        <v>7</v>
      </c>
      <c r="E383" s="7">
        <v>0</v>
      </c>
      <c r="F383" s="7">
        <v>-1.7684585990724099E-2</v>
      </c>
      <c r="G383" s="7">
        <v>0.46775259659810597</v>
      </c>
      <c r="H383" s="7">
        <v>-1.5474777401277799</v>
      </c>
      <c r="I383" s="7">
        <v>-0.57544166973540301</v>
      </c>
      <c r="J383" s="7">
        <v>0.36441979980095401</v>
      </c>
      <c r="K383" s="7">
        <v>-0.75130444637682303</v>
      </c>
      <c r="L383" s="7">
        <v>-0.28915877991852301</v>
      </c>
      <c r="M383" s="7">
        <v>1.2258249528774599E-2</v>
      </c>
    </row>
    <row r="384" spans="1:13" x14ac:dyDescent="0.25">
      <c r="A384" s="7" t="str">
        <f t="shared" si="5"/>
        <v>7:24</v>
      </c>
      <c r="B384" s="7">
        <v>381</v>
      </c>
      <c r="C384" s="7">
        <v>24</v>
      </c>
      <c r="D384" s="7">
        <v>7</v>
      </c>
      <c r="E384" s="7">
        <v>0</v>
      </c>
      <c r="F384" s="7">
        <v>-2.9198057579660399E-2</v>
      </c>
      <c r="G384" s="7">
        <v>-1.23883634640676</v>
      </c>
      <c r="H384" s="7">
        <v>-0.50289737268466095</v>
      </c>
      <c r="I384" s="7">
        <v>1.0533196242518701</v>
      </c>
      <c r="J384" s="7">
        <v>-1.1996687643853301</v>
      </c>
      <c r="K384" s="7">
        <v>-2.84094330268029E-3</v>
      </c>
      <c r="L384" s="7">
        <v>-0.225107739576969</v>
      </c>
      <c r="M384" s="7">
        <v>1.206389865609E-2</v>
      </c>
    </row>
    <row r="385" spans="1:13" x14ac:dyDescent="0.25">
      <c r="A385" s="7" t="str">
        <f t="shared" si="5"/>
        <v>7:42</v>
      </c>
      <c r="B385" s="7">
        <v>382</v>
      </c>
      <c r="C385" s="7">
        <v>42</v>
      </c>
      <c r="D385" s="7">
        <v>7</v>
      </c>
      <c r="E385" s="7">
        <v>0</v>
      </c>
      <c r="F385" s="7">
        <v>1.2761315298492399</v>
      </c>
      <c r="G385" s="7">
        <v>1.5598084606012199</v>
      </c>
      <c r="H385" s="7">
        <v>0.75229991606865798</v>
      </c>
      <c r="I385" s="7">
        <v>-1.5649098255164999</v>
      </c>
      <c r="J385" s="7">
        <v>-2.7573798579492101</v>
      </c>
      <c r="K385" s="7">
        <v>0.13862678641614801</v>
      </c>
      <c r="L385" s="7">
        <v>1.3770791119225101</v>
      </c>
      <c r="M385" s="7">
        <v>1.39994662995879E-2</v>
      </c>
    </row>
    <row r="386" spans="1:13" x14ac:dyDescent="0.25">
      <c r="A386" s="7" t="str">
        <f t="shared" si="5"/>
        <v>7:40</v>
      </c>
      <c r="B386" s="7">
        <v>383</v>
      </c>
      <c r="C386" s="7">
        <v>40</v>
      </c>
      <c r="D386" s="7">
        <v>7</v>
      </c>
      <c r="E386" s="7">
        <v>0</v>
      </c>
      <c r="F386" s="7">
        <v>1.5822919869949199</v>
      </c>
      <c r="G386" s="7">
        <v>-0.26925277776878298</v>
      </c>
      <c r="H386" s="7">
        <v>-4.86051856405686E-2</v>
      </c>
      <c r="I386" s="7">
        <v>0.10682943368067201</v>
      </c>
      <c r="J386" s="7">
        <v>0.44204585484491699</v>
      </c>
      <c r="K386" s="7">
        <v>-0.44267124330190799</v>
      </c>
      <c r="L386" s="7">
        <v>2.0968276541775301</v>
      </c>
      <c r="M386" s="7">
        <v>1.39483147054714E-2</v>
      </c>
    </row>
    <row r="387" spans="1:13" x14ac:dyDescent="0.25">
      <c r="A387" s="7" t="str">
        <f t="shared" si="5"/>
        <v>7:16</v>
      </c>
      <c r="B387" s="7">
        <v>384</v>
      </c>
      <c r="C387" s="7">
        <v>16</v>
      </c>
      <c r="D387" s="7">
        <v>7</v>
      </c>
      <c r="E387" s="7">
        <v>0</v>
      </c>
      <c r="F387" s="7">
        <v>0.231751701486477</v>
      </c>
      <c r="G387" s="7">
        <v>5.3483048078938403E-2</v>
      </c>
      <c r="H387" s="7">
        <v>0.23935207370287101</v>
      </c>
      <c r="I387" s="7">
        <v>4.4392014936480602E-2</v>
      </c>
      <c r="J387" s="7">
        <v>0.22714169687906099</v>
      </c>
      <c r="K387" s="7">
        <v>0.38797880013054897</v>
      </c>
      <c r="L387" s="7">
        <v>0.49309686568842798</v>
      </c>
      <c r="M387" s="7">
        <v>1.0528910212954001E-2</v>
      </c>
    </row>
    <row r="388" spans="1:13" x14ac:dyDescent="0.25">
      <c r="A388" s="7" t="str">
        <f t="shared" ref="A388:A418" si="6">D388 &amp; ":" &amp;C388</f>
        <v>7:19</v>
      </c>
      <c r="B388" s="7">
        <v>385</v>
      </c>
      <c r="C388" s="7">
        <v>19</v>
      </c>
      <c r="D388" s="7">
        <v>7</v>
      </c>
      <c r="E388" s="7">
        <v>0</v>
      </c>
      <c r="F388" s="7">
        <v>0.24844246720947599</v>
      </c>
      <c r="G388" s="7">
        <v>-1.5076183640545</v>
      </c>
      <c r="H388" s="7">
        <v>0.20810451401817801</v>
      </c>
      <c r="I388" s="7">
        <v>-1.60806605037607</v>
      </c>
      <c r="J388" s="7">
        <v>0.18869497124409201</v>
      </c>
      <c r="K388" s="7">
        <v>-2.5250059000482501E-2</v>
      </c>
      <c r="L388" s="7">
        <v>-2.3888858851449798E-2</v>
      </c>
      <c r="M388" s="7">
        <v>1.33327054145714E-2</v>
      </c>
    </row>
    <row r="389" spans="1:13" x14ac:dyDescent="0.25">
      <c r="A389" s="7" t="str">
        <f t="shared" si="6"/>
        <v>7:38</v>
      </c>
      <c r="B389" s="7">
        <v>386</v>
      </c>
      <c r="C389" s="7">
        <v>38</v>
      </c>
      <c r="D389" s="7">
        <v>7</v>
      </c>
      <c r="E389" s="7">
        <v>0</v>
      </c>
      <c r="F389" s="7">
        <v>0.23312019396974901</v>
      </c>
      <c r="G389" s="7">
        <v>-7.4513209467641395E-2</v>
      </c>
      <c r="H389" s="7">
        <v>0.23679005520361299</v>
      </c>
      <c r="I389" s="7">
        <v>-9.1094665473099801E-2</v>
      </c>
      <c r="J389" s="7">
        <v>0.22398941160281399</v>
      </c>
      <c r="K389" s="7">
        <v>-0.45158589576709701</v>
      </c>
      <c r="L389" s="7">
        <v>0.47704637958815899</v>
      </c>
      <c r="M389" s="7">
        <v>1.0484718990148001E-2</v>
      </c>
    </row>
    <row r="390" spans="1:13" x14ac:dyDescent="0.25">
      <c r="A390" s="7" t="str">
        <f t="shared" si="6"/>
        <v>7:22</v>
      </c>
      <c r="B390" s="7">
        <v>387</v>
      </c>
      <c r="C390" s="7">
        <v>22</v>
      </c>
      <c r="D390" s="7">
        <v>7</v>
      </c>
      <c r="E390" s="7">
        <v>0</v>
      </c>
      <c r="F390" s="7">
        <v>-0.18273522544711299</v>
      </c>
      <c r="G390" s="7">
        <v>-1.9203248660666601</v>
      </c>
      <c r="H390" s="7">
        <v>-0.93584289635415896</v>
      </c>
      <c r="I390" s="7">
        <v>1.7231553214386499</v>
      </c>
      <c r="J390" s="7">
        <v>-2.0329483515336602</v>
      </c>
      <c r="K390" s="7">
        <v>0.12835797281050401</v>
      </c>
      <c r="L390" s="7">
        <v>-0.65541246532236297</v>
      </c>
      <c r="M390" s="7">
        <v>1.28555865313691E-2</v>
      </c>
    </row>
    <row r="391" spans="1:13" x14ac:dyDescent="0.25">
      <c r="A391" s="7" t="str">
        <f t="shared" si="6"/>
        <v>7:46</v>
      </c>
      <c r="B391" s="7">
        <v>388</v>
      </c>
      <c r="C391" s="7">
        <v>46</v>
      </c>
      <c r="D391" s="7">
        <v>7</v>
      </c>
      <c r="E391" s="7">
        <v>0</v>
      </c>
      <c r="F391" s="7">
        <v>0.441722461145649</v>
      </c>
      <c r="G391" s="7">
        <v>0.25235112454613201</v>
      </c>
      <c r="H391" s="7">
        <v>0.339892027376622</v>
      </c>
      <c r="I391" s="7">
        <v>-0.385857697481781</v>
      </c>
      <c r="J391" s="7">
        <v>-0.372284442307592</v>
      </c>
      <c r="K391" s="7">
        <v>-0.22360714175146501</v>
      </c>
      <c r="L391" s="7">
        <v>0.80405908090759204</v>
      </c>
      <c r="M391" s="7">
        <v>1.0871884142091601E-2</v>
      </c>
    </row>
    <row r="392" spans="1:13" x14ac:dyDescent="0.25">
      <c r="A392" s="7" t="str">
        <f t="shared" si="6"/>
        <v>7:25</v>
      </c>
      <c r="B392" s="7">
        <v>389</v>
      </c>
      <c r="C392" s="7">
        <v>25</v>
      </c>
      <c r="D392" s="7">
        <v>7</v>
      </c>
      <c r="E392" s="7">
        <v>0</v>
      </c>
      <c r="F392" s="7">
        <v>4.7570527217712502E-2</v>
      </c>
      <c r="G392" s="7">
        <v>-0.89809208274343699</v>
      </c>
      <c r="H392" s="7">
        <v>-0.286424608414593</v>
      </c>
      <c r="I392" s="7">
        <v>0.71840177189066201</v>
      </c>
      <c r="J392" s="7">
        <v>-0.78302896612397299</v>
      </c>
      <c r="K392" s="7">
        <v>0.24375172693730099</v>
      </c>
      <c r="L392" s="7">
        <v>-6.7959503355794404E-3</v>
      </c>
      <c r="M392" s="7">
        <v>1.1855910890286699E-2</v>
      </c>
    </row>
    <row r="393" spans="1:13" x14ac:dyDescent="0.25">
      <c r="A393" s="7" t="str">
        <f t="shared" si="6"/>
        <v>7:39</v>
      </c>
      <c r="B393" s="7">
        <v>390</v>
      </c>
      <c r="C393" s="7">
        <v>39</v>
      </c>
      <c r="D393" s="7">
        <v>7</v>
      </c>
      <c r="E393" s="7">
        <v>0</v>
      </c>
      <c r="F393" s="7">
        <v>0.90770609048233797</v>
      </c>
      <c r="G393" s="7">
        <v>-0.17188299361821199</v>
      </c>
      <c r="H393" s="7">
        <v>9.4092434781522502E-2</v>
      </c>
      <c r="I393" s="7">
        <v>7.8673841037863491E-3</v>
      </c>
      <c r="J393" s="7">
        <v>0.33301763322386602</v>
      </c>
      <c r="K393" s="7">
        <v>0.72827440382315101</v>
      </c>
      <c r="L393" s="7">
        <v>1.39239374811494</v>
      </c>
      <c r="M393" s="7">
        <v>1.32515223684891E-2</v>
      </c>
    </row>
    <row r="394" spans="1:13" x14ac:dyDescent="0.25">
      <c r="A394" s="7" t="str">
        <f t="shared" si="6"/>
        <v>7:43</v>
      </c>
      <c r="B394" s="7">
        <v>391</v>
      </c>
      <c r="C394" s="7">
        <v>43</v>
      </c>
      <c r="D394" s="7">
        <v>7</v>
      </c>
      <c r="E394" s="7">
        <v>0</v>
      </c>
      <c r="F394" s="7">
        <v>1.0675292626733499</v>
      </c>
      <c r="G394" s="7">
        <v>1.2329441265874499</v>
      </c>
      <c r="H394" s="7">
        <v>0.64919794389565</v>
      </c>
      <c r="I394" s="7">
        <v>-1.2701467935078199</v>
      </c>
      <c r="J394" s="7">
        <v>-2.1611060040388099</v>
      </c>
      <c r="K394" s="7">
        <v>-0.28153647988804198</v>
      </c>
      <c r="L394" s="7">
        <v>1.3190108700302501</v>
      </c>
      <c r="M394" s="7">
        <v>1.2860851187294299E-2</v>
      </c>
    </row>
    <row r="395" spans="1:13" x14ac:dyDescent="0.25">
      <c r="A395" s="7" t="str">
        <f t="shared" si="6"/>
        <v>7:20</v>
      </c>
      <c r="B395" s="7">
        <v>392</v>
      </c>
      <c r="C395" s="7">
        <v>20</v>
      </c>
      <c r="D395" s="7">
        <v>7</v>
      </c>
      <c r="E395" s="7">
        <v>0</v>
      </c>
      <c r="F395" s="7">
        <v>0.253956574622</v>
      </c>
      <c r="G395" s="7">
        <v>-2.0233574865853301</v>
      </c>
      <c r="H395" s="7">
        <v>0.19778129677696801</v>
      </c>
      <c r="I395" s="7">
        <v>-2.1539865562441598</v>
      </c>
      <c r="J395" s="7">
        <v>0.17599337454508901</v>
      </c>
      <c r="K395" s="7">
        <v>-2.9161407627901099E-2</v>
      </c>
      <c r="L395" s="7">
        <v>-0.195595558793527</v>
      </c>
      <c r="M395" s="7">
        <v>1.40703186232325E-2</v>
      </c>
    </row>
    <row r="396" spans="1:13" x14ac:dyDescent="0.25">
      <c r="A396" s="7" t="str">
        <f t="shared" si="6"/>
        <v>7:48</v>
      </c>
      <c r="B396" s="7">
        <v>393</v>
      </c>
      <c r="C396" s="7">
        <v>48</v>
      </c>
      <c r="D396" s="7">
        <v>7</v>
      </c>
      <c r="E396" s="7">
        <v>0</v>
      </c>
      <c r="F396" s="7">
        <v>2.45179267938508E-2</v>
      </c>
      <c r="G396" s="7">
        <v>-0.40137754348141302</v>
      </c>
      <c r="H396" s="7">
        <v>0.133688083030604</v>
      </c>
      <c r="I396" s="7">
        <v>0.20366836653557899</v>
      </c>
      <c r="J396" s="7">
        <v>0.82026326551321804</v>
      </c>
      <c r="K396" s="7">
        <v>0.187435304112121</v>
      </c>
      <c r="L396" s="7">
        <v>0.12943496503694901</v>
      </c>
      <c r="M396" s="7">
        <v>1.0848794430054E-2</v>
      </c>
    </row>
    <row r="397" spans="1:13" x14ac:dyDescent="0.25">
      <c r="A397" s="7" t="str">
        <f t="shared" si="6"/>
        <v>7:1</v>
      </c>
      <c r="B397" s="7">
        <v>394</v>
      </c>
      <c r="C397" s="7">
        <v>1</v>
      </c>
      <c r="D397" s="7">
        <v>7</v>
      </c>
      <c r="E397" s="7">
        <v>0</v>
      </c>
      <c r="F397" s="7">
        <v>-0.19294079521579499</v>
      </c>
      <c r="G397" s="7">
        <v>0.84667459951383095</v>
      </c>
      <c r="H397" s="7">
        <v>-2.7942801738829801</v>
      </c>
      <c r="I397" s="7">
        <v>-0.91389143903369496</v>
      </c>
      <c r="J397" s="7">
        <v>0.46254909980667902</v>
      </c>
      <c r="K397" s="7">
        <v>-8.7454033894071595E-2</v>
      </c>
      <c r="L397" s="7">
        <v>-1.19844493267079</v>
      </c>
      <c r="M397" s="7">
        <v>1.3416981055089299E-2</v>
      </c>
    </row>
    <row r="398" spans="1:13" x14ac:dyDescent="0.25">
      <c r="A398" s="7" t="str">
        <f t="shared" si="6"/>
        <v>7:49</v>
      </c>
      <c r="B398" s="7">
        <v>395</v>
      </c>
      <c r="C398" s="7">
        <v>49</v>
      </c>
      <c r="D398" s="7">
        <v>7</v>
      </c>
      <c r="E398" s="7">
        <v>0</v>
      </c>
      <c r="F398" s="7">
        <v>-0.18408434038204899</v>
      </c>
      <c r="G398" s="7">
        <v>-0.72824187749518698</v>
      </c>
      <c r="H398" s="7">
        <v>3.0586110857595699E-2</v>
      </c>
      <c r="I398" s="7">
        <v>0.498431398544261</v>
      </c>
      <c r="J398" s="7">
        <v>1.41653711942362</v>
      </c>
      <c r="K398" s="7">
        <v>0.28983932600708701</v>
      </c>
      <c r="L398" s="7">
        <v>-0.197590987012844</v>
      </c>
      <c r="M398" s="7">
        <v>1.1814483624400299E-2</v>
      </c>
    </row>
    <row r="399" spans="1:13" x14ac:dyDescent="0.25">
      <c r="A399" s="7" t="str">
        <f t="shared" si="6"/>
        <v>7:3</v>
      </c>
      <c r="B399" s="7">
        <v>396</v>
      </c>
      <c r="C399" s="7">
        <v>3</v>
      </c>
      <c r="D399" s="7">
        <v>7</v>
      </c>
      <c r="E399" s="7">
        <v>0</v>
      </c>
      <c r="F399" s="7">
        <v>-0.105312689617443</v>
      </c>
      <c r="G399" s="7">
        <v>0.65721359592453299</v>
      </c>
      <c r="H399" s="7">
        <v>-2.1708789499921202</v>
      </c>
      <c r="I399" s="7">
        <v>-0.74466655248076896</v>
      </c>
      <c r="J399" s="7">
        <v>0.41348444925184002</v>
      </c>
      <c r="K399" s="7">
        <v>0.29683956991875898</v>
      </c>
      <c r="L399" s="7">
        <v>-0.76201163495782898</v>
      </c>
      <c r="M399" s="7">
        <v>1.17404915618495E-2</v>
      </c>
    </row>
    <row r="400" spans="1:13" x14ac:dyDescent="0.25">
      <c r="A400" s="7" t="str">
        <f t="shared" si="6"/>
        <v>7:14</v>
      </c>
      <c r="B400" s="7">
        <v>397</v>
      </c>
      <c r="C400" s="7">
        <v>14</v>
      </c>
      <c r="D400" s="7">
        <v>7</v>
      </c>
      <c r="E400" s="7">
        <v>0</v>
      </c>
      <c r="F400" s="7">
        <v>0.22049933141085101</v>
      </c>
      <c r="G400" s="7">
        <v>1.1059267230088901</v>
      </c>
      <c r="H400" s="7">
        <v>0.260418159667273</v>
      </c>
      <c r="I400" s="7">
        <v>1.15842536690716</v>
      </c>
      <c r="J400" s="7">
        <v>0.25306122581023599</v>
      </c>
      <c r="K400" s="7">
        <v>-1.1573988733031999</v>
      </c>
      <c r="L400" s="7">
        <v>0.13058637509604401</v>
      </c>
      <c r="M400" s="7">
        <v>1.2487710013155901E-2</v>
      </c>
    </row>
    <row r="401" spans="1:13" x14ac:dyDescent="0.25">
      <c r="A401" s="7" t="str">
        <f t="shared" si="6"/>
        <v>7:12</v>
      </c>
      <c r="B401" s="7">
        <v>398</v>
      </c>
      <c r="C401" s="7">
        <v>12</v>
      </c>
      <c r="D401" s="7">
        <v>7</v>
      </c>
      <c r="E401" s="7">
        <v>0</v>
      </c>
      <c r="F401" s="7">
        <v>0.20914508105099899</v>
      </c>
      <c r="G401" s="7">
        <v>2.1678993469525301</v>
      </c>
      <c r="H401" s="7">
        <v>0.28167498045564099</v>
      </c>
      <c r="I401" s="7">
        <v>2.2825453080828901</v>
      </c>
      <c r="J401" s="7">
        <v>0.27921543320974801</v>
      </c>
      <c r="K401" s="7">
        <v>2.3537910652592899E-2</v>
      </c>
      <c r="L401" s="7">
        <v>-0.461025115408631</v>
      </c>
      <c r="M401" s="7">
        <v>1.3552126932457E-2</v>
      </c>
    </row>
    <row r="402" spans="1:13" x14ac:dyDescent="0.25">
      <c r="A402" s="7" t="str">
        <f t="shared" si="6"/>
        <v>7:30</v>
      </c>
      <c r="B402" s="7">
        <v>399</v>
      </c>
      <c r="C402" s="7">
        <v>30</v>
      </c>
      <c r="D402" s="7">
        <v>7</v>
      </c>
      <c r="E402" s="7">
        <v>0</v>
      </c>
      <c r="F402" s="7">
        <v>0.35464486295261899</v>
      </c>
      <c r="G402" s="7">
        <v>0.46488495657636503</v>
      </c>
      <c r="H402" s="7">
        <v>0.57946643892440297</v>
      </c>
      <c r="I402" s="7">
        <v>-0.62126962248289497</v>
      </c>
      <c r="J402" s="7">
        <v>0.88353020817269101</v>
      </c>
      <c r="K402" s="7">
        <v>3.3345454736609298E-2</v>
      </c>
      <c r="L402" s="7">
        <v>0.56968300162753804</v>
      </c>
      <c r="M402" s="7">
        <v>1.15648915646852E-2</v>
      </c>
    </row>
    <row r="403" spans="1:13" x14ac:dyDescent="0.25">
      <c r="A403" s="7" t="str">
        <f t="shared" si="6"/>
        <v>7:6</v>
      </c>
      <c r="B403" s="7">
        <v>400</v>
      </c>
      <c r="C403" s="7">
        <v>6</v>
      </c>
      <c r="D403" s="7">
        <v>7</v>
      </c>
      <c r="E403" s="7">
        <v>0</v>
      </c>
      <c r="F403" s="7">
        <v>0.15757162323434701</v>
      </c>
      <c r="G403" s="7">
        <v>8.8830593682380193E-2</v>
      </c>
      <c r="H403" s="7">
        <v>-0.300675306372583</v>
      </c>
      <c r="I403" s="7">
        <v>-0.23699190043711299</v>
      </c>
      <c r="J403" s="7">
        <v>0.26629049979522901</v>
      </c>
      <c r="K403" s="7">
        <v>0.98749458710017302</v>
      </c>
      <c r="L403" s="7">
        <v>0.418615575838856</v>
      </c>
      <c r="M403" s="7">
        <v>1.1621277056509101E-2</v>
      </c>
    </row>
    <row r="404" spans="1:13" x14ac:dyDescent="0.25">
      <c r="A404" s="7" t="str">
        <f t="shared" si="6"/>
        <v>7:41</v>
      </c>
      <c r="B404" s="7">
        <v>401</v>
      </c>
      <c r="C404" s="7">
        <v>41</v>
      </c>
      <c r="D404" s="7">
        <v>7</v>
      </c>
      <c r="E404" s="7">
        <v>0</v>
      </c>
      <c r="F404" s="7">
        <v>2.2568778835075101</v>
      </c>
      <c r="G404" s="7">
        <v>-0.366622561919354</v>
      </c>
      <c r="H404" s="7">
        <v>-0.19130280606265901</v>
      </c>
      <c r="I404" s="7">
        <v>0.205791483257558</v>
      </c>
      <c r="J404" s="7">
        <v>0.55107407646596895</v>
      </c>
      <c r="K404" s="7">
        <v>0.1475000350705</v>
      </c>
      <c r="L404" s="7">
        <v>2.8084734494344499</v>
      </c>
      <c r="M404" s="7">
        <v>1.4126652400063E-2</v>
      </c>
    </row>
    <row r="405" spans="1:13" x14ac:dyDescent="0.25">
      <c r="A405" s="7" t="str">
        <f t="shared" si="6"/>
        <v>7:35</v>
      </c>
      <c r="B405" s="7">
        <v>402</v>
      </c>
      <c r="C405" s="7">
        <v>35</v>
      </c>
      <c r="D405" s="7">
        <v>7</v>
      </c>
      <c r="E405" s="7">
        <v>0</v>
      </c>
      <c r="F405" s="7">
        <v>-1.79063749556801</v>
      </c>
      <c r="G405" s="7">
        <v>0.21759614298407201</v>
      </c>
      <c r="H405" s="7">
        <v>0.66488291646988595</v>
      </c>
      <c r="I405" s="7">
        <v>-0.38798081420375802</v>
      </c>
      <c r="J405" s="7">
        <v>-0.103095253260339</v>
      </c>
      <c r="K405" s="7">
        <v>-6.7534764335741598E-2</v>
      </c>
      <c r="L405" s="7">
        <v>-1.61684454186078</v>
      </c>
      <c r="M405" s="7">
        <v>1.32688277251421E-2</v>
      </c>
    </row>
    <row r="406" spans="1:13" x14ac:dyDescent="0.25">
      <c r="A406" s="7" t="str">
        <f t="shared" si="6"/>
        <v>7:47</v>
      </c>
      <c r="B406" s="7">
        <v>403</v>
      </c>
      <c r="C406" s="7">
        <v>47</v>
      </c>
      <c r="D406" s="7">
        <v>7</v>
      </c>
      <c r="E406" s="7">
        <v>0</v>
      </c>
      <c r="F406" s="7">
        <v>0.23312019396974901</v>
      </c>
      <c r="G406" s="7">
        <v>-7.4513209467641395E-2</v>
      </c>
      <c r="H406" s="7">
        <v>0.23679005520361299</v>
      </c>
      <c r="I406" s="7">
        <v>-9.1094665473099801E-2</v>
      </c>
      <c r="J406" s="7">
        <v>0.22398941160281399</v>
      </c>
      <c r="K406" s="7">
        <v>-0.45158589576709701</v>
      </c>
      <c r="L406" s="7">
        <v>0.47704637958815899</v>
      </c>
      <c r="M406" s="7">
        <v>1.0484718990148001E-2</v>
      </c>
    </row>
    <row r="407" spans="1:13" x14ac:dyDescent="0.25">
      <c r="A407" s="7" t="str">
        <f t="shared" si="6"/>
        <v>7:10</v>
      </c>
      <c r="B407" s="7">
        <v>404</v>
      </c>
      <c r="C407" s="7">
        <v>10</v>
      </c>
      <c r="D407" s="7">
        <v>7</v>
      </c>
      <c r="E407" s="7">
        <v>0</v>
      </c>
      <c r="F407" s="7">
        <v>0.50808404168448995</v>
      </c>
      <c r="G407" s="7">
        <v>-0.66901341214907095</v>
      </c>
      <c r="H407" s="7">
        <v>2.1929295611378099</v>
      </c>
      <c r="I407" s="7">
        <v>0.43990763815946798</v>
      </c>
      <c r="J407" s="7">
        <v>7.0031899783778606E-2</v>
      </c>
      <c r="K407" s="7">
        <v>-5.2797373985656301E-2</v>
      </c>
      <c r="L407" s="7">
        <v>0.30168749511979298</v>
      </c>
      <c r="M407" s="7">
        <v>1.40827424273659E-2</v>
      </c>
    </row>
    <row r="408" spans="1:13" x14ac:dyDescent="0.25">
      <c r="A408" s="7" t="str">
        <f t="shared" si="6"/>
        <v>7:13</v>
      </c>
      <c r="B408" s="7">
        <v>405</v>
      </c>
      <c r="C408" s="7">
        <v>13</v>
      </c>
      <c r="D408" s="7">
        <v>7</v>
      </c>
      <c r="E408" s="7">
        <v>0</v>
      </c>
      <c r="F408" s="7">
        <v>0.214835011111255</v>
      </c>
      <c r="G408" s="7">
        <v>1.6357153837107099</v>
      </c>
      <c r="H408" s="7">
        <v>0.27102259744875601</v>
      </c>
      <c r="I408" s="7">
        <v>1.7192175989066401</v>
      </c>
      <c r="J408" s="7">
        <v>0.26610883381584499</v>
      </c>
      <c r="K408" s="7">
        <v>0.51660368081041197</v>
      </c>
      <c r="L408" s="7">
        <v>-0.19962496503129001</v>
      </c>
      <c r="M408" s="7">
        <v>1.2632180806085601E-2</v>
      </c>
    </row>
    <row r="409" spans="1:13" x14ac:dyDescent="0.25">
      <c r="A409" s="7" t="str">
        <f t="shared" si="6"/>
        <v>7:45</v>
      </c>
      <c r="B409" s="7">
        <v>406</v>
      </c>
      <c r="C409" s="7">
        <v>45</v>
      </c>
      <c r="D409" s="7">
        <v>7</v>
      </c>
      <c r="E409" s="7">
        <v>0</v>
      </c>
      <c r="F409" s="7">
        <v>0.65032472832154897</v>
      </c>
      <c r="G409" s="7">
        <v>0.57921545855990597</v>
      </c>
      <c r="H409" s="7">
        <v>0.44299399954963198</v>
      </c>
      <c r="I409" s="7">
        <v>-0.68062072949046204</v>
      </c>
      <c r="J409" s="7">
        <v>-0.96855829621799905</v>
      </c>
      <c r="K409" s="7">
        <v>0.42732773686740699</v>
      </c>
      <c r="L409" s="7">
        <v>1.0618269683516199</v>
      </c>
      <c r="M409" s="7">
        <v>1.17589462682122E-2</v>
      </c>
    </row>
    <row r="410" spans="1:13" x14ac:dyDescent="0.25">
      <c r="A410" s="7" t="str">
        <f t="shared" si="6"/>
        <v>7:36</v>
      </c>
      <c r="B410" s="7">
        <v>407</v>
      </c>
      <c r="C410" s="7">
        <v>36</v>
      </c>
      <c r="D410" s="7">
        <v>7</v>
      </c>
      <c r="E410" s="7">
        <v>0</v>
      </c>
      <c r="F410" s="7">
        <v>-1.1160515990554201</v>
      </c>
      <c r="G410" s="7">
        <v>0.1202263588335</v>
      </c>
      <c r="H410" s="7">
        <v>0.52218529604779496</v>
      </c>
      <c r="I410" s="7">
        <v>-0.28901876462687198</v>
      </c>
      <c r="J410" s="7">
        <v>5.93296836071152E-3</v>
      </c>
      <c r="K410" s="7">
        <v>-5.8439155809475903E-2</v>
      </c>
      <c r="L410" s="7">
        <v>-1.11932367714015</v>
      </c>
      <c r="M410" s="7">
        <v>1.3052263512124801E-2</v>
      </c>
    </row>
    <row r="411" spans="1:13" x14ac:dyDescent="0.25">
      <c r="A411" s="7" t="str">
        <f t="shared" si="6"/>
        <v>7:29</v>
      </c>
      <c r="B411" s="7">
        <v>408</v>
      </c>
      <c r="C411" s="7">
        <v>29</v>
      </c>
      <c r="D411" s="7">
        <v>7</v>
      </c>
      <c r="E411" s="7">
        <v>0</v>
      </c>
      <c r="F411" s="7">
        <v>0.27787627815524502</v>
      </c>
      <c r="G411" s="7">
        <v>0.12414069291304</v>
      </c>
      <c r="H411" s="7">
        <v>0.36299367465433502</v>
      </c>
      <c r="I411" s="7">
        <v>-0.28635177012167901</v>
      </c>
      <c r="J411" s="7">
        <v>0.46689040991132602</v>
      </c>
      <c r="K411" s="7">
        <v>-0.18814456570850399</v>
      </c>
      <c r="L411" s="7">
        <v>0.543532366633797</v>
      </c>
      <c r="M411" s="7">
        <v>1.06249376353287E-2</v>
      </c>
    </row>
    <row r="412" spans="1:13" x14ac:dyDescent="0.25">
      <c r="A412" s="7" t="str">
        <f t="shared" si="6"/>
        <v>7:18</v>
      </c>
      <c r="B412" s="7">
        <v>409</v>
      </c>
      <c r="C412" s="7">
        <v>18</v>
      </c>
      <c r="D412" s="7">
        <v>7</v>
      </c>
      <c r="E412" s="7">
        <v>0</v>
      </c>
      <c r="F412" s="7">
        <v>0.242903681300316</v>
      </c>
      <c r="G412" s="7">
        <v>-0.98957104089421899</v>
      </c>
      <c r="H412" s="7">
        <v>0.21847393302204901</v>
      </c>
      <c r="I412" s="7">
        <v>-1.0597022665012601</v>
      </c>
      <c r="J412" s="7">
        <v>0.20145341418999499</v>
      </c>
      <c r="K412" s="7">
        <v>0.42245554856073902</v>
      </c>
      <c r="L412" s="7">
        <v>0.15693104898228599</v>
      </c>
      <c r="M412" s="7">
        <v>1.2203279259674E-2</v>
      </c>
    </row>
    <row r="413" spans="1:13" x14ac:dyDescent="0.25">
      <c r="A413" s="7" t="str">
        <f t="shared" si="6"/>
        <v>7:31</v>
      </c>
      <c r="B413" s="7">
        <v>410</v>
      </c>
      <c r="C413" s="7">
        <v>31</v>
      </c>
      <c r="D413" s="7">
        <v>7</v>
      </c>
      <c r="E413" s="7">
        <v>0</v>
      </c>
      <c r="F413" s="7">
        <v>0.43141344602269799</v>
      </c>
      <c r="G413" s="7">
        <v>0.80562921257294196</v>
      </c>
      <c r="H413" s="7">
        <v>0.79593919832383297</v>
      </c>
      <c r="I413" s="7">
        <v>-0.95618746730845805</v>
      </c>
      <c r="J413" s="7">
        <v>1.3001699970596501</v>
      </c>
      <c r="K413" s="7">
        <v>-5.85554252399169E-2</v>
      </c>
      <c r="L413" s="7">
        <v>0.48290420465377698</v>
      </c>
      <c r="M413" s="7">
        <v>1.38732263754285E-2</v>
      </c>
    </row>
    <row r="414" spans="1:13" x14ac:dyDescent="0.25">
      <c r="A414" s="7" t="str">
        <f t="shared" si="6"/>
        <v>7:5</v>
      </c>
      <c r="B414" s="7">
        <v>411</v>
      </c>
      <c r="C414" s="7">
        <v>5</v>
      </c>
      <c r="D414" s="7">
        <v>7</v>
      </c>
      <c r="E414" s="7">
        <v>0</v>
      </c>
      <c r="F414" s="7">
        <v>6.9943519607627805E-2</v>
      </c>
      <c r="G414" s="7">
        <v>0.27829159300880602</v>
      </c>
      <c r="H414" s="7">
        <v>-0.924076516236919</v>
      </c>
      <c r="I414" s="7">
        <v>-0.406216783182478</v>
      </c>
      <c r="J414" s="7">
        <v>0.31535514924611402</v>
      </c>
      <c r="K414" s="7">
        <v>2.2091731654816999E-2</v>
      </c>
      <c r="L414" s="7">
        <v>0.14881528271695199</v>
      </c>
      <c r="M414" s="7">
        <v>1.2451308069134401E-2</v>
      </c>
    </row>
    <row r="415" spans="1:13" x14ac:dyDescent="0.25">
      <c r="A415" s="7" t="str">
        <f t="shared" si="6"/>
        <v>7:33</v>
      </c>
      <c r="B415" s="7">
        <v>412</v>
      </c>
      <c r="C415" s="7">
        <v>33</v>
      </c>
      <c r="D415" s="7">
        <v>7</v>
      </c>
      <c r="E415" s="7">
        <v>0</v>
      </c>
      <c r="F415" s="7">
        <v>-3.1398092885931899</v>
      </c>
      <c r="G415" s="7">
        <v>0.41233571128521401</v>
      </c>
      <c r="H415" s="7">
        <v>0.95027815731406795</v>
      </c>
      <c r="I415" s="7">
        <v>-0.58590491335753003</v>
      </c>
      <c r="J415" s="7">
        <v>-0.32115169650244202</v>
      </c>
      <c r="K415" s="7">
        <v>2.29822645718342E-3</v>
      </c>
      <c r="L415" s="7">
        <v>-2.2026418513677699</v>
      </c>
      <c r="M415" s="7">
        <v>1.3987779132528201E-2</v>
      </c>
    </row>
    <row r="416" spans="1:13" x14ac:dyDescent="0.25">
      <c r="A416" s="7" t="str">
        <f t="shared" si="6"/>
        <v>7:28</v>
      </c>
      <c r="B416" s="7">
        <v>413</v>
      </c>
      <c r="C416" s="7">
        <v>28</v>
      </c>
      <c r="D416" s="7">
        <v>7</v>
      </c>
      <c r="E416" s="7">
        <v>0</v>
      </c>
      <c r="F416" s="7">
        <v>0.233120465154772</v>
      </c>
      <c r="G416" s="7">
        <v>-7.4512005788545499E-2</v>
      </c>
      <c r="H416" s="7">
        <v>0.23679081989364301</v>
      </c>
      <c r="I416" s="7">
        <v>-9.1095848570398E-2</v>
      </c>
      <c r="J416" s="7">
        <v>0.22399088338288201</v>
      </c>
      <c r="K416" s="7">
        <v>-0.45227348190234401</v>
      </c>
      <c r="L416" s="7">
        <v>0.47704688011081903</v>
      </c>
      <c r="M416" s="7">
        <v>1.0484718970124301E-2</v>
      </c>
    </row>
    <row r="417" spans="1:13" x14ac:dyDescent="0.25">
      <c r="A417" s="7" t="str">
        <f t="shared" si="6"/>
        <v>7:15</v>
      </c>
      <c r="B417" s="7">
        <v>414</v>
      </c>
      <c r="C417" s="7">
        <v>15</v>
      </c>
      <c r="D417" s="7">
        <v>7</v>
      </c>
      <c r="E417" s="7">
        <v>0</v>
      </c>
      <c r="F417" s="7">
        <v>0.22613813507618899</v>
      </c>
      <c r="G417" s="7">
        <v>0.57852465465602698</v>
      </c>
      <c r="H417" s="7">
        <v>0.24986149276491901</v>
      </c>
      <c r="I417" s="7">
        <v>0.60015939216745295</v>
      </c>
      <c r="J417" s="7">
        <v>0.24007239467878</v>
      </c>
      <c r="K417" s="7">
        <v>1.0383174561558399</v>
      </c>
      <c r="L417" s="7">
        <v>0.41283847221265502</v>
      </c>
      <c r="M417" s="7">
        <v>1.15450921641519E-2</v>
      </c>
    </row>
    <row r="418" spans="1:13" x14ac:dyDescent="0.25">
      <c r="A418" s="7" t="str">
        <f t="shared" si="6"/>
        <v>7:21</v>
      </c>
      <c r="B418" s="7">
        <v>415</v>
      </c>
      <c r="C418" s="7">
        <v>21</v>
      </c>
      <c r="D418" s="7">
        <v>7</v>
      </c>
      <c r="E418" s="7">
        <v>0</v>
      </c>
      <c r="F418" s="7">
        <v>-0.25950380851719301</v>
      </c>
      <c r="G418" s="7">
        <v>-2.2610691220632302</v>
      </c>
      <c r="H418" s="7">
        <v>-1.1523156557535901</v>
      </c>
      <c r="I418" s="7">
        <v>2.05807316626422</v>
      </c>
      <c r="J418" s="7">
        <v>-2.4495881404206301</v>
      </c>
      <c r="K418" s="7">
        <v>-2.9407496829992601E-2</v>
      </c>
      <c r="L418" s="7">
        <v>-0.85515238904906699</v>
      </c>
      <c r="M418" s="7">
        <v>1.39974156148867E-2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8"/>
  <sheetViews>
    <sheetView workbookViewId="0">
      <selection sqref="A1:A1048576"/>
    </sheetView>
  </sheetViews>
  <sheetFormatPr defaultRowHeight="15" x14ac:dyDescent="0.25"/>
  <cols>
    <col min="1" max="1" width="9.140625" style="7"/>
    <col min="2" max="2" width="4" style="7" bestFit="1" customWidth="1"/>
    <col min="3" max="3" width="6" style="7" bestFit="1" customWidth="1"/>
    <col min="4" max="4" width="5" style="7" bestFit="1" customWidth="1"/>
    <col min="5" max="5" width="4.85546875" style="7" bestFit="1" customWidth="1"/>
    <col min="6" max="11" width="12.7109375" style="7" bestFit="1" customWidth="1"/>
    <col min="12" max="12" width="15.5703125" style="7" bestFit="1" customWidth="1"/>
    <col min="13" max="13" width="13.42578125" style="7" bestFit="1" customWidth="1"/>
    <col min="14" max="14" width="9.140625" style="7"/>
    <col min="15" max="15" width="2" style="7" customWidth="1"/>
    <col min="16" max="16" width="5" style="7" customWidth="1"/>
    <col min="17" max="17" width="4.85546875" style="7" customWidth="1"/>
    <col min="18" max="22" width="12" style="7" bestFit="1" customWidth="1"/>
    <col min="23" max="23" width="9.140625" style="7"/>
    <col min="24" max="24" width="2" style="7" customWidth="1"/>
    <col min="25" max="25" width="5" style="7" customWidth="1"/>
    <col min="26" max="26" width="4.85546875" style="7" customWidth="1"/>
    <col min="27" max="27" width="12.7109375" style="7" bestFit="1" customWidth="1"/>
    <col min="28" max="16384" width="9.140625" style="7"/>
  </cols>
  <sheetData>
    <row r="1" spans="1:27" x14ac:dyDescent="0.25">
      <c r="A1" s="7" t="s">
        <v>56</v>
      </c>
      <c r="C1" s="7" t="s">
        <v>47</v>
      </c>
      <c r="D1" s="7" t="s">
        <v>48</v>
      </c>
      <c r="E1" s="7" t="s">
        <v>49</v>
      </c>
      <c r="F1" s="7" t="s">
        <v>1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23</v>
      </c>
      <c r="L1" s="7" t="s">
        <v>50</v>
      </c>
      <c r="M1" s="7" t="s">
        <v>51</v>
      </c>
      <c r="P1" s="7" t="s">
        <v>48</v>
      </c>
      <c r="Q1" s="7" t="s">
        <v>49</v>
      </c>
      <c r="R1" s="7">
        <v>0</v>
      </c>
      <c r="S1" s="7">
        <v>1</v>
      </c>
      <c r="T1" s="7">
        <v>2</v>
      </c>
      <c r="U1" s="7">
        <v>3</v>
      </c>
      <c r="V1" s="8" t="s">
        <v>24</v>
      </c>
      <c r="Y1" s="7" t="s">
        <v>48</v>
      </c>
      <c r="Z1" s="7" t="s">
        <v>49</v>
      </c>
      <c r="AA1" s="7">
        <v>0</v>
      </c>
    </row>
    <row r="2" spans="1:27" x14ac:dyDescent="0.25">
      <c r="F2" s="7" t="s">
        <v>29</v>
      </c>
      <c r="G2" s="7" t="s">
        <v>30</v>
      </c>
      <c r="H2" s="7" t="s">
        <v>31</v>
      </c>
      <c r="I2" s="7" t="s">
        <v>32</v>
      </c>
      <c r="J2" s="7" t="s">
        <v>33</v>
      </c>
      <c r="K2" s="7" t="s">
        <v>23</v>
      </c>
      <c r="L2" s="7" t="s">
        <v>23</v>
      </c>
      <c r="M2" s="7" t="s">
        <v>23</v>
      </c>
      <c r="O2" s="7">
        <v>0</v>
      </c>
      <c r="P2" s="7">
        <v>0</v>
      </c>
      <c r="Q2" s="7">
        <v>0</v>
      </c>
      <c r="R2" s="7">
        <v>1.0587486749572801</v>
      </c>
      <c r="S2" s="7">
        <v>23.924444467655398</v>
      </c>
      <c r="T2" s="7">
        <v>89.480079606687497</v>
      </c>
      <c r="U2" s="7">
        <v>79835.624642765004</v>
      </c>
      <c r="V2" s="8" t="s">
        <v>24</v>
      </c>
      <c r="X2" s="7">
        <v>0</v>
      </c>
      <c r="Y2" s="7">
        <v>0</v>
      </c>
      <c r="Z2" s="7">
        <v>0</v>
      </c>
      <c r="AA2" s="7">
        <v>-119.506161126612</v>
      </c>
    </row>
    <row r="3" spans="1:27" x14ac:dyDescent="0.25">
      <c r="A3" s="7" t="str">
        <f>D3 &amp; ":" &amp;C3</f>
        <v>0:32</v>
      </c>
      <c r="B3" s="7">
        <v>0</v>
      </c>
      <c r="C3" s="7">
        <v>32</v>
      </c>
      <c r="D3" s="7">
        <v>0</v>
      </c>
      <c r="E3" s="7">
        <v>0</v>
      </c>
      <c r="F3" s="7">
        <v>-2.7997786046489002</v>
      </c>
      <c r="G3" s="7">
        <v>-1.30789496048929</v>
      </c>
      <c r="H3" s="7">
        <v>-1.06155757693538</v>
      </c>
      <c r="I3" s="7">
        <v>2.3591330012700502</v>
      </c>
      <c r="J3" s="7">
        <v>0.64524524041317199</v>
      </c>
      <c r="K3" s="7">
        <v>-5.9824485158046302E-2</v>
      </c>
      <c r="L3" s="7">
        <v>-3.3625685291708698</v>
      </c>
      <c r="M3" s="7">
        <v>1.4126397276644101E-2</v>
      </c>
      <c r="O3" s="7">
        <v>1</v>
      </c>
      <c r="P3" s="7">
        <v>1</v>
      </c>
      <c r="Q3" s="7">
        <v>0</v>
      </c>
      <c r="R3" s="7">
        <v>48.365888622226002</v>
      </c>
      <c r="S3" s="7">
        <v>48407.6289237932</v>
      </c>
      <c r="T3" s="7">
        <v>34819.154279721202</v>
      </c>
      <c r="U3" s="7">
        <v>55623.611212428303</v>
      </c>
      <c r="V3" s="8" t="s">
        <v>24</v>
      </c>
      <c r="X3" s="7">
        <v>1</v>
      </c>
      <c r="Y3" s="7">
        <v>1</v>
      </c>
      <c r="Z3" s="7">
        <v>0</v>
      </c>
      <c r="AA3" s="7">
        <v>-171.28279644292601</v>
      </c>
    </row>
    <row r="4" spans="1:27" x14ac:dyDescent="0.25">
      <c r="A4" s="7" t="str">
        <f t="shared" ref="A4:A67" si="0">D4 &amp; ":" &amp;C4</f>
        <v>0:23</v>
      </c>
      <c r="B4" s="7">
        <v>1</v>
      </c>
      <c r="C4" s="7">
        <v>23</v>
      </c>
      <c r="D4" s="7">
        <v>0</v>
      </c>
      <c r="E4" s="7">
        <v>0</v>
      </c>
      <c r="F4" s="7">
        <v>-0.977008304082299</v>
      </c>
      <c r="G4" s="7">
        <v>-1.0773072148355101</v>
      </c>
      <c r="H4" s="7">
        <v>1.2690717687403601</v>
      </c>
      <c r="I4" s="7">
        <v>-1.43138822754871</v>
      </c>
      <c r="J4" s="7">
        <v>-1.3374985352233599</v>
      </c>
      <c r="K4" s="7">
        <v>-0.205618323919358</v>
      </c>
      <c r="L4" s="7">
        <v>-0.98946019340132796</v>
      </c>
      <c r="M4" s="7">
        <v>1.1520999786568901E-2</v>
      </c>
      <c r="O4" s="7">
        <v>2</v>
      </c>
      <c r="P4" s="7">
        <v>2</v>
      </c>
      <c r="Q4" s="7">
        <v>0</v>
      </c>
      <c r="R4" s="7">
        <v>3.87768859440712</v>
      </c>
      <c r="S4" s="7">
        <v>1.68876022070231</v>
      </c>
      <c r="T4" s="7">
        <v>2.8406855939817999</v>
      </c>
      <c r="U4" s="7">
        <v>2.2053527428079001</v>
      </c>
      <c r="V4" s="8" t="s">
        <v>24</v>
      </c>
      <c r="X4" s="7">
        <v>2</v>
      </c>
      <c r="Y4" s="7">
        <v>2</v>
      </c>
      <c r="Z4" s="7">
        <v>0</v>
      </c>
      <c r="AA4" s="7">
        <v>-74.494791714354093</v>
      </c>
    </row>
    <row r="5" spans="1:27" x14ac:dyDescent="0.25">
      <c r="A5" s="7" t="str">
        <f t="shared" si="0"/>
        <v>0:44</v>
      </c>
      <c r="B5" s="7">
        <v>2</v>
      </c>
      <c r="C5" s="7">
        <v>44</v>
      </c>
      <c r="D5" s="7">
        <v>0</v>
      </c>
      <c r="E5" s="7">
        <v>0</v>
      </c>
      <c r="F5" s="7">
        <v>0.73615003549269298</v>
      </c>
      <c r="G5" s="7">
        <v>0.43155276223701999</v>
      </c>
      <c r="H5" s="7">
        <v>1.28822658153088</v>
      </c>
      <c r="I5" s="7">
        <v>1.52356481531154</v>
      </c>
      <c r="J5" s="7">
        <v>-0.74033640430528602</v>
      </c>
      <c r="K5" s="7">
        <v>0.30033868233776301</v>
      </c>
      <c r="L5" s="7">
        <v>0.82887911048766205</v>
      </c>
      <c r="M5" s="7">
        <v>1.1156597413857701E-2</v>
      </c>
      <c r="O5" s="7">
        <v>3</v>
      </c>
      <c r="P5" s="7">
        <v>3</v>
      </c>
      <c r="Q5" s="7">
        <v>0</v>
      </c>
      <c r="R5" s="7">
        <v>7.3534522193405198</v>
      </c>
      <c r="S5" s="7">
        <v>36.1060891644035</v>
      </c>
      <c r="T5" s="7">
        <v>22.690632179816099</v>
      </c>
      <c r="U5" s="7">
        <v>1985386.97385563</v>
      </c>
      <c r="V5" s="8" t="s">
        <v>24</v>
      </c>
      <c r="X5" s="7">
        <v>3</v>
      </c>
      <c r="Y5" s="7">
        <v>3</v>
      </c>
      <c r="Z5" s="7">
        <v>0</v>
      </c>
      <c r="AA5" s="7">
        <v>-142.00146548727901</v>
      </c>
    </row>
    <row r="6" spans="1:27" x14ac:dyDescent="0.25">
      <c r="A6" s="7" t="str">
        <f t="shared" si="0"/>
        <v>0:26</v>
      </c>
      <c r="B6" s="7">
        <v>3</v>
      </c>
      <c r="C6" s="7">
        <v>26</v>
      </c>
      <c r="D6" s="7">
        <v>0</v>
      </c>
      <c r="E6" s="7">
        <v>0</v>
      </c>
      <c r="F6" s="7">
        <v>-0.27254935759621401</v>
      </c>
      <c r="G6" s="7">
        <v>-7.4444842269372299E-2</v>
      </c>
      <c r="H6" s="7">
        <v>0.34763127341482802</v>
      </c>
      <c r="I6" s="7">
        <v>-0.49507597536575598</v>
      </c>
      <c r="J6" s="7">
        <v>-0.40806631386814501</v>
      </c>
      <c r="K6" s="7">
        <v>-0.25672195936474801</v>
      </c>
      <c r="L6" s="7">
        <v>-6.5470730499782803E-2</v>
      </c>
      <c r="M6" s="7">
        <v>1.0956568068900399E-2</v>
      </c>
      <c r="O6" s="7">
        <v>4</v>
      </c>
      <c r="P6" s="7">
        <v>4</v>
      </c>
      <c r="Q6" s="7">
        <v>0</v>
      </c>
      <c r="R6" s="7">
        <v>1.0840815105289701</v>
      </c>
      <c r="S6" s="7">
        <v>4.4058636562390801</v>
      </c>
      <c r="T6" s="7">
        <v>21.896941828959498</v>
      </c>
      <c r="U6" s="7">
        <v>68084.2520930725</v>
      </c>
      <c r="V6" s="8" t="s">
        <v>24</v>
      </c>
      <c r="X6" s="7">
        <v>4</v>
      </c>
      <c r="Y6" s="7">
        <v>4</v>
      </c>
      <c r="Z6" s="7">
        <v>0</v>
      </c>
      <c r="AA6" s="7">
        <v>-93.603417572606702</v>
      </c>
    </row>
    <row r="7" spans="1:27" x14ac:dyDescent="0.25">
      <c r="A7" s="7" t="str">
        <f t="shared" si="0"/>
        <v>0:9</v>
      </c>
      <c r="B7" s="7">
        <v>4</v>
      </c>
      <c r="C7" s="7">
        <v>9</v>
      </c>
      <c r="D7" s="7">
        <v>0</v>
      </c>
      <c r="E7" s="7">
        <v>0</v>
      </c>
      <c r="F7" s="7">
        <v>-0.55031726345517396</v>
      </c>
      <c r="G7" s="7">
        <v>1.3396778896397401</v>
      </c>
      <c r="H7" s="7">
        <v>-0.36646834369597803</v>
      </c>
      <c r="I7" s="7">
        <v>1.1348374238739499E-3</v>
      </c>
      <c r="J7" s="7">
        <v>-0.85190364879359703</v>
      </c>
      <c r="K7" s="7">
        <v>0.58007242276942195</v>
      </c>
      <c r="L7" s="7">
        <v>-0.41360591746376901</v>
      </c>
      <c r="M7" s="7">
        <v>1.12506618032489E-2</v>
      </c>
      <c r="O7" s="7">
        <v>5</v>
      </c>
      <c r="P7" s="7">
        <v>5</v>
      </c>
      <c r="Q7" s="7">
        <v>0</v>
      </c>
      <c r="R7" s="7">
        <v>1.14573811508021</v>
      </c>
      <c r="S7" s="7">
        <v>88.169664720646594</v>
      </c>
      <c r="T7" s="7">
        <v>1106043.6498336201</v>
      </c>
      <c r="U7" s="7">
        <v>62828.788906374597</v>
      </c>
      <c r="V7" s="8" t="s">
        <v>24</v>
      </c>
      <c r="X7" s="7">
        <v>5</v>
      </c>
      <c r="Y7" s="7">
        <v>5</v>
      </c>
      <c r="Z7" s="7">
        <v>0</v>
      </c>
      <c r="AA7" s="7">
        <v>-136.225665133777</v>
      </c>
    </row>
    <row r="8" spans="1:27" x14ac:dyDescent="0.25">
      <c r="A8" s="7" t="str">
        <f t="shared" si="0"/>
        <v>0:0</v>
      </c>
      <c r="B8" s="7">
        <v>5</v>
      </c>
      <c r="C8" s="7">
        <v>0</v>
      </c>
      <c r="D8" s="7">
        <v>0</v>
      </c>
      <c r="E8" s="7">
        <v>0</v>
      </c>
      <c r="F8" s="7">
        <v>1.7342484382080601</v>
      </c>
      <c r="G8" s="7">
        <v>-2.1795115708791202</v>
      </c>
      <c r="H8" s="7">
        <v>0.67709431189056701</v>
      </c>
      <c r="I8" s="7">
        <v>-0.200785120755096</v>
      </c>
      <c r="J8" s="7">
        <v>2.4517487263163802</v>
      </c>
      <c r="K8" s="7">
        <v>6.7604464542342802E-3</v>
      </c>
      <c r="L8" s="7">
        <v>0.97890931535044901</v>
      </c>
      <c r="M8" s="7">
        <v>1.35838563634741E-2</v>
      </c>
      <c r="O8" s="7">
        <v>6</v>
      </c>
      <c r="P8" s="7">
        <v>6</v>
      </c>
      <c r="Q8" s="7">
        <v>0</v>
      </c>
      <c r="R8" s="7">
        <v>0.71168823905455103</v>
      </c>
      <c r="S8" s="7">
        <v>6.45864698787374</v>
      </c>
      <c r="T8" s="7">
        <v>5.9243690845320502</v>
      </c>
      <c r="U8" s="7">
        <v>82184.639455831595</v>
      </c>
      <c r="V8" s="8" t="s">
        <v>24</v>
      </c>
      <c r="X8" s="7">
        <v>6</v>
      </c>
      <c r="Y8" s="7">
        <v>6</v>
      </c>
      <c r="Z8" s="7">
        <v>0</v>
      </c>
      <c r="AA8" s="7">
        <v>-84.449130826888705</v>
      </c>
    </row>
    <row r="9" spans="1:27" x14ac:dyDescent="0.25">
      <c r="A9" s="7" t="str">
        <f t="shared" si="0"/>
        <v>0:7</v>
      </c>
      <c r="B9" s="7">
        <v>6</v>
      </c>
      <c r="C9" s="7">
        <v>7</v>
      </c>
      <c r="D9" s="7">
        <v>0</v>
      </c>
      <c r="E9" s="7">
        <v>0</v>
      </c>
      <c r="F9" s="7">
        <v>2.0824161960635301E-2</v>
      </c>
      <c r="G9" s="7">
        <v>0.45988052451002398</v>
      </c>
      <c r="H9" s="7">
        <v>-0.105577679799342</v>
      </c>
      <c r="I9" s="7">
        <v>-4.9345152120868603E-2</v>
      </c>
      <c r="J9" s="7">
        <v>-2.5990555016101501E-2</v>
      </c>
      <c r="K9" s="7">
        <v>-0.45287248939223201</v>
      </c>
      <c r="L9" s="7">
        <v>0.27555980554660597</v>
      </c>
      <c r="M9" s="7">
        <v>1.04453489756935E-2</v>
      </c>
      <c r="O9" s="7">
        <v>7</v>
      </c>
      <c r="P9" s="7">
        <v>7</v>
      </c>
      <c r="Q9" s="7">
        <v>0</v>
      </c>
      <c r="R9" s="7">
        <v>1.45922250468286</v>
      </c>
      <c r="S9" s="7">
        <v>6.38030131702285</v>
      </c>
      <c r="T9" s="7">
        <v>1.9533358305228099</v>
      </c>
      <c r="U9" s="7">
        <v>1.6405177228314001</v>
      </c>
      <c r="V9" s="8" t="s">
        <v>24</v>
      </c>
      <c r="X9" s="7">
        <v>7</v>
      </c>
      <c r="Y9" s="7">
        <v>7</v>
      </c>
      <c r="Z9" s="7">
        <v>0</v>
      </c>
      <c r="AA9" s="7">
        <v>-63.966338270250702</v>
      </c>
    </row>
    <row r="10" spans="1:27" x14ac:dyDescent="0.25">
      <c r="A10" s="7" t="str">
        <f t="shared" si="0"/>
        <v>0:11</v>
      </c>
      <c r="B10" s="7">
        <v>7</v>
      </c>
      <c r="C10" s="7">
        <v>11</v>
      </c>
      <c r="D10" s="7">
        <v>0</v>
      </c>
      <c r="E10" s="7">
        <v>0</v>
      </c>
      <c r="F10" s="7">
        <v>1.7280997895316299</v>
      </c>
      <c r="G10" s="7">
        <v>-1.29997460822288</v>
      </c>
      <c r="H10" s="7">
        <v>-2.4982571205810302</v>
      </c>
      <c r="I10" s="7">
        <v>0.30406220093335401</v>
      </c>
      <c r="J10" s="7">
        <v>-2.1492486200772198</v>
      </c>
      <c r="K10" s="7">
        <v>-0.17791121894166301</v>
      </c>
      <c r="L10" s="7">
        <v>0.90355223272396701</v>
      </c>
      <c r="M10" s="7">
        <v>1.3501577807063399E-2</v>
      </c>
    </row>
    <row r="11" spans="1:27" x14ac:dyDescent="0.25">
      <c r="A11" s="7" t="str">
        <f t="shared" si="0"/>
        <v>0:17</v>
      </c>
      <c r="B11" s="7">
        <v>8</v>
      </c>
      <c r="C11" s="7">
        <v>17</v>
      </c>
      <c r="D11" s="7">
        <v>0</v>
      </c>
      <c r="E11" s="7">
        <v>0</v>
      </c>
      <c r="F11" s="7">
        <v>-0.17686902539923199</v>
      </c>
      <c r="G11" s="7">
        <v>0.64074901887935098</v>
      </c>
      <c r="H11" s="7">
        <v>0.25503021320632902</v>
      </c>
      <c r="I11" s="7">
        <v>-0.103548599080813</v>
      </c>
      <c r="J11" s="7">
        <v>0.34080390973876101</v>
      </c>
      <c r="K11" s="7">
        <v>-0.93176872567427005</v>
      </c>
      <c r="L11" s="7">
        <v>3.1700017734834697E-2</v>
      </c>
      <c r="M11" s="7">
        <v>1.06757625994259E-2</v>
      </c>
    </row>
    <row r="12" spans="1:27" x14ac:dyDescent="0.25">
      <c r="A12" s="7" t="str">
        <f t="shared" si="0"/>
        <v>0:37</v>
      </c>
      <c r="B12" s="7">
        <v>9</v>
      </c>
      <c r="C12" s="7">
        <v>37</v>
      </c>
      <c r="D12" s="7">
        <v>0</v>
      </c>
      <c r="E12" s="7">
        <v>0</v>
      </c>
      <c r="F12" s="7">
        <v>-0.41647136177482302</v>
      </c>
      <c r="G12" s="7">
        <v>0.11471791316429999</v>
      </c>
      <c r="H12" s="7">
        <v>-0.24992275435123301</v>
      </c>
      <c r="I12" s="7">
        <v>0.349168428890684</v>
      </c>
      <c r="J12" s="7">
        <v>0.13332046340096901</v>
      </c>
      <c r="K12" s="7">
        <v>1.2581462790267901</v>
      </c>
      <c r="L12" s="7">
        <v>-0.248798751264871</v>
      </c>
      <c r="M12" s="7">
        <v>1.0637265280085399E-2</v>
      </c>
    </row>
    <row r="13" spans="1:27" x14ac:dyDescent="0.25">
      <c r="A13" s="7" t="str">
        <f t="shared" si="0"/>
        <v>0:2</v>
      </c>
      <c r="B13" s="7">
        <v>10</v>
      </c>
      <c r="C13" s="7">
        <v>2</v>
      </c>
      <c r="D13" s="7">
        <v>0</v>
      </c>
      <c r="E13" s="7">
        <v>0</v>
      </c>
      <c r="F13" s="7">
        <v>1.16310701279225</v>
      </c>
      <c r="G13" s="7">
        <v>-1.29971420574941</v>
      </c>
      <c r="H13" s="7">
        <v>0.41620364799393</v>
      </c>
      <c r="I13" s="7">
        <v>-0.15030513121035299</v>
      </c>
      <c r="J13" s="7">
        <v>1.6258356325388901</v>
      </c>
      <c r="K13" s="7">
        <v>-5.9143224710886302E-2</v>
      </c>
      <c r="L13" s="7">
        <v>0.92700068101407795</v>
      </c>
      <c r="M13" s="7">
        <v>1.12027035627878E-2</v>
      </c>
    </row>
    <row r="14" spans="1:27" x14ac:dyDescent="0.25">
      <c r="A14" s="7" t="str">
        <f t="shared" si="0"/>
        <v>0:51</v>
      </c>
      <c r="B14" s="7">
        <v>11</v>
      </c>
      <c r="C14" s="7">
        <v>51</v>
      </c>
      <c r="D14" s="7">
        <v>0</v>
      </c>
      <c r="E14" s="7">
        <v>0</v>
      </c>
      <c r="F14" s="7">
        <v>-0.84108984479027205</v>
      </c>
      <c r="G14" s="7">
        <v>0.356157455439017</v>
      </c>
      <c r="H14" s="7">
        <v>-1.9220256183214499</v>
      </c>
      <c r="I14" s="7">
        <v>-2.1546768867808401</v>
      </c>
      <c r="J14" s="7">
        <v>1.05929805773694</v>
      </c>
      <c r="K14" s="7">
        <v>-1.1015036052301099</v>
      </c>
      <c r="L14" s="7">
        <v>-0.76033214364292601</v>
      </c>
      <c r="M14" s="7">
        <v>1.18960817379112E-2</v>
      </c>
    </row>
    <row r="15" spans="1:27" x14ac:dyDescent="0.25">
      <c r="A15" s="7" t="str">
        <f t="shared" si="0"/>
        <v>0:27</v>
      </c>
      <c r="B15" s="7">
        <v>12</v>
      </c>
      <c r="C15" s="7">
        <v>27</v>
      </c>
      <c r="D15" s="7">
        <v>0</v>
      </c>
      <c r="E15" s="7">
        <v>0</v>
      </c>
      <c r="F15" s="7">
        <v>-3.7729705245225197E-2</v>
      </c>
      <c r="G15" s="7">
        <v>0.25984262026698501</v>
      </c>
      <c r="H15" s="7">
        <v>4.0484437032446099E-2</v>
      </c>
      <c r="I15" s="7">
        <v>-0.18297188662321001</v>
      </c>
      <c r="J15" s="7">
        <v>-9.8255568769244406E-2</v>
      </c>
      <c r="K15" s="7">
        <v>-0.39310746661688301</v>
      </c>
      <c r="L15" s="7">
        <v>0.21596142049713701</v>
      </c>
      <c r="M15" s="7">
        <v>1.05122540379792E-2</v>
      </c>
    </row>
    <row r="16" spans="1:27" x14ac:dyDescent="0.25">
      <c r="A16" s="7" t="str">
        <f t="shared" si="0"/>
        <v>0:34</v>
      </c>
      <c r="B16" s="7">
        <v>13</v>
      </c>
      <c r="C16" s="7">
        <v>34</v>
      </c>
      <c r="D16" s="7">
        <v>0</v>
      </c>
      <c r="E16" s="7">
        <v>0</v>
      </c>
      <c r="F16" s="7">
        <v>-1.84645570749927</v>
      </c>
      <c r="G16" s="7">
        <v>-0.73884981102785396</v>
      </c>
      <c r="H16" s="7">
        <v>-0.73690364790172003</v>
      </c>
      <c r="I16" s="7">
        <v>1.5551471723182999</v>
      </c>
      <c r="J16" s="7">
        <v>0.440475329608291</v>
      </c>
      <c r="K16" s="7">
        <v>-0.166804100933587</v>
      </c>
      <c r="L16" s="7">
        <v>-2.0864357917589</v>
      </c>
      <c r="M16" s="7">
        <v>1.33567424532651E-2</v>
      </c>
    </row>
    <row r="17" spans="1:13" x14ac:dyDescent="0.25">
      <c r="A17" s="7" t="str">
        <f t="shared" si="0"/>
        <v>0:8</v>
      </c>
      <c r="B17" s="7">
        <v>14</v>
      </c>
      <c r="C17" s="7">
        <v>8</v>
      </c>
      <c r="D17" s="7">
        <v>0</v>
      </c>
      <c r="E17" s="7">
        <v>0</v>
      </c>
      <c r="F17" s="7">
        <v>-0.26474654753459997</v>
      </c>
      <c r="G17" s="7">
        <v>0.89977920212602402</v>
      </c>
      <c r="H17" s="7">
        <v>-0.23602301028014999</v>
      </c>
      <c r="I17" s="7">
        <v>-2.4105157632447201E-2</v>
      </c>
      <c r="J17" s="7">
        <v>-0.43894709725908898</v>
      </c>
      <c r="K17" s="7">
        <v>3.8881253713348302E-2</v>
      </c>
      <c r="L17" s="7">
        <v>-7.9292076110107204E-2</v>
      </c>
      <c r="M17" s="7">
        <v>1.0862531842892899E-2</v>
      </c>
    </row>
    <row r="18" spans="1:13" x14ac:dyDescent="0.25">
      <c r="A18" s="7" t="str">
        <f t="shared" si="0"/>
        <v>0:50</v>
      </c>
      <c r="B18" s="7">
        <v>15</v>
      </c>
      <c r="C18" s="7">
        <v>50</v>
      </c>
      <c r="D18" s="7">
        <v>0</v>
      </c>
      <c r="E18" s="7">
        <v>0</v>
      </c>
      <c r="F18" s="7">
        <v>-0.61576986189270599</v>
      </c>
      <c r="G18" s="7">
        <v>0.36692821355301702</v>
      </c>
      <c r="H18" s="7">
        <v>-1.4634181611996899</v>
      </c>
      <c r="I18" s="7">
        <v>-1.6292137864819201</v>
      </c>
      <c r="J18" s="7">
        <v>0.80220742030234204</v>
      </c>
      <c r="K18" s="7">
        <v>0.12798714057563801</v>
      </c>
      <c r="L18" s="7">
        <v>-0.48924458866178999</v>
      </c>
      <c r="M18" s="7">
        <v>1.1258262897551901E-2</v>
      </c>
    </row>
    <row r="19" spans="1:13" x14ac:dyDescent="0.25">
      <c r="A19" s="7" t="str">
        <f t="shared" si="0"/>
        <v>0:4</v>
      </c>
      <c r="B19" s="7">
        <v>16</v>
      </c>
      <c r="C19" s="7">
        <v>4</v>
      </c>
      <c r="D19" s="7">
        <v>0</v>
      </c>
      <c r="E19" s="7">
        <v>0</v>
      </c>
      <c r="F19" s="7">
        <v>0.87753630329702104</v>
      </c>
      <c r="G19" s="7">
        <v>-0.85981552813341</v>
      </c>
      <c r="H19" s="7">
        <v>0.28575831751312197</v>
      </c>
      <c r="I19" s="7">
        <v>-0.12506513672193201</v>
      </c>
      <c r="J19" s="7">
        <v>1.2128790902958999</v>
      </c>
      <c r="K19" s="7">
        <v>-0.81803039608380601</v>
      </c>
      <c r="L19" s="7">
        <v>0.89499344538449999</v>
      </c>
      <c r="M19" s="7">
        <v>1.12932890576635E-2</v>
      </c>
    </row>
    <row r="20" spans="1:13" x14ac:dyDescent="0.25">
      <c r="A20" s="7" t="str">
        <f t="shared" si="0"/>
        <v>0:24</v>
      </c>
      <c r="B20" s="7">
        <v>17</v>
      </c>
      <c r="C20" s="7">
        <v>24</v>
      </c>
      <c r="D20" s="7">
        <v>0</v>
      </c>
      <c r="E20" s="7">
        <v>0</v>
      </c>
      <c r="F20" s="7">
        <v>-0.74218865701475101</v>
      </c>
      <c r="G20" s="7">
        <v>-0.74301975982062096</v>
      </c>
      <c r="H20" s="7">
        <v>0.96192493926878897</v>
      </c>
      <c r="I20" s="7">
        <v>-1.1192841458285001</v>
      </c>
      <c r="J20" s="7">
        <v>-1.0276877970952001</v>
      </c>
      <c r="K20" s="7">
        <v>-0.205980274241443</v>
      </c>
      <c r="L20" s="7">
        <v>-0.67485757224417797</v>
      </c>
      <c r="M20" s="7">
        <v>1.14141010989606E-2</v>
      </c>
    </row>
    <row r="21" spans="1:13" x14ac:dyDescent="0.25">
      <c r="A21" s="7" t="str">
        <f t="shared" si="0"/>
        <v>0:42</v>
      </c>
      <c r="B21" s="7">
        <v>18</v>
      </c>
      <c r="C21" s="7">
        <v>42</v>
      </c>
      <c r="D21" s="7">
        <v>0</v>
      </c>
      <c r="E21" s="7">
        <v>0</v>
      </c>
      <c r="F21" s="7">
        <v>1.1867900012878201</v>
      </c>
      <c r="G21" s="7">
        <v>0.45309427846501998</v>
      </c>
      <c r="H21" s="7">
        <v>2.20544149577441</v>
      </c>
      <c r="I21" s="7">
        <v>2.5744910159093699</v>
      </c>
      <c r="J21" s="7">
        <v>-1.2545176791744901</v>
      </c>
      <c r="K21" s="7">
        <v>-9.6404358974895993E-3</v>
      </c>
      <c r="L21" s="7">
        <v>0.926713311858122</v>
      </c>
      <c r="M21" s="7">
        <v>1.18602964982489E-2</v>
      </c>
    </row>
    <row r="22" spans="1:13" x14ac:dyDescent="0.25">
      <c r="A22" s="7" t="str">
        <f t="shared" si="0"/>
        <v>0:40</v>
      </c>
      <c r="B22" s="7">
        <v>19</v>
      </c>
      <c r="C22" s="7">
        <v>40</v>
      </c>
      <c r="D22" s="7">
        <v>0</v>
      </c>
      <c r="E22" s="7">
        <v>0</v>
      </c>
      <c r="F22" s="7">
        <v>1.01351298394962</v>
      </c>
      <c r="G22" s="7">
        <v>0.96828563735645601</v>
      </c>
      <c r="H22" s="7">
        <v>0.237058139199254</v>
      </c>
      <c r="I22" s="7">
        <v>-0.85681031453694101</v>
      </c>
      <c r="J22" s="7">
        <v>-0.17383440280635201</v>
      </c>
      <c r="K22" s="7">
        <v>0.17688610221371801</v>
      </c>
      <c r="L22" s="7">
        <v>0.85702421497666104</v>
      </c>
      <c r="M22" s="7">
        <v>1.1701487798273799E-2</v>
      </c>
    </row>
    <row r="23" spans="1:13" x14ac:dyDescent="0.25">
      <c r="A23" s="7" t="str">
        <f t="shared" si="0"/>
        <v>0:16</v>
      </c>
      <c r="B23" s="7">
        <v>20</v>
      </c>
      <c r="C23" s="7">
        <v>16</v>
      </c>
      <c r="D23" s="7">
        <v>0</v>
      </c>
      <c r="E23" s="7">
        <v>0</v>
      </c>
      <c r="F23" s="7">
        <v>0.13706662945276299</v>
      </c>
      <c r="G23" s="7">
        <v>0.32092103115284698</v>
      </c>
      <c r="H23" s="7">
        <v>-0.19870690592840501</v>
      </c>
      <c r="I23" s="7">
        <v>-3.6375025201685202E-2</v>
      </c>
      <c r="J23" s="7">
        <v>-6.9552556696106396E-2</v>
      </c>
      <c r="K23" s="7">
        <v>0.30925348743065301</v>
      </c>
      <c r="L23" s="7">
        <v>0.41037430194722802</v>
      </c>
      <c r="M23" s="7">
        <v>1.04731497033409E-2</v>
      </c>
    </row>
    <row r="24" spans="1:13" x14ac:dyDescent="0.25">
      <c r="A24" s="7" t="str">
        <f t="shared" si="0"/>
        <v>0:19</v>
      </c>
      <c r="B24" s="7">
        <v>21</v>
      </c>
      <c r="C24" s="7">
        <v>19</v>
      </c>
      <c r="D24" s="7">
        <v>0</v>
      </c>
      <c r="E24" s="7">
        <v>0</v>
      </c>
      <c r="F24" s="7">
        <v>-0.80055515414900902</v>
      </c>
      <c r="G24" s="7">
        <v>1.2761412607227101</v>
      </c>
      <c r="H24" s="7">
        <v>1.1564555305588</v>
      </c>
      <c r="I24" s="7">
        <v>-0.23700023351434599</v>
      </c>
      <c r="J24" s="7">
        <v>1.1560462436458701</v>
      </c>
      <c r="K24" s="7">
        <v>-0.30451039641074601</v>
      </c>
      <c r="L24" s="7">
        <v>-0.68938246946080906</v>
      </c>
      <c r="M24" s="7">
        <v>1.15670035294931E-2</v>
      </c>
    </row>
    <row r="25" spans="1:13" x14ac:dyDescent="0.25">
      <c r="A25" s="7" t="str">
        <f t="shared" si="0"/>
        <v>0:38</v>
      </c>
      <c r="B25" s="7">
        <v>22</v>
      </c>
      <c r="C25" s="7">
        <v>38</v>
      </c>
      <c r="D25" s="7">
        <v>0</v>
      </c>
      <c r="E25" s="7">
        <v>0</v>
      </c>
      <c r="F25" s="7">
        <v>6.0190086799992999E-2</v>
      </c>
      <c r="G25" s="7">
        <v>0.39924048789501798</v>
      </c>
      <c r="H25" s="7">
        <v>-8.7595789834403803E-2</v>
      </c>
      <c r="I25" s="7">
        <v>-5.2824485585190803E-2</v>
      </c>
      <c r="J25" s="7">
        <v>3.0935507998528799E-2</v>
      </c>
      <c r="K25" s="7">
        <v>-0.359095262756852</v>
      </c>
      <c r="L25" s="7">
        <v>0.322835582471725</v>
      </c>
      <c r="M25" s="7">
        <v>1.0441576448879599E-2</v>
      </c>
    </row>
    <row r="26" spans="1:13" x14ac:dyDescent="0.25">
      <c r="A26" s="7" t="str">
        <f t="shared" si="0"/>
        <v>0:22</v>
      </c>
      <c r="B26" s="7">
        <v>23</v>
      </c>
      <c r="C26" s="7">
        <v>22</v>
      </c>
      <c r="D26" s="7">
        <v>0</v>
      </c>
      <c r="E26" s="7">
        <v>0</v>
      </c>
      <c r="F26" s="7">
        <v>-1.2118279564332799</v>
      </c>
      <c r="G26" s="7">
        <v>-1.4115946773718699</v>
      </c>
      <c r="H26" s="7">
        <v>1.57621860512275</v>
      </c>
      <c r="I26" s="7">
        <v>-1.7434923162912599</v>
      </c>
      <c r="J26" s="7">
        <v>-1.64730928032226</v>
      </c>
      <c r="K26" s="7">
        <v>-4.8653800817048702E-3</v>
      </c>
      <c r="L26" s="7">
        <v>-1.3089729222434801</v>
      </c>
      <c r="M26" s="7">
        <v>1.16277519580635E-2</v>
      </c>
    </row>
    <row r="27" spans="1:13" x14ac:dyDescent="0.25">
      <c r="A27" s="7" t="str">
        <f t="shared" si="0"/>
        <v>0:46</v>
      </c>
      <c r="B27" s="7">
        <v>24</v>
      </c>
      <c r="C27" s="7">
        <v>46</v>
      </c>
      <c r="D27" s="7">
        <v>0</v>
      </c>
      <c r="E27" s="7">
        <v>0</v>
      </c>
      <c r="F27" s="7">
        <v>0.28551006969755899</v>
      </c>
      <c r="G27" s="7">
        <v>0.410011246009019</v>
      </c>
      <c r="H27" s="7">
        <v>0.37101166728735901</v>
      </c>
      <c r="I27" s="7">
        <v>0.47263861471372198</v>
      </c>
      <c r="J27" s="7">
        <v>-0.22615512943607599</v>
      </c>
      <c r="K27" s="7">
        <v>-0.343644462250699</v>
      </c>
      <c r="L27" s="7">
        <v>0.54985176797583701</v>
      </c>
      <c r="M27" s="7">
        <v>1.0631930621595001E-2</v>
      </c>
    </row>
    <row r="28" spans="1:13" x14ac:dyDescent="0.25">
      <c r="A28" s="7" t="str">
        <f t="shared" si="0"/>
        <v>0:25</v>
      </c>
      <c r="B28" s="7">
        <v>25</v>
      </c>
      <c r="C28" s="7">
        <v>25</v>
      </c>
      <c r="D28" s="7">
        <v>0</v>
      </c>
      <c r="E28" s="7">
        <v>0</v>
      </c>
      <c r="F28" s="7">
        <v>-0.507369004663762</v>
      </c>
      <c r="G28" s="7">
        <v>-0.40873229728426302</v>
      </c>
      <c r="H28" s="7">
        <v>0.65477810288640703</v>
      </c>
      <c r="I28" s="7">
        <v>-0.80718005708596097</v>
      </c>
      <c r="J28" s="7">
        <v>-0.71787705199630403</v>
      </c>
      <c r="K28" s="7">
        <v>-0.14633499027528399</v>
      </c>
      <c r="L28" s="7">
        <v>-0.36609646317427202</v>
      </c>
      <c r="M28" s="7">
        <v>1.1306019491860801E-2</v>
      </c>
    </row>
    <row r="29" spans="1:13" x14ac:dyDescent="0.25">
      <c r="A29" s="7" t="str">
        <f t="shared" si="0"/>
        <v>0:39</v>
      </c>
      <c r="B29" s="7">
        <v>26</v>
      </c>
      <c r="C29" s="7">
        <v>39</v>
      </c>
      <c r="D29" s="7">
        <v>0</v>
      </c>
      <c r="E29" s="7">
        <v>0</v>
      </c>
      <c r="F29" s="7">
        <v>0.53685153537481001</v>
      </c>
      <c r="G29" s="7">
        <v>0.68376306262573705</v>
      </c>
      <c r="H29" s="7">
        <v>7.4731174682425294E-2</v>
      </c>
      <c r="I29" s="7">
        <v>-0.45481740006106502</v>
      </c>
      <c r="J29" s="7">
        <v>-7.1449447403911695E-2</v>
      </c>
      <c r="K29" s="7">
        <v>-0.155457668893801</v>
      </c>
      <c r="L29" s="7">
        <v>0.71795187210983602</v>
      </c>
      <c r="M29" s="7">
        <v>1.06776524419864E-2</v>
      </c>
    </row>
    <row r="30" spans="1:13" x14ac:dyDescent="0.25">
      <c r="A30" s="7" t="str">
        <f t="shared" si="0"/>
        <v>0:43</v>
      </c>
      <c r="B30" s="7">
        <v>27</v>
      </c>
      <c r="C30" s="7">
        <v>43</v>
      </c>
      <c r="D30" s="7">
        <v>0</v>
      </c>
      <c r="E30" s="7">
        <v>0</v>
      </c>
      <c r="F30" s="7">
        <v>0.96147001839026003</v>
      </c>
      <c r="G30" s="7">
        <v>0.44232352035102002</v>
      </c>
      <c r="H30" s="7">
        <v>1.74683403865265</v>
      </c>
      <c r="I30" s="7">
        <v>2.04902791561046</v>
      </c>
      <c r="J30" s="7">
        <v>-0.99742704173989105</v>
      </c>
      <c r="K30" s="7">
        <v>0.249983547381678</v>
      </c>
      <c r="L30" s="7">
        <v>0.88939686891313796</v>
      </c>
      <c r="M30" s="7">
        <v>1.13297103668918E-2</v>
      </c>
    </row>
    <row r="31" spans="1:13" x14ac:dyDescent="0.25">
      <c r="A31" s="7" t="str">
        <f t="shared" si="0"/>
        <v>0:20</v>
      </c>
      <c r="B31" s="7">
        <v>28</v>
      </c>
      <c r="C31" s="7">
        <v>20</v>
      </c>
      <c r="D31" s="7">
        <v>0</v>
      </c>
      <c r="E31" s="7">
        <v>0</v>
      </c>
      <c r="F31" s="7">
        <v>-1.1103160909991701</v>
      </c>
      <c r="G31" s="7">
        <v>1.5917161741735899</v>
      </c>
      <c r="H31" s="7">
        <v>1.60415885107884</v>
      </c>
      <c r="I31" s="7">
        <v>-0.30328053285206302</v>
      </c>
      <c r="J31" s="7">
        <v>1.5609457876155299</v>
      </c>
      <c r="K31" s="7">
        <v>0.21821622566131599</v>
      </c>
      <c r="L31" s="7">
        <v>-0.99726357179126501</v>
      </c>
      <c r="M31" s="7">
        <v>1.3510560081306799E-2</v>
      </c>
    </row>
    <row r="32" spans="1:13" x14ac:dyDescent="0.25">
      <c r="A32" s="7" t="str">
        <f t="shared" si="0"/>
        <v>0:48</v>
      </c>
      <c r="B32" s="7">
        <v>29</v>
      </c>
      <c r="C32" s="7">
        <v>48</v>
      </c>
      <c r="D32" s="7">
        <v>0</v>
      </c>
      <c r="E32" s="7">
        <v>0</v>
      </c>
      <c r="F32" s="7">
        <v>-0.165129896097572</v>
      </c>
      <c r="G32" s="7">
        <v>0.38846972978101801</v>
      </c>
      <c r="H32" s="7">
        <v>-0.54620324695616396</v>
      </c>
      <c r="I32" s="7">
        <v>-0.57828758588410101</v>
      </c>
      <c r="J32" s="7">
        <v>0.28802614543313199</v>
      </c>
      <c r="K32" s="7">
        <v>0.31748009547778</v>
      </c>
      <c r="L32" s="7">
        <v>6.0002934427956199E-2</v>
      </c>
      <c r="M32" s="7">
        <v>1.0622265750864199E-2</v>
      </c>
    </row>
    <row r="33" spans="1:13" x14ac:dyDescent="0.25">
      <c r="A33" s="7" t="str">
        <f t="shared" si="0"/>
        <v>0:1</v>
      </c>
      <c r="B33" s="7">
        <v>30</v>
      </c>
      <c r="C33" s="7">
        <v>1</v>
      </c>
      <c r="D33" s="7">
        <v>0</v>
      </c>
      <c r="E33" s="7">
        <v>0</v>
      </c>
      <c r="F33" s="7">
        <v>1.4486777287128301</v>
      </c>
      <c r="G33" s="7">
        <v>-1.7396128932631201</v>
      </c>
      <c r="H33" s="7">
        <v>0.54664898140975804</v>
      </c>
      <c r="I33" s="7">
        <v>-0.17554512626667501</v>
      </c>
      <c r="J33" s="7">
        <v>2.0387921840733898</v>
      </c>
      <c r="K33" s="7">
        <v>0.23589314298373101</v>
      </c>
      <c r="L33" s="7">
        <v>0.95158523635348002</v>
      </c>
      <c r="M33" s="7">
        <v>1.21571268314884E-2</v>
      </c>
    </row>
    <row r="34" spans="1:13" x14ac:dyDescent="0.25">
      <c r="A34" s="7" t="str">
        <f t="shared" si="0"/>
        <v>0:49</v>
      </c>
      <c r="B34" s="7">
        <v>31</v>
      </c>
      <c r="C34" s="7">
        <v>49</v>
      </c>
      <c r="D34" s="7">
        <v>0</v>
      </c>
      <c r="E34" s="7">
        <v>0</v>
      </c>
      <c r="F34" s="7">
        <v>-0.390449878995139</v>
      </c>
      <c r="G34" s="7">
        <v>0.37769897166701799</v>
      </c>
      <c r="H34" s="7">
        <v>-1.0048107040779199</v>
      </c>
      <c r="I34" s="7">
        <v>-1.10375068618301</v>
      </c>
      <c r="J34" s="7">
        <v>0.54511678286773702</v>
      </c>
      <c r="K34" s="7">
        <v>0.69253959312033198</v>
      </c>
      <c r="L34" s="7">
        <v>-0.215367046914479</v>
      </c>
      <c r="M34" s="7">
        <v>1.09832915701075E-2</v>
      </c>
    </row>
    <row r="35" spans="1:13" x14ac:dyDescent="0.25">
      <c r="A35" s="7" t="str">
        <f t="shared" si="0"/>
        <v>0:3</v>
      </c>
      <c r="B35" s="7">
        <v>32</v>
      </c>
      <c r="C35" s="7">
        <v>3</v>
      </c>
      <c r="D35" s="7">
        <v>0</v>
      </c>
      <c r="E35" s="7">
        <v>0</v>
      </c>
      <c r="F35" s="7">
        <v>1.16310701279225</v>
      </c>
      <c r="G35" s="7">
        <v>-1.29971420574941</v>
      </c>
      <c r="H35" s="7">
        <v>0.41620364799393</v>
      </c>
      <c r="I35" s="7">
        <v>-0.15030513121035299</v>
      </c>
      <c r="J35" s="7">
        <v>1.6258356325388901</v>
      </c>
      <c r="K35" s="7">
        <v>-5.8832230269348702E-2</v>
      </c>
      <c r="L35" s="7">
        <v>0.92700068101407795</v>
      </c>
      <c r="M35" s="7">
        <v>1.12027035627878E-2</v>
      </c>
    </row>
    <row r="36" spans="1:13" x14ac:dyDescent="0.25">
      <c r="A36" s="7" t="str">
        <f t="shared" si="0"/>
        <v>0:14</v>
      </c>
      <c r="B36" s="7">
        <v>33</v>
      </c>
      <c r="C36" s="7">
        <v>14</v>
      </c>
      <c r="D36" s="7">
        <v>0</v>
      </c>
      <c r="E36" s="7">
        <v>0</v>
      </c>
      <c r="F36" s="7">
        <v>0.76918066634909299</v>
      </c>
      <c r="G36" s="7">
        <v>-0.32305730424693901</v>
      </c>
      <c r="H36" s="7">
        <v>-1.11231323777747</v>
      </c>
      <c r="I36" s="7">
        <v>9.8879949189509E-2</v>
      </c>
      <c r="J36" s="7">
        <v>-0.89581130926419905</v>
      </c>
      <c r="K36" s="7">
        <v>-0.87019423521718797</v>
      </c>
      <c r="L36" s="7">
        <v>0.83922545580350005</v>
      </c>
      <c r="M36" s="7">
        <v>1.14107886182709E-2</v>
      </c>
    </row>
    <row r="37" spans="1:13" x14ac:dyDescent="0.25">
      <c r="A37" s="7" t="str">
        <f t="shared" si="0"/>
        <v>0:12</v>
      </c>
      <c r="B37" s="7">
        <v>34</v>
      </c>
      <c r="C37" s="7">
        <v>12</v>
      </c>
      <c r="D37" s="7">
        <v>0</v>
      </c>
      <c r="E37" s="7">
        <v>0</v>
      </c>
      <c r="F37" s="7">
        <v>1.4070179382003101</v>
      </c>
      <c r="G37" s="7">
        <v>-0.97286629535791502</v>
      </c>
      <c r="H37" s="7">
        <v>-2.0341914689805298</v>
      </c>
      <c r="I37" s="7">
        <v>0.23535953805226101</v>
      </c>
      <c r="J37" s="7">
        <v>-1.7295511059136699</v>
      </c>
      <c r="K37" s="7">
        <v>0.46110759243340199</v>
      </c>
      <c r="L37" s="7">
        <v>0.88424272211014399</v>
      </c>
      <c r="M37" s="7">
        <v>1.23845849596948E-2</v>
      </c>
    </row>
    <row r="38" spans="1:13" x14ac:dyDescent="0.25">
      <c r="A38" s="7" t="str">
        <f t="shared" si="0"/>
        <v>0:30</v>
      </c>
      <c r="B38" s="7">
        <v>35</v>
      </c>
      <c r="C38" s="7">
        <v>30</v>
      </c>
      <c r="D38" s="7">
        <v>0</v>
      </c>
      <c r="E38" s="7">
        <v>0</v>
      </c>
      <c r="F38" s="7">
        <v>0.43190959417331198</v>
      </c>
      <c r="G38" s="7">
        <v>0.92841753781823599</v>
      </c>
      <c r="H38" s="7">
        <v>-0.57380922882151497</v>
      </c>
      <c r="I38" s="7">
        <v>0.441236283839542</v>
      </c>
      <c r="J38" s="7">
        <v>0.52136591445781599</v>
      </c>
      <c r="K38" s="7">
        <v>-0.14162136522072799</v>
      </c>
      <c r="L38" s="7">
        <v>0.63642478906098099</v>
      </c>
      <c r="M38" s="7">
        <v>1.11165725554293E-2</v>
      </c>
    </row>
    <row r="39" spans="1:13" x14ac:dyDescent="0.25">
      <c r="A39" s="7" t="str">
        <f t="shared" si="0"/>
        <v>0:6</v>
      </c>
      <c r="B39" s="7">
        <v>36</v>
      </c>
      <c r="C39" s="7">
        <v>6</v>
      </c>
      <c r="D39" s="7">
        <v>0</v>
      </c>
      <c r="E39" s="7">
        <v>0</v>
      </c>
      <c r="F39" s="7">
        <v>0.30639487788121</v>
      </c>
      <c r="G39" s="7">
        <v>1.99818369963062E-2</v>
      </c>
      <c r="H39" s="7">
        <v>2.4867653616485901E-2</v>
      </c>
      <c r="I39" s="7">
        <v>-7.4585147177189795E-2</v>
      </c>
      <c r="J39" s="7">
        <v>0.38696599651840702</v>
      </c>
      <c r="K39" s="7">
        <v>0.95779901844247295</v>
      </c>
      <c r="L39" s="7">
        <v>0.58838723433979101</v>
      </c>
      <c r="M39" s="7">
        <v>1.07458094971965E-2</v>
      </c>
    </row>
    <row r="40" spans="1:13" x14ac:dyDescent="0.25">
      <c r="A40" s="7" t="str">
        <f t="shared" si="0"/>
        <v>0:41</v>
      </c>
      <c r="B40" s="7">
        <v>37</v>
      </c>
      <c r="C40" s="7">
        <v>41</v>
      </c>
      <c r="D40" s="7">
        <v>0</v>
      </c>
      <c r="E40" s="7">
        <v>0</v>
      </c>
      <c r="F40" s="7">
        <v>1.4901744325244399</v>
      </c>
      <c r="G40" s="7">
        <v>1.25280821208717</v>
      </c>
      <c r="H40" s="7">
        <v>0.39938510371608399</v>
      </c>
      <c r="I40" s="7">
        <v>-1.2588032290128099</v>
      </c>
      <c r="J40" s="7">
        <v>-0.27621935820879201</v>
      </c>
      <c r="K40" s="7">
        <v>-8.7446942598150404E-2</v>
      </c>
      <c r="L40" s="7">
        <v>0.90776020435311</v>
      </c>
      <c r="M40" s="7">
        <v>1.37728025098651E-2</v>
      </c>
    </row>
    <row r="41" spans="1:13" x14ac:dyDescent="0.25">
      <c r="A41" s="7" t="str">
        <f t="shared" si="0"/>
        <v>0:35</v>
      </c>
      <c r="B41" s="7">
        <v>38</v>
      </c>
      <c r="C41" s="7">
        <v>35</v>
      </c>
      <c r="D41" s="7">
        <v>0</v>
      </c>
      <c r="E41" s="7">
        <v>0</v>
      </c>
      <c r="F41" s="7">
        <v>-1.3697942589244501</v>
      </c>
      <c r="G41" s="7">
        <v>-0.45432723629713601</v>
      </c>
      <c r="H41" s="7">
        <v>-0.57457668338489098</v>
      </c>
      <c r="I41" s="7">
        <v>1.1531542578424301</v>
      </c>
      <c r="J41" s="7">
        <v>0.33809037420584998</v>
      </c>
      <c r="K41" s="7">
        <v>1.5616140511456499E-2</v>
      </c>
      <c r="L41" s="7">
        <v>-1.4582939383948299</v>
      </c>
      <c r="M41" s="7">
        <v>1.2425831725516799E-2</v>
      </c>
    </row>
    <row r="42" spans="1:13" x14ac:dyDescent="0.25">
      <c r="A42" s="7" t="str">
        <f t="shared" si="0"/>
        <v>0:47</v>
      </c>
      <c r="B42" s="7">
        <v>39</v>
      </c>
      <c r="C42" s="7">
        <v>47</v>
      </c>
      <c r="D42" s="7">
        <v>0</v>
      </c>
      <c r="E42" s="7">
        <v>0</v>
      </c>
      <c r="F42" s="7">
        <v>6.0190086799992999E-2</v>
      </c>
      <c r="G42" s="7">
        <v>0.39924048789501798</v>
      </c>
      <c r="H42" s="7">
        <v>-8.7595789834403803E-2</v>
      </c>
      <c r="I42" s="7">
        <v>-5.2824485585190803E-2</v>
      </c>
      <c r="J42" s="7">
        <v>3.0935507998528799E-2</v>
      </c>
      <c r="K42" s="7">
        <v>-0.359095262756852</v>
      </c>
      <c r="L42" s="7">
        <v>0.322835582471725</v>
      </c>
      <c r="M42" s="7">
        <v>1.0441576448879599E-2</v>
      </c>
    </row>
    <row r="43" spans="1:13" x14ac:dyDescent="0.25">
      <c r="A43" s="7" t="str">
        <f t="shared" si="0"/>
        <v>0:10</v>
      </c>
      <c r="B43" s="7">
        <v>40</v>
      </c>
      <c r="C43" s="7">
        <v>10</v>
      </c>
      <c r="D43" s="7">
        <v>0</v>
      </c>
      <c r="E43" s="7">
        <v>0</v>
      </c>
      <c r="F43" s="7">
        <v>-0.83588797295040995</v>
      </c>
      <c r="G43" s="7">
        <v>1.77957656725574</v>
      </c>
      <c r="H43" s="7">
        <v>-0.496913674176787</v>
      </c>
      <c r="I43" s="7">
        <v>2.63748319122954E-2</v>
      </c>
      <c r="J43" s="7">
        <v>-1.26486019103658</v>
      </c>
      <c r="K43" s="7">
        <v>0.111297511535392</v>
      </c>
      <c r="L43" s="7">
        <v>-0.706059515274432</v>
      </c>
      <c r="M43" s="7">
        <v>1.1831749439146199E-2</v>
      </c>
    </row>
    <row r="44" spans="1:13" x14ac:dyDescent="0.25">
      <c r="A44" s="7" t="str">
        <f t="shared" si="0"/>
        <v>0:13</v>
      </c>
      <c r="B44" s="7">
        <v>41</v>
      </c>
      <c r="C44" s="7">
        <v>13</v>
      </c>
      <c r="D44" s="7">
        <v>0</v>
      </c>
      <c r="E44" s="7">
        <v>0</v>
      </c>
      <c r="F44" s="7">
        <v>1.08737997429819</v>
      </c>
      <c r="G44" s="7">
        <v>-0.647228970588269</v>
      </c>
      <c r="H44" s="7">
        <v>-1.5722126950963899</v>
      </c>
      <c r="I44" s="7">
        <v>0.166965827268198</v>
      </c>
      <c r="J44" s="7">
        <v>-1.31174094839223</v>
      </c>
      <c r="K44" s="7">
        <v>-0.29380841876299701</v>
      </c>
      <c r="L44" s="7">
        <v>0.87364468797389305</v>
      </c>
      <c r="M44" s="7">
        <v>1.16077750984364E-2</v>
      </c>
    </row>
    <row r="45" spans="1:13" x14ac:dyDescent="0.25">
      <c r="A45" s="7" t="str">
        <f t="shared" si="0"/>
        <v>0:45</v>
      </c>
      <c r="B45" s="7">
        <v>42</v>
      </c>
      <c r="C45" s="7">
        <v>45</v>
      </c>
      <c r="D45" s="7">
        <v>0</v>
      </c>
      <c r="E45" s="7">
        <v>0</v>
      </c>
      <c r="F45" s="7">
        <v>0.51083005259512604</v>
      </c>
      <c r="G45" s="7">
        <v>0.42078200412301903</v>
      </c>
      <c r="H45" s="7">
        <v>0.829619124409123</v>
      </c>
      <c r="I45" s="7">
        <v>0.998101715012635</v>
      </c>
      <c r="J45" s="7">
        <v>-0.48324576687068099</v>
      </c>
      <c r="K45" s="7">
        <v>0.17724966814005799</v>
      </c>
      <c r="L45" s="7">
        <v>0.72034795426486598</v>
      </c>
      <c r="M45" s="7">
        <v>1.0962346817267E-2</v>
      </c>
    </row>
    <row r="46" spans="1:13" x14ac:dyDescent="0.25">
      <c r="A46" s="7" t="str">
        <f t="shared" si="0"/>
        <v>0:36</v>
      </c>
      <c r="B46" s="7">
        <v>43</v>
      </c>
      <c r="C46" s="7">
        <v>36</v>
      </c>
      <c r="D46" s="7">
        <v>0</v>
      </c>
      <c r="E46" s="7">
        <v>0</v>
      </c>
      <c r="F46" s="7">
        <v>-0.89313281034963998</v>
      </c>
      <c r="G46" s="7">
        <v>-0.16980466156641699</v>
      </c>
      <c r="H46" s="7">
        <v>-0.412249718868062</v>
      </c>
      <c r="I46" s="7">
        <v>0.75116134336655904</v>
      </c>
      <c r="J46" s="7">
        <v>0.23570541880341001</v>
      </c>
      <c r="K46" s="7">
        <v>0.713659541176629</v>
      </c>
      <c r="L46" s="7">
        <v>-0.84507823471042798</v>
      </c>
      <c r="M46" s="7">
        <v>1.0952074004246399E-2</v>
      </c>
    </row>
    <row r="47" spans="1:13" x14ac:dyDescent="0.25">
      <c r="A47" s="7" t="str">
        <f t="shared" si="0"/>
        <v>0:29</v>
      </c>
      <c r="B47" s="7">
        <v>44</v>
      </c>
      <c r="C47" s="7">
        <v>29</v>
      </c>
      <c r="D47" s="7">
        <v>0</v>
      </c>
      <c r="E47" s="7">
        <v>0</v>
      </c>
      <c r="F47" s="7">
        <v>0.19708994182232201</v>
      </c>
      <c r="G47" s="7">
        <v>0.594130075281877</v>
      </c>
      <c r="H47" s="7">
        <v>-0.26666239243913198</v>
      </c>
      <c r="I47" s="7">
        <v>0.129132195096994</v>
      </c>
      <c r="J47" s="7">
        <v>0.211555169358914</v>
      </c>
      <c r="K47" s="7">
        <v>-0.22869177752794201</v>
      </c>
      <c r="L47" s="7">
        <v>0.45720792591430298</v>
      </c>
      <c r="M47" s="7">
        <v>1.05427900253891E-2</v>
      </c>
    </row>
    <row r="48" spans="1:13" x14ac:dyDescent="0.25">
      <c r="A48" s="7" t="str">
        <f t="shared" si="0"/>
        <v>0:18</v>
      </c>
      <c r="B48" s="7">
        <v>45</v>
      </c>
      <c r="C48" s="7">
        <v>18</v>
      </c>
      <c r="D48" s="7">
        <v>0</v>
      </c>
      <c r="E48" s="7">
        <v>0</v>
      </c>
      <c r="F48" s="7">
        <v>-0.48940787610775999</v>
      </c>
      <c r="G48" s="7">
        <v>0.95915398551363695</v>
      </c>
      <c r="H48" s="7">
        <v>0.70674850498501995</v>
      </c>
      <c r="I48" s="7">
        <v>-0.170423295387815</v>
      </c>
      <c r="J48" s="7">
        <v>0.74933456376985597</v>
      </c>
      <c r="K48" s="7">
        <v>-0.32518401252356399</v>
      </c>
      <c r="L48" s="7">
        <v>-0.350589450598846</v>
      </c>
      <c r="M48" s="7">
        <v>1.1295484812676599E-2</v>
      </c>
    </row>
    <row r="49" spans="1:13" x14ac:dyDescent="0.25">
      <c r="A49" s="7" t="str">
        <f t="shared" si="0"/>
        <v>0:31</v>
      </c>
      <c r="B49" s="7">
        <v>46</v>
      </c>
      <c r="C49" s="7">
        <v>31</v>
      </c>
      <c r="D49" s="7">
        <v>0</v>
      </c>
      <c r="E49" s="7">
        <v>0</v>
      </c>
      <c r="F49" s="7">
        <v>0.66672924124085897</v>
      </c>
      <c r="G49" s="7">
        <v>1.26270499283312</v>
      </c>
      <c r="H49" s="7">
        <v>-0.88095605829309398</v>
      </c>
      <c r="I49" s="7">
        <v>0.75334036555974604</v>
      </c>
      <c r="J49" s="7">
        <v>0.83117665258597495</v>
      </c>
      <c r="K49" s="7">
        <v>-0.178865634248601</v>
      </c>
      <c r="L49" s="7">
        <v>0.74500094715517595</v>
      </c>
      <c r="M49" s="7">
        <v>1.19978072065239E-2</v>
      </c>
    </row>
    <row r="50" spans="1:13" x14ac:dyDescent="0.25">
      <c r="A50" s="7" t="str">
        <f t="shared" si="0"/>
        <v>0:5</v>
      </c>
      <c r="B50" s="7">
        <v>47</v>
      </c>
      <c r="C50" s="7">
        <v>5</v>
      </c>
      <c r="D50" s="7">
        <v>0</v>
      </c>
      <c r="E50" s="7">
        <v>0</v>
      </c>
      <c r="F50" s="7">
        <v>0.591965587376445</v>
      </c>
      <c r="G50" s="7">
        <v>-0.41991684061969198</v>
      </c>
      <c r="H50" s="7">
        <v>0.15531298409729399</v>
      </c>
      <c r="I50" s="7">
        <v>-9.9825141665611197E-2</v>
      </c>
      <c r="J50" s="7">
        <v>0.79992253876139396</v>
      </c>
      <c r="K50" s="7">
        <v>0.44711513776475698</v>
      </c>
      <c r="L50" s="7">
        <v>0.79809371782602001</v>
      </c>
      <c r="M50" s="7">
        <v>1.1186056807716E-2</v>
      </c>
    </row>
    <row r="51" spans="1:13" x14ac:dyDescent="0.25">
      <c r="A51" s="7" t="str">
        <f t="shared" si="0"/>
        <v>0:33</v>
      </c>
      <c r="B51" s="7">
        <v>48</v>
      </c>
      <c r="C51" s="7">
        <v>33</v>
      </c>
      <c r="D51" s="7">
        <v>0</v>
      </c>
      <c r="E51" s="7">
        <v>0</v>
      </c>
      <c r="F51" s="7">
        <v>-2.32311715607409</v>
      </c>
      <c r="G51" s="7">
        <v>-1.0233723857585699</v>
      </c>
      <c r="H51" s="7">
        <v>-0.89923061241854996</v>
      </c>
      <c r="I51" s="7">
        <v>1.9571400867941799</v>
      </c>
      <c r="J51" s="7">
        <v>0.54286028501073103</v>
      </c>
      <c r="K51" s="7">
        <v>0.128305928827564</v>
      </c>
      <c r="L51" s="7">
        <v>-2.7263873850190001</v>
      </c>
      <c r="M51" s="7">
        <v>1.3944808393947501E-2</v>
      </c>
    </row>
    <row r="52" spans="1:13" x14ac:dyDescent="0.25">
      <c r="A52" s="7" t="str">
        <f t="shared" si="0"/>
        <v>0:28</v>
      </c>
      <c r="B52" s="7">
        <v>49</v>
      </c>
      <c r="C52" s="7">
        <v>28</v>
      </c>
      <c r="D52" s="7">
        <v>0</v>
      </c>
      <c r="E52" s="7">
        <v>0</v>
      </c>
      <c r="F52" s="7">
        <v>6.0190916300404303E-2</v>
      </c>
      <c r="G52" s="7">
        <v>0.39924166876546502</v>
      </c>
      <c r="H52" s="7">
        <v>-8.7596874830589394E-2</v>
      </c>
      <c r="I52" s="7">
        <v>-5.2823383077511499E-2</v>
      </c>
      <c r="J52" s="7">
        <v>3.09366024049718E-2</v>
      </c>
      <c r="K52" s="7">
        <v>-0.35971622583236101</v>
      </c>
      <c r="L52" s="7">
        <v>0.32283645322786397</v>
      </c>
      <c r="M52" s="7">
        <v>1.0441576337406199E-2</v>
      </c>
    </row>
    <row r="53" spans="1:13" x14ac:dyDescent="0.25">
      <c r="A53" s="7" t="str">
        <f t="shared" si="0"/>
        <v>0:15</v>
      </c>
      <c r="B53" s="7">
        <v>50</v>
      </c>
      <c r="C53" s="7">
        <v>15</v>
      </c>
      <c r="D53" s="7">
        <v>0</v>
      </c>
      <c r="E53" s="7">
        <v>0</v>
      </c>
      <c r="F53" s="7">
        <v>0.45241478287680797</v>
      </c>
      <c r="G53" s="7">
        <v>-3.4596666691246499E-4</v>
      </c>
      <c r="H53" s="7">
        <v>-0.65448553587262503</v>
      </c>
      <c r="I53" s="7">
        <v>3.1100784424536999E-2</v>
      </c>
      <c r="J53" s="7">
        <v>-0.48175535028085897</v>
      </c>
      <c r="K53" s="7">
        <v>1.4702870502169401</v>
      </c>
      <c r="L53" s="7">
        <v>0.69708011951831805</v>
      </c>
      <c r="M53" s="7">
        <v>1.0962602259877699E-2</v>
      </c>
    </row>
    <row r="54" spans="1:13" x14ac:dyDescent="0.25">
      <c r="A54" s="7" t="str">
        <f t="shared" si="0"/>
        <v>0:21</v>
      </c>
      <c r="B54" s="7">
        <v>51</v>
      </c>
      <c r="C54" s="7">
        <v>21</v>
      </c>
      <c r="D54" s="7">
        <v>0</v>
      </c>
      <c r="E54" s="7">
        <v>0</v>
      </c>
      <c r="F54" s="7">
        <v>-1.44664760350083</v>
      </c>
      <c r="G54" s="7">
        <v>-1.7458821323867599</v>
      </c>
      <c r="H54" s="7">
        <v>1.88336543459433</v>
      </c>
      <c r="I54" s="7">
        <v>-2.0555963980114602</v>
      </c>
      <c r="J54" s="7">
        <v>-1.9571200184504201</v>
      </c>
      <c r="K54" s="7">
        <v>9.4844540392094098E-2</v>
      </c>
      <c r="L54" s="7">
        <v>-1.62866778081701</v>
      </c>
      <c r="M54" s="7">
        <v>1.3269464692975101E-2</v>
      </c>
    </row>
    <row r="55" spans="1:13" x14ac:dyDescent="0.25">
      <c r="A55" s="7" t="str">
        <f t="shared" si="0"/>
        <v>1:32</v>
      </c>
      <c r="B55" s="7">
        <v>52</v>
      </c>
      <c r="C55" s="7">
        <v>32</v>
      </c>
      <c r="D55" s="7">
        <v>1</v>
      </c>
      <c r="E55" s="7">
        <v>0</v>
      </c>
      <c r="F55" s="7">
        <v>0.24126494566399501</v>
      </c>
      <c r="G55" s="7">
        <v>2.33349302147978</v>
      </c>
      <c r="H55" s="7">
        <v>-3.3663091055294303E-2</v>
      </c>
      <c r="I55" s="7">
        <v>-0.15605872609417701</v>
      </c>
      <c r="J55" s="7">
        <v>-3.3360482467792099</v>
      </c>
      <c r="K55" s="7">
        <v>0.25431714717889198</v>
      </c>
      <c r="L55" s="7">
        <v>0.24146941836624999</v>
      </c>
      <c r="M55" s="7">
        <v>1.0174606926861399E-2</v>
      </c>
    </row>
    <row r="56" spans="1:13" x14ac:dyDescent="0.25">
      <c r="A56" s="7" t="str">
        <f t="shared" si="0"/>
        <v>1:23</v>
      </c>
      <c r="B56" s="7">
        <v>53</v>
      </c>
      <c r="C56" s="7">
        <v>23</v>
      </c>
      <c r="D56" s="7">
        <v>1</v>
      </c>
      <c r="E56" s="7">
        <v>0</v>
      </c>
      <c r="F56" s="7">
        <v>0.17956679896389899</v>
      </c>
      <c r="G56" s="7">
        <v>0.50380514508359697</v>
      </c>
      <c r="H56" s="7">
        <v>2.5650963037721599</v>
      </c>
      <c r="I56" s="7">
        <v>-0.28467771760132499</v>
      </c>
      <c r="J56" s="7">
        <v>0.78525759802675599</v>
      </c>
      <c r="K56" s="7">
        <v>-4.6136447173758401E-2</v>
      </c>
      <c r="L56" s="7">
        <v>0.17972099671896999</v>
      </c>
      <c r="M56" s="7">
        <v>1.0249502916234301E-2</v>
      </c>
    </row>
    <row r="57" spans="1:13" x14ac:dyDescent="0.25">
      <c r="A57" s="7" t="str">
        <f t="shared" si="0"/>
        <v>1:44</v>
      </c>
      <c r="B57" s="7">
        <v>54</v>
      </c>
      <c r="C57" s="7">
        <v>44</v>
      </c>
      <c r="D57" s="7">
        <v>1</v>
      </c>
      <c r="E57" s="7">
        <v>0</v>
      </c>
      <c r="F57" s="7">
        <v>0.22915182099892401</v>
      </c>
      <c r="G57" s="7">
        <v>-1.9557135807112001</v>
      </c>
      <c r="H57" s="7">
        <v>0.42078416464460799</v>
      </c>
      <c r="I57" s="7">
        <v>5.2462447835490401E-2</v>
      </c>
      <c r="J57" s="7">
        <v>-1.0953959723379101</v>
      </c>
      <c r="K57" s="7">
        <v>1.70136800897226E-3</v>
      </c>
      <c r="L57" s="7">
        <v>0.22933545287742099</v>
      </c>
      <c r="M57" s="7">
        <v>1.01591035931569E-2</v>
      </c>
    </row>
    <row r="58" spans="1:13" x14ac:dyDescent="0.25">
      <c r="A58" s="7" t="str">
        <f t="shared" si="0"/>
        <v>1:26</v>
      </c>
      <c r="B58" s="7">
        <v>55</v>
      </c>
      <c r="C58" s="7">
        <v>26</v>
      </c>
      <c r="D58" s="7">
        <v>1</v>
      </c>
      <c r="E58" s="7">
        <v>0</v>
      </c>
      <c r="F58" s="7">
        <v>0.21295082454092201</v>
      </c>
      <c r="G58" s="7">
        <v>9.0958771585949103E-2</v>
      </c>
      <c r="H58" s="7">
        <v>0.65835881234354998</v>
      </c>
      <c r="I58" s="7">
        <v>2.73625235117309E-2</v>
      </c>
      <c r="J58" s="7">
        <v>0.35282352775361098</v>
      </c>
      <c r="K58" s="7">
        <v>-6.0172429368508501E-2</v>
      </c>
      <c r="L58" s="7">
        <v>0.21312879017568701</v>
      </c>
      <c r="M58" s="7">
        <v>1.0116626387445E-2</v>
      </c>
    </row>
    <row r="59" spans="1:13" x14ac:dyDescent="0.25">
      <c r="A59" s="7" t="str">
        <f t="shared" si="0"/>
        <v>1:9</v>
      </c>
      <c r="B59" s="7">
        <v>56</v>
      </c>
      <c r="C59" s="7">
        <v>9</v>
      </c>
      <c r="D59" s="7">
        <v>1</v>
      </c>
      <c r="E59" s="7">
        <v>0</v>
      </c>
      <c r="F59" s="7">
        <v>1.6828877991818501</v>
      </c>
      <c r="G59" s="7">
        <v>-9.9810209126180702E-2</v>
      </c>
      <c r="H59" s="7">
        <v>-0.21239760141883801</v>
      </c>
      <c r="I59" s="7">
        <v>0.21567961771056601</v>
      </c>
      <c r="J59" s="7">
        <v>0.154668157667568</v>
      </c>
      <c r="K59" s="7">
        <v>3.9774608471306004E-3</v>
      </c>
      <c r="L59" s="7">
        <v>1.6821733222013699</v>
      </c>
      <c r="M59" s="7">
        <v>1.10474042759396E-2</v>
      </c>
    </row>
    <row r="60" spans="1:13" x14ac:dyDescent="0.25">
      <c r="A60" s="7" t="str">
        <f t="shared" si="0"/>
        <v>1:0</v>
      </c>
      <c r="B60" s="7">
        <v>57</v>
      </c>
      <c r="C60" s="7">
        <v>0</v>
      </c>
      <c r="D60" s="7">
        <v>1</v>
      </c>
      <c r="E60" s="7">
        <v>0</v>
      </c>
      <c r="F60" s="7">
        <v>-3.75872347001172</v>
      </c>
      <c r="G60" s="7">
        <v>-0.11564714510453999</v>
      </c>
      <c r="H60" s="7">
        <v>-0.32413328608452402</v>
      </c>
      <c r="I60" s="7">
        <v>6.25160713403623E-2</v>
      </c>
      <c r="J60" s="7">
        <v>0.13185025376064299</v>
      </c>
      <c r="K60" s="7">
        <v>-0.20362036457730201</v>
      </c>
      <c r="L60" s="7">
        <v>-3.75674855535362</v>
      </c>
      <c r="M60" s="7">
        <v>1.23189387526571E-2</v>
      </c>
    </row>
    <row r="61" spans="1:13" x14ac:dyDescent="0.25">
      <c r="A61" s="7" t="str">
        <f t="shared" si="0"/>
        <v>1:7</v>
      </c>
      <c r="B61" s="7">
        <v>58</v>
      </c>
      <c r="C61" s="7">
        <v>7</v>
      </c>
      <c r="D61" s="7">
        <v>1</v>
      </c>
      <c r="E61" s="7">
        <v>0</v>
      </c>
      <c r="F61" s="7">
        <v>0.32248498188345798</v>
      </c>
      <c r="G61" s="7">
        <v>-0.10376944312076999</v>
      </c>
      <c r="H61" s="7">
        <v>-0.24033152258526</v>
      </c>
      <c r="I61" s="7">
        <v>0.17738873111801501</v>
      </c>
      <c r="J61" s="7">
        <v>0.14896368169083701</v>
      </c>
      <c r="K61" s="7">
        <v>-8.5987799253926897E-2</v>
      </c>
      <c r="L61" s="7">
        <v>0.32272667603592697</v>
      </c>
      <c r="M61" s="7">
        <v>1.01104270117078E-2</v>
      </c>
    </row>
    <row r="62" spans="1:13" x14ac:dyDescent="0.25">
      <c r="A62" s="7" t="str">
        <f t="shared" si="0"/>
        <v>1:11</v>
      </c>
      <c r="B62" s="7">
        <v>59</v>
      </c>
      <c r="C62" s="7">
        <v>11</v>
      </c>
      <c r="D62" s="7">
        <v>1</v>
      </c>
      <c r="E62" s="7">
        <v>0</v>
      </c>
      <c r="F62" s="7">
        <v>0.35387112114085401</v>
      </c>
      <c r="G62" s="7">
        <v>-0.24360370974053899</v>
      </c>
      <c r="H62" s="7">
        <v>-0.915120184837803</v>
      </c>
      <c r="I62" s="7">
        <v>-3.8021319270473102</v>
      </c>
      <c r="J62" s="7">
        <v>0.38865830356585801</v>
      </c>
      <c r="K62" s="7">
        <v>0.106135264638701</v>
      </c>
      <c r="L62" s="7">
        <v>0.35416244614862002</v>
      </c>
      <c r="M62" s="7">
        <v>1.0267117509606001E-2</v>
      </c>
    </row>
    <row r="63" spans="1:13" x14ac:dyDescent="0.25">
      <c r="A63" s="7" t="str">
        <f t="shared" si="0"/>
        <v>1:17</v>
      </c>
      <c r="B63" s="7">
        <v>60</v>
      </c>
      <c r="C63" s="7">
        <v>17</v>
      </c>
      <c r="D63" s="7">
        <v>1</v>
      </c>
      <c r="E63" s="7">
        <v>0</v>
      </c>
      <c r="F63" s="7">
        <v>0.21093143904275999</v>
      </c>
      <c r="G63" s="7">
        <v>-8.4206549702692896E-2</v>
      </c>
      <c r="H63" s="7">
        <v>-0.146623165605234</v>
      </c>
      <c r="I63" s="7">
        <v>0.73998156208780796</v>
      </c>
      <c r="J63" s="7">
        <v>0.114446949902222</v>
      </c>
      <c r="K63" s="7">
        <v>-4.4217289012609802E-2</v>
      </c>
      <c r="L63" s="7">
        <v>0.21110417355521299</v>
      </c>
      <c r="M63" s="7">
        <v>1.01147408644139E-2</v>
      </c>
    </row>
    <row r="64" spans="1:13" x14ac:dyDescent="0.25">
      <c r="A64" s="7" t="str">
        <f t="shared" si="0"/>
        <v>1:37</v>
      </c>
      <c r="B64" s="7">
        <v>61</v>
      </c>
      <c r="C64" s="7">
        <v>37</v>
      </c>
      <c r="D64" s="7">
        <v>1</v>
      </c>
      <c r="E64" s="7">
        <v>0</v>
      </c>
      <c r="F64" s="7">
        <v>0.230810168208052</v>
      </c>
      <c r="G64" s="7">
        <v>0.30221355913133602</v>
      </c>
      <c r="H64" s="7">
        <v>-0.20749123867921601</v>
      </c>
      <c r="I64" s="7">
        <v>0.119614822000414</v>
      </c>
      <c r="J64" s="7">
        <v>-0.43219929057716799</v>
      </c>
      <c r="K64" s="7">
        <v>-4.1885219312867199E-2</v>
      </c>
      <c r="L64" s="7">
        <v>0.23100157026055901</v>
      </c>
      <c r="M64" s="7">
        <v>1.0110391254090099E-2</v>
      </c>
    </row>
    <row r="65" spans="1:13" x14ac:dyDescent="0.25">
      <c r="A65" s="7" t="str">
        <f t="shared" si="0"/>
        <v>1:2</v>
      </c>
      <c r="B65" s="7">
        <v>62</v>
      </c>
      <c r="C65" s="7">
        <v>2</v>
      </c>
      <c r="D65" s="7">
        <v>1</v>
      </c>
      <c r="E65" s="7">
        <v>0</v>
      </c>
      <c r="F65" s="7">
        <v>-2.3983206527133301</v>
      </c>
      <c r="G65" s="7">
        <v>-0.11168791110994999</v>
      </c>
      <c r="H65" s="7">
        <v>-0.296199364918102</v>
      </c>
      <c r="I65" s="7">
        <v>0.100806957932913</v>
      </c>
      <c r="J65" s="7">
        <v>0.13755472973737401</v>
      </c>
      <c r="K65" s="7">
        <v>0.14771981679139701</v>
      </c>
      <c r="L65" s="7">
        <v>-2.3998421650248898</v>
      </c>
      <c r="M65" s="7">
        <v>1.066430059018E-2</v>
      </c>
    </row>
    <row r="66" spans="1:13" x14ac:dyDescent="0.25">
      <c r="A66" s="7" t="str">
        <f t="shared" si="0"/>
        <v>1:51</v>
      </c>
      <c r="B66" s="7">
        <v>63</v>
      </c>
      <c r="C66" s="7">
        <v>51</v>
      </c>
      <c r="D66" s="7">
        <v>1</v>
      </c>
      <c r="E66" s="7">
        <v>0</v>
      </c>
      <c r="F66" s="7">
        <v>0.22814240167411501</v>
      </c>
      <c r="G66" s="7">
        <v>2.3648526631587701</v>
      </c>
      <c r="H66" s="7">
        <v>-1.12631157866881</v>
      </c>
      <c r="I66" s="7">
        <v>0.33779897666445402</v>
      </c>
      <c r="J66" s="7">
        <v>1.8071924646647699</v>
      </c>
      <c r="K66" s="7">
        <v>-7.2998149283169694E-2</v>
      </c>
      <c r="L66" s="7">
        <v>0.22833802915920301</v>
      </c>
      <c r="M66" s="7">
        <v>1.0206229257777401E-2</v>
      </c>
    </row>
    <row r="67" spans="1:13" x14ac:dyDescent="0.25">
      <c r="A67" s="7" t="str">
        <f t="shared" si="0"/>
        <v>1:27</v>
      </c>
      <c r="B67" s="7">
        <v>64</v>
      </c>
      <c r="C67" s="7">
        <v>27</v>
      </c>
      <c r="D67" s="7">
        <v>1</v>
      </c>
      <c r="E67" s="7">
        <v>0</v>
      </c>
      <c r="F67" s="7">
        <v>0.22407883323351599</v>
      </c>
      <c r="G67" s="7">
        <v>-4.6656688310832098E-2</v>
      </c>
      <c r="H67" s="7">
        <v>2.2779639000325098E-2</v>
      </c>
      <c r="I67" s="7">
        <v>0.13137593877628401</v>
      </c>
      <c r="J67" s="7">
        <v>0.20867883550039301</v>
      </c>
      <c r="K67" s="7">
        <v>-7.6124028370674904E-2</v>
      </c>
      <c r="L67" s="7">
        <v>0.22426445436758499</v>
      </c>
      <c r="M67" s="7">
        <v>1.0108281775012801E-2</v>
      </c>
    </row>
    <row r="68" spans="1:13" x14ac:dyDescent="0.25">
      <c r="A68" s="7" t="str">
        <f t="shared" ref="A68:A131" si="1">D68 &amp; ":" &amp;C68</f>
        <v>1:34</v>
      </c>
      <c r="B68" s="7">
        <v>65</v>
      </c>
      <c r="C68" s="7">
        <v>34</v>
      </c>
      <c r="D68" s="7">
        <v>1</v>
      </c>
      <c r="E68" s="7">
        <v>0</v>
      </c>
      <c r="F68" s="7">
        <v>0.23708303468161701</v>
      </c>
      <c r="G68" s="7">
        <v>1.5209812365404001</v>
      </c>
      <c r="H68" s="7">
        <v>-0.103194350104863</v>
      </c>
      <c r="I68" s="7">
        <v>-4.5789306856340597E-2</v>
      </c>
      <c r="J68" s="7">
        <v>-2.17450866429839</v>
      </c>
      <c r="K68" s="7">
        <v>0.131197055276567</v>
      </c>
      <c r="L68" s="7">
        <v>0.23728229380958499</v>
      </c>
      <c r="M68" s="7">
        <v>1.0136358402428399E-2</v>
      </c>
    </row>
    <row r="69" spans="1:13" x14ac:dyDescent="0.25">
      <c r="A69" s="7" t="str">
        <f t="shared" si="1"/>
        <v>1:8</v>
      </c>
      <c r="B69" s="7">
        <v>66</v>
      </c>
      <c r="C69" s="7">
        <v>8</v>
      </c>
      <c r="D69" s="7">
        <v>1</v>
      </c>
      <c r="E69" s="7">
        <v>0</v>
      </c>
      <c r="F69" s="7">
        <v>1.00268638288039</v>
      </c>
      <c r="G69" s="7">
        <v>-0.101789826145746</v>
      </c>
      <c r="H69" s="7">
        <v>-0.226364562159177</v>
      </c>
      <c r="I69" s="7">
        <v>0.19653417419890501</v>
      </c>
      <c r="J69" s="7">
        <v>0.15181591964711399</v>
      </c>
      <c r="K69" s="7">
        <v>-6.9749394310276505E-2</v>
      </c>
      <c r="L69" s="7">
        <v>1.00292673921649</v>
      </c>
      <c r="M69" s="7">
        <v>1.03001684455113E-2</v>
      </c>
    </row>
    <row r="70" spans="1:13" x14ac:dyDescent="0.25">
      <c r="A70" s="7" t="str">
        <f t="shared" si="1"/>
        <v>1:50</v>
      </c>
      <c r="B70" s="7">
        <v>67</v>
      </c>
      <c r="C70" s="7">
        <v>50</v>
      </c>
      <c r="D70" s="7">
        <v>1</v>
      </c>
      <c r="E70" s="7">
        <v>0</v>
      </c>
      <c r="F70" s="7">
        <v>0.228286604434802</v>
      </c>
      <c r="G70" s="7">
        <v>1.7476289140344901</v>
      </c>
      <c r="H70" s="7">
        <v>-0.90529790105260899</v>
      </c>
      <c r="I70" s="7">
        <v>0.297036615403174</v>
      </c>
      <c r="J70" s="7">
        <v>1.39253697366439</v>
      </c>
      <c r="K70" s="7">
        <v>-7.69544145853788E-2</v>
      </c>
      <c r="L70" s="7">
        <v>0.22848051845994599</v>
      </c>
      <c r="M70" s="7">
        <v>1.01650536188558E-2</v>
      </c>
    </row>
    <row r="71" spans="1:13" x14ac:dyDescent="0.25">
      <c r="A71" s="7" t="str">
        <f t="shared" si="1"/>
        <v>1:4</v>
      </c>
      <c r="B71" s="7">
        <v>68</v>
      </c>
      <c r="C71" s="7">
        <v>4</v>
      </c>
      <c r="D71" s="7">
        <v>1</v>
      </c>
      <c r="E71" s="7">
        <v>0</v>
      </c>
      <c r="F71" s="7">
        <v>-1.7181192517163899</v>
      </c>
      <c r="G71" s="7">
        <v>-0.109708294134926</v>
      </c>
      <c r="H71" s="7">
        <v>-0.28223240449201997</v>
      </c>
      <c r="I71" s="7">
        <v>0.119952401013802</v>
      </c>
      <c r="J71" s="7">
        <v>0.14040696769365199</v>
      </c>
      <c r="K71" s="7">
        <v>0.14503797039418001</v>
      </c>
      <c r="L71" s="7">
        <v>-1.71971211232539</v>
      </c>
      <c r="M71" s="7">
        <v>1.04554606599004E-2</v>
      </c>
    </row>
    <row r="72" spans="1:13" x14ac:dyDescent="0.25">
      <c r="A72" s="7" t="str">
        <f t="shared" si="1"/>
        <v>1:24</v>
      </c>
      <c r="B72" s="7">
        <v>69</v>
      </c>
      <c r="C72" s="7">
        <v>24</v>
      </c>
      <c r="D72" s="7">
        <v>1</v>
      </c>
      <c r="E72" s="7">
        <v>0</v>
      </c>
      <c r="F72" s="7">
        <v>0.190694807406113</v>
      </c>
      <c r="G72" s="7">
        <v>0.36618968828316301</v>
      </c>
      <c r="H72" s="7">
        <v>1.9295171447294699</v>
      </c>
      <c r="I72" s="7">
        <v>-0.18066430467707301</v>
      </c>
      <c r="J72" s="7">
        <v>0.64111290901679197</v>
      </c>
      <c r="K72" s="7">
        <v>-4.5520849125437801E-2</v>
      </c>
      <c r="L72" s="7">
        <v>0.19085705964698699</v>
      </c>
      <c r="M72" s="7">
        <v>1.0187423733402401E-2</v>
      </c>
    </row>
    <row r="73" spans="1:13" x14ac:dyDescent="0.25">
      <c r="A73" s="7" t="str">
        <f t="shared" si="1"/>
        <v>1:42</v>
      </c>
      <c r="B73" s="7">
        <v>70</v>
      </c>
      <c r="C73" s="7">
        <v>42</v>
      </c>
      <c r="D73" s="7">
        <v>1</v>
      </c>
      <c r="E73" s="7">
        <v>0</v>
      </c>
      <c r="F73" s="7">
        <v>0.229440226520298</v>
      </c>
      <c r="G73" s="7">
        <v>-3.1901610789597701</v>
      </c>
      <c r="H73" s="7">
        <v>0.86281151987701299</v>
      </c>
      <c r="I73" s="7">
        <v>-2.9062274687070899E-2</v>
      </c>
      <c r="J73" s="7">
        <v>-1.9247069543386801</v>
      </c>
      <c r="K73" s="7">
        <v>0.13842249714223701</v>
      </c>
      <c r="L73" s="7">
        <v>0.22962043045754399</v>
      </c>
      <c r="M73" s="7">
        <v>1.0248817766587001E-2</v>
      </c>
    </row>
    <row r="74" spans="1:13" x14ac:dyDescent="0.25">
      <c r="A74" s="7" t="str">
        <f t="shared" si="1"/>
        <v>1:40</v>
      </c>
      <c r="B74" s="7">
        <v>71</v>
      </c>
      <c r="C74" s="7">
        <v>40</v>
      </c>
      <c r="D74" s="7">
        <v>1</v>
      </c>
      <c r="E74" s="7">
        <v>0</v>
      </c>
      <c r="F74" s="7">
        <v>0.22453730173448599</v>
      </c>
      <c r="G74" s="7">
        <v>-0.91655411827773503</v>
      </c>
      <c r="H74" s="7">
        <v>-0.31178812725357002</v>
      </c>
      <c r="I74" s="7">
        <v>0.285018950857169</v>
      </c>
      <c r="J74" s="7">
        <v>1.31011008314405</v>
      </c>
      <c r="K74" s="7">
        <v>2.5368260401784901E-2</v>
      </c>
      <c r="L74" s="7">
        <v>0.22472080289389801</v>
      </c>
      <c r="M74" s="7">
        <v>1.01223372416197E-2</v>
      </c>
    </row>
    <row r="75" spans="1:13" x14ac:dyDescent="0.25">
      <c r="A75" s="7" t="str">
        <f t="shared" si="1"/>
        <v>1:16</v>
      </c>
      <c r="B75" s="7">
        <v>72</v>
      </c>
      <c r="C75" s="7">
        <v>16</v>
      </c>
      <c r="D75" s="7">
        <v>1</v>
      </c>
      <c r="E75" s="7">
        <v>0</v>
      </c>
      <c r="F75" s="7">
        <v>0.23448765810109201</v>
      </c>
      <c r="G75" s="7">
        <v>-0.11047493342940801</v>
      </c>
      <c r="H75" s="7">
        <v>-0.27327018108057</v>
      </c>
      <c r="I75" s="7">
        <v>-8.5510970546807501E-3</v>
      </c>
      <c r="J75" s="7">
        <v>0.15963651951907201</v>
      </c>
      <c r="K75" s="7">
        <v>-8.85157299892632E-2</v>
      </c>
      <c r="L75" s="7">
        <v>0.234681557770272</v>
      </c>
      <c r="M75" s="7">
        <v>1.01101167033384E-2</v>
      </c>
    </row>
    <row r="76" spans="1:13" x14ac:dyDescent="0.25">
      <c r="A76" s="7" t="str">
        <f t="shared" si="1"/>
        <v>1:19</v>
      </c>
      <c r="B76" s="7">
        <v>73</v>
      </c>
      <c r="C76" s="7">
        <v>19</v>
      </c>
      <c r="D76" s="7">
        <v>1</v>
      </c>
      <c r="E76" s="7">
        <v>0</v>
      </c>
      <c r="F76" s="7">
        <v>0.16413303674150301</v>
      </c>
      <c r="G76" s="7">
        <v>-3.2019974836730601E-2</v>
      </c>
      <c r="H76" s="7">
        <v>0.104982491728477</v>
      </c>
      <c r="I76" s="7">
        <v>2.2270679417583401</v>
      </c>
      <c r="J76" s="7">
        <v>2.4670247897830701E-2</v>
      </c>
      <c r="K76" s="7">
        <v>7.1279632177050994E-2</v>
      </c>
      <c r="L76" s="7">
        <v>0.16426195316853401</v>
      </c>
      <c r="M76" s="7">
        <v>1.0158789366408801E-2</v>
      </c>
    </row>
    <row r="77" spans="1:13" x14ac:dyDescent="0.25">
      <c r="A77" s="7" t="str">
        <f t="shared" si="1"/>
        <v>1:38</v>
      </c>
      <c r="B77" s="7">
        <v>74</v>
      </c>
      <c r="C77" s="7">
        <v>38</v>
      </c>
      <c r="D77" s="7">
        <v>1</v>
      </c>
      <c r="E77" s="7">
        <v>0</v>
      </c>
      <c r="F77" s="7">
        <v>0.22871921271686299</v>
      </c>
      <c r="G77" s="7">
        <v>-0.104042333338353</v>
      </c>
      <c r="H77" s="7">
        <v>-0.242256868204001</v>
      </c>
      <c r="I77" s="7">
        <v>0.17474953161933199</v>
      </c>
      <c r="J77" s="7">
        <v>0.14857050066324001</v>
      </c>
      <c r="K77" s="7">
        <v>-8.4007413368910502E-2</v>
      </c>
      <c r="L77" s="7">
        <v>0.228907985975638</v>
      </c>
      <c r="M77" s="7">
        <v>1.01101585566173E-2</v>
      </c>
    </row>
    <row r="78" spans="1:13" x14ac:dyDescent="0.25">
      <c r="A78" s="7" t="str">
        <f t="shared" si="1"/>
        <v>1:22</v>
      </c>
      <c r="B78" s="7">
        <v>75</v>
      </c>
      <c r="C78" s="7">
        <v>22</v>
      </c>
      <c r="D78" s="7">
        <v>1</v>
      </c>
      <c r="E78" s="7">
        <v>0</v>
      </c>
      <c r="F78" s="7">
        <v>0.16843879027130501</v>
      </c>
      <c r="G78" s="7">
        <v>0.64142060498037801</v>
      </c>
      <c r="H78" s="7">
        <v>3.2006754771153898</v>
      </c>
      <c r="I78" s="7">
        <v>-0.38869113286587698</v>
      </c>
      <c r="J78" s="7">
        <v>0.92940229027997401</v>
      </c>
      <c r="K78" s="7">
        <v>-5.1047448235366402E-2</v>
      </c>
      <c r="L78" s="7">
        <v>0.168584803980593</v>
      </c>
      <c r="M78" s="7">
        <v>1.03289723129916E-2</v>
      </c>
    </row>
    <row r="79" spans="1:13" x14ac:dyDescent="0.25">
      <c r="A79" s="7" t="str">
        <f t="shared" si="1"/>
        <v>1:46</v>
      </c>
      <c r="B79" s="7">
        <v>76</v>
      </c>
      <c r="C79" s="7">
        <v>46</v>
      </c>
      <c r="D79" s="7">
        <v>1</v>
      </c>
      <c r="E79" s="7">
        <v>0</v>
      </c>
      <c r="F79" s="7">
        <v>0.22886341547754999</v>
      </c>
      <c r="G79" s="7">
        <v>-0.72126608246263701</v>
      </c>
      <c r="H79" s="7">
        <v>-2.1243190587797799E-2</v>
      </c>
      <c r="I79" s="7">
        <v>0.13398717035805099</v>
      </c>
      <c r="J79" s="7">
        <v>-0.266084990337144</v>
      </c>
      <c r="K79" s="7">
        <v>-7.6399534783517395E-2</v>
      </c>
      <c r="L79" s="7">
        <v>0.229050475014446</v>
      </c>
      <c r="M79" s="7">
        <v>1.0114944430523E-2</v>
      </c>
    </row>
    <row r="80" spans="1:13" x14ac:dyDescent="0.25">
      <c r="A80" s="7" t="str">
        <f t="shared" si="1"/>
        <v>1:25</v>
      </c>
      <c r="B80" s="7">
        <v>77</v>
      </c>
      <c r="C80" s="7">
        <v>25</v>
      </c>
      <c r="D80" s="7">
        <v>1</v>
      </c>
      <c r="E80" s="7">
        <v>0</v>
      </c>
      <c r="F80" s="7">
        <v>0.201822816098707</v>
      </c>
      <c r="G80" s="7">
        <v>0.228574228386382</v>
      </c>
      <c r="H80" s="7">
        <v>1.29393797138624</v>
      </c>
      <c r="I80" s="7">
        <v>-7.6650889412520198E-2</v>
      </c>
      <c r="J80" s="7">
        <v>0.496968216763574</v>
      </c>
      <c r="K80" s="7">
        <v>-4.9980584767796002E-2</v>
      </c>
      <c r="L80" s="7">
        <v>0.20199299154774</v>
      </c>
      <c r="M80" s="7">
        <v>1.01430539103181E-2</v>
      </c>
    </row>
    <row r="81" spans="1:13" x14ac:dyDescent="0.25">
      <c r="A81" s="7" t="str">
        <f t="shared" si="1"/>
        <v>1:39</v>
      </c>
      <c r="B81" s="7">
        <v>78</v>
      </c>
      <c r="C81" s="7">
        <v>39</v>
      </c>
      <c r="D81" s="7">
        <v>1</v>
      </c>
      <c r="E81" s="7">
        <v>0</v>
      </c>
      <c r="F81" s="7">
        <v>0.22662825722567401</v>
      </c>
      <c r="G81" s="7">
        <v>-0.51029822580804396</v>
      </c>
      <c r="H81" s="7">
        <v>-0.27702249772878501</v>
      </c>
      <c r="I81" s="7">
        <v>0.22988424123824999</v>
      </c>
      <c r="J81" s="7">
        <v>0.72934029190364902</v>
      </c>
      <c r="K81" s="7">
        <v>-7.1995119496442495E-2</v>
      </c>
      <c r="L81" s="7">
        <v>0.226814396853114</v>
      </c>
      <c r="M81" s="7">
        <v>1.0114142230543599E-2</v>
      </c>
    </row>
    <row r="82" spans="1:13" x14ac:dyDescent="0.25">
      <c r="A82" s="7" t="str">
        <f t="shared" si="1"/>
        <v>1:43</v>
      </c>
      <c r="B82" s="7">
        <v>79</v>
      </c>
      <c r="C82" s="7">
        <v>43</v>
      </c>
      <c r="D82" s="7">
        <v>1</v>
      </c>
      <c r="E82" s="7">
        <v>0</v>
      </c>
      <c r="F82" s="7">
        <v>0.229296023759611</v>
      </c>
      <c r="G82" s="7">
        <v>-2.5729373298354798</v>
      </c>
      <c r="H82" s="7">
        <v>0.64179784226081105</v>
      </c>
      <c r="I82" s="7">
        <v>1.17000865742095E-2</v>
      </c>
      <c r="J82" s="7">
        <v>-1.51005146333829</v>
      </c>
      <c r="K82" s="7">
        <v>6.9452526065948803E-2</v>
      </c>
      <c r="L82" s="7">
        <v>0.22947794169885999</v>
      </c>
      <c r="M82" s="7">
        <v>1.01983271403962E-2</v>
      </c>
    </row>
    <row r="83" spans="1:13" x14ac:dyDescent="0.25">
      <c r="A83" s="7" t="str">
        <f t="shared" si="1"/>
        <v>1:20</v>
      </c>
      <c r="B83" s="7">
        <v>80</v>
      </c>
      <c r="C83" s="7">
        <v>20</v>
      </c>
      <c r="D83" s="7">
        <v>1</v>
      </c>
      <c r="E83" s="7">
        <v>0</v>
      </c>
      <c r="F83" s="7">
        <v>0.14089006840903801</v>
      </c>
      <c r="G83" s="7">
        <v>-6.1009082160150899E-3</v>
      </c>
      <c r="H83" s="7">
        <v>0.22994535452089401</v>
      </c>
      <c r="I83" s="7">
        <v>2.9656466096329299</v>
      </c>
      <c r="J83" s="7">
        <v>-1.9918390582784901E-2</v>
      </c>
      <c r="K83" s="7">
        <v>0.12999951869694601</v>
      </c>
      <c r="L83" s="7">
        <v>0.14099637832532599</v>
      </c>
      <c r="M83" s="7">
        <v>1.01977383463596E-2</v>
      </c>
    </row>
    <row r="84" spans="1:13" x14ac:dyDescent="0.25">
      <c r="A84" s="7" t="str">
        <f t="shared" si="1"/>
        <v>1:48</v>
      </c>
      <c r="B84" s="7">
        <v>81</v>
      </c>
      <c r="C84" s="7">
        <v>48</v>
      </c>
      <c r="D84" s="7">
        <v>1</v>
      </c>
      <c r="E84" s="7">
        <v>0</v>
      </c>
      <c r="F84" s="7">
        <v>0.228575009956176</v>
      </c>
      <c r="G84" s="7">
        <v>0.51318141578592602</v>
      </c>
      <c r="H84" s="7">
        <v>-0.46327054582020299</v>
      </c>
      <c r="I84" s="7">
        <v>0.21551189288061201</v>
      </c>
      <c r="J84" s="7">
        <v>0.56322599166362297</v>
      </c>
      <c r="K84" s="7">
        <v>-8.3797139649398E-2</v>
      </c>
      <c r="L84" s="7">
        <v>0.22876549687589401</v>
      </c>
      <c r="M84" s="7">
        <v>1.0116936822029301E-2</v>
      </c>
    </row>
    <row r="85" spans="1:13" x14ac:dyDescent="0.25">
      <c r="A85" s="7" t="str">
        <f t="shared" si="1"/>
        <v>1:1</v>
      </c>
      <c r="B85" s="7">
        <v>82</v>
      </c>
      <c r="C85" s="7">
        <v>1</v>
      </c>
      <c r="D85" s="7">
        <v>1</v>
      </c>
      <c r="E85" s="7">
        <v>0</v>
      </c>
      <c r="F85" s="7">
        <v>-3.0785220690147899</v>
      </c>
      <c r="G85" s="7">
        <v>-0.113667528129515</v>
      </c>
      <c r="H85" s="7">
        <v>-0.31016632565844099</v>
      </c>
      <c r="I85" s="7">
        <v>8.1661514421251705E-2</v>
      </c>
      <c r="J85" s="7">
        <v>0.134702491716921</v>
      </c>
      <c r="K85" s="7">
        <v>2.9975533182092E-2</v>
      </c>
      <c r="L85" s="7">
        <v>-3.0789834372590099</v>
      </c>
      <c r="M85" s="7">
        <v>1.11625256407337E-2</v>
      </c>
    </row>
    <row r="86" spans="1:13" x14ac:dyDescent="0.25">
      <c r="A86" s="7" t="str">
        <f t="shared" si="1"/>
        <v>1:49</v>
      </c>
      <c r="B86" s="7">
        <v>83</v>
      </c>
      <c r="C86" s="7">
        <v>49</v>
      </c>
      <c r="D86" s="7">
        <v>1</v>
      </c>
      <c r="E86" s="7">
        <v>0</v>
      </c>
      <c r="F86" s="7">
        <v>0.228430807195489</v>
      </c>
      <c r="G86" s="7">
        <v>1.13040516491021</v>
      </c>
      <c r="H86" s="7">
        <v>-0.68428422343640605</v>
      </c>
      <c r="I86" s="7">
        <v>0.25627425414189298</v>
      </c>
      <c r="J86" s="7">
        <v>0.97788148266400798</v>
      </c>
      <c r="K86" s="7">
        <v>-8.0815806799646006E-2</v>
      </c>
      <c r="L86" s="7">
        <v>0.228623007717942</v>
      </c>
      <c r="M86" s="7">
        <v>1.01352559578579E-2</v>
      </c>
    </row>
    <row r="87" spans="1:13" x14ac:dyDescent="0.25">
      <c r="A87" s="7" t="str">
        <f t="shared" si="1"/>
        <v>1:3</v>
      </c>
      <c r="B87" s="7">
        <v>84</v>
      </c>
      <c r="C87" s="7">
        <v>3</v>
      </c>
      <c r="D87" s="7">
        <v>1</v>
      </c>
      <c r="E87" s="7">
        <v>0</v>
      </c>
      <c r="F87" s="7">
        <v>-2.3983206527133301</v>
      </c>
      <c r="G87" s="7">
        <v>-0.11168791110994999</v>
      </c>
      <c r="H87" s="7">
        <v>-0.296199364918102</v>
      </c>
      <c r="I87" s="7">
        <v>0.100806957932913</v>
      </c>
      <c r="J87" s="7">
        <v>0.13755472973737401</v>
      </c>
      <c r="K87" s="7">
        <v>0.14779049508490799</v>
      </c>
      <c r="L87" s="7">
        <v>-2.3998421650248898</v>
      </c>
      <c r="M87" s="7">
        <v>1.066430059018E-2</v>
      </c>
    </row>
    <row r="88" spans="1:13" x14ac:dyDescent="0.25">
      <c r="A88" s="7" t="str">
        <f t="shared" si="1"/>
        <v>1:14</v>
      </c>
      <c r="B88" s="7">
        <v>85</v>
      </c>
      <c r="C88" s="7">
        <v>14</v>
      </c>
      <c r="D88" s="7">
        <v>1</v>
      </c>
      <c r="E88" s="7">
        <v>0</v>
      </c>
      <c r="F88" s="7">
        <v>0.28191845002562199</v>
      </c>
      <c r="G88" s="7">
        <v>-0.16336670861838401</v>
      </c>
      <c r="H88" s="7">
        <v>-0.52827580078543901</v>
      </c>
      <c r="I88" s="7">
        <v>-1.5157325643600501</v>
      </c>
      <c r="J88" s="7">
        <v>0.25062637949398098</v>
      </c>
      <c r="K88" s="7">
        <v>-7.5802886252269597E-3</v>
      </c>
      <c r="L88" s="7">
        <v>0.28215307440041199</v>
      </c>
      <c r="M88" s="7">
        <v>1.0136582479373501E-2</v>
      </c>
    </row>
    <row r="89" spans="1:13" x14ac:dyDescent="0.25">
      <c r="A89" s="7" t="str">
        <f t="shared" si="1"/>
        <v>1:12</v>
      </c>
      <c r="B89" s="7">
        <v>86</v>
      </c>
      <c r="C89" s="7">
        <v>12</v>
      </c>
      <c r="D89" s="7">
        <v>1</v>
      </c>
      <c r="E89" s="7">
        <v>0</v>
      </c>
      <c r="F89" s="7">
        <v>0.32977868592771797</v>
      </c>
      <c r="G89" s="7">
        <v>-0.216737372170722</v>
      </c>
      <c r="H89" s="7">
        <v>-0.78559027141150395</v>
      </c>
      <c r="I89" s="7">
        <v>-3.03656023022066</v>
      </c>
      <c r="J89" s="7">
        <v>0.34244007237996599</v>
      </c>
      <c r="K89" s="7">
        <v>8.5935315168583798E-2</v>
      </c>
      <c r="L89" s="7">
        <v>0.33005172983575898</v>
      </c>
      <c r="M89" s="7">
        <v>1.0211425727171699E-2</v>
      </c>
    </row>
    <row r="90" spans="1:13" x14ac:dyDescent="0.25">
      <c r="A90" s="7" t="str">
        <f t="shared" si="1"/>
        <v>1:30</v>
      </c>
      <c r="B90" s="7">
        <v>87</v>
      </c>
      <c r="C90" s="7">
        <v>30</v>
      </c>
      <c r="D90" s="7">
        <v>1</v>
      </c>
      <c r="E90" s="7">
        <v>0</v>
      </c>
      <c r="F90" s="7">
        <v>0.246334850368324</v>
      </c>
      <c r="G90" s="7">
        <v>-0.32188760500804697</v>
      </c>
      <c r="H90" s="7">
        <v>-1.24837869338559</v>
      </c>
      <c r="I90" s="7">
        <v>0.33940276696508798</v>
      </c>
      <c r="J90" s="7">
        <v>-7.9610545762787893E-2</v>
      </c>
      <c r="K90" s="7">
        <v>-0.110591866671912</v>
      </c>
      <c r="L90" s="7">
        <v>0.246535371514255</v>
      </c>
      <c r="M90" s="7">
        <v>1.0145922739808799E-2</v>
      </c>
    </row>
    <row r="91" spans="1:13" x14ac:dyDescent="0.25">
      <c r="A91" s="7" t="str">
        <f t="shared" si="1"/>
        <v>1:6</v>
      </c>
      <c r="B91" s="7">
        <v>88</v>
      </c>
      <c r="C91" s="7">
        <v>6</v>
      </c>
      <c r="D91" s="7">
        <v>1</v>
      </c>
      <c r="E91" s="7">
        <v>0</v>
      </c>
      <c r="F91" s="7">
        <v>-0.35771643441800399</v>
      </c>
      <c r="G91" s="7">
        <v>-0.105749060140336</v>
      </c>
      <c r="H91" s="7">
        <v>-0.25429848332559901</v>
      </c>
      <c r="I91" s="7">
        <v>0.15824328760635301</v>
      </c>
      <c r="J91" s="7">
        <v>0.14611144367038301</v>
      </c>
      <c r="K91" s="7">
        <v>-4.67391338542643E-2</v>
      </c>
      <c r="L91" s="7">
        <v>-0.35803892702915602</v>
      </c>
      <c r="M91" s="7">
        <v>1.01793669339557E-2</v>
      </c>
    </row>
    <row r="92" spans="1:13" x14ac:dyDescent="0.25">
      <c r="A92" s="7" t="str">
        <f t="shared" si="1"/>
        <v>1:41</v>
      </c>
      <c r="B92" s="7">
        <v>89</v>
      </c>
      <c r="C92" s="7">
        <v>41</v>
      </c>
      <c r="D92" s="7">
        <v>1</v>
      </c>
      <c r="E92" s="7">
        <v>0</v>
      </c>
      <c r="F92" s="7">
        <v>0.22244634624329701</v>
      </c>
      <c r="G92" s="7">
        <v>-1.3228100107474201</v>
      </c>
      <c r="H92" s="7">
        <v>-0.34655375677835398</v>
      </c>
      <c r="I92" s="7">
        <v>0.34015366047608703</v>
      </c>
      <c r="J92" s="7">
        <v>1.8908798743844599</v>
      </c>
      <c r="K92" s="7">
        <v>0.123301835690091</v>
      </c>
      <c r="L92" s="7">
        <v>0.22262720409980799</v>
      </c>
      <c r="M92" s="7">
        <v>1.01347333851248E-2</v>
      </c>
    </row>
    <row r="93" spans="1:13" x14ac:dyDescent="0.25">
      <c r="A93" s="7" t="str">
        <f t="shared" si="1"/>
        <v>1:35</v>
      </c>
      <c r="B93" s="7">
        <v>90</v>
      </c>
      <c r="C93" s="7">
        <v>35</v>
      </c>
      <c r="D93" s="7">
        <v>1</v>
      </c>
      <c r="E93" s="7">
        <v>0</v>
      </c>
      <c r="F93" s="7">
        <v>0.234992079190429</v>
      </c>
      <c r="G93" s="7">
        <v>1.1147253440707099</v>
      </c>
      <c r="H93" s="7">
        <v>-0.13795997962964701</v>
      </c>
      <c r="I93" s="7">
        <v>9.3454027625775298E-3</v>
      </c>
      <c r="J93" s="7">
        <v>-1.59373887305798</v>
      </c>
      <c r="K93" s="7">
        <v>7.0654527677322998E-2</v>
      </c>
      <c r="L93" s="7">
        <v>0.23518872418026099</v>
      </c>
      <c r="M93" s="7">
        <v>1.0123499343187599E-2</v>
      </c>
    </row>
    <row r="94" spans="1:13" x14ac:dyDescent="0.25">
      <c r="A94" s="7" t="str">
        <f t="shared" si="1"/>
        <v>1:47</v>
      </c>
      <c r="B94" s="7">
        <v>91</v>
      </c>
      <c r="C94" s="7">
        <v>47</v>
      </c>
      <c r="D94" s="7">
        <v>1</v>
      </c>
      <c r="E94" s="7">
        <v>0</v>
      </c>
      <c r="F94" s="7">
        <v>0.22871921271686299</v>
      </c>
      <c r="G94" s="7">
        <v>-0.104042333338353</v>
      </c>
      <c r="H94" s="7">
        <v>-0.242256868204001</v>
      </c>
      <c r="I94" s="7">
        <v>0.17474953161933199</v>
      </c>
      <c r="J94" s="7">
        <v>0.14857050066324001</v>
      </c>
      <c r="K94" s="7">
        <v>-8.4007413368910502E-2</v>
      </c>
      <c r="L94" s="7">
        <v>0.228907985975638</v>
      </c>
      <c r="M94" s="7">
        <v>1.01101585566173E-2</v>
      </c>
    </row>
    <row r="95" spans="1:13" x14ac:dyDescent="0.25">
      <c r="A95" s="7" t="str">
        <f t="shared" si="1"/>
        <v>1:10</v>
      </c>
      <c r="B95" s="7">
        <v>92</v>
      </c>
      <c r="C95" s="7">
        <v>10</v>
      </c>
      <c r="D95" s="7">
        <v>1</v>
      </c>
      <c r="E95" s="7">
        <v>0</v>
      </c>
      <c r="F95" s="7">
        <v>2.3630892001787802</v>
      </c>
      <c r="G95" s="7">
        <v>-9.7830592151156498E-2</v>
      </c>
      <c r="H95" s="7">
        <v>-0.19843064099275601</v>
      </c>
      <c r="I95" s="7">
        <v>0.23482506079145599</v>
      </c>
      <c r="J95" s="7">
        <v>0.15752039562384601</v>
      </c>
      <c r="K95" s="7">
        <v>0.12844343908244599</v>
      </c>
      <c r="L95" s="7">
        <v>2.3600794045523799</v>
      </c>
      <c r="M95" s="7">
        <v>1.2680485762031899E-2</v>
      </c>
    </row>
    <row r="96" spans="1:13" x14ac:dyDescent="0.25">
      <c r="A96" s="7" t="str">
        <f t="shared" si="1"/>
        <v>1:13</v>
      </c>
      <c r="B96" s="7">
        <v>93</v>
      </c>
      <c r="C96" s="7">
        <v>13</v>
      </c>
      <c r="D96" s="7">
        <v>1</v>
      </c>
      <c r="E96" s="7">
        <v>0</v>
      </c>
      <c r="F96" s="7">
        <v>0.30579459307089701</v>
      </c>
      <c r="G96" s="7">
        <v>-0.18999185104358199</v>
      </c>
      <c r="H96" s="7">
        <v>-0.65664284688305596</v>
      </c>
      <c r="I96" s="7">
        <v>-2.2744312672159999</v>
      </c>
      <c r="J96" s="7">
        <v>0.29642968203818598</v>
      </c>
      <c r="K96" s="7">
        <v>5.0296865072720597E-2</v>
      </c>
      <c r="L96" s="7">
        <v>0.30604872804451499</v>
      </c>
      <c r="M96" s="7">
        <v>1.01679206521136E-2</v>
      </c>
    </row>
    <row r="97" spans="1:13" x14ac:dyDescent="0.25">
      <c r="A97" s="7" t="str">
        <f t="shared" si="1"/>
        <v>1:45</v>
      </c>
      <c r="B97" s="7">
        <v>94</v>
      </c>
      <c r="C97" s="7">
        <v>45</v>
      </c>
      <c r="D97" s="7">
        <v>1</v>
      </c>
      <c r="E97" s="7">
        <v>0</v>
      </c>
      <c r="F97" s="7">
        <v>0.22900761823823701</v>
      </c>
      <c r="G97" s="7">
        <v>-1.33848983158692</v>
      </c>
      <c r="H97" s="7">
        <v>0.199770487028405</v>
      </c>
      <c r="I97" s="7">
        <v>9.3224809096771E-2</v>
      </c>
      <c r="J97" s="7">
        <v>-0.68074048133752896</v>
      </c>
      <c r="K97" s="7">
        <v>-5.0459789761345998E-2</v>
      </c>
      <c r="L97" s="7">
        <v>0.22919296398595099</v>
      </c>
      <c r="M97" s="7">
        <v>1.01312779994402E-2</v>
      </c>
    </row>
    <row r="98" spans="1:13" x14ac:dyDescent="0.25">
      <c r="A98" s="7" t="str">
        <f t="shared" si="1"/>
        <v>1:36</v>
      </c>
      <c r="B98" s="7">
        <v>95</v>
      </c>
      <c r="C98" s="7">
        <v>36</v>
      </c>
      <c r="D98" s="7">
        <v>1</v>
      </c>
      <c r="E98" s="7">
        <v>0</v>
      </c>
      <c r="F98" s="7">
        <v>0.23290112369923999</v>
      </c>
      <c r="G98" s="7">
        <v>0.70846945160102703</v>
      </c>
      <c r="H98" s="7">
        <v>-0.172725609154432</v>
      </c>
      <c r="I98" s="7">
        <v>6.4480112381495799E-2</v>
      </c>
      <c r="J98" s="7">
        <v>-1.0129690818175701</v>
      </c>
      <c r="K98" s="7">
        <v>1.2282449400135899E-2</v>
      </c>
      <c r="L98" s="7">
        <v>0.23309514964876099</v>
      </c>
      <c r="M98" s="7">
        <v>1.01148400319621E-2</v>
      </c>
    </row>
    <row r="99" spans="1:13" x14ac:dyDescent="0.25">
      <c r="A99" s="7" t="str">
        <f t="shared" si="1"/>
        <v>1:29</v>
      </c>
      <c r="B99" s="7">
        <v>96</v>
      </c>
      <c r="C99" s="7">
        <v>29</v>
      </c>
      <c r="D99" s="7">
        <v>1</v>
      </c>
      <c r="E99" s="7">
        <v>0</v>
      </c>
      <c r="F99" s="7">
        <v>0.23520684167573</v>
      </c>
      <c r="G99" s="7">
        <v>-0.184272145111265</v>
      </c>
      <c r="H99" s="7">
        <v>-0.61279952004236904</v>
      </c>
      <c r="I99" s="7">
        <v>0.23538935170053499</v>
      </c>
      <c r="J99" s="7">
        <v>6.4534146490430697E-2</v>
      </c>
      <c r="K99" s="7">
        <v>-9.5235594224235706E-2</v>
      </c>
      <c r="L99" s="7">
        <v>0.23539998187788999</v>
      </c>
      <c r="M99" s="7">
        <v>1.0118064734707201E-2</v>
      </c>
    </row>
    <row r="100" spans="1:13" x14ac:dyDescent="0.25">
      <c r="A100" s="7" t="str">
        <f t="shared" si="1"/>
        <v>1:18</v>
      </c>
      <c r="B100" s="7">
        <v>97</v>
      </c>
      <c r="C100" s="7">
        <v>18</v>
      </c>
      <c r="D100" s="7">
        <v>1</v>
      </c>
      <c r="E100" s="7">
        <v>0</v>
      </c>
      <c r="F100" s="7">
        <v>0.18748002943781999</v>
      </c>
      <c r="G100" s="7">
        <v>-5.8055042752044997E-2</v>
      </c>
      <c r="H100" s="7">
        <v>-2.0539644824558102E-2</v>
      </c>
      <c r="I100" s="7">
        <v>1.4851837504677301</v>
      </c>
      <c r="J100" s="7">
        <v>6.9458443710654197E-2</v>
      </c>
      <c r="K100" s="7">
        <v>1.2395083722667399E-2</v>
      </c>
      <c r="L100" s="7">
        <v>0.187631095051074</v>
      </c>
      <c r="M100" s="7">
        <v>1.0131038510091599E-2</v>
      </c>
    </row>
    <row r="101" spans="1:13" x14ac:dyDescent="0.25">
      <c r="A101" s="7" t="str">
        <f t="shared" si="1"/>
        <v>1:31</v>
      </c>
      <c r="B101" s="7">
        <v>98</v>
      </c>
      <c r="C101" s="7">
        <v>31</v>
      </c>
      <c r="D101" s="7">
        <v>1</v>
      </c>
      <c r="E101" s="7">
        <v>0</v>
      </c>
      <c r="F101" s="7">
        <v>0.25746285881053799</v>
      </c>
      <c r="G101" s="7">
        <v>-0.45950306180848</v>
      </c>
      <c r="H101" s="7">
        <v>-1.8839578524282901</v>
      </c>
      <c r="I101" s="7">
        <v>0.44341617988933901</v>
      </c>
      <c r="J101" s="7">
        <v>-0.22375523477275</v>
      </c>
      <c r="K101" s="7">
        <v>-0.12115037582711299</v>
      </c>
      <c r="L101" s="7">
        <v>0.25767062104205202</v>
      </c>
      <c r="M101" s="7">
        <v>1.01917075334106E-2</v>
      </c>
    </row>
    <row r="102" spans="1:13" x14ac:dyDescent="0.25">
      <c r="A102" s="7" t="str">
        <f t="shared" si="1"/>
        <v>1:5</v>
      </c>
      <c r="B102" s="7">
        <v>99</v>
      </c>
      <c r="C102" s="7">
        <v>5</v>
      </c>
      <c r="D102" s="7">
        <v>1</v>
      </c>
      <c r="E102" s="7">
        <v>0</v>
      </c>
      <c r="F102" s="7">
        <v>-1.0379178354149301</v>
      </c>
      <c r="G102" s="7">
        <v>-0.10772867711535999</v>
      </c>
      <c r="H102" s="7">
        <v>-0.26826544375168099</v>
      </c>
      <c r="I102" s="7">
        <v>0.139097844525464</v>
      </c>
      <c r="J102" s="7">
        <v>0.143259205714105</v>
      </c>
      <c r="K102" s="7">
        <v>5.32688353024343E-2</v>
      </c>
      <c r="L102" s="7">
        <v>-1.0389814554782699</v>
      </c>
      <c r="M102" s="7">
        <v>1.0316171556126699E-2</v>
      </c>
    </row>
    <row r="103" spans="1:13" x14ac:dyDescent="0.25">
      <c r="A103" s="7" t="str">
        <f t="shared" si="1"/>
        <v>1:33</v>
      </c>
      <c r="B103" s="7">
        <v>100</v>
      </c>
      <c r="C103" s="7">
        <v>33</v>
      </c>
      <c r="D103" s="7">
        <v>1</v>
      </c>
      <c r="E103" s="7">
        <v>0</v>
      </c>
      <c r="F103" s="7">
        <v>0.23917399017280599</v>
      </c>
      <c r="G103" s="7">
        <v>1.9272371290101</v>
      </c>
      <c r="H103" s="7">
        <v>-6.8428720580078706E-2</v>
      </c>
      <c r="I103" s="7">
        <v>-0.100924016475259</v>
      </c>
      <c r="J103" s="7">
        <v>-2.7552784555388001</v>
      </c>
      <c r="K103" s="7">
        <v>0.192774304899306</v>
      </c>
      <c r="L103" s="7">
        <v>0.239375858554012</v>
      </c>
      <c r="M103" s="7">
        <v>1.01534012642285E-2</v>
      </c>
    </row>
    <row r="104" spans="1:13" x14ac:dyDescent="0.25">
      <c r="A104" s="7" t="str">
        <f t="shared" si="1"/>
        <v>1:28</v>
      </c>
      <c r="B104" s="7">
        <v>101</v>
      </c>
      <c r="C104" s="7">
        <v>28</v>
      </c>
      <c r="D104" s="7">
        <v>1</v>
      </c>
      <c r="E104" s="7">
        <v>0</v>
      </c>
      <c r="F104" s="7">
        <v>0.22871925202655299</v>
      </c>
      <c r="G104" s="7">
        <v>-0.104042819464959</v>
      </c>
      <c r="H104" s="7">
        <v>-0.242259113387402</v>
      </c>
      <c r="I104" s="7">
        <v>0.17474989904671701</v>
      </c>
      <c r="J104" s="7">
        <v>0.14856999147212099</v>
      </c>
      <c r="K104" s="7">
        <v>-8.4012076005406097E-2</v>
      </c>
      <c r="L104" s="7">
        <v>0.22890802531583099</v>
      </c>
      <c r="M104" s="7">
        <v>1.01101585903518E-2</v>
      </c>
    </row>
    <row r="105" spans="1:13" x14ac:dyDescent="0.25">
      <c r="A105" s="7" t="str">
        <f t="shared" si="1"/>
        <v>1:15</v>
      </c>
      <c r="B105" s="7">
        <v>102</v>
      </c>
      <c r="C105" s="7">
        <v>15</v>
      </c>
      <c r="D105" s="7">
        <v>1</v>
      </c>
      <c r="E105" s="7">
        <v>0</v>
      </c>
      <c r="F105" s="7">
        <v>0.258149864247122</v>
      </c>
      <c r="G105" s="7">
        <v>-0.13686150715439299</v>
      </c>
      <c r="H105" s="7">
        <v>-0.400487022651632</v>
      </c>
      <c r="I105" s="7">
        <v>-0.76045164797954501</v>
      </c>
      <c r="J105" s="7">
        <v>0.20502941170081199</v>
      </c>
      <c r="K105" s="7">
        <v>-7.7981546339240093E-2</v>
      </c>
      <c r="L105" s="7">
        <v>0.25836440204966399</v>
      </c>
      <c r="M105" s="7">
        <v>1.01173491824199E-2</v>
      </c>
    </row>
    <row r="106" spans="1:13" x14ac:dyDescent="0.25">
      <c r="A106" s="7" t="str">
        <f t="shared" si="1"/>
        <v>1:21</v>
      </c>
      <c r="B106" s="7">
        <v>103</v>
      </c>
      <c r="C106" s="7">
        <v>21</v>
      </c>
      <c r="D106" s="7">
        <v>1</v>
      </c>
      <c r="E106" s="7">
        <v>0</v>
      </c>
      <c r="F106" s="7">
        <v>0.157310781829091</v>
      </c>
      <c r="G106" s="7">
        <v>0.77903606178081197</v>
      </c>
      <c r="H106" s="7">
        <v>3.8362546361580798</v>
      </c>
      <c r="I106" s="7">
        <v>-0.49270454579012901</v>
      </c>
      <c r="J106" s="7">
        <v>1.0735469792899299</v>
      </c>
      <c r="K106" s="7">
        <v>-5.9140700413040301E-2</v>
      </c>
      <c r="L106" s="7">
        <v>0.157448483629195</v>
      </c>
      <c r="M106" s="7">
        <v>1.04254343401529E-2</v>
      </c>
    </row>
    <row r="107" spans="1:13" x14ac:dyDescent="0.25">
      <c r="A107" s="7" t="str">
        <f t="shared" si="1"/>
        <v>2:32</v>
      </c>
      <c r="B107" s="7">
        <v>104</v>
      </c>
      <c r="C107" s="7">
        <v>32</v>
      </c>
      <c r="D107" s="7">
        <v>2</v>
      </c>
      <c r="E107" s="7">
        <v>0</v>
      </c>
      <c r="F107" s="7">
        <v>-0.185131194368548</v>
      </c>
      <c r="G107" s="7">
        <v>0.21013193718288101</v>
      </c>
      <c r="H107" s="7">
        <v>0.87765587851975102</v>
      </c>
      <c r="I107" s="7">
        <v>3.9609936512486099</v>
      </c>
      <c r="J107" s="7">
        <v>0.34630095775881697</v>
      </c>
      <c r="K107" s="7">
        <v>-4.3118496125783501E-2</v>
      </c>
      <c r="L107" s="7">
        <v>-0.60605479078326097</v>
      </c>
      <c r="M107" s="7">
        <v>1.40877124071955E-2</v>
      </c>
    </row>
    <row r="108" spans="1:13" x14ac:dyDescent="0.25">
      <c r="A108" s="7" t="str">
        <f t="shared" si="1"/>
        <v>2:23</v>
      </c>
      <c r="B108" s="7">
        <v>105</v>
      </c>
      <c r="C108" s="7">
        <v>23</v>
      </c>
      <c r="D108" s="7">
        <v>2</v>
      </c>
      <c r="E108" s="7">
        <v>0</v>
      </c>
      <c r="F108" s="7">
        <v>-2.0753292330637598</v>
      </c>
      <c r="G108" s="7">
        <v>-1.4734930400717201</v>
      </c>
      <c r="H108" s="7">
        <v>-0.23075474224669601</v>
      </c>
      <c r="I108" s="7">
        <v>-0.24572899762046299</v>
      </c>
      <c r="J108" s="7">
        <v>-0.98572316052539399</v>
      </c>
      <c r="K108" s="7">
        <v>-0.14770117983048101</v>
      </c>
      <c r="L108" s="7">
        <v>-1.9789019378214101</v>
      </c>
      <c r="M108" s="7">
        <v>1.2095978723203799E-2</v>
      </c>
    </row>
    <row r="109" spans="1:13" x14ac:dyDescent="0.25">
      <c r="A109" s="7" t="str">
        <f t="shared" si="1"/>
        <v>2:44</v>
      </c>
      <c r="B109" s="7">
        <v>106</v>
      </c>
      <c r="C109" s="7">
        <v>44</v>
      </c>
      <c r="D109" s="7">
        <v>2</v>
      </c>
      <c r="E109" s="7">
        <v>0</v>
      </c>
      <c r="F109" s="7">
        <v>0.83836954672061004</v>
      </c>
      <c r="G109" s="7">
        <v>0.64706020170936496</v>
      </c>
      <c r="H109" s="7">
        <v>0.24830046660625599</v>
      </c>
      <c r="I109" s="7">
        <v>-9.5155661428833194E-2</v>
      </c>
      <c r="J109" s="7">
        <v>-2.0161279725217098</v>
      </c>
      <c r="K109" s="7">
        <v>-0.29849523369035202</v>
      </c>
      <c r="L109" s="7">
        <v>0.932163611147658</v>
      </c>
      <c r="M109" s="7">
        <v>1.1768658265279701E-2</v>
      </c>
    </row>
    <row r="110" spans="1:13" x14ac:dyDescent="0.25">
      <c r="A110" s="7" t="str">
        <f t="shared" si="1"/>
        <v>2:26</v>
      </c>
      <c r="B110" s="7">
        <v>107</v>
      </c>
      <c r="C110" s="7">
        <v>26</v>
      </c>
      <c r="D110" s="7">
        <v>2</v>
      </c>
      <c r="E110" s="7">
        <v>0</v>
      </c>
      <c r="F110" s="7">
        <v>-0.43803910478452801</v>
      </c>
      <c r="G110" s="7">
        <v>-0.56637087437977496</v>
      </c>
      <c r="H110" s="7">
        <v>-4.7200609606874097E-2</v>
      </c>
      <c r="I110" s="7">
        <v>-0.19600812967405201</v>
      </c>
      <c r="J110" s="7">
        <v>-0.24287798975865199</v>
      </c>
      <c r="K110" s="7">
        <v>1.8730975074474999E-2</v>
      </c>
      <c r="L110" s="7">
        <v>-0.16813509530493301</v>
      </c>
      <c r="M110" s="7">
        <v>1.1351915039323601E-2</v>
      </c>
    </row>
    <row r="111" spans="1:13" x14ac:dyDescent="0.25">
      <c r="A111" s="7" t="str">
        <f t="shared" si="1"/>
        <v>2:9</v>
      </c>
      <c r="B111" s="7">
        <v>108</v>
      </c>
      <c r="C111" s="7">
        <v>9</v>
      </c>
      <c r="D111" s="7">
        <v>2</v>
      </c>
      <c r="E111" s="7">
        <v>0</v>
      </c>
      <c r="F111" s="7">
        <v>0.84664893563991195</v>
      </c>
      <c r="G111" s="7">
        <v>-1.1221429345107501</v>
      </c>
      <c r="H111" s="7">
        <v>0.96833645668060397</v>
      </c>
      <c r="I111" s="7">
        <v>-0.20481994451507199</v>
      </c>
      <c r="J111" s="7">
        <v>-4.4499565851579E-2</v>
      </c>
      <c r="K111" s="7">
        <v>8.4158508982046798E-2</v>
      </c>
      <c r="L111" s="7">
        <v>0.698407155209672</v>
      </c>
      <c r="M111" s="7">
        <v>1.3409373960215101E-2</v>
      </c>
    </row>
    <row r="112" spans="1:13" x14ac:dyDescent="0.25">
      <c r="A112" s="7" t="str">
        <f t="shared" si="1"/>
        <v>2:0</v>
      </c>
      <c r="B112" s="7">
        <v>109</v>
      </c>
      <c r="C112" s="7">
        <v>0</v>
      </c>
      <c r="D112" s="7">
        <v>2</v>
      </c>
      <c r="E112" s="7">
        <v>0</v>
      </c>
      <c r="F112" s="7">
        <v>-1.0668298587963201</v>
      </c>
      <c r="G112" s="7">
        <v>2.5609446370298898</v>
      </c>
      <c r="H112" s="7">
        <v>-2.5074483823464502</v>
      </c>
      <c r="I112" s="7">
        <v>-8.3963427302898797E-2</v>
      </c>
      <c r="J112" s="7">
        <v>0.52613771307564605</v>
      </c>
      <c r="K112" s="7">
        <v>-3.7138544576052701E-2</v>
      </c>
      <c r="L112" s="7">
        <v>-1.7041962359968901</v>
      </c>
      <c r="M112" s="7">
        <v>1.4079254364988201E-2</v>
      </c>
    </row>
    <row r="113" spans="1:13" x14ac:dyDescent="0.25">
      <c r="A113" s="7" t="str">
        <f t="shared" si="1"/>
        <v>2:7</v>
      </c>
      <c r="B113" s="7">
        <v>110</v>
      </c>
      <c r="C113" s="7">
        <v>7</v>
      </c>
      <c r="D113" s="7">
        <v>2</v>
      </c>
      <c r="E113" s="7">
        <v>0</v>
      </c>
      <c r="F113" s="7">
        <v>0.36827923703085103</v>
      </c>
      <c r="G113" s="7">
        <v>-0.20137104162559</v>
      </c>
      <c r="H113" s="7">
        <v>9.9390246923840603E-2</v>
      </c>
      <c r="I113" s="7">
        <v>-0.174605815212029</v>
      </c>
      <c r="J113" s="7">
        <v>9.8159753880227199E-2</v>
      </c>
      <c r="K113" s="7">
        <v>-0.23176965809935701</v>
      </c>
      <c r="L113" s="7">
        <v>0.62253118665894602</v>
      </c>
      <c r="M113" s="7">
        <v>1.0479500382402E-2</v>
      </c>
    </row>
    <row r="114" spans="1:13" x14ac:dyDescent="0.25">
      <c r="A114" s="7" t="str">
        <f t="shared" si="1"/>
        <v>2:11</v>
      </c>
      <c r="B114" s="7">
        <v>111</v>
      </c>
      <c r="C114" s="7">
        <v>11</v>
      </c>
      <c r="D114" s="7">
        <v>2</v>
      </c>
      <c r="E114" s="7">
        <v>0</v>
      </c>
      <c r="F114" s="7">
        <v>-1.2819963615824299</v>
      </c>
      <c r="G114" s="7">
        <v>1.7646605518884499</v>
      </c>
      <c r="H114" s="7">
        <v>3.0056196924241299</v>
      </c>
      <c r="I114" s="7">
        <v>-1.17095723280297</v>
      </c>
      <c r="J114" s="7">
        <v>0.68325898972088694</v>
      </c>
      <c r="K114" s="7">
        <v>-8.9048145413355095E-2</v>
      </c>
      <c r="L114" s="7">
        <v>-1.5340754687917399</v>
      </c>
      <c r="M114" s="7">
        <v>1.4085636460959601E-2</v>
      </c>
    </row>
    <row r="115" spans="1:13" x14ac:dyDescent="0.25">
      <c r="A115" s="7" t="str">
        <f t="shared" si="1"/>
        <v>2:17</v>
      </c>
      <c r="B115" s="7">
        <v>112</v>
      </c>
      <c r="C115" s="7">
        <v>17</v>
      </c>
      <c r="D115" s="7">
        <v>2</v>
      </c>
      <c r="E115" s="7">
        <v>0</v>
      </c>
      <c r="F115" s="7">
        <v>0.56517414967169</v>
      </c>
      <c r="G115" s="7">
        <v>-0.40831771870390199</v>
      </c>
      <c r="H115" s="7">
        <v>-0.38207514239496199</v>
      </c>
      <c r="I115" s="7">
        <v>-3.0616427327641402E-2</v>
      </c>
      <c r="J115" s="7">
        <v>2.62302369470487E-2</v>
      </c>
      <c r="K115" s="7">
        <v>-0.78473415410998404</v>
      </c>
      <c r="L115" s="7">
        <v>0.71452300919897005</v>
      </c>
      <c r="M115" s="7">
        <v>1.1430634319282399E-2</v>
      </c>
    </row>
    <row r="116" spans="1:13" x14ac:dyDescent="0.25">
      <c r="A116" s="7" t="str">
        <f t="shared" si="1"/>
        <v>2:37</v>
      </c>
      <c r="B116" s="7">
        <v>113</v>
      </c>
      <c r="C116" s="7">
        <v>37</v>
      </c>
      <c r="D116" s="7">
        <v>2</v>
      </c>
      <c r="E116" s="7">
        <v>0</v>
      </c>
      <c r="F116" s="7">
        <v>0.24856780410653301</v>
      </c>
      <c r="G116" s="7">
        <v>-7.9900373415282999E-2</v>
      </c>
      <c r="H116" s="7">
        <v>0.179191084947185</v>
      </c>
      <c r="I116" s="7">
        <v>0.51639618667550402</v>
      </c>
      <c r="J116" s="7">
        <v>0.147710616305989</v>
      </c>
      <c r="K116" s="7">
        <v>-0.84093123259233904</v>
      </c>
      <c r="L116" s="7">
        <v>0.45321988500813798</v>
      </c>
      <c r="M116" s="7">
        <v>1.19261542799759E-2</v>
      </c>
    </row>
    <row r="117" spans="1:13" x14ac:dyDescent="0.25">
      <c r="A117" s="7" t="str">
        <f t="shared" si="1"/>
        <v>2:2</v>
      </c>
      <c r="B117" s="7">
        <v>114</v>
      </c>
      <c r="C117" s="7">
        <v>2</v>
      </c>
      <c r="D117" s="7">
        <v>2</v>
      </c>
      <c r="E117" s="7">
        <v>0</v>
      </c>
      <c r="F117" s="7">
        <v>-0.58846016018726899</v>
      </c>
      <c r="G117" s="7">
        <v>1.64017274414473</v>
      </c>
      <c r="H117" s="7">
        <v>-1.63850217258968</v>
      </c>
      <c r="I117" s="7">
        <v>-0.114177556605942</v>
      </c>
      <c r="J117" s="7">
        <v>0.38347839334383998</v>
      </c>
      <c r="K117" s="7">
        <v>0.26676051797603001</v>
      </c>
      <c r="L117" s="7">
        <v>-0.82687629060008305</v>
      </c>
      <c r="M117" s="7">
        <v>1.17186166211518E-2</v>
      </c>
    </row>
    <row r="118" spans="1:13" x14ac:dyDescent="0.25">
      <c r="A118" s="7" t="str">
        <f t="shared" si="1"/>
        <v>2:51</v>
      </c>
      <c r="B118" s="7">
        <v>115</v>
      </c>
      <c r="C118" s="7">
        <v>51</v>
      </c>
      <c r="D118" s="7">
        <v>2</v>
      </c>
      <c r="E118" s="7">
        <v>0</v>
      </c>
      <c r="F118" s="7">
        <v>-0.33544165342386201</v>
      </c>
      <c r="G118" s="7">
        <v>-1.18452955186062</v>
      </c>
      <c r="H118" s="7">
        <v>-0.23890499426543799</v>
      </c>
      <c r="I118" s="7">
        <v>-0.27568016598616102</v>
      </c>
      <c r="J118" s="7">
        <v>2.9401532420649299</v>
      </c>
      <c r="K118" s="7">
        <v>-4.5941109288267001E-2</v>
      </c>
      <c r="L118" s="7">
        <v>-0.304965737720024</v>
      </c>
      <c r="M118" s="7">
        <v>1.3615236163946999E-2</v>
      </c>
    </row>
    <row r="119" spans="1:13" x14ac:dyDescent="0.25">
      <c r="A119" s="7" t="str">
        <f t="shared" si="1"/>
        <v>2:27</v>
      </c>
      <c r="B119" s="7">
        <v>116</v>
      </c>
      <c r="C119" s="7">
        <v>27</v>
      </c>
      <c r="D119" s="7">
        <v>2</v>
      </c>
      <c r="E119" s="7">
        <v>0</v>
      </c>
      <c r="F119" s="7">
        <v>0.107724279495001</v>
      </c>
      <c r="G119" s="7">
        <v>-0.26399681461351598</v>
      </c>
      <c r="H119" s="7">
        <v>1.3984102190837301E-2</v>
      </c>
      <c r="I119" s="7">
        <v>-0.17943450677664399</v>
      </c>
      <c r="J119" s="7">
        <v>4.7370708778201797E-3</v>
      </c>
      <c r="K119" s="7">
        <v>-0.244110840225718</v>
      </c>
      <c r="L119" s="7">
        <v>0.39033924644621698</v>
      </c>
      <c r="M119" s="7">
        <v>1.0559186362110701E-2</v>
      </c>
    </row>
    <row r="120" spans="1:13" x14ac:dyDescent="0.25">
      <c r="A120" s="7" t="str">
        <f t="shared" si="1"/>
        <v>2:34</v>
      </c>
      <c r="B120" s="7">
        <v>117</v>
      </c>
      <c r="C120" s="7">
        <v>34</v>
      </c>
      <c r="D120" s="7">
        <v>2</v>
      </c>
      <c r="E120" s="7">
        <v>0</v>
      </c>
      <c r="F120" s="7">
        <v>-1.1651594978515501E-2</v>
      </c>
      <c r="G120" s="7">
        <v>9.4119012943616007E-2</v>
      </c>
      <c r="H120" s="7">
        <v>0.59826996109072395</v>
      </c>
      <c r="I120" s="7">
        <v>2.58315466541936</v>
      </c>
      <c r="J120" s="7">
        <v>0.26686482117768501</v>
      </c>
      <c r="K120" s="7">
        <v>-0.32630317413297999</v>
      </c>
      <c r="L120" s="7">
        <v>-0.189260754830442</v>
      </c>
      <c r="M120" s="7">
        <v>1.2629009925619701E-2</v>
      </c>
    </row>
    <row r="121" spans="1:13" x14ac:dyDescent="0.25">
      <c r="A121" s="7" t="str">
        <f t="shared" si="1"/>
        <v>2:8</v>
      </c>
      <c r="B121" s="7">
        <v>118</v>
      </c>
      <c r="C121" s="7">
        <v>8</v>
      </c>
      <c r="D121" s="7">
        <v>2</v>
      </c>
      <c r="E121" s="7">
        <v>0</v>
      </c>
      <c r="F121" s="7">
        <v>0.60746408364455295</v>
      </c>
      <c r="G121" s="7">
        <v>-0.66175698288883</v>
      </c>
      <c r="H121" s="7">
        <v>0.53386334691440096</v>
      </c>
      <c r="I121" s="7">
        <v>-0.18971287969359599</v>
      </c>
      <c r="J121" s="7">
        <v>2.6830094816782502E-2</v>
      </c>
      <c r="K121" s="7">
        <v>0.24700909156038001</v>
      </c>
      <c r="L121" s="7">
        <v>0.67814369409911901</v>
      </c>
      <c r="M121" s="7">
        <v>1.21573027238539E-2</v>
      </c>
    </row>
    <row r="122" spans="1:13" x14ac:dyDescent="0.25">
      <c r="A122" s="7" t="str">
        <f t="shared" si="1"/>
        <v>2:50</v>
      </c>
      <c r="B122" s="7">
        <v>119</v>
      </c>
      <c r="C122" s="7">
        <v>50</v>
      </c>
      <c r="D122" s="7">
        <v>2</v>
      </c>
      <c r="E122" s="7">
        <v>0</v>
      </c>
      <c r="F122" s="7">
        <v>-0.167754339117509</v>
      </c>
      <c r="G122" s="7">
        <v>-0.92287387277919597</v>
      </c>
      <c r="H122" s="7">
        <v>-0.16930421414090999</v>
      </c>
      <c r="I122" s="7">
        <v>-0.24989095104940001</v>
      </c>
      <c r="J122" s="7">
        <v>2.2321130685525499</v>
      </c>
      <c r="K122" s="7">
        <v>0.27189112305573199</v>
      </c>
      <c r="L122" s="7">
        <v>-6.5745222366288603E-2</v>
      </c>
      <c r="M122" s="7">
        <v>1.16531726294259E-2</v>
      </c>
    </row>
    <row r="123" spans="1:13" x14ac:dyDescent="0.25">
      <c r="A123" s="7" t="str">
        <f t="shared" si="1"/>
        <v>2:4</v>
      </c>
      <c r="B123" s="7">
        <v>120</v>
      </c>
      <c r="C123" s="7">
        <v>4</v>
      </c>
      <c r="D123" s="7">
        <v>2</v>
      </c>
      <c r="E123" s="7">
        <v>0</v>
      </c>
      <c r="F123" s="7">
        <v>-0.349275313573568</v>
      </c>
      <c r="G123" s="7">
        <v>1.17978680288149</v>
      </c>
      <c r="H123" s="7">
        <v>-1.2040290725991201</v>
      </c>
      <c r="I123" s="7">
        <v>-0.12928462108750899</v>
      </c>
      <c r="J123" s="7">
        <v>0.31214873428039502</v>
      </c>
      <c r="K123" s="7">
        <v>-0.50613136134483805</v>
      </c>
      <c r="L123" s="7">
        <v>-0.35743805092072001</v>
      </c>
      <c r="M123" s="7">
        <v>1.2214146246938101E-2</v>
      </c>
    </row>
    <row r="124" spans="1:13" x14ac:dyDescent="0.25">
      <c r="A124" s="7" t="str">
        <f t="shared" si="1"/>
        <v>2:24</v>
      </c>
      <c r="B124" s="7">
        <v>121</v>
      </c>
      <c r="C124" s="7">
        <v>24</v>
      </c>
      <c r="D124" s="7">
        <v>2</v>
      </c>
      <c r="E124" s="7">
        <v>0</v>
      </c>
      <c r="F124" s="7">
        <v>-1.52956586106391</v>
      </c>
      <c r="G124" s="7">
        <v>-1.1711189871088701</v>
      </c>
      <c r="H124" s="7">
        <v>-0.16957003182564001</v>
      </c>
      <c r="I124" s="7">
        <v>-0.22915537509596201</v>
      </c>
      <c r="J124" s="7">
        <v>-0.73810810546025896</v>
      </c>
      <c r="K124" s="7">
        <v>-8.1833484407538098E-2</v>
      </c>
      <c r="L124" s="7">
        <v>-1.36154570442572</v>
      </c>
      <c r="M124" s="7">
        <v>1.20069050397805E-2</v>
      </c>
    </row>
    <row r="125" spans="1:13" x14ac:dyDescent="0.25">
      <c r="A125" s="7" t="str">
        <f t="shared" si="1"/>
        <v>2:42</v>
      </c>
      <c r="B125" s="7">
        <v>122</v>
      </c>
      <c r="C125" s="7">
        <v>42</v>
      </c>
      <c r="D125" s="7">
        <v>2</v>
      </c>
      <c r="E125" s="7">
        <v>0</v>
      </c>
      <c r="F125" s="7">
        <v>1.17374417533331</v>
      </c>
      <c r="G125" s="7">
        <v>1.17037155987221</v>
      </c>
      <c r="H125" s="7">
        <v>0.38750202685531099</v>
      </c>
      <c r="I125" s="7">
        <v>-4.3577231555310798E-2</v>
      </c>
      <c r="J125" s="7">
        <v>-3.4322083195464601</v>
      </c>
      <c r="K125" s="7">
        <v>0.41818481044280298</v>
      </c>
      <c r="L125" s="7">
        <v>0.96192876561812501</v>
      </c>
      <c r="M125" s="7">
        <v>1.3769520201370801E-2</v>
      </c>
    </row>
    <row r="126" spans="1:13" x14ac:dyDescent="0.25">
      <c r="A126" s="7" t="str">
        <f t="shared" si="1"/>
        <v>2:40</v>
      </c>
      <c r="B126" s="7">
        <v>123</v>
      </c>
      <c r="C126" s="7">
        <v>40</v>
      </c>
      <c r="D126" s="7">
        <v>2</v>
      </c>
      <c r="E126" s="7">
        <v>0</v>
      </c>
      <c r="F126" s="7">
        <v>0.50878720319158299</v>
      </c>
      <c r="G126" s="7">
        <v>-0.25391975977418202</v>
      </c>
      <c r="H126" s="7">
        <v>-0.23988779119635301</v>
      </c>
      <c r="I126" s="7">
        <v>-1.55036229206836</v>
      </c>
      <c r="J126" s="7">
        <v>2.85564114342923E-2</v>
      </c>
      <c r="K126" s="7">
        <v>-0.59633339031152199</v>
      </c>
      <c r="L126" s="7">
        <v>0.41067997649855598</v>
      </c>
      <c r="M126" s="7">
        <v>1.34243592530809E-2</v>
      </c>
    </row>
    <row r="127" spans="1:13" x14ac:dyDescent="0.25">
      <c r="A127" s="7" t="str">
        <f t="shared" si="1"/>
        <v>2:16</v>
      </c>
      <c r="B127" s="7">
        <v>124</v>
      </c>
      <c r="C127" s="7">
        <v>16</v>
      </c>
      <c r="D127" s="7">
        <v>2</v>
      </c>
      <c r="E127" s="7">
        <v>0</v>
      </c>
      <c r="F127" s="7">
        <v>0.26076355799756601</v>
      </c>
      <c r="G127" s="7">
        <v>-5.0214556588712801E-2</v>
      </c>
      <c r="H127" s="7">
        <v>0.17621126527321301</v>
      </c>
      <c r="I127" s="7">
        <v>-0.21854267300444599</v>
      </c>
      <c r="J127" s="7">
        <v>0.134507469698562</v>
      </c>
      <c r="K127" s="7">
        <v>0.43009949003265302</v>
      </c>
      <c r="L127" s="7">
        <v>0.55392080972542601</v>
      </c>
      <c r="M127" s="7">
        <v>1.05657099568204E-2</v>
      </c>
    </row>
    <row r="128" spans="1:13" x14ac:dyDescent="0.25">
      <c r="A128" s="7" t="str">
        <f t="shared" si="1"/>
        <v>2:19</v>
      </c>
      <c r="B128" s="7">
        <v>125</v>
      </c>
      <c r="C128" s="7">
        <v>19</v>
      </c>
      <c r="D128" s="7">
        <v>2</v>
      </c>
      <c r="E128" s="7">
        <v>0</v>
      </c>
      <c r="F128" s="7">
        <v>1.16993713386082</v>
      </c>
      <c r="G128" s="7">
        <v>-1.11975005020499</v>
      </c>
      <c r="H128" s="7">
        <v>-1.4912052553677599</v>
      </c>
      <c r="I128" s="7">
        <v>0.34273075654640001</v>
      </c>
      <c r="J128" s="7">
        <v>-0.18888074864127899</v>
      </c>
      <c r="K128" s="7">
        <v>-1.07875986814052E-2</v>
      </c>
      <c r="L128" s="7">
        <v>0.84205427987807002</v>
      </c>
      <c r="M128" s="7">
        <v>1.3405811411075301E-2</v>
      </c>
    </row>
    <row r="129" spans="1:13" x14ac:dyDescent="0.25">
      <c r="A129" s="7" t="str">
        <f t="shared" si="1"/>
        <v>2:38</v>
      </c>
      <c r="B129" s="7">
        <v>126</v>
      </c>
      <c r="C129" s="7">
        <v>38</v>
      </c>
      <c r="D129" s="7">
        <v>2</v>
      </c>
      <c r="E129" s="7">
        <v>0</v>
      </c>
      <c r="F129" s="7">
        <v>0.33530760380155</v>
      </c>
      <c r="G129" s="7">
        <v>-0.13790683553491601</v>
      </c>
      <c r="H129" s="7">
        <v>3.9498126232672501E-2</v>
      </c>
      <c r="I129" s="7">
        <v>-0.17252330623911699</v>
      </c>
      <c r="J129" s="7">
        <v>0.107992548015423</v>
      </c>
      <c r="K129" s="7">
        <v>-0.17547200641118299</v>
      </c>
      <c r="L129" s="7">
        <v>0.60747095126768602</v>
      </c>
      <c r="M129" s="7">
        <v>1.04304906879117E-2</v>
      </c>
    </row>
    <row r="130" spans="1:13" x14ac:dyDescent="0.25">
      <c r="A130" s="7" t="str">
        <f t="shared" si="1"/>
        <v>2:22</v>
      </c>
      <c r="B130" s="7">
        <v>127</v>
      </c>
      <c r="C130" s="7">
        <v>22</v>
      </c>
      <c r="D130" s="7">
        <v>2</v>
      </c>
      <c r="E130" s="7">
        <v>0</v>
      </c>
      <c r="F130" s="7">
        <v>-2.6210926173432898</v>
      </c>
      <c r="G130" s="7">
        <v>-1.77586709983798</v>
      </c>
      <c r="H130" s="7">
        <v>-0.29193945404440802</v>
      </c>
      <c r="I130" s="7">
        <v>-0.26230262051787101</v>
      </c>
      <c r="J130" s="7">
        <v>-1.23333822116186</v>
      </c>
      <c r="K130" s="7">
        <v>0.29659277806444501</v>
      </c>
      <c r="L130" s="7">
        <v>-2.6088389465558102</v>
      </c>
      <c r="M130" s="7">
        <v>1.27744040152533E-2</v>
      </c>
    </row>
    <row r="131" spans="1:13" x14ac:dyDescent="0.25">
      <c r="A131" s="7" t="str">
        <f t="shared" si="1"/>
        <v>2:46</v>
      </c>
      <c r="B131" s="7">
        <v>128</v>
      </c>
      <c r="C131" s="7">
        <v>46</v>
      </c>
      <c r="D131" s="7">
        <v>2</v>
      </c>
      <c r="E131" s="7">
        <v>0</v>
      </c>
      <c r="F131" s="7">
        <v>0.50299491810790398</v>
      </c>
      <c r="G131" s="7">
        <v>0.123748843546511</v>
      </c>
      <c r="H131" s="7">
        <v>0.1090989063572</v>
      </c>
      <c r="I131" s="7">
        <v>-0.14673409130235501</v>
      </c>
      <c r="J131" s="7">
        <v>-0.60004762549695501</v>
      </c>
      <c r="K131" s="7">
        <v>0.91713564014905302</v>
      </c>
      <c r="L131" s="7">
        <v>0.76654511451243901</v>
      </c>
      <c r="M131" s="7">
        <v>1.0556169559260999E-2</v>
      </c>
    </row>
    <row r="132" spans="1:13" x14ac:dyDescent="0.25">
      <c r="A132" s="7" t="str">
        <f t="shared" ref="A132:A195" si="2">D132 &amp; ":" &amp;C132</f>
        <v>2:25</v>
      </c>
      <c r="B132" s="7">
        <v>129</v>
      </c>
      <c r="C132" s="7">
        <v>25</v>
      </c>
      <c r="D132" s="7">
        <v>2</v>
      </c>
      <c r="E132" s="7">
        <v>0</v>
      </c>
      <c r="F132" s="7">
        <v>-0.98380247678438304</v>
      </c>
      <c r="G132" s="7">
        <v>-0.86874492734261799</v>
      </c>
      <c r="H132" s="7">
        <v>-0.108385320027929</v>
      </c>
      <c r="I132" s="7">
        <v>-0.21258175219855399</v>
      </c>
      <c r="J132" s="7">
        <v>-0.49049304482378597</v>
      </c>
      <c r="K132" s="7">
        <v>0.13115805798918001</v>
      </c>
      <c r="L132" s="7">
        <v>-0.757467645669478</v>
      </c>
      <c r="M132" s="7">
        <v>1.18823894461306E-2</v>
      </c>
    </row>
    <row r="133" spans="1:13" x14ac:dyDescent="0.25">
      <c r="A133" s="7" t="str">
        <f t="shared" si="2"/>
        <v>2:39</v>
      </c>
      <c r="B133" s="7">
        <v>130</v>
      </c>
      <c r="C133" s="7">
        <v>39</v>
      </c>
      <c r="D133" s="7">
        <v>2</v>
      </c>
      <c r="E133" s="7">
        <v>0</v>
      </c>
      <c r="F133" s="7">
        <v>0.422047403496566</v>
      </c>
      <c r="G133" s="7">
        <v>-0.19591329765454901</v>
      </c>
      <c r="H133" s="7">
        <v>-0.10019483248184</v>
      </c>
      <c r="I133" s="7">
        <v>-0.861442799153738</v>
      </c>
      <c r="J133" s="7">
        <v>6.8274479724857895E-2</v>
      </c>
      <c r="K133" s="7">
        <v>0.68095400562251296</v>
      </c>
      <c r="L133" s="7">
        <v>0.58829597430714298</v>
      </c>
      <c r="M133" s="7">
        <v>1.19845892058056E-2</v>
      </c>
    </row>
    <row r="134" spans="1:13" x14ac:dyDescent="0.25">
      <c r="A134" s="7" t="str">
        <f t="shared" si="2"/>
        <v>2:43</v>
      </c>
      <c r="B134" s="7">
        <v>131</v>
      </c>
      <c r="C134" s="7">
        <v>43</v>
      </c>
      <c r="D134" s="7">
        <v>2</v>
      </c>
      <c r="E134" s="7">
        <v>0</v>
      </c>
      <c r="F134" s="7">
        <v>1.00605686102696</v>
      </c>
      <c r="G134" s="7">
        <v>0.90871588079079302</v>
      </c>
      <c r="H134" s="7">
        <v>0.31790124673078402</v>
      </c>
      <c r="I134" s="7">
        <v>-6.9366446492072006E-2</v>
      </c>
      <c r="J134" s="7">
        <v>-2.7241681460340899</v>
      </c>
      <c r="K134" s="7">
        <v>-0.86651502845154904</v>
      </c>
      <c r="L134" s="7">
        <v>0.95457746747321404</v>
      </c>
      <c r="M134" s="7">
        <v>1.19819886540976E-2</v>
      </c>
    </row>
    <row r="135" spans="1:13" x14ac:dyDescent="0.25">
      <c r="A135" s="7" t="str">
        <f t="shared" si="2"/>
        <v>2:20</v>
      </c>
      <c r="B135" s="7">
        <v>132</v>
      </c>
      <c r="C135" s="7">
        <v>20</v>
      </c>
      <c r="D135" s="7">
        <v>2</v>
      </c>
      <c r="E135" s="7">
        <v>0</v>
      </c>
      <c r="F135" s="7">
        <v>1.47029967187373</v>
      </c>
      <c r="G135" s="7">
        <v>-1.4730911545727099</v>
      </c>
      <c r="H135" s="7">
        <v>-2.04206756742829</v>
      </c>
      <c r="I135" s="7">
        <v>0.528157958012335</v>
      </c>
      <c r="J135" s="7">
        <v>-0.29571811017788102</v>
      </c>
      <c r="K135" s="7">
        <v>-3.3497172624122801E-2</v>
      </c>
      <c r="L135" s="7">
        <v>0.88455176424005</v>
      </c>
      <c r="M135" s="7">
        <v>1.40753841780444E-2</v>
      </c>
    </row>
    <row r="136" spans="1:13" x14ac:dyDescent="0.25">
      <c r="A136" s="7" t="str">
        <f t="shared" si="2"/>
        <v>2:48</v>
      </c>
      <c r="B136" s="7">
        <v>133</v>
      </c>
      <c r="C136" s="7">
        <v>48</v>
      </c>
      <c r="D136" s="7">
        <v>2</v>
      </c>
      <c r="E136" s="7">
        <v>0</v>
      </c>
      <c r="F136" s="7">
        <v>0.167620289495197</v>
      </c>
      <c r="G136" s="7">
        <v>-0.39956251461634101</v>
      </c>
      <c r="H136" s="7">
        <v>-3.0102653891855E-2</v>
      </c>
      <c r="I136" s="7">
        <v>-0.198312521175878</v>
      </c>
      <c r="J136" s="7">
        <v>0.81603272152779804</v>
      </c>
      <c r="K136" s="7">
        <v>-0.56394323521538703</v>
      </c>
      <c r="L136" s="7">
        <v>0.405150374052894</v>
      </c>
      <c r="M136" s="7">
        <v>1.05687016159871E-2</v>
      </c>
    </row>
    <row r="137" spans="1:13" x14ac:dyDescent="0.25">
      <c r="A137" s="7" t="str">
        <f t="shared" si="2"/>
        <v>2:1</v>
      </c>
      <c r="B137" s="7">
        <v>134</v>
      </c>
      <c r="C137" s="7">
        <v>1</v>
      </c>
      <c r="D137" s="7">
        <v>2</v>
      </c>
      <c r="E137" s="7">
        <v>0</v>
      </c>
      <c r="F137" s="7">
        <v>-0.82764501218262798</v>
      </c>
      <c r="G137" s="7">
        <v>2.10055869576665</v>
      </c>
      <c r="H137" s="7">
        <v>-2.0729752823558898</v>
      </c>
      <c r="I137" s="7">
        <v>-9.9070491784465795E-2</v>
      </c>
      <c r="J137" s="7">
        <v>0.45480805401220098</v>
      </c>
      <c r="K137" s="4">
        <v>-6.0705740909290803E-2</v>
      </c>
      <c r="L137" s="7">
        <v>-1.2677217505221201</v>
      </c>
      <c r="M137" s="7">
        <v>1.3387451394211901E-2</v>
      </c>
    </row>
    <row r="138" spans="1:13" x14ac:dyDescent="0.25">
      <c r="A138" s="7" t="str">
        <f t="shared" si="2"/>
        <v>2:49</v>
      </c>
      <c r="B138" s="7">
        <v>135</v>
      </c>
      <c r="C138" s="7">
        <v>49</v>
      </c>
      <c r="D138" s="7">
        <v>2</v>
      </c>
      <c r="E138" s="7">
        <v>0</v>
      </c>
      <c r="F138" s="4">
        <v>-6.7024811155546094E-5</v>
      </c>
      <c r="G138" s="7">
        <v>-0.66121819369776802</v>
      </c>
      <c r="H138" s="7">
        <v>-9.9703434016382902E-2</v>
      </c>
      <c r="I138" s="7">
        <v>-0.22410173611263901</v>
      </c>
      <c r="J138" s="7">
        <v>1.5240728950401701</v>
      </c>
      <c r="K138" s="7">
        <v>-0.135504202368669</v>
      </c>
      <c r="L138" s="7">
        <v>0.1751277877554</v>
      </c>
      <c r="M138" s="7">
        <v>1.1106933678257601E-2</v>
      </c>
    </row>
    <row r="139" spans="1:13" x14ac:dyDescent="0.25">
      <c r="A139" s="7" t="str">
        <f t="shared" si="2"/>
        <v>2:3</v>
      </c>
      <c r="B139" s="7">
        <v>136</v>
      </c>
      <c r="C139" s="7">
        <v>3</v>
      </c>
      <c r="D139" s="7">
        <v>2</v>
      </c>
      <c r="E139" s="7">
        <v>0</v>
      </c>
      <c r="F139" s="7">
        <v>-0.58846016018726899</v>
      </c>
      <c r="G139" s="7">
        <v>1.64017274414473</v>
      </c>
      <c r="H139" s="7">
        <v>-1.63850217258968</v>
      </c>
      <c r="I139" s="7">
        <v>-0.114177556605942</v>
      </c>
      <c r="J139" s="7">
        <v>0.38347839334383998</v>
      </c>
      <c r="K139" s="7">
        <v>0.17734852595615899</v>
      </c>
      <c r="L139" s="7">
        <v>-0.82687629060008305</v>
      </c>
      <c r="M139" s="7">
        <v>1.17186166211518E-2</v>
      </c>
    </row>
    <row r="140" spans="1:13" x14ac:dyDescent="0.25">
      <c r="A140" s="7" t="str">
        <f t="shared" si="2"/>
        <v>2:14</v>
      </c>
      <c r="B140" s="7">
        <v>137</v>
      </c>
      <c r="C140" s="7">
        <v>14</v>
      </c>
      <c r="D140" s="7">
        <v>2</v>
      </c>
      <c r="E140" s="7">
        <v>0</v>
      </c>
      <c r="F140" s="7">
        <v>-0.35217162474823499</v>
      </c>
      <c r="G140" s="7">
        <v>0.67083140277098896</v>
      </c>
      <c r="H140" s="7">
        <v>1.30032912013062</v>
      </c>
      <c r="I140" s="7">
        <v>-0.59693491981546898</v>
      </c>
      <c r="J140" s="7">
        <v>0.35252526296511699</v>
      </c>
      <c r="K140" s="7">
        <v>-0.94992663911756203</v>
      </c>
      <c r="L140" s="7">
        <v>-0.24300840210771901</v>
      </c>
      <c r="M140" s="7">
        <v>1.24668680745019E-2</v>
      </c>
    </row>
    <row r="141" spans="1:13" x14ac:dyDescent="0.25">
      <c r="A141" s="7" t="str">
        <f t="shared" si="2"/>
        <v>2:12</v>
      </c>
      <c r="B141" s="7">
        <v>138</v>
      </c>
      <c r="C141" s="7">
        <v>12</v>
      </c>
      <c r="D141" s="7">
        <v>2</v>
      </c>
      <c r="E141" s="7">
        <v>0</v>
      </c>
      <c r="F141" s="7">
        <v>-0.97065639484412602</v>
      </c>
      <c r="G141" s="7">
        <v>1.398405797188</v>
      </c>
      <c r="H141" s="7">
        <v>2.4346248704701901</v>
      </c>
      <c r="I141" s="7">
        <v>-0.97875317460480304</v>
      </c>
      <c r="J141" s="7">
        <v>0.57251701501502394</v>
      </c>
      <c r="K141" s="7">
        <v>7.7443333949257301E-2</v>
      </c>
      <c r="L141" s="7">
        <v>-1.1372823590199901</v>
      </c>
      <c r="M141" s="7">
        <v>1.34935901386211E-2</v>
      </c>
    </row>
    <row r="142" spans="1:13" x14ac:dyDescent="0.25">
      <c r="A142" s="7" t="str">
        <f t="shared" si="2"/>
        <v>2:30</v>
      </c>
      <c r="B142" s="7">
        <v>139</v>
      </c>
      <c r="C142" s="7">
        <v>30</v>
      </c>
      <c r="D142" s="7">
        <v>2</v>
      </c>
      <c r="E142" s="7">
        <v>0</v>
      </c>
      <c r="F142" s="7">
        <v>1.19925103577438</v>
      </c>
      <c r="G142" s="7">
        <v>0.34075129811558602</v>
      </c>
      <c r="H142" s="7">
        <v>0.13635352440960399</v>
      </c>
      <c r="I142" s="7">
        <v>-0.14628726135473399</v>
      </c>
      <c r="J142" s="7">
        <v>0.49996718657942701</v>
      </c>
      <c r="K142" s="7">
        <v>-0.45073287375661603</v>
      </c>
      <c r="L142" s="7">
        <v>1.30458331449038</v>
      </c>
      <c r="M142" s="7">
        <v>1.1932771661417299E-2</v>
      </c>
    </row>
    <row r="143" spans="1:13" x14ac:dyDescent="0.25">
      <c r="A143" s="7" t="str">
        <f t="shared" si="2"/>
        <v>2:6</v>
      </c>
      <c r="B143" s="7">
        <v>140</v>
      </c>
      <c r="C143" s="7">
        <v>6</v>
      </c>
      <c r="D143" s="7">
        <v>2</v>
      </c>
      <c r="E143" s="7">
        <v>0</v>
      </c>
      <c r="F143" s="7">
        <v>0.129094385035492</v>
      </c>
      <c r="G143" s="7">
        <v>0.25901490999633198</v>
      </c>
      <c r="H143" s="7">
        <v>-0.33508286284236299</v>
      </c>
      <c r="I143" s="7">
        <v>-0.159498750390552</v>
      </c>
      <c r="J143" s="7">
        <v>0.16948941454858901</v>
      </c>
      <c r="K143" s="7">
        <v>0.85950876872170501</v>
      </c>
      <c r="L143" s="7">
        <v>0.44650952778953001</v>
      </c>
      <c r="M143" s="7">
        <v>1.1617826237878499E-2</v>
      </c>
    </row>
    <row r="144" spans="1:13" x14ac:dyDescent="0.25">
      <c r="A144" s="7" t="str">
        <f t="shared" si="2"/>
        <v>2:41</v>
      </c>
      <c r="B144" s="7">
        <v>141</v>
      </c>
      <c r="C144" s="7">
        <v>41</v>
      </c>
      <c r="D144" s="7">
        <v>2</v>
      </c>
      <c r="E144" s="7">
        <v>0</v>
      </c>
      <c r="F144" s="7">
        <v>0.59552700288659899</v>
      </c>
      <c r="G144" s="7">
        <v>-0.31192622189381403</v>
      </c>
      <c r="H144" s="7">
        <v>-0.37958074991086599</v>
      </c>
      <c r="I144" s="7">
        <v>-2.23928178498298</v>
      </c>
      <c r="J144" s="7">
        <v>-1.1161656856273201E-2</v>
      </c>
      <c r="K144" s="7">
        <v>0.18609493827908899</v>
      </c>
      <c r="L144" s="7">
        <v>0.25269124165145401</v>
      </c>
      <c r="M144" s="7">
        <v>1.40846484998398E-2</v>
      </c>
    </row>
    <row r="145" spans="1:13" x14ac:dyDescent="0.25">
      <c r="A145" s="7" t="str">
        <f t="shared" si="2"/>
        <v>2:35</v>
      </c>
      <c r="B145" s="7">
        <v>142</v>
      </c>
      <c r="C145" s="7">
        <v>35</v>
      </c>
      <c r="D145" s="7">
        <v>2</v>
      </c>
      <c r="E145" s="7">
        <v>0</v>
      </c>
      <c r="F145" s="7">
        <v>7.5088204716500906E-2</v>
      </c>
      <c r="G145" s="7">
        <v>3.6112550823982702E-2</v>
      </c>
      <c r="H145" s="7">
        <v>0.45857700237621102</v>
      </c>
      <c r="I145" s="7">
        <v>1.8942351725047399</v>
      </c>
      <c r="J145" s="7">
        <v>0.22714675288712</v>
      </c>
      <c r="K145" s="7">
        <v>0.103845343958687</v>
      </c>
      <c r="L145" s="7">
        <v>1.27492178574186E-2</v>
      </c>
      <c r="M145" s="7">
        <v>1.2509602699677101E-2</v>
      </c>
    </row>
    <row r="146" spans="1:13" x14ac:dyDescent="0.25">
      <c r="A146" s="7" t="str">
        <f t="shared" si="2"/>
        <v>2:47</v>
      </c>
      <c r="B146" s="7">
        <v>143</v>
      </c>
      <c r="C146" s="7">
        <v>47</v>
      </c>
      <c r="D146" s="7">
        <v>2</v>
      </c>
      <c r="E146" s="7">
        <v>0</v>
      </c>
      <c r="F146" s="7">
        <v>0.33530760380155</v>
      </c>
      <c r="G146" s="7">
        <v>-0.13790683553491601</v>
      </c>
      <c r="H146" s="7">
        <v>3.9498126232672501E-2</v>
      </c>
      <c r="I146" s="7">
        <v>-0.17252330623911699</v>
      </c>
      <c r="J146" s="7">
        <v>0.107992548015423</v>
      </c>
      <c r="K146" s="7">
        <v>-0.17547200641118299</v>
      </c>
      <c r="L146" s="7">
        <v>0.60747095126768602</v>
      </c>
      <c r="M146" s="7">
        <v>1.04304906879117E-2</v>
      </c>
    </row>
    <row r="147" spans="1:13" x14ac:dyDescent="0.25">
      <c r="A147" s="7" t="str">
        <f t="shared" si="2"/>
        <v>2:10</v>
      </c>
      <c r="B147" s="7">
        <v>144</v>
      </c>
      <c r="C147" s="7">
        <v>10</v>
      </c>
      <c r="D147" s="7">
        <v>2</v>
      </c>
      <c r="E147" s="7">
        <v>0</v>
      </c>
      <c r="F147" s="7">
        <v>1.0858337822536099</v>
      </c>
      <c r="G147" s="7">
        <v>-1.5825288757739899</v>
      </c>
      <c r="H147" s="7">
        <v>1.40280955667116</v>
      </c>
      <c r="I147" s="7">
        <v>-0.219927008996639</v>
      </c>
      <c r="J147" s="7">
        <v>-0.115829224915023</v>
      </c>
      <c r="K147" s="7">
        <v>-5.0116860132865898E-2</v>
      </c>
      <c r="L147" s="7">
        <v>0.69569072727745795</v>
      </c>
      <c r="M147" s="7">
        <v>1.40822496381916E-2</v>
      </c>
    </row>
    <row r="148" spans="1:13" x14ac:dyDescent="0.25">
      <c r="A148" s="7" t="str">
        <f t="shared" si="2"/>
        <v>2:13</v>
      </c>
      <c r="B148" s="7">
        <v>145</v>
      </c>
      <c r="C148" s="7">
        <v>13</v>
      </c>
      <c r="D148" s="7">
        <v>2</v>
      </c>
      <c r="E148" s="7">
        <v>0</v>
      </c>
      <c r="F148" s="7">
        <v>-0.66071650681570804</v>
      </c>
      <c r="G148" s="7">
        <v>1.03379806997914</v>
      </c>
      <c r="H148" s="7">
        <v>1.8661977808316701</v>
      </c>
      <c r="I148" s="7">
        <v>-0.78741344748708497</v>
      </c>
      <c r="J148" s="7">
        <v>0.46227304087973098</v>
      </c>
      <c r="K148" s="7">
        <v>0.42121230285016198</v>
      </c>
      <c r="L148" s="7">
        <v>-0.71982545551483601</v>
      </c>
      <c r="M148" s="7">
        <v>1.2595306890066301E-2</v>
      </c>
    </row>
    <row r="149" spans="1:13" x14ac:dyDescent="0.25">
      <c r="A149" s="7" t="str">
        <f t="shared" si="2"/>
        <v>2:45</v>
      </c>
      <c r="B149" s="7">
        <v>146</v>
      </c>
      <c r="C149" s="7">
        <v>45</v>
      </c>
      <c r="D149" s="7">
        <v>2</v>
      </c>
      <c r="E149" s="7">
        <v>0</v>
      </c>
      <c r="F149" s="7">
        <v>0.67068223241425695</v>
      </c>
      <c r="G149" s="7">
        <v>0.38540452262793801</v>
      </c>
      <c r="H149" s="7">
        <v>0.17869968648172799</v>
      </c>
      <c r="I149" s="7">
        <v>-0.12094487636559401</v>
      </c>
      <c r="J149" s="7">
        <v>-1.30808779900933</v>
      </c>
      <c r="K149" s="7">
        <v>1.0626247110440401</v>
      </c>
      <c r="L149" s="7">
        <v>0.87396023855036697</v>
      </c>
      <c r="M149" s="7">
        <v>1.1021117551934001E-2</v>
      </c>
    </row>
    <row r="150" spans="1:13" x14ac:dyDescent="0.25">
      <c r="A150" s="7" t="str">
        <f t="shared" si="2"/>
        <v>2:36</v>
      </c>
      <c r="B150" s="7">
        <v>147</v>
      </c>
      <c r="C150" s="7">
        <v>36</v>
      </c>
      <c r="D150" s="7">
        <v>2</v>
      </c>
      <c r="E150" s="7">
        <v>0</v>
      </c>
      <c r="F150" s="7">
        <v>0.16182800441151701</v>
      </c>
      <c r="G150" s="7">
        <v>-2.18939112956501E-2</v>
      </c>
      <c r="H150" s="7">
        <v>0.31888404366169798</v>
      </c>
      <c r="I150" s="7">
        <v>1.2053156795901201</v>
      </c>
      <c r="J150" s="7">
        <v>0.18742868459655401</v>
      </c>
      <c r="K150" s="7">
        <v>0.50754274456094095</v>
      </c>
      <c r="L150" s="7">
        <v>0.227630512663694</v>
      </c>
      <c r="M150" s="7">
        <v>1.24475971220549E-2</v>
      </c>
    </row>
    <row r="151" spans="1:13" x14ac:dyDescent="0.25">
      <c r="A151" s="7" t="str">
        <f t="shared" si="2"/>
        <v>2:29</v>
      </c>
      <c r="B151" s="7">
        <v>148</v>
      </c>
      <c r="C151" s="7">
        <v>29</v>
      </c>
      <c r="D151" s="7">
        <v>2</v>
      </c>
      <c r="E151" s="7">
        <v>0</v>
      </c>
      <c r="F151" s="7">
        <v>0.65348765149485599</v>
      </c>
      <c r="G151" s="7">
        <v>3.8377238349326298E-2</v>
      </c>
      <c r="H151" s="7">
        <v>7.5168812611892802E-2</v>
      </c>
      <c r="I151" s="7">
        <v>-0.16286088425214201</v>
      </c>
      <c r="J151" s="7">
        <v>0.25235212594295398</v>
      </c>
      <c r="K151" s="7">
        <v>-0.266371127114648</v>
      </c>
      <c r="L151" s="7">
        <v>0.88967989869159603</v>
      </c>
      <c r="M151" s="7">
        <v>1.07413370676349E-2</v>
      </c>
    </row>
    <row r="152" spans="1:13" x14ac:dyDescent="0.25">
      <c r="A152" s="7" t="str">
        <f t="shared" si="2"/>
        <v>2:18</v>
      </c>
      <c r="B152" s="7">
        <v>149</v>
      </c>
      <c r="C152" s="7">
        <v>18</v>
      </c>
      <c r="D152" s="7">
        <v>2</v>
      </c>
      <c r="E152" s="7">
        <v>0</v>
      </c>
      <c r="F152" s="7">
        <v>0.86823031737646195</v>
      </c>
      <c r="G152" s="7">
        <v>-0.76482756074569203</v>
      </c>
      <c r="H152" s="7">
        <v>-0.93787754814930502</v>
      </c>
      <c r="I152" s="7">
        <v>0.156473671977858</v>
      </c>
      <c r="J152" s="7">
        <v>-8.1565234382934504E-2</v>
      </c>
      <c r="K152" s="7">
        <v>0.41591938193432298</v>
      </c>
      <c r="L152" s="7">
        <v>0.78194687674650198</v>
      </c>
      <c r="M152" s="7">
        <v>1.2518873600855801E-2</v>
      </c>
    </row>
    <row r="153" spans="1:13" x14ac:dyDescent="0.25">
      <c r="A153" s="7" t="str">
        <f t="shared" si="2"/>
        <v>2:31</v>
      </c>
      <c r="B153" s="7">
        <v>150</v>
      </c>
      <c r="C153" s="7">
        <v>31</v>
      </c>
      <c r="D153" s="7">
        <v>2</v>
      </c>
      <c r="E153" s="7">
        <v>0</v>
      </c>
      <c r="F153" s="7">
        <v>1.74501440777424</v>
      </c>
      <c r="G153" s="7">
        <v>0.64312535107842805</v>
      </c>
      <c r="H153" s="7">
        <v>0.19753823483065899</v>
      </c>
      <c r="I153" s="7">
        <v>-0.12971363883023199</v>
      </c>
      <c r="J153" s="7">
        <v>0.747582241644561</v>
      </c>
      <c r="K153" s="7">
        <v>0.16364626123956799</v>
      </c>
      <c r="L153" s="7">
        <v>1.627415883923</v>
      </c>
      <c r="M153" s="7">
        <v>1.3884456101646001E-2</v>
      </c>
    </row>
    <row r="154" spans="1:13" x14ac:dyDescent="0.25">
      <c r="A154" s="7" t="str">
        <f t="shared" si="2"/>
        <v>2:5</v>
      </c>
      <c r="B154" s="7">
        <v>151</v>
      </c>
      <c r="C154" s="7">
        <v>5</v>
      </c>
      <c r="D154" s="7">
        <v>2</v>
      </c>
      <c r="E154" s="7">
        <v>0</v>
      </c>
      <c r="F154" s="7">
        <v>-0.110090461578208</v>
      </c>
      <c r="G154" s="7">
        <v>0.71940085125957198</v>
      </c>
      <c r="H154" s="7">
        <v>-0.76955596283292205</v>
      </c>
      <c r="I154" s="7">
        <v>-0.14439168590898499</v>
      </c>
      <c r="J154" s="7">
        <v>0.240819073612033</v>
      </c>
      <c r="K154" s="7">
        <v>-0.13586972239424799</v>
      </c>
      <c r="L154" s="7">
        <v>0.100814683649616</v>
      </c>
      <c r="M154" s="7">
        <v>1.24305117643381E-2</v>
      </c>
    </row>
    <row r="155" spans="1:13" x14ac:dyDescent="0.25">
      <c r="A155" s="7" t="str">
        <f t="shared" si="2"/>
        <v>2:33</v>
      </c>
      <c r="B155" s="7">
        <v>152</v>
      </c>
      <c r="C155" s="7">
        <v>33</v>
      </c>
      <c r="D155" s="7">
        <v>2</v>
      </c>
      <c r="E155" s="7">
        <v>0</v>
      </c>
      <c r="F155" s="7">
        <v>-9.8391394673532098E-2</v>
      </c>
      <c r="G155" s="7">
        <v>0.152125475063249</v>
      </c>
      <c r="H155" s="7">
        <v>0.73796291980523798</v>
      </c>
      <c r="I155" s="7">
        <v>3.2720741583339898</v>
      </c>
      <c r="J155" s="7">
        <v>0.30658288946825102</v>
      </c>
      <c r="K155" s="7">
        <v>0.181872296871158</v>
      </c>
      <c r="L155" s="7">
        <v>-0.40157359274283499</v>
      </c>
      <c r="M155" s="7">
        <v>1.3524331296006E-2</v>
      </c>
    </row>
    <row r="156" spans="1:13" x14ac:dyDescent="0.25">
      <c r="A156" s="7" t="str">
        <f t="shared" si="2"/>
        <v>2:28</v>
      </c>
      <c r="B156" s="7">
        <v>153</v>
      </c>
      <c r="C156" s="7">
        <v>28</v>
      </c>
      <c r="D156" s="7">
        <v>2</v>
      </c>
      <c r="E156" s="7">
        <v>0</v>
      </c>
      <c r="F156" s="7">
        <v>0.33530953171068001</v>
      </c>
      <c r="G156" s="7">
        <v>-0.137905767398563</v>
      </c>
      <c r="H156" s="7">
        <v>3.9498342367664099E-2</v>
      </c>
      <c r="I156" s="7">
        <v>-0.17252324769279401</v>
      </c>
      <c r="J156" s="7">
        <v>0.107993422715613</v>
      </c>
      <c r="K156" s="7">
        <v>-0.17557218684730999</v>
      </c>
      <c r="L156" s="7">
        <v>0.60747274063555701</v>
      </c>
      <c r="M156" s="7">
        <v>1.04304907279332E-2</v>
      </c>
    </row>
    <row r="157" spans="1:13" x14ac:dyDescent="0.25">
      <c r="A157" s="7" t="str">
        <f t="shared" si="2"/>
        <v>2:15</v>
      </c>
      <c r="B157" s="7">
        <v>154</v>
      </c>
      <c r="C157" s="7">
        <v>15</v>
      </c>
      <c r="D157" s="7">
        <v>2</v>
      </c>
      <c r="E157" s="7">
        <v>0</v>
      </c>
      <c r="F157" s="7">
        <v>-4.50166758927594E-2</v>
      </c>
      <c r="G157" s="7">
        <v>0.309499828072614</v>
      </c>
      <c r="H157" s="7">
        <v>0.73700958498909097</v>
      </c>
      <c r="I157" s="7">
        <v>-0.407314459955606</v>
      </c>
      <c r="J157" s="7">
        <v>0.24327187692128699</v>
      </c>
      <c r="K157" s="7">
        <v>0.52276505783858795</v>
      </c>
      <c r="L157" s="7">
        <v>0.22217843449223501</v>
      </c>
      <c r="M157" s="7">
        <v>1.2062825591658799E-2</v>
      </c>
    </row>
    <row r="158" spans="1:13" x14ac:dyDescent="0.25">
      <c r="A158" s="7" t="str">
        <f t="shared" si="2"/>
        <v>2:21</v>
      </c>
      <c r="B158" s="7">
        <v>155</v>
      </c>
      <c r="C158" s="7">
        <v>21</v>
      </c>
      <c r="D158" s="7">
        <v>2</v>
      </c>
      <c r="E158" s="7">
        <v>0</v>
      </c>
      <c r="F158" s="7">
        <v>-3.16685598934315</v>
      </c>
      <c r="G158" s="7">
        <v>-2.0782411528008198</v>
      </c>
      <c r="H158" s="7">
        <v>-0.35312416446546302</v>
      </c>
      <c r="I158" s="7">
        <v>-0.27887624304237302</v>
      </c>
      <c r="J158" s="7">
        <v>-1.4809532762269999</v>
      </c>
      <c r="K158" s="7">
        <v>-0.15116080674058899</v>
      </c>
      <c r="L158" s="7">
        <v>-3.2304089821343198</v>
      </c>
      <c r="M158" s="7">
        <v>1.39856477218678E-2</v>
      </c>
    </row>
    <row r="159" spans="1:13" x14ac:dyDescent="0.25">
      <c r="A159" s="7" t="str">
        <f t="shared" si="2"/>
        <v>3:32</v>
      </c>
      <c r="B159" s="7">
        <v>156</v>
      </c>
      <c r="C159" s="7">
        <v>32</v>
      </c>
      <c r="D159" s="7">
        <v>3</v>
      </c>
      <c r="E159" s="7">
        <v>0</v>
      </c>
      <c r="F159" s="7">
        <v>-3.90427759971407</v>
      </c>
      <c r="G159" s="7">
        <v>0.916555936017732</v>
      </c>
      <c r="H159" s="7">
        <v>-0.43178250513382099</v>
      </c>
      <c r="I159" s="7">
        <v>0.61645355725736695</v>
      </c>
      <c r="J159" s="7">
        <v>-9.0522982473988697E-2</v>
      </c>
      <c r="K159" s="7">
        <v>4.84942340301334E-2</v>
      </c>
      <c r="L159" s="7">
        <v>-3.86294883389911</v>
      </c>
      <c r="M159" s="7">
        <v>1.36989457712971E-2</v>
      </c>
    </row>
    <row r="160" spans="1:13" x14ac:dyDescent="0.25">
      <c r="A160" s="7" t="str">
        <f t="shared" si="2"/>
        <v>3:23</v>
      </c>
      <c r="B160" s="7">
        <v>157</v>
      </c>
      <c r="C160" s="7">
        <v>23</v>
      </c>
      <c r="D160" s="7">
        <v>3</v>
      </c>
      <c r="E160" s="7">
        <v>0</v>
      </c>
      <c r="F160" s="7">
        <v>0.230285073513921</v>
      </c>
      <c r="G160" s="7">
        <v>0.88429399030562295</v>
      </c>
      <c r="H160" s="7">
        <v>-0.221140990855893</v>
      </c>
      <c r="I160" s="7">
        <v>-2.1382082048382598</v>
      </c>
      <c r="J160" s="7">
        <v>1.45176067719082</v>
      </c>
      <c r="K160" s="7">
        <v>-0.27639697369650801</v>
      </c>
      <c r="L160" s="7">
        <v>0.22565394336965</v>
      </c>
      <c r="M160" s="7">
        <v>1.0489058174697599E-2</v>
      </c>
    </row>
    <row r="161" spans="1:13" x14ac:dyDescent="0.25">
      <c r="A161" s="7" t="str">
        <f t="shared" si="2"/>
        <v>3:44</v>
      </c>
      <c r="B161" s="7">
        <v>158</v>
      </c>
      <c r="C161" s="7">
        <v>44</v>
      </c>
      <c r="D161" s="7">
        <v>3</v>
      </c>
      <c r="E161" s="7">
        <v>0</v>
      </c>
      <c r="F161" s="7">
        <v>0.85455951075200598</v>
      </c>
      <c r="G161" s="7">
        <v>1.41121344728276</v>
      </c>
      <c r="H161" s="7">
        <v>-1.21060975379703</v>
      </c>
      <c r="I161" s="7">
        <v>1.0161544698559599</v>
      </c>
      <c r="J161" s="7">
        <v>-0.192584762904106</v>
      </c>
      <c r="K161" s="7">
        <v>-0.41160291354969603</v>
      </c>
      <c r="L161" s="7">
        <v>0.76597277322042501</v>
      </c>
      <c r="M161" s="7">
        <v>1.0881183646249E-2</v>
      </c>
    </row>
    <row r="162" spans="1:13" x14ac:dyDescent="0.25">
      <c r="A162" s="7" t="str">
        <f t="shared" si="2"/>
        <v>3:26</v>
      </c>
      <c r="B162" s="7">
        <v>159</v>
      </c>
      <c r="C162" s="7">
        <v>26</v>
      </c>
      <c r="D162" s="7">
        <v>3</v>
      </c>
      <c r="E162" s="7">
        <v>0</v>
      </c>
      <c r="F162" s="7">
        <v>0.19572995209991101</v>
      </c>
      <c r="G162" s="7">
        <v>0.27916332298743801</v>
      </c>
      <c r="H162" s="7">
        <v>0.13706170201586099</v>
      </c>
      <c r="I162" s="7">
        <v>-0.54090205174719597</v>
      </c>
      <c r="J162" s="7">
        <v>0.42975308285885899</v>
      </c>
      <c r="K162" s="7">
        <v>0.22010854697462601</v>
      </c>
      <c r="L162" s="7">
        <v>0.21023314849560301</v>
      </c>
      <c r="M162" s="7">
        <v>1.01932301271039E-2</v>
      </c>
    </row>
    <row r="163" spans="1:13" x14ac:dyDescent="0.25">
      <c r="A163" s="7" t="str">
        <f t="shared" si="2"/>
        <v>3:9</v>
      </c>
      <c r="B163" s="7">
        <v>160</v>
      </c>
      <c r="C163" s="7">
        <v>9</v>
      </c>
      <c r="D163" s="7">
        <v>3</v>
      </c>
      <c r="E163" s="7">
        <v>0</v>
      </c>
      <c r="F163" s="7">
        <v>0.21848855181380999</v>
      </c>
      <c r="G163" s="7">
        <v>0.58789335922519503</v>
      </c>
      <c r="H163" s="7">
        <v>1.1161977730030701</v>
      </c>
      <c r="I163" s="7">
        <v>0.81159053264981096</v>
      </c>
      <c r="J163" s="7">
        <v>0.81221523614302205</v>
      </c>
      <c r="K163" s="7">
        <v>-0.80459190996538399</v>
      </c>
      <c r="L163" s="7">
        <v>0.22029434179614699</v>
      </c>
      <c r="M163" s="7">
        <v>1.0452289881864399E-2</v>
      </c>
    </row>
    <row r="164" spans="1:13" x14ac:dyDescent="0.25">
      <c r="A164" s="7" t="str">
        <f t="shared" si="2"/>
        <v>3:0</v>
      </c>
      <c r="B164" s="7">
        <v>161</v>
      </c>
      <c r="C164" s="7">
        <v>0</v>
      </c>
      <c r="D164" s="7">
        <v>3</v>
      </c>
      <c r="E164" s="7">
        <v>0</v>
      </c>
      <c r="F164" s="7">
        <v>7.2247663595978603E-2</v>
      </c>
      <c r="G164" s="7">
        <v>-1.63697151387479</v>
      </c>
      <c r="H164" s="7">
        <v>-1.9146790247440999</v>
      </c>
      <c r="I164" s="7">
        <v>-1.4262900975366599</v>
      </c>
      <c r="J164" s="7">
        <v>-2.4253941637741101</v>
      </c>
      <c r="K164" s="7">
        <v>0.64287719556802903</v>
      </c>
      <c r="L164" s="7">
        <v>6.8532808228667294E-2</v>
      </c>
      <c r="M164" s="7">
        <v>1.20787449762842E-2</v>
      </c>
    </row>
    <row r="165" spans="1:13" x14ac:dyDescent="0.25">
      <c r="A165" s="7" t="str">
        <f t="shared" si="2"/>
        <v>3:7</v>
      </c>
      <c r="B165" s="7">
        <v>162</v>
      </c>
      <c r="C165" s="7">
        <v>7</v>
      </c>
      <c r="D165" s="7">
        <v>3</v>
      </c>
      <c r="E165" s="7">
        <v>0</v>
      </c>
      <c r="F165" s="7">
        <v>0.181928329759352</v>
      </c>
      <c r="G165" s="7">
        <v>3.1677140950198898E-2</v>
      </c>
      <c r="H165" s="7">
        <v>0.35847857356628099</v>
      </c>
      <c r="I165" s="7">
        <v>0.25212037510319202</v>
      </c>
      <c r="J165" s="7">
        <v>2.8128861637379101E-3</v>
      </c>
      <c r="K165" s="7">
        <v>0.31809740749679499</v>
      </c>
      <c r="L165" s="7">
        <v>0.20180092402841801</v>
      </c>
      <c r="M165" s="7">
        <v>1.01946057911511E-2</v>
      </c>
    </row>
    <row r="166" spans="1:13" x14ac:dyDescent="0.25">
      <c r="A166" s="7" t="str">
        <f t="shared" si="2"/>
        <v>3:11</v>
      </c>
      <c r="B166" s="7">
        <v>163</v>
      </c>
      <c r="C166" s="7">
        <v>11</v>
      </c>
      <c r="D166" s="7">
        <v>3</v>
      </c>
      <c r="E166" s="7">
        <v>0</v>
      </c>
      <c r="F166" s="7">
        <v>7.7700781689450299E-2</v>
      </c>
      <c r="G166" s="7">
        <v>-2.3183503454890602</v>
      </c>
      <c r="H166" s="7">
        <v>-1.5262722289613799</v>
      </c>
      <c r="I166" s="7">
        <v>1.3575840781848501</v>
      </c>
      <c r="J166" s="7">
        <v>2.4649437672964098</v>
      </c>
      <c r="K166" s="7">
        <v>0.26631739043547498</v>
      </c>
      <c r="L166" s="7">
        <v>9.1563658106451798E-2</v>
      </c>
      <c r="M166" s="7">
        <v>1.21508949473122E-2</v>
      </c>
    </row>
    <row r="167" spans="1:13" x14ac:dyDescent="0.25">
      <c r="A167" s="7" t="str">
        <f t="shared" si="2"/>
        <v>3:17</v>
      </c>
      <c r="B167" s="7">
        <v>164</v>
      </c>
      <c r="C167" s="7">
        <v>17</v>
      </c>
      <c r="D167" s="7">
        <v>3</v>
      </c>
      <c r="E167" s="7">
        <v>0</v>
      </c>
      <c r="F167" s="7">
        <v>0.19386406792420899</v>
      </c>
      <c r="G167" s="7">
        <v>0.32189923692668998</v>
      </c>
      <c r="H167" s="7">
        <v>0.56670857170849198</v>
      </c>
      <c r="I167" s="7">
        <v>5.0959205890105302E-2</v>
      </c>
      <c r="J167" s="7">
        <v>-0.41084564348971597</v>
      </c>
      <c r="K167" s="7">
        <v>0.24092072287901201</v>
      </c>
      <c r="L167" s="7">
        <v>0.20719375754282501</v>
      </c>
      <c r="M167" s="7">
        <v>1.02003433988425E-2</v>
      </c>
    </row>
    <row r="168" spans="1:13" x14ac:dyDescent="0.25">
      <c r="A168" s="7" t="str">
        <f t="shared" si="2"/>
        <v>3:37</v>
      </c>
      <c r="B168" s="7">
        <v>165</v>
      </c>
      <c r="C168" s="7">
        <v>37</v>
      </c>
      <c r="D168" s="7">
        <v>3</v>
      </c>
      <c r="E168" s="7">
        <v>0</v>
      </c>
      <c r="F168" s="7">
        <v>-0.50120591968543005</v>
      </c>
      <c r="G168" s="7">
        <v>0.14720926939271001</v>
      </c>
      <c r="H168" s="7">
        <v>0.18324689495180899</v>
      </c>
      <c r="I168" s="7">
        <v>0.28070800324662798</v>
      </c>
      <c r="J168" s="7">
        <v>-5.9233141890754799E-2</v>
      </c>
      <c r="K168" s="7">
        <v>0.15748162046843001</v>
      </c>
      <c r="L168" s="7">
        <v>-0.49048437594785799</v>
      </c>
      <c r="M168" s="7">
        <v>1.06004791231966E-2</v>
      </c>
    </row>
    <row r="169" spans="1:13" x14ac:dyDescent="0.25">
      <c r="A169" s="7" t="str">
        <f t="shared" si="2"/>
        <v>3:2</v>
      </c>
      <c r="B169" s="7">
        <v>166</v>
      </c>
      <c r="C169" s="7">
        <v>2</v>
      </c>
      <c r="D169" s="7">
        <v>3</v>
      </c>
      <c r="E169" s="7">
        <v>0</v>
      </c>
      <c r="F169" s="7">
        <v>0.108807885650436</v>
      </c>
      <c r="G169" s="7">
        <v>-1.0807552955997899</v>
      </c>
      <c r="H169" s="7">
        <v>-1.1569598253072999</v>
      </c>
      <c r="I169" s="7">
        <v>-0.86681993999004603</v>
      </c>
      <c r="J169" s="7">
        <v>-1.6159918137948299</v>
      </c>
      <c r="K169" s="7">
        <v>-0.25475288801023799</v>
      </c>
      <c r="L169" s="7">
        <v>0.12556558484300201</v>
      </c>
      <c r="M169" s="7">
        <v>1.0500792644573299E-2</v>
      </c>
    </row>
    <row r="170" spans="1:13" x14ac:dyDescent="0.25">
      <c r="A170" s="7" t="str">
        <f t="shared" si="2"/>
        <v>3:51</v>
      </c>
      <c r="B170" s="7">
        <v>167</v>
      </c>
      <c r="C170" s="7">
        <v>51</v>
      </c>
      <c r="D170" s="7">
        <v>3</v>
      </c>
      <c r="E170" s="7">
        <v>0</v>
      </c>
      <c r="F170" s="7">
        <v>-0.72079304292197999</v>
      </c>
      <c r="G170" s="7">
        <v>-1.8971580788857001</v>
      </c>
      <c r="H170" s="7">
        <v>2.3287361466569001</v>
      </c>
      <c r="I170" s="7">
        <v>-0.85656854410416705</v>
      </c>
      <c r="J170" s="7">
        <v>0.133170945065889</v>
      </c>
      <c r="K170" s="7">
        <v>-0.64162656611868396</v>
      </c>
      <c r="L170" s="7">
        <v>-0.85888622052726704</v>
      </c>
      <c r="M170" s="7">
        <v>1.29542239600016E-2</v>
      </c>
    </row>
    <row r="171" spans="1:13" x14ac:dyDescent="0.25">
      <c r="A171" s="7" t="str">
        <f t="shared" si="2"/>
        <v>3:27</v>
      </c>
      <c r="B171" s="7">
        <v>168</v>
      </c>
      <c r="C171" s="7">
        <v>27</v>
      </c>
      <c r="D171" s="7">
        <v>3</v>
      </c>
      <c r="E171" s="7">
        <v>0</v>
      </c>
      <c r="F171" s="7">
        <v>0.184211578122465</v>
      </c>
      <c r="G171" s="7">
        <v>7.7453097522389797E-2</v>
      </c>
      <c r="H171" s="7">
        <v>0.25646260143079302</v>
      </c>
      <c r="I171" s="7">
        <v>-8.4666593969770602E-3</v>
      </c>
      <c r="J171" s="7">
        <v>8.9083879638164998E-2</v>
      </c>
      <c r="K171" s="7">
        <v>0.37216083044353399</v>
      </c>
      <c r="L171" s="7">
        <v>0.20323294412628401</v>
      </c>
      <c r="M171" s="7">
        <v>1.01925166564462E-2</v>
      </c>
    </row>
    <row r="172" spans="1:13" x14ac:dyDescent="0.25">
      <c r="A172" s="7" t="str">
        <f t="shared" si="2"/>
        <v>3:34</v>
      </c>
      <c r="B172" s="7">
        <v>169</v>
      </c>
      <c r="C172" s="7">
        <v>34</v>
      </c>
      <c r="D172" s="7">
        <v>3</v>
      </c>
      <c r="E172" s="7">
        <v>0</v>
      </c>
      <c r="F172" s="7">
        <v>-2.54304892770261</v>
      </c>
      <c r="G172" s="7">
        <v>0.60881726936772296</v>
      </c>
      <c r="H172" s="7">
        <v>-0.18577074509956901</v>
      </c>
      <c r="I172" s="7">
        <v>0.482155335653072</v>
      </c>
      <c r="J172" s="7">
        <v>-7.8007046240695099E-2</v>
      </c>
      <c r="K172" s="7">
        <v>-4.2018221884603399E-2</v>
      </c>
      <c r="L172" s="7">
        <v>-2.5302533572727799</v>
      </c>
      <c r="M172" s="7">
        <v>1.17367169616722E-2</v>
      </c>
    </row>
    <row r="173" spans="1:13" x14ac:dyDescent="0.25">
      <c r="A173" s="7" t="str">
        <f t="shared" si="2"/>
        <v>3:8</v>
      </c>
      <c r="B173" s="7">
        <v>170</v>
      </c>
      <c r="C173" s="7">
        <v>8</v>
      </c>
      <c r="D173" s="7">
        <v>3</v>
      </c>
      <c r="E173" s="7">
        <v>0</v>
      </c>
      <c r="F173" s="7">
        <v>0.20020844058093001</v>
      </c>
      <c r="G173" s="7">
        <v>0.30978524695898102</v>
      </c>
      <c r="H173" s="7">
        <v>0.73733816902250904</v>
      </c>
      <c r="I173" s="7">
        <v>0.53185545072948304</v>
      </c>
      <c r="J173" s="7">
        <v>0.407514056600493</v>
      </c>
      <c r="K173" s="7">
        <v>-0.29839349024612399</v>
      </c>
      <c r="L173" s="7">
        <v>0.21271023976907999</v>
      </c>
      <c r="M173" s="7">
        <v>1.0227470498053301E-2</v>
      </c>
    </row>
    <row r="174" spans="1:13" x14ac:dyDescent="0.25">
      <c r="A174" s="7" t="str">
        <f t="shared" si="2"/>
        <v>3:50</v>
      </c>
      <c r="B174" s="7">
        <v>171</v>
      </c>
      <c r="C174" s="7">
        <v>50</v>
      </c>
      <c r="D174" s="7">
        <v>3</v>
      </c>
      <c r="E174" s="7">
        <v>0</v>
      </c>
      <c r="F174" s="7">
        <v>-0.49574267811140998</v>
      </c>
      <c r="G174" s="7">
        <v>-1.42453357514735</v>
      </c>
      <c r="H174" s="7">
        <v>1.8231153037348999</v>
      </c>
      <c r="I174" s="7">
        <v>-0.58903668496700501</v>
      </c>
      <c r="J174" s="7">
        <v>8.6634415355890199E-2</v>
      </c>
      <c r="K174" s="7">
        <v>0.34278146399722298</v>
      </c>
      <c r="L174" s="7">
        <v>-0.56020974614239005</v>
      </c>
      <c r="M174" s="7">
        <v>1.12055267011585E-2</v>
      </c>
    </row>
    <row r="175" spans="1:13" x14ac:dyDescent="0.25">
      <c r="A175" s="7" t="str">
        <f t="shared" si="2"/>
        <v>3:4</v>
      </c>
      <c r="B175" s="7">
        <v>172</v>
      </c>
      <c r="C175" s="7">
        <v>4</v>
      </c>
      <c r="D175" s="7">
        <v>3</v>
      </c>
      <c r="E175" s="7">
        <v>0</v>
      </c>
      <c r="F175" s="7">
        <v>0.12708799647201399</v>
      </c>
      <c r="G175" s="7">
        <v>-0.802647189591012</v>
      </c>
      <c r="H175" s="7">
        <v>-0.77810022985107996</v>
      </c>
      <c r="I175" s="7">
        <v>-0.58708486436375495</v>
      </c>
      <c r="J175" s="7">
        <v>-1.2112906433580699</v>
      </c>
      <c r="K175" s="7">
        <v>-0.131406048107363</v>
      </c>
      <c r="L175" s="7">
        <v>0.149431957037791</v>
      </c>
      <c r="M175" s="7">
        <v>1.030647258344E-2</v>
      </c>
    </row>
    <row r="176" spans="1:13" x14ac:dyDescent="0.25">
      <c r="A176" s="7" t="str">
        <f t="shared" si="2"/>
        <v>3:24</v>
      </c>
      <c r="B176" s="7">
        <v>173</v>
      </c>
      <c r="C176" s="7">
        <v>24</v>
      </c>
      <c r="D176" s="7">
        <v>3</v>
      </c>
      <c r="E176" s="7">
        <v>0</v>
      </c>
      <c r="F176" s="7">
        <v>0.21876669979563901</v>
      </c>
      <c r="G176" s="7">
        <v>0.68258376937905396</v>
      </c>
      <c r="H176" s="7">
        <v>-0.101740094127481</v>
      </c>
      <c r="I176" s="7">
        <v>-1.60577282446783</v>
      </c>
      <c r="J176" s="7">
        <v>1.11109148163519</v>
      </c>
      <c r="K176" s="7">
        <v>-0.158042697002128</v>
      </c>
      <c r="L176" s="7">
        <v>0.22144025217602301</v>
      </c>
      <c r="M176" s="7">
        <v>1.0295793171104701E-2</v>
      </c>
    </row>
    <row r="177" spans="1:13" x14ac:dyDescent="0.25">
      <c r="A177" s="7" t="str">
        <f t="shared" si="2"/>
        <v>3:42</v>
      </c>
      <c r="B177" s="7">
        <v>174</v>
      </c>
      <c r="C177" s="7">
        <v>42</v>
      </c>
      <c r="D177" s="7">
        <v>3</v>
      </c>
      <c r="E177" s="7">
        <v>0</v>
      </c>
      <c r="F177" s="7">
        <v>1.30466024037314</v>
      </c>
      <c r="G177" s="7">
        <v>2.3564624547594701</v>
      </c>
      <c r="H177" s="7">
        <v>-2.2218514396410201</v>
      </c>
      <c r="I177" s="7">
        <v>1.55121818813029</v>
      </c>
      <c r="J177" s="7">
        <v>-0.28565782232410503</v>
      </c>
      <c r="K177" s="7">
        <v>0.41278849313500299</v>
      </c>
      <c r="L177" s="7">
        <v>1.0475406396711799</v>
      </c>
      <c r="M177" s="7">
        <v>1.29592876414253E-2</v>
      </c>
    </row>
    <row r="178" spans="1:13" x14ac:dyDescent="0.25">
      <c r="A178" s="7" t="str">
        <f t="shared" si="2"/>
        <v>3:40</v>
      </c>
      <c r="B178" s="7">
        <v>175</v>
      </c>
      <c r="C178" s="7">
        <v>40</v>
      </c>
      <c r="D178" s="7">
        <v>3</v>
      </c>
      <c r="E178" s="7">
        <v>0</v>
      </c>
      <c r="F178" s="7">
        <v>1.5406370883317499</v>
      </c>
      <c r="G178" s="7">
        <v>-0.314398730582303</v>
      </c>
      <c r="H178" s="7">
        <v>0.55226453500318795</v>
      </c>
      <c r="I178" s="7">
        <v>7.9260670840185093E-2</v>
      </c>
      <c r="J178" s="7">
        <v>-4.0459237540814402E-2</v>
      </c>
      <c r="K178" s="7">
        <v>-0.52469666447567198</v>
      </c>
      <c r="L178" s="7">
        <v>1.6190050687231401</v>
      </c>
      <c r="M178" s="7">
        <v>1.15237099523535E-2</v>
      </c>
    </row>
    <row r="179" spans="1:13" x14ac:dyDescent="0.25">
      <c r="A179" s="7" t="str">
        <f t="shared" si="2"/>
        <v>3:16</v>
      </c>
      <c r="B179" s="7">
        <v>176</v>
      </c>
      <c r="C179" s="7">
        <v>16</v>
      </c>
      <c r="D179" s="7">
        <v>3</v>
      </c>
      <c r="E179" s="7">
        <v>0</v>
      </c>
      <c r="F179" s="7">
        <v>0.174720553842487</v>
      </c>
      <c r="G179" s="7">
        <v>-0.113209451011845</v>
      </c>
      <c r="H179" s="7">
        <v>0.221788858009767</v>
      </c>
      <c r="I179" s="7">
        <v>0.26628878594133598</v>
      </c>
      <c r="J179" s="7">
        <v>6.3079611777175207E-2</v>
      </c>
      <c r="K179" s="7">
        <v>0.41749178016007099</v>
      </c>
      <c r="L179" s="7">
        <v>0.19726778690232999</v>
      </c>
      <c r="M179" s="7">
        <v>1.02051083068156E-2</v>
      </c>
    </row>
    <row r="180" spans="1:13" x14ac:dyDescent="0.25">
      <c r="A180" s="7" t="str">
        <f t="shared" si="2"/>
        <v>3:19</v>
      </c>
      <c r="B180" s="7">
        <v>177</v>
      </c>
      <c r="C180" s="7">
        <v>19</v>
      </c>
      <c r="D180" s="7">
        <v>3</v>
      </c>
      <c r="E180" s="7">
        <v>0</v>
      </c>
      <c r="F180" s="7">
        <v>0.23189588751451401</v>
      </c>
      <c r="G180" s="7">
        <v>1.18631603371811</v>
      </c>
      <c r="H180" s="7">
        <v>1.2519497593259199</v>
      </c>
      <c r="I180" s="7">
        <v>-0.37682932373958</v>
      </c>
      <c r="J180" s="7">
        <v>-1.35237809832829</v>
      </c>
      <c r="K180" s="7">
        <v>0.109189581726375</v>
      </c>
      <c r="L180" s="7">
        <v>0.215969098887342</v>
      </c>
      <c r="M180" s="7">
        <v>1.0881073546729699E-2</v>
      </c>
    </row>
    <row r="181" spans="1:13" x14ac:dyDescent="0.25">
      <c r="A181" s="7" t="str">
        <f t="shared" si="2"/>
        <v>3:38</v>
      </c>
      <c r="B181" s="7">
        <v>178</v>
      </c>
      <c r="C181" s="7">
        <v>38</v>
      </c>
      <c r="D181" s="7">
        <v>3</v>
      </c>
      <c r="E181" s="7">
        <v>0</v>
      </c>
      <c r="F181" s="7">
        <v>0.179408416320297</v>
      </c>
      <c r="G181" s="7">
        <v>-6.6600639322944698E-3</v>
      </c>
      <c r="H181" s="7">
        <v>0.30625277496893599</v>
      </c>
      <c r="I181" s="7">
        <v>0.21355889244448001</v>
      </c>
      <c r="J181" s="7">
        <v>-5.2975173774108E-2</v>
      </c>
      <c r="K181" s="7">
        <v>0.39828142015999102</v>
      </c>
      <c r="L181" s="7">
        <v>0.20003775329161</v>
      </c>
      <c r="M181" s="7">
        <v>1.0196607021842601E-2</v>
      </c>
    </row>
    <row r="182" spans="1:13" x14ac:dyDescent="0.25">
      <c r="A182" s="7" t="str">
        <f t="shared" si="2"/>
        <v>3:22</v>
      </c>
      <c r="B182" s="7">
        <v>179</v>
      </c>
      <c r="C182" s="7">
        <v>22</v>
      </c>
      <c r="D182" s="7">
        <v>3</v>
      </c>
      <c r="E182" s="7">
        <v>0</v>
      </c>
      <c r="F182" s="7">
        <v>0.24180344749136701</v>
      </c>
      <c r="G182" s="7">
        <v>1.08600421577067</v>
      </c>
      <c r="H182" s="7">
        <v>-0.34054189027082499</v>
      </c>
      <c r="I182" s="7">
        <v>-2.6706435971884801</v>
      </c>
      <c r="J182" s="7">
        <v>1.79242988041152</v>
      </c>
      <c r="K182" s="7">
        <v>-0.30857562249437198</v>
      </c>
      <c r="L182" s="7">
        <v>0.22894614923308099</v>
      </c>
      <c r="M182" s="7">
        <v>1.0874267079793699E-2</v>
      </c>
    </row>
    <row r="183" spans="1:13" x14ac:dyDescent="0.25">
      <c r="A183" s="7" t="str">
        <f t="shared" si="2"/>
        <v>3:46</v>
      </c>
      <c r="B183" s="7">
        <v>180</v>
      </c>
      <c r="C183" s="7">
        <v>46</v>
      </c>
      <c r="D183" s="7">
        <v>3</v>
      </c>
      <c r="E183" s="7">
        <v>0</v>
      </c>
      <c r="F183" s="7">
        <v>0.40445878113086697</v>
      </c>
      <c r="G183" s="7">
        <v>0.46596443980605901</v>
      </c>
      <c r="H183" s="7">
        <v>-0.19936806795305501</v>
      </c>
      <c r="I183" s="7">
        <v>0.48109075158164299</v>
      </c>
      <c r="J183" s="7">
        <v>-9.9511703484107594E-2</v>
      </c>
      <c r="K183" s="7">
        <v>7.2521835176545105E-2</v>
      </c>
      <c r="L183" s="7">
        <v>0.40930279963305299</v>
      </c>
      <c r="M183" s="7">
        <v>1.0306849865286301E-2</v>
      </c>
    </row>
    <row r="184" spans="1:13" x14ac:dyDescent="0.25">
      <c r="A184" s="7" t="str">
        <f t="shared" si="2"/>
        <v>3:25</v>
      </c>
      <c r="B184" s="7">
        <v>181</v>
      </c>
      <c r="C184" s="7">
        <v>25</v>
      </c>
      <c r="D184" s="7">
        <v>3</v>
      </c>
      <c r="E184" s="7">
        <v>0</v>
      </c>
      <c r="F184" s="7">
        <v>0.207248325818193</v>
      </c>
      <c r="G184" s="7">
        <v>0.480873543914006</v>
      </c>
      <c r="H184" s="7">
        <v>1.7660805287449899E-2</v>
      </c>
      <c r="I184" s="7">
        <v>-1.0733374321176199</v>
      </c>
      <c r="J184" s="7">
        <v>0.77042227841449695</v>
      </c>
      <c r="K184" s="7">
        <v>2.1389605466818101E-2</v>
      </c>
      <c r="L184" s="7">
        <v>0.21630117540399799</v>
      </c>
      <c r="M184" s="7">
        <v>1.0216656687045101E-2</v>
      </c>
    </row>
    <row r="185" spans="1:13" x14ac:dyDescent="0.25">
      <c r="A185" s="7" t="str">
        <f t="shared" si="2"/>
        <v>3:39</v>
      </c>
      <c r="B185" s="7">
        <v>182</v>
      </c>
      <c r="C185" s="7">
        <v>39</v>
      </c>
      <c r="D185" s="7">
        <v>3</v>
      </c>
      <c r="E185" s="7">
        <v>0</v>
      </c>
      <c r="F185" s="7">
        <v>0.86002275232602599</v>
      </c>
      <c r="G185" s="7">
        <v>-0.16052939725729801</v>
      </c>
      <c r="H185" s="7">
        <v>0.42925865498606203</v>
      </c>
      <c r="I185" s="7">
        <v>0.14640978164233201</v>
      </c>
      <c r="J185" s="7">
        <v>-4.6717205657461298E-2</v>
      </c>
      <c r="K185" s="7">
        <v>0.13313275336604399</v>
      </c>
      <c r="L185" s="7">
        <v>0.90175006041977201</v>
      </c>
      <c r="M185" s="7">
        <v>1.0755938944058199E-2</v>
      </c>
    </row>
    <row r="186" spans="1:13" x14ac:dyDescent="0.25">
      <c r="A186" s="7" t="str">
        <f t="shared" si="2"/>
        <v>3:43</v>
      </c>
      <c r="B186" s="7">
        <v>183</v>
      </c>
      <c r="C186" s="7">
        <v>43</v>
      </c>
      <c r="D186" s="7">
        <v>3</v>
      </c>
      <c r="E186" s="7">
        <v>0</v>
      </c>
      <c r="F186" s="7">
        <v>1.07960987556257</v>
      </c>
      <c r="G186" s="7">
        <v>1.8838379510211201</v>
      </c>
      <c r="H186" s="7">
        <v>-1.7162305967190301</v>
      </c>
      <c r="I186" s="7">
        <v>1.28368632899313</v>
      </c>
      <c r="J186" s="7">
        <v>-0.239121292614106</v>
      </c>
      <c r="K186" s="7">
        <v>-0.23601290403536501</v>
      </c>
      <c r="L186" s="7">
        <v>0.91551254938684601</v>
      </c>
      <c r="M186" s="7">
        <v>1.1293040483171099E-2</v>
      </c>
    </row>
    <row r="187" spans="1:13" x14ac:dyDescent="0.25">
      <c r="A187" s="7" t="str">
        <f t="shared" si="2"/>
        <v>3:20</v>
      </c>
      <c r="B187" s="7">
        <v>184</v>
      </c>
      <c r="C187" s="7">
        <v>20</v>
      </c>
      <c r="D187" s="7">
        <v>3</v>
      </c>
      <c r="E187" s="7">
        <v>0</v>
      </c>
      <c r="F187" s="7">
        <v>0.25078483104453198</v>
      </c>
      <c r="G187" s="7">
        <v>1.61563864401871</v>
      </c>
      <c r="H187" s="7">
        <v>1.59228272884408</v>
      </c>
      <c r="I187" s="7">
        <v>-0.58929544989421401</v>
      </c>
      <c r="J187" s="7">
        <v>-1.8200010930392201</v>
      </c>
      <c r="K187" s="7">
        <v>0.38546392980008798</v>
      </c>
      <c r="L187" s="7">
        <v>0.21489060837910701</v>
      </c>
      <c r="M187" s="7">
        <v>1.20153502468159E-2</v>
      </c>
    </row>
    <row r="188" spans="1:13" x14ac:dyDescent="0.25">
      <c r="A188" s="7" t="str">
        <f t="shared" si="2"/>
        <v>3:48</v>
      </c>
      <c r="B188" s="7">
        <v>185</v>
      </c>
      <c r="C188" s="7">
        <v>48</v>
      </c>
      <c r="D188" s="7">
        <v>3</v>
      </c>
      <c r="E188" s="7">
        <v>0</v>
      </c>
      <c r="F188" s="7">
        <v>-4.5641948490270597E-2</v>
      </c>
      <c r="G188" s="7">
        <v>-0.47928456767064498</v>
      </c>
      <c r="H188" s="7">
        <v>0.81187361789092505</v>
      </c>
      <c r="I188" s="7">
        <v>-5.3972966692680001E-2</v>
      </c>
      <c r="J188" s="7">
        <v>-6.43864406410871E-3</v>
      </c>
      <c r="K188" s="7">
        <v>0.66714103528381496</v>
      </c>
      <c r="L188" s="7">
        <v>-3.09609748089201E-2</v>
      </c>
      <c r="M188" s="7">
        <v>1.03411588465944E-2</v>
      </c>
    </row>
    <row r="189" spans="1:13" x14ac:dyDescent="0.25">
      <c r="A189" s="7" t="str">
        <f t="shared" si="2"/>
        <v>3:1</v>
      </c>
      <c r="B189" s="7">
        <v>186</v>
      </c>
      <c r="C189" s="7">
        <v>1</v>
      </c>
      <c r="D189" s="7">
        <v>3</v>
      </c>
      <c r="E189" s="7">
        <v>0</v>
      </c>
      <c r="F189" s="7">
        <v>9.0527774417556398E-2</v>
      </c>
      <c r="G189" s="7">
        <v>-1.358863407866</v>
      </c>
      <c r="H189" s="7">
        <v>-1.53581942928787</v>
      </c>
      <c r="I189" s="7">
        <v>-1.14655502191037</v>
      </c>
      <c r="J189" s="7">
        <v>-2.0206929933373599</v>
      </c>
      <c r="K189" s="7">
        <v>4.1945969024802097E-2</v>
      </c>
      <c r="L189" s="7">
        <v>9.8579046319116501E-2</v>
      </c>
      <c r="M189" s="7">
        <v>1.1013977160735801E-2</v>
      </c>
    </row>
    <row r="190" spans="1:13" x14ac:dyDescent="0.25">
      <c r="A190" s="7" t="str">
        <f t="shared" si="2"/>
        <v>3:49</v>
      </c>
      <c r="B190" s="7">
        <v>187</v>
      </c>
      <c r="C190" s="7">
        <v>49</v>
      </c>
      <c r="D190" s="7">
        <v>3</v>
      </c>
      <c r="E190" s="7">
        <v>0</v>
      </c>
      <c r="F190" s="7">
        <v>-0.27069231330083998</v>
      </c>
      <c r="G190" s="7">
        <v>-0.95190907140900005</v>
      </c>
      <c r="H190" s="7">
        <v>1.31749446081291</v>
      </c>
      <c r="I190" s="7">
        <v>-0.32150482582984202</v>
      </c>
      <c r="J190" s="7">
        <v>4.0097885645890799E-2</v>
      </c>
      <c r="K190" s="7">
        <v>0.72111088582931804</v>
      </c>
      <c r="L190" s="7">
        <v>-0.28426432984713301</v>
      </c>
      <c r="M190" s="7">
        <v>1.0640309368354301E-2</v>
      </c>
    </row>
    <row r="191" spans="1:13" x14ac:dyDescent="0.25">
      <c r="A191" s="7" t="str">
        <f t="shared" si="2"/>
        <v>3:3</v>
      </c>
      <c r="B191" s="7">
        <v>188</v>
      </c>
      <c r="C191" s="7">
        <v>3</v>
      </c>
      <c r="D191" s="7">
        <v>3</v>
      </c>
      <c r="E191" s="7">
        <v>0</v>
      </c>
      <c r="F191" s="7">
        <v>0.108807885650436</v>
      </c>
      <c r="G191" s="7">
        <v>-1.0807552955997899</v>
      </c>
      <c r="H191" s="7">
        <v>-1.1569598253072999</v>
      </c>
      <c r="I191" s="7">
        <v>-0.86681993999004603</v>
      </c>
      <c r="J191" s="7">
        <v>-1.6159918137948299</v>
      </c>
      <c r="K191" s="7">
        <v>-0.25308828515244902</v>
      </c>
      <c r="L191" s="7">
        <v>0.12556558484300201</v>
      </c>
      <c r="M191" s="7">
        <v>1.0500792644573299E-2</v>
      </c>
    </row>
    <row r="192" spans="1:13" x14ac:dyDescent="0.25">
      <c r="A192" s="7" t="str">
        <f t="shared" si="2"/>
        <v>3:14</v>
      </c>
      <c r="B192" s="7">
        <v>189</v>
      </c>
      <c r="C192" s="7">
        <v>14</v>
      </c>
      <c r="D192" s="7">
        <v>3</v>
      </c>
      <c r="E192" s="7">
        <v>0</v>
      </c>
      <c r="F192" s="7">
        <v>0.136174807988027</v>
      </c>
      <c r="G192" s="7">
        <v>-0.98930716393699802</v>
      </c>
      <c r="H192" s="7">
        <v>-0.47271203496467401</v>
      </c>
      <c r="I192" s="7">
        <v>0.69985804768558002</v>
      </c>
      <c r="J192" s="7">
        <v>1.0173350512719701</v>
      </c>
      <c r="K192" s="7">
        <v>-0.790980405070702</v>
      </c>
      <c r="L192" s="7">
        <v>0.16622000452463201</v>
      </c>
      <c r="M192" s="7">
        <v>1.03481064498014E-2</v>
      </c>
    </row>
    <row r="193" spans="1:13" x14ac:dyDescent="0.25">
      <c r="A193" s="7" t="str">
        <f t="shared" si="2"/>
        <v>3:12</v>
      </c>
      <c r="B193" s="7">
        <v>190</v>
      </c>
      <c r="C193" s="7">
        <v>12</v>
      </c>
      <c r="D193" s="7">
        <v>3</v>
      </c>
      <c r="E193" s="7">
        <v>0</v>
      </c>
      <c r="F193" s="7">
        <v>9.7280064409802899E-2</v>
      </c>
      <c r="G193" s="7">
        <v>-1.8733371687617799</v>
      </c>
      <c r="H193" s="7">
        <v>-1.1735010208382799</v>
      </c>
      <c r="I193" s="7">
        <v>1.13735289660134</v>
      </c>
      <c r="J193" s="7">
        <v>1.98023043192996</v>
      </c>
      <c r="K193" s="7">
        <v>-0.55668235525885601</v>
      </c>
      <c r="L193" s="7">
        <v>0.120186650031257</v>
      </c>
      <c r="M193" s="7">
        <v>1.1064447900717801E-2</v>
      </c>
    </row>
    <row r="194" spans="1:13" x14ac:dyDescent="0.25">
      <c r="A194" s="7" t="str">
        <f t="shared" si="2"/>
        <v>3:30</v>
      </c>
      <c r="B194" s="7">
        <v>191</v>
      </c>
      <c r="C194" s="7">
        <v>30</v>
      </c>
      <c r="D194" s="7">
        <v>3</v>
      </c>
      <c r="E194" s="7">
        <v>0</v>
      </c>
      <c r="F194" s="7">
        <v>0.161174830426737</v>
      </c>
      <c r="G194" s="7">
        <v>-0.32596734886922701</v>
      </c>
      <c r="H194" s="7">
        <v>0.49526439757413598</v>
      </c>
      <c r="I194" s="7">
        <v>1.0564041133236599</v>
      </c>
      <c r="J194" s="7">
        <v>-0.59225451913816796</v>
      </c>
      <c r="K194" s="7">
        <v>0.107103397450606</v>
      </c>
      <c r="L194" s="7">
        <v>0.18642479776599399</v>
      </c>
      <c r="M194" s="7">
        <v>1.02634851746802E-2</v>
      </c>
    </row>
    <row r="195" spans="1:13" x14ac:dyDescent="0.25">
      <c r="A195" s="7" t="str">
        <f t="shared" si="2"/>
        <v>3:6</v>
      </c>
      <c r="B195" s="7">
        <v>192</v>
      </c>
      <c r="C195" s="7">
        <v>6</v>
      </c>
      <c r="D195" s="7">
        <v>3</v>
      </c>
      <c r="E195" s="7">
        <v>0</v>
      </c>
      <c r="F195" s="7">
        <v>0.16364821852647199</v>
      </c>
      <c r="G195" s="7">
        <v>-0.24643097131601499</v>
      </c>
      <c r="H195" s="7">
        <v>-2.0381030414285899E-2</v>
      </c>
      <c r="I195" s="7">
        <v>-2.7614706817136299E-2</v>
      </c>
      <c r="J195" s="7">
        <v>-0.40188829337879201</v>
      </c>
      <c r="K195" s="7">
        <v>0.70331011909297703</v>
      </c>
      <c r="L195" s="7">
        <v>0.18759403736487401</v>
      </c>
      <c r="M195" s="7">
        <v>1.02190392199941E-2</v>
      </c>
    </row>
    <row r="196" spans="1:13" x14ac:dyDescent="0.25">
      <c r="A196" s="7" t="str">
        <f t="shared" ref="A196:A259" si="3">D196 &amp; ":" &amp;C196</f>
        <v>3:41</v>
      </c>
      <c r="B196" s="7">
        <v>193</v>
      </c>
      <c r="C196" s="7">
        <v>41</v>
      </c>
      <c r="D196" s="7">
        <v>3</v>
      </c>
      <c r="E196" s="7">
        <v>0</v>
      </c>
      <c r="F196" s="7">
        <v>2.2212514243374799</v>
      </c>
      <c r="G196" s="7">
        <v>-0.46826806390730802</v>
      </c>
      <c r="H196" s="7">
        <v>0.67527041502031404</v>
      </c>
      <c r="I196" s="7">
        <v>1.21115600380374E-2</v>
      </c>
      <c r="J196" s="7">
        <v>-3.42012694241677E-2</v>
      </c>
      <c r="K196" s="7">
        <v>0.27348627548640603</v>
      </c>
      <c r="L196" s="7">
        <v>2.3550997179368598</v>
      </c>
      <c r="M196" s="7">
        <v>1.36234330920672E-2</v>
      </c>
    </row>
    <row r="197" spans="1:13" x14ac:dyDescent="0.25">
      <c r="A197" s="7" t="str">
        <f t="shared" si="3"/>
        <v>3:35</v>
      </c>
      <c r="B197" s="7">
        <v>194</v>
      </c>
      <c r="C197" s="7">
        <v>35</v>
      </c>
      <c r="D197" s="7">
        <v>3</v>
      </c>
      <c r="E197" s="7">
        <v>0</v>
      </c>
      <c r="F197" s="7">
        <v>-1.8624345916968801</v>
      </c>
      <c r="G197" s="7">
        <v>0.45494793604271899</v>
      </c>
      <c r="H197" s="7">
        <v>-6.2764865082442903E-2</v>
      </c>
      <c r="I197" s="7">
        <v>0.41500622485092398</v>
      </c>
      <c r="J197" s="7">
        <v>-7.1749078124048293E-2</v>
      </c>
      <c r="K197" s="7">
        <v>-3.3113090529077599E-2</v>
      </c>
      <c r="L197" s="7">
        <v>-1.85369954293838</v>
      </c>
      <c r="M197" s="7">
        <v>1.1442435451914401E-2</v>
      </c>
    </row>
    <row r="198" spans="1:13" x14ac:dyDescent="0.25">
      <c r="A198" s="7" t="str">
        <f t="shared" si="3"/>
        <v>3:47</v>
      </c>
      <c r="B198" s="7">
        <v>195</v>
      </c>
      <c r="C198" s="7">
        <v>47</v>
      </c>
      <c r="D198" s="7">
        <v>3</v>
      </c>
      <c r="E198" s="7">
        <v>0</v>
      </c>
      <c r="F198" s="7">
        <v>0.179408416320297</v>
      </c>
      <c r="G198" s="7">
        <v>-6.6600639322944698E-3</v>
      </c>
      <c r="H198" s="7">
        <v>0.30625277496893599</v>
      </c>
      <c r="I198" s="7">
        <v>0.21355889244448001</v>
      </c>
      <c r="J198" s="7">
        <v>-5.2975173774108E-2</v>
      </c>
      <c r="K198" s="7">
        <v>0.39828142015999102</v>
      </c>
      <c r="L198" s="7">
        <v>0.20003775329161</v>
      </c>
      <c r="M198" s="7">
        <v>1.0196607021842601E-2</v>
      </c>
    </row>
    <row r="199" spans="1:13" x14ac:dyDescent="0.25">
      <c r="A199" s="7" t="str">
        <f t="shared" si="3"/>
        <v>3:10</v>
      </c>
      <c r="B199" s="7">
        <v>196</v>
      </c>
      <c r="C199" s="7">
        <v>10</v>
      </c>
      <c r="D199" s="7">
        <v>3</v>
      </c>
      <c r="E199" s="7">
        <v>0</v>
      </c>
      <c r="F199" s="7">
        <v>0.23676866263538701</v>
      </c>
      <c r="G199" s="7">
        <v>0.86600146523397803</v>
      </c>
      <c r="H199" s="7">
        <v>1.4950573684593</v>
      </c>
      <c r="I199" s="7">
        <v>1.0913256082761</v>
      </c>
      <c r="J199" s="7">
        <v>1.21691640657977</v>
      </c>
      <c r="K199" s="7">
        <v>-1.0529295004430499</v>
      </c>
      <c r="L199" s="7">
        <v>0.224532447036835</v>
      </c>
      <c r="M199" s="7">
        <v>1.1077599852485499E-2</v>
      </c>
    </row>
    <row r="200" spans="1:13" x14ac:dyDescent="0.25">
      <c r="A200" s="7" t="str">
        <f t="shared" si="3"/>
        <v>3:13</v>
      </c>
      <c r="B200" s="7">
        <v>197</v>
      </c>
      <c r="C200" s="7">
        <v>13</v>
      </c>
      <c r="D200" s="7">
        <v>3</v>
      </c>
      <c r="E200" s="7">
        <v>0</v>
      </c>
      <c r="F200" s="7">
        <v>0.116771300172423</v>
      </c>
      <c r="G200" s="7">
        <v>-1.4303251918190401</v>
      </c>
      <c r="H200" s="7">
        <v>-0.82231620543928996</v>
      </c>
      <c r="I200" s="7">
        <v>0.918112082530956</v>
      </c>
      <c r="J200" s="7">
        <v>1.4976968257783501</v>
      </c>
      <c r="K200" s="7">
        <v>-0.97397851557852599</v>
      </c>
      <c r="L200" s="7">
        <v>0.14507627396176301</v>
      </c>
      <c r="M200" s="7">
        <v>1.05536932287962E-2</v>
      </c>
    </row>
    <row r="201" spans="1:13" x14ac:dyDescent="0.25">
      <c r="A201" s="7" t="str">
        <f t="shared" si="3"/>
        <v>3:45</v>
      </c>
      <c r="B201" s="7">
        <v>198</v>
      </c>
      <c r="C201" s="7">
        <v>45</v>
      </c>
      <c r="D201" s="7">
        <v>3</v>
      </c>
      <c r="E201" s="7">
        <v>0</v>
      </c>
      <c r="F201" s="7">
        <v>0.62950914594143703</v>
      </c>
      <c r="G201" s="7">
        <v>0.93858894354441402</v>
      </c>
      <c r="H201" s="7">
        <v>-0.704988910875047</v>
      </c>
      <c r="I201" s="7">
        <v>0.74862261071880498</v>
      </c>
      <c r="J201" s="7">
        <v>-0.14604823319410701</v>
      </c>
      <c r="K201" s="7">
        <v>-0.22538846638857299</v>
      </c>
      <c r="L201" s="7">
        <v>0.597620665167369</v>
      </c>
      <c r="M201" s="7">
        <v>1.0599173085678801E-2</v>
      </c>
    </row>
    <row r="202" spans="1:13" x14ac:dyDescent="0.25">
      <c r="A202" s="7" t="str">
        <f t="shared" si="3"/>
        <v>3:36</v>
      </c>
      <c r="B202" s="7">
        <v>199</v>
      </c>
      <c r="C202" s="7">
        <v>36</v>
      </c>
      <c r="D202" s="7">
        <v>3</v>
      </c>
      <c r="E202" s="7">
        <v>0</v>
      </c>
      <c r="F202" s="7">
        <v>-1.1818202556911499</v>
      </c>
      <c r="G202" s="7">
        <v>0.30107860271771397</v>
      </c>
      <c r="H202" s="7">
        <v>6.0241014934683403E-2</v>
      </c>
      <c r="I202" s="7">
        <v>0.34785711404877601</v>
      </c>
      <c r="J202" s="7">
        <v>-6.5491110007401696E-2</v>
      </c>
      <c r="K202" s="7">
        <v>3.6797028625885999E-3</v>
      </c>
      <c r="L202" s="7">
        <v>-1.1740583056290399</v>
      </c>
      <c r="M202" s="7">
        <v>1.11565039211142E-2</v>
      </c>
    </row>
    <row r="203" spans="1:13" x14ac:dyDescent="0.25">
      <c r="A203" s="7" t="str">
        <f t="shared" si="3"/>
        <v>3:29</v>
      </c>
      <c r="B203" s="7">
        <v>200</v>
      </c>
      <c r="C203" s="7">
        <v>29</v>
      </c>
      <c r="D203" s="7">
        <v>3</v>
      </c>
      <c r="E203" s="7">
        <v>0</v>
      </c>
      <c r="F203" s="7">
        <v>0.17269320440418301</v>
      </c>
      <c r="G203" s="7">
        <v>-0.12425712340417799</v>
      </c>
      <c r="H203" s="7">
        <v>0.375863498159204</v>
      </c>
      <c r="I203" s="7">
        <v>0.52396872097344505</v>
      </c>
      <c r="J203" s="7">
        <v>-0.25158531591747202</v>
      </c>
      <c r="K203" s="7">
        <v>0.37121833682125099</v>
      </c>
      <c r="L203" s="7">
        <v>0.19529767559936301</v>
      </c>
      <c r="M203" s="7">
        <v>1.02087589121557E-2</v>
      </c>
    </row>
    <row r="204" spans="1:13" x14ac:dyDescent="0.25">
      <c r="A204" s="7" t="str">
        <f t="shared" si="3"/>
        <v>3:18</v>
      </c>
      <c r="B204" s="7">
        <v>201</v>
      </c>
      <c r="C204" s="7">
        <v>18</v>
      </c>
      <c r="D204" s="7">
        <v>3</v>
      </c>
      <c r="E204" s="7">
        <v>0</v>
      </c>
      <c r="F204" s="7">
        <v>0.212922406144646</v>
      </c>
      <c r="G204" s="7">
        <v>0.75507198159539202</v>
      </c>
      <c r="H204" s="7">
        <v>0.910093622880637</v>
      </c>
      <c r="I204" s="7">
        <v>-0.163412301240837</v>
      </c>
      <c r="J204" s="7">
        <v>-0.88266224766833501</v>
      </c>
      <c r="K204" s="7">
        <v>6.3298967902468306E-2</v>
      </c>
      <c r="L204" s="7">
        <v>0.21341686240657501</v>
      </c>
      <c r="M204" s="7">
        <v>1.0358657567262401E-2</v>
      </c>
    </row>
    <row r="205" spans="1:13" x14ac:dyDescent="0.25">
      <c r="A205" s="7" t="str">
        <f t="shared" si="3"/>
        <v>3:31</v>
      </c>
      <c r="B205" s="7">
        <v>202</v>
      </c>
      <c r="C205" s="7">
        <v>31</v>
      </c>
      <c r="D205" s="7">
        <v>3</v>
      </c>
      <c r="E205" s="7">
        <v>0</v>
      </c>
      <c r="F205" s="7">
        <v>0.14965645670845501</v>
      </c>
      <c r="G205" s="7">
        <v>-0.52767756979579405</v>
      </c>
      <c r="H205" s="7">
        <v>0.61466529430254702</v>
      </c>
      <c r="I205" s="7">
        <v>1.5888394936940899</v>
      </c>
      <c r="J205" s="7">
        <v>-0.93292371469380497</v>
      </c>
      <c r="K205" s="7">
        <v>-0.341590811694723</v>
      </c>
      <c r="L205" s="7">
        <v>0.176612110460553</v>
      </c>
      <c r="M205" s="7">
        <v>1.0404292700762799E-2</v>
      </c>
    </row>
    <row r="206" spans="1:13" x14ac:dyDescent="0.25">
      <c r="A206" s="7" t="str">
        <f t="shared" si="3"/>
        <v>3:5</v>
      </c>
      <c r="B206" s="7">
        <v>203</v>
      </c>
      <c r="C206" s="7">
        <v>5</v>
      </c>
      <c r="D206" s="7">
        <v>3</v>
      </c>
      <c r="E206" s="7">
        <v>0</v>
      </c>
      <c r="F206" s="7">
        <v>0.145368107704894</v>
      </c>
      <c r="G206" s="7">
        <v>-0.52453907732479699</v>
      </c>
      <c r="H206" s="7">
        <v>-0.39924062587051201</v>
      </c>
      <c r="I206" s="7">
        <v>-0.30734978244342598</v>
      </c>
      <c r="J206" s="7">
        <v>-0.80658946381554697</v>
      </c>
      <c r="K206" s="7">
        <v>0.38283881596542402</v>
      </c>
      <c r="L206" s="7">
        <v>0.17012400863114799</v>
      </c>
      <c r="M206" s="7">
        <v>1.0247742370687001E-2</v>
      </c>
    </row>
    <row r="207" spans="1:13" x14ac:dyDescent="0.25">
      <c r="A207" s="7" t="str">
        <f t="shared" si="3"/>
        <v>3:33</v>
      </c>
      <c r="B207" s="7">
        <v>204</v>
      </c>
      <c r="C207" s="7">
        <v>33</v>
      </c>
      <c r="D207" s="7">
        <v>3</v>
      </c>
      <c r="E207" s="7">
        <v>0</v>
      </c>
      <c r="F207" s="7">
        <v>-3.2236632637083402</v>
      </c>
      <c r="G207" s="7">
        <v>0.76268660269272803</v>
      </c>
      <c r="H207" s="7">
        <v>-0.30877662511669501</v>
      </c>
      <c r="I207" s="7">
        <v>0.54930444645521903</v>
      </c>
      <c r="J207" s="7">
        <v>-8.42650143573421E-2</v>
      </c>
      <c r="K207" s="7">
        <v>-7.28456875161759E-2</v>
      </c>
      <c r="L207" s="7">
        <v>-3.20172434681086</v>
      </c>
      <c r="M207" s="7">
        <v>1.1773289801631901E-2</v>
      </c>
    </row>
    <row r="208" spans="1:13" x14ac:dyDescent="0.25">
      <c r="A208" s="7" t="str">
        <f t="shared" si="3"/>
        <v>3:28</v>
      </c>
      <c r="B208" s="7">
        <v>205</v>
      </c>
      <c r="C208" s="7">
        <v>28</v>
      </c>
      <c r="D208" s="7">
        <v>3</v>
      </c>
      <c r="E208" s="7">
        <v>0</v>
      </c>
      <c r="F208" s="7">
        <v>0.179408375631642</v>
      </c>
      <c r="G208" s="7">
        <v>-6.6607764736567703E-3</v>
      </c>
      <c r="H208" s="7">
        <v>0.30625319675260698</v>
      </c>
      <c r="I208" s="7">
        <v>0.21356077327247999</v>
      </c>
      <c r="J208" s="7">
        <v>-5.2976377188052898E-2</v>
      </c>
      <c r="K208" s="7">
        <v>0.397275751256364</v>
      </c>
      <c r="L208" s="7">
        <v>0.200037725536276</v>
      </c>
      <c r="M208" s="7">
        <v>1.01966070702731E-2</v>
      </c>
    </row>
    <row r="209" spans="1:13" x14ac:dyDescent="0.25">
      <c r="A209" s="7" t="str">
        <f t="shared" si="3"/>
        <v>3:15</v>
      </c>
      <c r="B209" s="7">
        <v>206</v>
      </c>
      <c r="C209" s="7">
        <v>15</v>
      </c>
      <c r="D209" s="7">
        <v>3</v>
      </c>
      <c r="E209" s="7">
        <v>0</v>
      </c>
      <c r="F209" s="7">
        <v>0.155490906867332</v>
      </c>
      <c r="G209" s="7">
        <v>-0.55027583439178995</v>
      </c>
      <c r="H209" s="7">
        <v>-0.12468276161471301</v>
      </c>
      <c r="I209" s="7">
        <v>0.48258720377713099</v>
      </c>
      <c r="J209" s="7">
        <v>0.53913721084119903</v>
      </c>
      <c r="K209" s="7">
        <v>-7.8294554068221705E-3</v>
      </c>
      <c r="L209" s="7">
        <v>0.183614908020899</v>
      </c>
      <c r="M209" s="7">
        <v>1.0259851772283401E-2</v>
      </c>
    </row>
    <row r="210" spans="1:13" x14ac:dyDescent="0.25">
      <c r="A210" s="7" t="str">
        <f t="shared" si="3"/>
        <v>3:21</v>
      </c>
      <c r="B210" s="7">
        <v>207</v>
      </c>
      <c r="C210" s="7">
        <v>21</v>
      </c>
      <c r="D210" s="7">
        <v>3</v>
      </c>
      <c r="E210" s="7">
        <v>0</v>
      </c>
      <c r="F210" s="7">
        <v>0.25332182120964902</v>
      </c>
      <c r="G210" s="7">
        <v>1.28771443669724</v>
      </c>
      <c r="H210" s="7">
        <v>-0.45994278699923702</v>
      </c>
      <c r="I210" s="7">
        <v>-3.2030789775589001</v>
      </c>
      <c r="J210" s="7">
        <v>2.1330990759671602</v>
      </c>
      <c r="K210" s="7">
        <v>-0.24423653902933201</v>
      </c>
      <c r="L210" s="7">
        <v>0.23132110232432901</v>
      </c>
      <c r="M210" s="7">
        <v>1.15361717326379E-2</v>
      </c>
    </row>
    <row r="211" spans="1:13" x14ac:dyDescent="0.25">
      <c r="A211" s="7" t="str">
        <f t="shared" si="3"/>
        <v>4:32</v>
      </c>
      <c r="B211" s="7">
        <v>208</v>
      </c>
      <c r="C211" s="7">
        <v>32</v>
      </c>
      <c r="D211" s="7">
        <v>4</v>
      </c>
      <c r="E211" s="7">
        <v>0</v>
      </c>
      <c r="F211" s="7">
        <v>2.3466906009374</v>
      </c>
      <c r="G211" s="7">
        <v>1.0215249546707901</v>
      </c>
      <c r="H211" s="7">
        <v>-2.8186445452758599</v>
      </c>
      <c r="I211" s="7">
        <v>0.29869926200754199</v>
      </c>
      <c r="J211" s="7">
        <v>-1.44001929103361</v>
      </c>
      <c r="K211" s="7">
        <v>1.3710578521118399E-2</v>
      </c>
      <c r="L211" s="7">
        <v>0.96592381274571404</v>
      </c>
      <c r="M211" s="7">
        <v>1.41027133073711E-2</v>
      </c>
    </row>
    <row r="212" spans="1:13" x14ac:dyDescent="0.25">
      <c r="A212" s="7" t="str">
        <f t="shared" si="3"/>
        <v>4:23</v>
      </c>
      <c r="B212" s="7">
        <v>209</v>
      </c>
      <c r="C212" s="7">
        <v>23</v>
      </c>
      <c r="D212" s="7">
        <v>4</v>
      </c>
      <c r="E212" s="7">
        <v>0</v>
      </c>
      <c r="F212" s="7">
        <v>0.96572466542855695</v>
      </c>
      <c r="G212" s="7">
        <v>-0.64908247538158004</v>
      </c>
      <c r="H212" s="7">
        <v>0.20022172948233899</v>
      </c>
      <c r="I212" s="7">
        <v>1.44205953253622</v>
      </c>
      <c r="J212" s="7">
        <v>2.02234942076928</v>
      </c>
      <c r="K212" s="7">
        <v>-0.22929783714861901</v>
      </c>
      <c r="L212" s="7">
        <v>0.64507970647629498</v>
      </c>
      <c r="M212" s="7">
        <v>1.1544183378319001E-2</v>
      </c>
    </row>
    <row r="213" spans="1:13" x14ac:dyDescent="0.25">
      <c r="A213" s="7" t="str">
        <f t="shared" si="3"/>
        <v>4:44</v>
      </c>
      <c r="B213" s="7">
        <v>210</v>
      </c>
      <c r="C213" s="7">
        <v>44</v>
      </c>
      <c r="D213" s="7">
        <v>4</v>
      </c>
      <c r="E213" s="7">
        <v>0</v>
      </c>
      <c r="F213" s="7">
        <v>-0.225930058288451</v>
      </c>
      <c r="G213" s="7">
        <v>-1.9305102704449999</v>
      </c>
      <c r="H213" s="7">
        <v>5.3046669846339899E-2</v>
      </c>
      <c r="I213" s="7">
        <v>0.38027261292504799</v>
      </c>
      <c r="J213" s="7">
        <v>-1.1539907364678199</v>
      </c>
      <c r="K213" s="7">
        <v>-5.1992045969416499E-2</v>
      </c>
      <c r="L213" s="7">
        <v>-0.124341873072779</v>
      </c>
      <c r="M213" s="7">
        <v>1.1873048601875E-2</v>
      </c>
    </row>
    <row r="214" spans="1:13" x14ac:dyDescent="0.25">
      <c r="A214" s="7" t="str">
        <f t="shared" si="3"/>
        <v>4:26</v>
      </c>
      <c r="B214" s="7">
        <v>211</v>
      </c>
      <c r="C214" s="7">
        <v>26</v>
      </c>
      <c r="D214" s="7">
        <v>4</v>
      </c>
      <c r="E214" s="7">
        <v>0</v>
      </c>
      <c r="F214" s="7">
        <v>0.300122818442285</v>
      </c>
      <c r="G214" s="7">
        <v>-0.22861118222270699</v>
      </c>
      <c r="H214" s="7">
        <v>0.211195658895414</v>
      </c>
      <c r="I214" s="7">
        <v>0.22376641119958399</v>
      </c>
      <c r="J214" s="7">
        <v>0.61260038778678005</v>
      </c>
      <c r="K214" s="7">
        <v>0.41131512503884599</v>
      </c>
      <c r="L214" s="7">
        <v>0.54905105347563599</v>
      </c>
      <c r="M214" s="7">
        <v>1.0624033338113299E-2</v>
      </c>
    </row>
    <row r="215" spans="1:13" x14ac:dyDescent="0.25">
      <c r="A215" s="7" t="str">
        <f t="shared" si="3"/>
        <v>4:9</v>
      </c>
      <c r="B215" s="7">
        <v>212</v>
      </c>
      <c r="C215" s="7">
        <v>9</v>
      </c>
      <c r="D215" s="7">
        <v>4</v>
      </c>
      <c r="E215" s="7">
        <v>0</v>
      </c>
      <c r="F215" s="7">
        <v>0.66722117750208099</v>
      </c>
      <c r="G215" s="7">
        <v>-0.70499162748232902</v>
      </c>
      <c r="H215" s="7">
        <v>0.12592337013383401</v>
      </c>
      <c r="I215" s="7">
        <v>-1.37941366779106</v>
      </c>
      <c r="J215" s="7">
        <v>0.3111109826081</v>
      </c>
      <c r="K215" s="7">
        <v>-8.3269365671997206E-2</v>
      </c>
      <c r="L215" s="7">
        <v>0.57649050975034999</v>
      </c>
      <c r="M215" s="7">
        <v>1.14286750585725E-2</v>
      </c>
    </row>
    <row r="216" spans="1:13" x14ac:dyDescent="0.25">
      <c r="A216" s="7" t="str">
        <f t="shared" si="3"/>
        <v>4:0</v>
      </c>
      <c r="B216" s="7">
        <v>213</v>
      </c>
      <c r="C216" s="7">
        <v>0</v>
      </c>
      <c r="D216" s="7">
        <v>4</v>
      </c>
      <c r="E216" s="7">
        <v>0</v>
      </c>
      <c r="F216" s="7">
        <v>-1.88294575723737</v>
      </c>
      <c r="G216" s="7">
        <v>1.8208471417935399</v>
      </c>
      <c r="H216" s="7">
        <v>0.46441537337905597</v>
      </c>
      <c r="I216" s="7">
        <v>2.46646745958784</v>
      </c>
      <c r="J216" s="7">
        <v>-1.0524348508178001</v>
      </c>
      <c r="K216" s="7">
        <v>-0.15195240122666201</v>
      </c>
      <c r="L216" s="7">
        <v>-2.6684213523541298</v>
      </c>
      <c r="M216" s="7">
        <v>1.40263929307647E-2</v>
      </c>
    </row>
    <row r="217" spans="1:13" x14ac:dyDescent="0.25">
      <c r="A217" s="7" t="str">
        <f t="shared" si="3"/>
        <v>4:7</v>
      </c>
      <c r="B217" s="7">
        <v>214</v>
      </c>
      <c r="C217" s="7">
        <v>7</v>
      </c>
      <c r="D217" s="7">
        <v>4</v>
      </c>
      <c r="E217" s="7">
        <v>0</v>
      </c>
      <c r="F217" s="7">
        <v>2.96794438172172E-2</v>
      </c>
      <c r="G217" s="7">
        <v>-7.35319351633619E-2</v>
      </c>
      <c r="H217" s="7">
        <v>0.21054637094513901</v>
      </c>
      <c r="I217" s="7">
        <v>-0.41794338594633601</v>
      </c>
      <c r="J217" s="7">
        <v>-2.9775475748374799E-2</v>
      </c>
      <c r="K217" s="7">
        <v>-0.57414020132931498</v>
      </c>
      <c r="L217" s="7">
        <v>0.46996758768440799</v>
      </c>
      <c r="M217" s="7">
        <v>1.04434911129329E-2</v>
      </c>
    </row>
    <row r="218" spans="1:13" x14ac:dyDescent="0.25">
      <c r="A218" s="7" t="str">
        <f t="shared" si="3"/>
        <v>4:11</v>
      </c>
      <c r="B218" s="7">
        <v>215</v>
      </c>
      <c r="C218" s="7">
        <v>11</v>
      </c>
      <c r="D218" s="7">
        <v>4</v>
      </c>
      <c r="E218" s="7">
        <v>0</v>
      </c>
      <c r="F218" s="7">
        <v>-2.4360511035383801</v>
      </c>
      <c r="G218" s="7">
        <v>-0.53979063033853503</v>
      </c>
      <c r="H218" s="7">
        <v>-2.6037757097325702</v>
      </c>
      <c r="I218" s="7">
        <v>-0.87152868756263402</v>
      </c>
      <c r="J218" s="7">
        <v>1.36541050771838</v>
      </c>
      <c r="K218" s="7">
        <v>-3.6772350028700301E-2</v>
      </c>
      <c r="L218" s="7">
        <v>-3.4101557536592599</v>
      </c>
      <c r="M218" s="7">
        <v>1.41211884876187E-2</v>
      </c>
    </row>
    <row r="219" spans="1:13" x14ac:dyDescent="0.25">
      <c r="A219" s="7" t="str">
        <f t="shared" si="3"/>
        <v>4:17</v>
      </c>
      <c r="B219" s="7">
        <v>216</v>
      </c>
      <c r="C219" s="7">
        <v>17</v>
      </c>
      <c r="D219" s="7">
        <v>4</v>
      </c>
      <c r="E219" s="7">
        <v>0</v>
      </c>
      <c r="F219" s="7">
        <v>0.32994430536912001</v>
      </c>
      <c r="G219" s="7">
        <v>4.2446476976228401E-2</v>
      </c>
      <c r="H219" s="7">
        <v>0.61720609077710797</v>
      </c>
      <c r="I219" s="7">
        <v>-0.27778738124647201</v>
      </c>
      <c r="J219" s="7">
        <v>-0.25490752936717598</v>
      </c>
      <c r="K219" s="7">
        <v>0.304482793851654</v>
      </c>
      <c r="L219" s="7">
        <v>0.59063298701253997</v>
      </c>
      <c r="M219" s="7">
        <v>1.13251287143094E-2</v>
      </c>
    </row>
    <row r="220" spans="1:13" x14ac:dyDescent="0.25">
      <c r="A220" s="7" t="str">
        <f t="shared" si="3"/>
        <v>4:37</v>
      </c>
      <c r="B220" s="7">
        <v>217</v>
      </c>
      <c r="C220" s="7">
        <v>37</v>
      </c>
      <c r="D220" s="7">
        <v>4</v>
      </c>
      <c r="E220" s="7">
        <v>0</v>
      </c>
      <c r="F220" s="7">
        <v>0.37922916472884599</v>
      </c>
      <c r="G220" s="7">
        <v>0.145247014481209</v>
      </c>
      <c r="H220" s="7">
        <v>-0.28945824789088997</v>
      </c>
      <c r="I220" s="7">
        <v>-0.24327849237166899</v>
      </c>
      <c r="J220" s="7">
        <v>-0.28439577862189303</v>
      </c>
      <c r="K220" s="7">
        <v>-0.64727903131655995</v>
      </c>
      <c r="L220" s="7">
        <v>0.58997338983969805</v>
      </c>
      <c r="M220" s="7">
        <v>1.15056758919734E-2</v>
      </c>
    </row>
    <row r="221" spans="1:13" x14ac:dyDescent="0.25">
      <c r="A221" s="7" t="str">
        <f t="shared" si="3"/>
        <v>4:2</v>
      </c>
      <c r="B221" s="7">
        <v>218</v>
      </c>
      <c r="C221" s="7">
        <v>2</v>
      </c>
      <c r="D221" s="7">
        <v>4</v>
      </c>
      <c r="E221" s="7">
        <v>0</v>
      </c>
      <c r="F221" s="7">
        <v>-1.2454040235525099</v>
      </c>
      <c r="G221" s="7">
        <v>1.18938744947457</v>
      </c>
      <c r="H221" s="7">
        <v>0.37979237256775</v>
      </c>
      <c r="I221" s="7">
        <v>1.5049971777431099</v>
      </c>
      <c r="J221" s="7">
        <v>-0.71154839246132495</v>
      </c>
      <c r="K221" s="7">
        <v>4.2439129276588702E-2</v>
      </c>
      <c r="L221" s="7">
        <v>-1.3326131388876301</v>
      </c>
      <c r="M221" s="7">
        <v>1.15712924486425E-2</v>
      </c>
    </row>
    <row r="222" spans="1:13" x14ac:dyDescent="0.25">
      <c r="A222" s="7" t="str">
        <f t="shared" si="3"/>
        <v>4:51</v>
      </c>
      <c r="B222" s="7">
        <v>219</v>
      </c>
      <c r="C222" s="7">
        <v>51</v>
      </c>
      <c r="D222" s="7">
        <v>4</v>
      </c>
      <c r="E222" s="7">
        <v>0</v>
      </c>
      <c r="F222" s="7">
        <v>0.26795945852124797</v>
      </c>
      <c r="G222" s="7">
        <v>2.5039936889610099</v>
      </c>
      <c r="H222" s="7">
        <v>0.43415546723912302</v>
      </c>
      <c r="I222" s="7">
        <v>-1.3276029181442499</v>
      </c>
      <c r="J222" s="7">
        <v>1.41435513763147</v>
      </c>
      <c r="K222" s="7">
        <v>-0.23672471955998201</v>
      </c>
      <c r="L222" s="7">
        <v>0.61464704403765302</v>
      </c>
      <c r="M222" s="7">
        <v>1.3759513718465399E-2</v>
      </c>
    </row>
    <row r="223" spans="1:13" x14ac:dyDescent="0.25">
      <c r="A223" s="7" t="str">
        <f t="shared" si="3"/>
        <v>4:27</v>
      </c>
      <c r="B223" s="7">
        <v>220</v>
      </c>
      <c r="C223" s="7">
        <v>27</v>
      </c>
      <c r="D223" s="7">
        <v>4</v>
      </c>
      <c r="E223" s="7">
        <v>0</v>
      </c>
      <c r="F223" s="7">
        <v>7.8255532785518903E-2</v>
      </c>
      <c r="G223" s="7">
        <v>-8.8454082400726705E-2</v>
      </c>
      <c r="H223" s="7">
        <v>0.214853635421308</v>
      </c>
      <c r="I223" s="7">
        <v>-0.182331302004094</v>
      </c>
      <c r="J223" s="7">
        <v>0.14268403641053401</v>
      </c>
      <c r="K223" s="7">
        <v>-0.16097937135371701</v>
      </c>
      <c r="L223" s="7">
        <v>0.489734334125557</v>
      </c>
      <c r="M223" s="7">
        <v>1.0458466833384E-2</v>
      </c>
    </row>
    <row r="224" spans="1:13" x14ac:dyDescent="0.25">
      <c r="A224" s="7" t="str">
        <f t="shared" si="3"/>
        <v>4:34</v>
      </c>
      <c r="B224" s="7">
        <v>221</v>
      </c>
      <c r="C224" s="7">
        <v>34</v>
      </c>
      <c r="D224" s="7">
        <v>4</v>
      </c>
      <c r="E224" s="7">
        <v>0</v>
      </c>
      <c r="F224" s="7">
        <v>1.5597060264539799</v>
      </c>
      <c r="G224" s="7">
        <v>0.67101377859495903</v>
      </c>
      <c r="H224" s="7">
        <v>-1.80697002632187</v>
      </c>
      <c r="I224" s="7">
        <v>8.1908160255857398E-2</v>
      </c>
      <c r="J224" s="7">
        <v>-0.97776988606892601</v>
      </c>
      <c r="K224" s="7">
        <v>7.0249252694936495E-2</v>
      </c>
      <c r="L224" s="7">
        <v>0.79105164838799802</v>
      </c>
      <c r="M224" s="7">
        <v>1.2844080484741199E-2</v>
      </c>
    </row>
    <row r="225" spans="1:13" x14ac:dyDescent="0.25">
      <c r="A225" s="7" t="str">
        <f t="shared" si="3"/>
        <v>4:8</v>
      </c>
      <c r="B225" s="7">
        <v>222</v>
      </c>
      <c r="C225" s="7">
        <v>8</v>
      </c>
      <c r="D225" s="7">
        <v>4</v>
      </c>
      <c r="E225" s="7">
        <v>0</v>
      </c>
      <c r="F225" s="7">
        <v>0.34845030707347702</v>
      </c>
      <c r="G225" s="7">
        <v>-0.389261777770885</v>
      </c>
      <c r="H225" s="7">
        <v>0.16823487101549101</v>
      </c>
      <c r="I225" s="7">
        <v>-0.89867852146043103</v>
      </c>
      <c r="J225" s="7">
        <v>0.14066775151237601</v>
      </c>
      <c r="K225" s="7">
        <v>-0.60333383336477497</v>
      </c>
      <c r="L225" s="7">
        <v>0.54285394462233605</v>
      </c>
      <c r="M225" s="7">
        <v>1.0824683360706E-2</v>
      </c>
    </row>
    <row r="226" spans="1:13" x14ac:dyDescent="0.25">
      <c r="A226" s="7" t="str">
        <f t="shared" si="3"/>
        <v>4:50</v>
      </c>
      <c r="B226" s="7">
        <v>223</v>
      </c>
      <c r="C226" s="7">
        <v>50</v>
      </c>
      <c r="D226" s="7">
        <v>4</v>
      </c>
      <c r="E226" s="7">
        <v>0</v>
      </c>
      <c r="F226" s="7">
        <v>0.19740381326272</v>
      </c>
      <c r="G226" s="7">
        <v>1.87049312333158</v>
      </c>
      <c r="H226" s="7">
        <v>0.37971135332586797</v>
      </c>
      <c r="I226" s="7">
        <v>-1.0836206994200701</v>
      </c>
      <c r="J226" s="7">
        <v>1.04744858418872</v>
      </c>
      <c r="K226" s="7">
        <v>0.47740957977268</v>
      </c>
      <c r="L226" s="7">
        <v>0.58328711851029802</v>
      </c>
      <c r="M226" s="7">
        <v>1.1952630941919E-2</v>
      </c>
    </row>
    <row r="227" spans="1:13" x14ac:dyDescent="0.25">
      <c r="A227" s="7" t="str">
        <f t="shared" si="3"/>
        <v>4:4</v>
      </c>
      <c r="B227" s="7">
        <v>224</v>
      </c>
      <c r="C227" s="7">
        <v>4</v>
      </c>
      <c r="D227" s="7">
        <v>4</v>
      </c>
      <c r="E227" s="7">
        <v>0</v>
      </c>
      <c r="F227" s="7">
        <v>-0.92663316029624998</v>
      </c>
      <c r="G227" s="7">
        <v>0.87365760686704896</v>
      </c>
      <c r="H227" s="7">
        <v>0.337480872638102</v>
      </c>
      <c r="I227" s="7">
        <v>1.0242620422290201</v>
      </c>
      <c r="J227" s="7">
        <v>-0.54110516520057295</v>
      </c>
      <c r="K227" s="7">
        <v>-0.766838760364838</v>
      </c>
      <c r="L227" s="7">
        <v>-0.67836752695367797</v>
      </c>
      <c r="M227" s="7">
        <v>1.1880717211244301E-2</v>
      </c>
    </row>
    <row r="228" spans="1:13" x14ac:dyDescent="0.25">
      <c r="A228" s="7" t="str">
        <f t="shared" si="3"/>
        <v>4:24</v>
      </c>
      <c r="B228" s="7">
        <v>225</v>
      </c>
      <c r="C228" s="7">
        <v>24</v>
      </c>
      <c r="D228" s="7">
        <v>4</v>
      </c>
      <c r="E228" s="7">
        <v>0</v>
      </c>
      <c r="F228" s="7">
        <v>0.74385738476380303</v>
      </c>
      <c r="G228" s="7">
        <v>-0.50892537871313404</v>
      </c>
      <c r="H228" s="7">
        <v>0.20387970592592899</v>
      </c>
      <c r="I228" s="7">
        <v>1.0359618284697401</v>
      </c>
      <c r="J228" s="7">
        <v>1.5524330799661501</v>
      </c>
      <c r="K228" s="7">
        <v>0.28288090263990501</v>
      </c>
      <c r="L228" s="7">
        <v>0.61806087083898797</v>
      </c>
      <c r="M228" s="7">
        <v>1.1097388833565E-2</v>
      </c>
    </row>
    <row r="229" spans="1:13" x14ac:dyDescent="0.25">
      <c r="A229" s="7" t="str">
        <f t="shared" si="3"/>
        <v>4:42</v>
      </c>
      <c r="B229" s="7">
        <v>226</v>
      </c>
      <c r="C229" s="7">
        <v>42</v>
      </c>
      <c r="D229" s="7">
        <v>4</v>
      </c>
      <c r="E229" s="7">
        <v>0</v>
      </c>
      <c r="F229" s="7">
        <v>-0.36704134880550798</v>
      </c>
      <c r="G229" s="7">
        <v>-3.1975114017038599</v>
      </c>
      <c r="H229" s="7">
        <v>-5.5841557980169501E-2</v>
      </c>
      <c r="I229" s="7">
        <v>0.86823705037342103</v>
      </c>
      <c r="J229" s="7">
        <v>-1.88780384335333</v>
      </c>
      <c r="K229" s="7">
        <v>0.21843597630296499</v>
      </c>
      <c r="L229" s="7">
        <v>-0.87617168156166503</v>
      </c>
      <c r="M229" s="7">
        <v>1.37641170805478E-2</v>
      </c>
    </row>
    <row r="230" spans="1:13" x14ac:dyDescent="0.25">
      <c r="A230" s="7" t="str">
        <f t="shared" si="3"/>
        <v>4:40</v>
      </c>
      <c r="B230" s="7">
        <v>227</v>
      </c>
      <c r="C230" s="7">
        <v>40</v>
      </c>
      <c r="D230" s="7">
        <v>4</v>
      </c>
      <c r="E230" s="7">
        <v>0</v>
      </c>
      <c r="F230" s="7">
        <v>-0.80124769699628795</v>
      </c>
      <c r="G230" s="7">
        <v>-0.38051974963254098</v>
      </c>
      <c r="H230" s="7">
        <v>1.2280535305400899</v>
      </c>
      <c r="I230" s="7">
        <v>-0.56846514499919698</v>
      </c>
      <c r="J230" s="7">
        <v>0.40897832882513802</v>
      </c>
      <c r="K230" s="7">
        <v>-0.96873004621782499</v>
      </c>
      <c r="L230" s="7">
        <v>-0.43826109500935201</v>
      </c>
      <c r="M230" s="7">
        <v>1.3113612318994401E-2</v>
      </c>
    </row>
    <row r="231" spans="1:13" x14ac:dyDescent="0.25">
      <c r="A231" s="7" t="str">
        <f t="shared" si="3"/>
        <v>4:16</v>
      </c>
      <c r="B231" s="7">
        <v>228</v>
      </c>
      <c r="C231" s="7">
        <v>16</v>
      </c>
      <c r="D231" s="7">
        <v>4</v>
      </c>
      <c r="E231" s="7">
        <v>0</v>
      </c>
      <c r="F231" s="7">
        <v>-0.12588708315915001</v>
      </c>
      <c r="G231" s="7">
        <v>-5.3505218469570903E-2</v>
      </c>
      <c r="H231" s="7">
        <v>8.6393710603807697E-2</v>
      </c>
      <c r="I231" s="7">
        <v>-0.37563494932742703</v>
      </c>
      <c r="J231" s="7">
        <v>1.21181563312094E-2</v>
      </c>
      <c r="K231" s="7">
        <v>-0.29637830964078898</v>
      </c>
      <c r="L231" s="7">
        <v>0.387562791719886</v>
      </c>
      <c r="M231" s="7">
        <v>1.05499655199696E-2</v>
      </c>
    </row>
    <row r="232" spans="1:13" x14ac:dyDescent="0.25">
      <c r="A232" s="7" t="str">
        <f t="shared" si="3"/>
        <v>4:19</v>
      </c>
      <c r="B232" s="7">
        <v>229</v>
      </c>
      <c r="C232" s="7">
        <v>19</v>
      </c>
      <c r="D232" s="7">
        <v>4</v>
      </c>
      <c r="E232" s="7">
        <v>0</v>
      </c>
      <c r="F232" s="7">
        <v>1.2355302421046599</v>
      </c>
      <c r="G232" s="7">
        <v>0.233070703803159</v>
      </c>
      <c r="H232" s="7">
        <v>1.67175441418694</v>
      </c>
      <c r="I232" s="7">
        <v>-8.3396683659855905E-2</v>
      </c>
      <c r="J232" s="7">
        <v>-0.78539909225924698</v>
      </c>
      <c r="K232" s="7">
        <v>-0.23823161979900101</v>
      </c>
      <c r="L232" s="7">
        <v>0.83333221310771799</v>
      </c>
      <c r="M232" s="7">
        <v>1.3391940822064999E-2</v>
      </c>
    </row>
    <row r="233" spans="1:13" x14ac:dyDescent="0.25">
      <c r="A233" s="7" t="str">
        <f t="shared" si="3"/>
        <v>4:38</v>
      </c>
      <c r="B233" s="7">
        <v>230</v>
      </c>
      <c r="C233" s="7">
        <v>38</v>
      </c>
      <c r="D233" s="7">
        <v>4</v>
      </c>
      <c r="E233" s="7">
        <v>0</v>
      </c>
      <c r="F233" s="7">
        <v>-1.42631225128652E-2</v>
      </c>
      <c r="G233" s="7">
        <v>-3.00085735567075E-2</v>
      </c>
      <c r="H233" s="7">
        <v>0.21637901158610401</v>
      </c>
      <c r="I233" s="7">
        <v>-0.351674043247512</v>
      </c>
      <c r="J233" s="7">
        <v>-5.3271076139549602E-2</v>
      </c>
      <c r="K233" s="7">
        <v>-0.37033582266046999</v>
      </c>
      <c r="L233" s="7">
        <v>0.45248258170725802</v>
      </c>
      <c r="M233" s="7">
        <v>1.0436005277713E-2</v>
      </c>
    </row>
    <row r="234" spans="1:13" x14ac:dyDescent="0.25">
      <c r="A234" s="7" t="str">
        <f t="shared" si="3"/>
        <v>4:22</v>
      </c>
      <c r="B234" s="7">
        <v>231</v>
      </c>
      <c r="C234" s="7">
        <v>22</v>
      </c>
      <c r="D234" s="7">
        <v>4</v>
      </c>
      <c r="E234" s="7">
        <v>0</v>
      </c>
      <c r="F234" s="7">
        <v>1.1875919510853199</v>
      </c>
      <c r="G234" s="7">
        <v>-0.78923957520356103</v>
      </c>
      <c r="H234" s="7">
        <v>0.19656375295644399</v>
      </c>
      <c r="I234" s="7">
        <v>1.8481572457399</v>
      </c>
      <c r="J234" s="7">
        <v>2.4922657721455201</v>
      </c>
      <c r="K234" s="7">
        <v>-0.30702263513983502</v>
      </c>
      <c r="L234" s="7">
        <v>0.66504949033437899</v>
      </c>
      <c r="M234" s="7">
        <v>1.18737140935887E-2</v>
      </c>
    </row>
    <row r="235" spans="1:13" x14ac:dyDescent="0.25">
      <c r="A235" s="7" t="str">
        <f t="shared" si="3"/>
        <v>4:46</v>
      </c>
      <c r="B235" s="7">
        <v>232</v>
      </c>
      <c r="C235" s="7">
        <v>46</v>
      </c>
      <c r="D235" s="7">
        <v>4</v>
      </c>
      <c r="E235" s="7">
        <v>0</v>
      </c>
      <c r="F235" s="7">
        <v>-8.4818767771393896E-2</v>
      </c>
      <c r="G235" s="7">
        <v>-0.66350913918613996</v>
      </c>
      <c r="H235" s="7">
        <v>0.16193489767284899</v>
      </c>
      <c r="I235" s="7">
        <v>-0.107691824523325</v>
      </c>
      <c r="J235" s="7">
        <v>-0.42017762958230698</v>
      </c>
      <c r="K235" s="7">
        <v>0.50414688451562895</v>
      </c>
      <c r="L235" s="7">
        <v>0.33478783490151898</v>
      </c>
      <c r="M235" s="7">
        <v>1.07570706655072E-2</v>
      </c>
    </row>
    <row r="236" spans="1:13" x14ac:dyDescent="0.25">
      <c r="A236" s="7" t="str">
        <f t="shared" si="3"/>
        <v>4:25</v>
      </c>
      <c r="B236" s="7">
        <v>233</v>
      </c>
      <c r="C236" s="7">
        <v>25</v>
      </c>
      <c r="D236" s="7">
        <v>4</v>
      </c>
      <c r="E236" s="7">
        <v>0</v>
      </c>
      <c r="F236" s="7">
        <v>0.52199009910703698</v>
      </c>
      <c r="G236" s="7">
        <v>-0.36876827889115299</v>
      </c>
      <c r="H236" s="7">
        <v>0.207537682451823</v>
      </c>
      <c r="I236" s="7">
        <v>0.62986411526606501</v>
      </c>
      <c r="J236" s="7">
        <v>1.0825167285899</v>
      </c>
      <c r="K236" s="7">
        <v>0.63961904529322</v>
      </c>
      <c r="L236" s="7">
        <v>0.58682645654945198</v>
      </c>
      <c r="M236" s="7">
        <v>1.08293080318996E-2</v>
      </c>
    </row>
    <row r="237" spans="1:13" x14ac:dyDescent="0.25">
      <c r="A237" s="7" t="str">
        <f t="shared" si="3"/>
        <v>4:39</v>
      </c>
      <c r="B237" s="7">
        <v>234</v>
      </c>
      <c r="C237" s="7">
        <v>39</v>
      </c>
      <c r="D237" s="7">
        <v>4</v>
      </c>
      <c r="E237" s="7">
        <v>0</v>
      </c>
      <c r="F237" s="7">
        <v>-0.40775540975457703</v>
      </c>
      <c r="G237" s="7">
        <v>-0.20526416159462399</v>
      </c>
      <c r="H237" s="7">
        <v>0.72221627106309905</v>
      </c>
      <c r="I237" s="7">
        <v>-0.46006959412335402</v>
      </c>
      <c r="J237" s="7">
        <v>0.177853626342794</v>
      </c>
      <c r="K237" s="7">
        <v>0.88748858577280199</v>
      </c>
      <c r="L237" s="7">
        <v>0.11829827978858901</v>
      </c>
      <c r="M237" s="7">
        <v>1.1548454843081399E-2</v>
      </c>
    </row>
    <row r="238" spans="1:13" x14ac:dyDescent="0.25">
      <c r="A238" s="7" t="str">
        <f t="shared" si="3"/>
        <v>4:43</v>
      </c>
      <c r="B238" s="7">
        <v>235</v>
      </c>
      <c r="C238" s="7">
        <v>43</v>
      </c>
      <c r="D238" s="7">
        <v>4</v>
      </c>
      <c r="E238" s="7">
        <v>0</v>
      </c>
      <c r="F238" s="7">
        <v>-0.29648570354697901</v>
      </c>
      <c r="G238" s="7">
        <v>-2.5640108360744298</v>
      </c>
      <c r="H238" s="7">
        <v>-1.3974440669148899E-3</v>
      </c>
      <c r="I238" s="7">
        <v>0.62425483164923501</v>
      </c>
      <c r="J238" s="7">
        <v>-1.5208972899105799</v>
      </c>
      <c r="K238" s="7">
        <v>-0.71881962155239698</v>
      </c>
      <c r="L238" s="7">
        <v>-0.47158693065412599</v>
      </c>
      <c r="M238" s="7">
        <v>1.19220236511539E-2</v>
      </c>
    </row>
    <row r="239" spans="1:13" x14ac:dyDescent="0.25">
      <c r="A239" s="7" t="str">
        <f t="shared" si="3"/>
        <v>4:20</v>
      </c>
      <c r="B239" s="7">
        <v>236</v>
      </c>
      <c r="C239" s="7">
        <v>20</v>
      </c>
      <c r="D239" s="7">
        <v>4</v>
      </c>
      <c r="E239" s="7">
        <v>0</v>
      </c>
      <c r="F239" s="7">
        <v>1.6852999824127399</v>
      </c>
      <c r="G239" s="7">
        <v>0.327746433094453</v>
      </c>
      <c r="H239" s="7">
        <v>2.1955080485158098</v>
      </c>
      <c r="I239" s="7">
        <v>1.3149706942244099E-2</v>
      </c>
      <c r="J239" s="7">
        <v>-1.0488738689741901</v>
      </c>
      <c r="K239" s="7">
        <v>9.6883564470055306E-2</v>
      </c>
      <c r="L239" s="7">
        <v>0.91578565002170298</v>
      </c>
      <c r="M239" s="7">
        <v>1.4039217930037399E-2</v>
      </c>
    </row>
    <row r="240" spans="1:13" x14ac:dyDescent="0.25">
      <c r="A240" s="7" t="str">
        <f t="shared" si="3"/>
        <v>4:48</v>
      </c>
      <c r="B240" s="7">
        <v>237</v>
      </c>
      <c r="C240" s="7">
        <v>48</v>
      </c>
      <c r="D240" s="7">
        <v>4</v>
      </c>
      <c r="E240" s="7">
        <v>0</v>
      </c>
      <c r="F240" s="7">
        <v>5.6292522745663001E-2</v>
      </c>
      <c r="G240" s="7">
        <v>0.60349199207272097</v>
      </c>
      <c r="H240" s="7">
        <v>0.270823125499359</v>
      </c>
      <c r="I240" s="7">
        <v>-0.59565626197169697</v>
      </c>
      <c r="J240" s="7">
        <v>0.31363547730320601</v>
      </c>
      <c r="K240" s="7">
        <v>-0.32732306880127998</v>
      </c>
      <c r="L240" s="7">
        <v>0.51842004785923701</v>
      </c>
      <c r="M240" s="7">
        <v>1.08290229715007E-2</v>
      </c>
    </row>
    <row r="241" spans="1:13" x14ac:dyDescent="0.25">
      <c r="A241" s="7" t="str">
        <f t="shared" si="3"/>
        <v>4:1</v>
      </c>
      <c r="B241" s="7">
        <v>238</v>
      </c>
      <c r="C241" s="7">
        <v>1</v>
      </c>
      <c r="D241" s="7">
        <v>4</v>
      </c>
      <c r="E241" s="7">
        <v>0</v>
      </c>
      <c r="F241" s="7">
        <v>-1.56417489398111</v>
      </c>
      <c r="G241" s="7">
        <v>1.50511729918601</v>
      </c>
      <c r="H241" s="7">
        <v>0.42210387344940797</v>
      </c>
      <c r="I241" s="7">
        <v>1.9857323240737501</v>
      </c>
      <c r="J241" s="7">
        <v>-0.88199162355704797</v>
      </c>
      <c r="K241" s="7">
        <v>0.320552540908908</v>
      </c>
      <c r="L241" s="7">
        <v>-2.00117809574088</v>
      </c>
      <c r="M241" s="7">
        <v>1.29417443095461E-2</v>
      </c>
    </row>
    <row r="242" spans="1:13" x14ac:dyDescent="0.25">
      <c r="A242" s="7" t="str">
        <f t="shared" si="3"/>
        <v>4:49</v>
      </c>
      <c r="B242" s="7">
        <v>239</v>
      </c>
      <c r="C242" s="7">
        <v>49</v>
      </c>
      <c r="D242" s="7">
        <v>4</v>
      </c>
      <c r="E242" s="7">
        <v>0</v>
      </c>
      <c r="F242" s="7">
        <v>0.12684816800419099</v>
      </c>
      <c r="G242" s="7">
        <v>1.2369925577021501</v>
      </c>
      <c r="H242" s="7">
        <v>0.32526723941261398</v>
      </c>
      <c r="I242" s="7">
        <v>-0.83963848069588398</v>
      </c>
      <c r="J242" s="7">
        <v>0.68054203074596298</v>
      </c>
      <c r="K242" s="7">
        <v>0.26209125720981002</v>
      </c>
      <c r="L242" s="7">
        <v>0.55538869426017301</v>
      </c>
      <c r="M242" s="7">
        <v>1.17250765053612E-2</v>
      </c>
    </row>
    <row r="243" spans="1:13" x14ac:dyDescent="0.25">
      <c r="A243" s="7" t="str">
        <f t="shared" si="3"/>
        <v>4:3</v>
      </c>
      <c r="B243" s="7">
        <v>240</v>
      </c>
      <c r="C243" s="7">
        <v>3</v>
      </c>
      <c r="D243" s="7">
        <v>4</v>
      </c>
      <c r="E243" s="7">
        <v>0</v>
      </c>
      <c r="F243" s="7">
        <v>-1.2454040235525099</v>
      </c>
      <c r="G243" s="7">
        <v>1.18938744947457</v>
      </c>
      <c r="H243" s="7">
        <v>0.37979237256775</v>
      </c>
      <c r="I243" s="7">
        <v>1.5049971777431099</v>
      </c>
      <c r="J243" s="7">
        <v>-0.71154839246132495</v>
      </c>
      <c r="K243" s="7">
        <v>4.2772640445450802E-2</v>
      </c>
      <c r="L243" s="7">
        <v>-1.3326131388876301</v>
      </c>
      <c r="M243" s="7">
        <v>1.15712924486425E-2</v>
      </c>
    </row>
    <row r="244" spans="1:13" x14ac:dyDescent="0.25">
      <c r="A244" s="7" t="str">
        <f t="shared" si="3"/>
        <v>4:14</v>
      </c>
      <c r="B244" s="7">
        <v>241</v>
      </c>
      <c r="C244" s="7">
        <v>14</v>
      </c>
      <c r="D244" s="7">
        <v>4</v>
      </c>
      <c r="E244" s="7">
        <v>0</v>
      </c>
      <c r="F244" s="7">
        <v>-1.0437102570911001</v>
      </c>
      <c r="G244" s="7">
        <v>-0.24670536193172701</v>
      </c>
      <c r="H244" s="7">
        <v>-0.98240478768744799</v>
      </c>
      <c r="I244" s="7">
        <v>-0.57265246009504001</v>
      </c>
      <c r="J244" s="7">
        <v>0.549778283599625</v>
      </c>
      <c r="K244" s="7">
        <v>0.111734620342888</v>
      </c>
      <c r="L244" s="7">
        <v>-0.78632755418905698</v>
      </c>
      <c r="M244" s="7">
        <v>1.28039738730649E-2</v>
      </c>
    </row>
    <row r="245" spans="1:13" x14ac:dyDescent="0.25">
      <c r="A245" s="7" t="str">
        <f t="shared" si="3"/>
        <v>4:12</v>
      </c>
      <c r="B245" s="7">
        <v>242</v>
      </c>
      <c r="C245" s="7">
        <v>12</v>
      </c>
      <c r="D245" s="7">
        <v>4</v>
      </c>
      <c r="E245" s="7">
        <v>0</v>
      </c>
      <c r="F245" s="7">
        <v>-1.96984351016201</v>
      </c>
      <c r="G245" s="7">
        <v>-0.44165476225231498</v>
      </c>
      <c r="H245" s="7">
        <v>-2.0608803134897302</v>
      </c>
      <c r="I245" s="7">
        <v>-0.77145379061436603</v>
      </c>
      <c r="J245" s="7">
        <v>1.0923064489982199</v>
      </c>
      <c r="K245" s="7">
        <v>7.7841085385725206E-2</v>
      </c>
      <c r="L245" s="7">
        <v>-2.5145559409743101</v>
      </c>
      <c r="M245" s="7">
        <v>1.3890968862073499E-2</v>
      </c>
    </row>
    <row r="246" spans="1:13" x14ac:dyDescent="0.25">
      <c r="A246" s="7" t="str">
        <f t="shared" si="3"/>
        <v>4:30</v>
      </c>
      <c r="B246" s="7">
        <v>243</v>
      </c>
      <c r="C246" s="7">
        <v>30</v>
      </c>
      <c r="D246" s="7">
        <v>4</v>
      </c>
      <c r="E246" s="7">
        <v>0</v>
      </c>
      <c r="F246" s="7">
        <v>-0.36547903353599998</v>
      </c>
      <c r="G246" s="7">
        <v>0.1918601140897</v>
      </c>
      <c r="H246" s="7">
        <v>0.22216958839079301</v>
      </c>
      <c r="I246" s="7">
        <v>-0.99452671927425396</v>
      </c>
      <c r="J246" s="7">
        <v>-0.79714865576883998</v>
      </c>
      <c r="K246" s="7">
        <v>-1.03571642732712</v>
      </c>
      <c r="L246" s="7">
        <v>0.19887809906732901</v>
      </c>
      <c r="M246" s="7">
        <v>1.0671976126891001E-2</v>
      </c>
    </row>
    <row r="247" spans="1:13" x14ac:dyDescent="0.25">
      <c r="A247" s="7" t="str">
        <f t="shared" si="3"/>
        <v>4:6</v>
      </c>
      <c r="B247" s="7">
        <v>244</v>
      </c>
      <c r="C247" s="7">
        <v>6</v>
      </c>
      <c r="D247" s="7">
        <v>4</v>
      </c>
      <c r="E247" s="7">
        <v>0</v>
      </c>
      <c r="F247" s="7">
        <v>-0.28909142661138598</v>
      </c>
      <c r="G247" s="7">
        <v>0.24219791454808201</v>
      </c>
      <c r="H247" s="7">
        <v>0.25285787182679598</v>
      </c>
      <c r="I247" s="7">
        <v>6.2791760384296902E-2</v>
      </c>
      <c r="J247" s="7">
        <v>-0.20021870684409801</v>
      </c>
      <c r="K247" s="7">
        <v>1.5831063156345799</v>
      </c>
      <c r="L247" s="7">
        <v>0.27487126656308097</v>
      </c>
      <c r="M247" s="7">
        <v>1.0677172595099101E-2</v>
      </c>
    </row>
    <row r="248" spans="1:13" x14ac:dyDescent="0.25">
      <c r="A248" s="7" t="str">
        <f t="shared" si="3"/>
        <v>4:41</v>
      </c>
      <c r="B248" s="7">
        <v>245</v>
      </c>
      <c r="C248" s="7">
        <v>41</v>
      </c>
      <c r="D248" s="7">
        <v>4</v>
      </c>
      <c r="E248" s="7">
        <v>0</v>
      </c>
      <c r="F248" s="7">
        <v>-1.194739984238</v>
      </c>
      <c r="G248" s="7">
        <v>-0.55577533767045795</v>
      </c>
      <c r="H248" s="7">
        <v>1.7338907900170899</v>
      </c>
      <c r="I248" s="7">
        <v>-0.67686069587503905</v>
      </c>
      <c r="J248" s="7">
        <v>0.64010303130748203</v>
      </c>
      <c r="K248" s="7">
        <v>0.380079267685695</v>
      </c>
      <c r="L248" s="7">
        <v>-1.0546052523585201</v>
      </c>
      <c r="M248" s="7">
        <v>1.3998982432138299E-2</v>
      </c>
    </row>
    <row r="249" spans="1:13" x14ac:dyDescent="0.25">
      <c r="A249" s="7" t="str">
        <f t="shared" si="3"/>
        <v>4:35</v>
      </c>
      <c r="B249" s="7">
        <v>246</v>
      </c>
      <c r="C249" s="7">
        <v>35</v>
      </c>
      <c r="D249" s="7">
        <v>4</v>
      </c>
      <c r="E249" s="7">
        <v>0</v>
      </c>
      <c r="F249" s="7">
        <v>1.16621373921227</v>
      </c>
      <c r="G249" s="7">
        <v>0.49575819055704201</v>
      </c>
      <c r="H249" s="7">
        <v>-1.30113276684488</v>
      </c>
      <c r="I249" s="7">
        <v>-2.64873906199849E-2</v>
      </c>
      <c r="J249" s="7">
        <v>-0.74664518358658205</v>
      </c>
      <c r="K249" s="7">
        <v>-1.37773564389261E-2</v>
      </c>
      <c r="L249" s="7">
        <v>0.72865452213398396</v>
      </c>
      <c r="M249" s="7">
        <v>1.25278983552237E-2</v>
      </c>
    </row>
    <row r="250" spans="1:13" x14ac:dyDescent="0.25">
      <c r="A250" s="7" t="str">
        <f t="shared" si="3"/>
        <v>4:47</v>
      </c>
      <c r="B250" s="7">
        <v>247</v>
      </c>
      <c r="C250" s="7">
        <v>47</v>
      </c>
      <c r="D250" s="7">
        <v>4</v>
      </c>
      <c r="E250" s="7">
        <v>0</v>
      </c>
      <c r="F250" s="7">
        <v>-1.42631225128652E-2</v>
      </c>
      <c r="G250" s="7">
        <v>-3.00085735567075E-2</v>
      </c>
      <c r="H250" s="7">
        <v>0.21637901158610401</v>
      </c>
      <c r="I250" s="7">
        <v>-0.351674043247512</v>
      </c>
      <c r="J250" s="7">
        <v>-5.3271076139549602E-2</v>
      </c>
      <c r="K250" s="7">
        <v>-0.37033582266046999</v>
      </c>
      <c r="L250" s="7">
        <v>0.45248258170725802</v>
      </c>
      <c r="M250" s="7">
        <v>1.0436005277713E-2</v>
      </c>
    </row>
    <row r="251" spans="1:13" x14ac:dyDescent="0.25">
      <c r="A251" s="7" t="str">
        <f t="shared" si="3"/>
        <v>4:10</v>
      </c>
      <c r="B251" s="7">
        <v>248</v>
      </c>
      <c r="C251" s="7">
        <v>10</v>
      </c>
      <c r="D251" s="7">
        <v>4</v>
      </c>
      <c r="E251" s="7">
        <v>0</v>
      </c>
      <c r="F251" s="7">
        <v>0.98599204075834102</v>
      </c>
      <c r="G251" s="7">
        <v>-1.0207214700898499</v>
      </c>
      <c r="H251" s="7">
        <v>8.3611870204186103E-2</v>
      </c>
      <c r="I251" s="7">
        <v>-1.8601488033051501</v>
      </c>
      <c r="J251" s="7">
        <v>0.481554209868851</v>
      </c>
      <c r="K251" s="7">
        <v>0.145538013982874</v>
      </c>
      <c r="L251" s="7">
        <v>0.60229795139148401</v>
      </c>
      <c r="M251" s="7">
        <v>1.31419214837852E-2</v>
      </c>
    </row>
    <row r="252" spans="1:13" x14ac:dyDescent="0.25">
      <c r="A252" s="7" t="str">
        <f t="shared" si="3"/>
        <v>4:13</v>
      </c>
      <c r="B252" s="7">
        <v>249</v>
      </c>
      <c r="C252" s="7">
        <v>13</v>
      </c>
      <c r="D252" s="7">
        <v>4</v>
      </c>
      <c r="E252" s="7">
        <v>0</v>
      </c>
      <c r="F252" s="7">
        <v>-1.5057324266963801</v>
      </c>
      <c r="G252" s="7">
        <v>-0.34396020576840602</v>
      </c>
      <c r="H252" s="7">
        <v>-1.5204262879900801</v>
      </c>
      <c r="I252" s="7">
        <v>-0.67182892497457403</v>
      </c>
      <c r="J252" s="7">
        <v>0.82043052421217799</v>
      </c>
      <c r="K252" s="7">
        <v>-0.205192218479613</v>
      </c>
      <c r="L252" s="7">
        <v>-1.6293982324439999</v>
      </c>
      <c r="M252" s="7">
        <v>1.3302832174604699E-2</v>
      </c>
    </row>
    <row r="253" spans="1:13" x14ac:dyDescent="0.25">
      <c r="A253" s="7" t="str">
        <f t="shared" si="3"/>
        <v>4:45</v>
      </c>
      <c r="B253" s="7">
        <v>250</v>
      </c>
      <c r="C253" s="7">
        <v>45</v>
      </c>
      <c r="D253" s="7">
        <v>4</v>
      </c>
      <c r="E253" s="7">
        <v>0</v>
      </c>
      <c r="F253" s="7">
        <v>-0.155374413029922</v>
      </c>
      <c r="G253" s="7">
        <v>-1.29700970481557</v>
      </c>
      <c r="H253" s="7">
        <v>0.10749078375959401</v>
      </c>
      <c r="I253" s="7">
        <v>0.136290394200861</v>
      </c>
      <c r="J253" s="7">
        <v>-0.787084183025065</v>
      </c>
      <c r="K253" s="7">
        <v>0.93970166649747799</v>
      </c>
      <c r="L253" s="7">
        <v>0.145832650566774</v>
      </c>
      <c r="M253" s="7">
        <v>1.13349661380327E-2</v>
      </c>
    </row>
    <row r="254" spans="1:13" x14ac:dyDescent="0.25">
      <c r="A254" s="7" t="str">
        <f t="shared" si="3"/>
        <v>4:36</v>
      </c>
      <c r="B254" s="7">
        <v>251</v>
      </c>
      <c r="C254" s="7">
        <v>36</v>
      </c>
      <c r="D254" s="7">
        <v>4</v>
      </c>
      <c r="E254" s="7">
        <v>0</v>
      </c>
      <c r="F254" s="7">
        <v>0.77272145197055797</v>
      </c>
      <c r="G254" s="7">
        <v>0.32050260251912599</v>
      </c>
      <c r="H254" s="7">
        <v>-0.79529550736788501</v>
      </c>
      <c r="I254" s="7">
        <v>-0.134882941495827</v>
      </c>
      <c r="J254" s="7">
        <v>-0.51552048110423798</v>
      </c>
      <c r="K254" s="7">
        <v>0.17680323522202099</v>
      </c>
      <c r="L254" s="7">
        <v>0.66131328043771698</v>
      </c>
      <c r="M254" s="7">
        <v>1.24531519559213E-2</v>
      </c>
    </row>
    <row r="255" spans="1:13" x14ac:dyDescent="0.25">
      <c r="A255" s="7" t="str">
        <f t="shared" si="3"/>
        <v>4:29</v>
      </c>
      <c r="B255" s="7">
        <v>252</v>
      </c>
      <c r="C255" s="7">
        <v>29</v>
      </c>
      <c r="D255" s="7">
        <v>4</v>
      </c>
      <c r="E255" s="7">
        <v>0</v>
      </c>
      <c r="F255" s="7">
        <v>-0.143611747879233</v>
      </c>
      <c r="G255" s="7">
        <v>5.1703014267719401E-2</v>
      </c>
      <c r="H255" s="7">
        <v>0.21851161186489801</v>
      </c>
      <c r="I255" s="7">
        <v>-0.58842900607057402</v>
      </c>
      <c r="J255" s="7">
        <v>-0.32723230439259299</v>
      </c>
      <c r="K255" s="7">
        <v>-0.61562235319327197</v>
      </c>
      <c r="L255" s="7">
        <v>0.382211006357081</v>
      </c>
      <c r="M255" s="7">
        <v>1.0476301052701101E-2</v>
      </c>
    </row>
    <row r="256" spans="1:13" x14ac:dyDescent="0.25">
      <c r="A256" s="7" t="str">
        <f t="shared" si="3"/>
        <v>4:18</v>
      </c>
      <c r="B256" s="7">
        <v>253</v>
      </c>
      <c r="C256" s="7">
        <v>18</v>
      </c>
      <c r="D256" s="7">
        <v>4</v>
      </c>
      <c r="E256" s="7">
        <v>0</v>
      </c>
      <c r="F256" s="7">
        <v>0.78374754844025996</v>
      </c>
      <c r="G256" s="7">
        <v>0.137971251415445</v>
      </c>
      <c r="H256" s="7">
        <v>1.1456567101227599</v>
      </c>
      <c r="I256" s="7">
        <v>-0.180375169540021</v>
      </c>
      <c r="J256" s="7">
        <v>-0.520745128977119</v>
      </c>
      <c r="K256" s="7">
        <v>0.186321649366996</v>
      </c>
      <c r="L256" s="7">
        <v>0.72492299620116496</v>
      </c>
      <c r="M256" s="7">
        <v>1.2720622455066E-2</v>
      </c>
    </row>
    <row r="257" spans="1:13" x14ac:dyDescent="0.25">
      <c r="A257" s="7" t="str">
        <f t="shared" si="3"/>
        <v>4:31</v>
      </c>
      <c r="B257" s="7">
        <v>254</v>
      </c>
      <c r="C257" s="7">
        <v>31</v>
      </c>
      <c r="D257" s="7">
        <v>4</v>
      </c>
      <c r="E257" s="7">
        <v>0</v>
      </c>
      <c r="F257" s="7">
        <v>-0.58734631420075201</v>
      </c>
      <c r="G257" s="7">
        <v>0.332017210758146</v>
      </c>
      <c r="H257" s="7">
        <v>0.22582756483438299</v>
      </c>
      <c r="I257" s="7">
        <v>-1.4006244233407299</v>
      </c>
      <c r="J257" s="7">
        <v>-1.26706499657196</v>
      </c>
      <c r="K257" s="7">
        <v>-0.28205779672815501</v>
      </c>
      <c r="L257" s="7">
        <v>-7.4480168296147994E-2</v>
      </c>
      <c r="M257" s="7">
        <v>1.1030694991885E-2</v>
      </c>
    </row>
    <row r="258" spans="1:13" x14ac:dyDescent="0.25">
      <c r="A258" s="7" t="str">
        <f t="shared" si="3"/>
        <v>4:5</v>
      </c>
      <c r="B258" s="7">
        <v>255</v>
      </c>
      <c r="C258" s="7">
        <v>5</v>
      </c>
      <c r="D258" s="7">
        <v>4</v>
      </c>
      <c r="E258" s="7">
        <v>0</v>
      </c>
      <c r="F258" s="7">
        <v>-0.60786228986764601</v>
      </c>
      <c r="G258" s="7">
        <v>0.55792775715560405</v>
      </c>
      <c r="H258" s="7">
        <v>0.29516937175644498</v>
      </c>
      <c r="I258" s="7">
        <v>0.54352689589838898</v>
      </c>
      <c r="J258" s="7">
        <v>-0.37066193410484899</v>
      </c>
      <c r="K258" s="7">
        <v>0.705956316909504</v>
      </c>
      <c r="L258" s="7">
        <v>-0.11307844371678701</v>
      </c>
      <c r="M258" s="7">
        <v>1.1410553273196801E-2</v>
      </c>
    </row>
    <row r="259" spans="1:13" x14ac:dyDescent="0.25">
      <c r="A259" s="7" t="str">
        <f t="shared" si="3"/>
        <v>4:33</v>
      </c>
      <c r="B259" s="7">
        <v>256</v>
      </c>
      <c r="C259" s="7">
        <v>33</v>
      </c>
      <c r="D259" s="7">
        <v>4</v>
      </c>
      <c r="E259" s="7">
        <v>0</v>
      </c>
      <c r="F259" s="7">
        <v>1.9531983136956901</v>
      </c>
      <c r="G259" s="7">
        <v>0.846269366632876</v>
      </c>
      <c r="H259" s="7">
        <v>-2.31280728579886</v>
      </c>
      <c r="I259" s="7">
        <v>0.190303711131699</v>
      </c>
      <c r="J259" s="7">
        <v>-1.2088945885512701</v>
      </c>
      <c r="K259" s="7">
        <v>-6.3970807681347899E-2</v>
      </c>
      <c r="L259" s="7">
        <v>0.86650154646713595</v>
      </c>
      <c r="M259" s="7">
        <v>1.36504746944025E-2</v>
      </c>
    </row>
    <row r="260" spans="1:13" x14ac:dyDescent="0.25">
      <c r="A260" s="7" t="str">
        <f t="shared" ref="A260:A323" si="4">D260 &amp; ":" &amp;C260</f>
        <v>4:28</v>
      </c>
      <c r="B260" s="7">
        <v>257</v>
      </c>
      <c r="C260" s="7">
        <v>28</v>
      </c>
      <c r="D260" s="7">
        <v>4</v>
      </c>
      <c r="E260" s="7">
        <v>0</v>
      </c>
      <c r="F260" s="7">
        <v>-1.4263906259041699E-2</v>
      </c>
      <c r="G260" s="7">
        <v>-3.00080784517587E-2</v>
      </c>
      <c r="H260" s="7">
        <v>0.216379024507906</v>
      </c>
      <c r="I260" s="7">
        <v>-0.351675477787665</v>
      </c>
      <c r="J260" s="7">
        <v>-5.3272736119039502E-2</v>
      </c>
      <c r="K260" s="7">
        <v>-0.37018682404647901</v>
      </c>
      <c r="L260" s="7">
        <v>0.45248222442147301</v>
      </c>
      <c r="M260" s="7">
        <v>1.0436005265989499E-2</v>
      </c>
    </row>
    <row r="261" spans="1:13" x14ac:dyDescent="0.25">
      <c r="A261" s="7" t="str">
        <f t="shared" si="4"/>
        <v>4:15</v>
      </c>
      <c r="B261" s="7">
        <v>258</v>
      </c>
      <c r="C261" s="7">
        <v>15</v>
      </c>
      <c r="D261" s="7">
        <v>4</v>
      </c>
      <c r="E261" s="7">
        <v>0</v>
      </c>
      <c r="F261" s="7">
        <v>-0.58376940529575805</v>
      </c>
      <c r="G261" s="7">
        <v>-0.149888631787195</v>
      </c>
      <c r="H261" s="7">
        <v>-0.44680696703565398</v>
      </c>
      <c r="I261" s="7">
        <v>-0.47392276542754302</v>
      </c>
      <c r="J261" s="7">
        <v>0.28034527739993298</v>
      </c>
      <c r="K261" s="7">
        <v>0.58405015234660496</v>
      </c>
      <c r="L261" s="7">
        <v>-5.7948631542856698E-2</v>
      </c>
      <c r="M261" s="7">
        <v>1.21615904722515E-2</v>
      </c>
    </row>
    <row r="262" spans="1:13" x14ac:dyDescent="0.25">
      <c r="A262" s="7" t="str">
        <f t="shared" si="4"/>
        <v>4:21</v>
      </c>
      <c r="B262" s="7">
        <v>259</v>
      </c>
      <c r="C262" s="7">
        <v>21</v>
      </c>
      <c r="D262" s="7">
        <v>4</v>
      </c>
      <c r="E262" s="7">
        <v>0</v>
      </c>
      <c r="F262" s="7">
        <v>1.40945923175007</v>
      </c>
      <c r="G262" s="7">
        <v>-0.92939667187200803</v>
      </c>
      <c r="H262" s="7">
        <v>0.19290577651285501</v>
      </c>
      <c r="I262" s="7">
        <v>2.2542549498063802</v>
      </c>
      <c r="J262" s="7">
        <v>2.9621821129486499</v>
      </c>
      <c r="K262" s="7">
        <v>0.108666788255077</v>
      </c>
      <c r="L262" s="7">
        <v>0.67916523522609695</v>
      </c>
      <c r="M262" s="7">
        <v>1.37667201491097E-2</v>
      </c>
    </row>
    <row r="263" spans="1:13" x14ac:dyDescent="0.25">
      <c r="A263" s="7" t="str">
        <f t="shared" si="4"/>
        <v>5:32</v>
      </c>
      <c r="B263" s="7">
        <v>260</v>
      </c>
      <c r="C263" s="7">
        <v>32</v>
      </c>
      <c r="D263" s="7">
        <v>5</v>
      </c>
      <c r="E263" s="7">
        <v>0</v>
      </c>
      <c r="F263" s="7">
        <v>2.5389709727452301</v>
      </c>
      <c r="G263" s="7">
        <v>-0.562433433698873</v>
      </c>
      <c r="H263" s="7">
        <v>2.2884151144867602</v>
      </c>
      <c r="I263" s="7">
        <v>1.98300487952876</v>
      </c>
      <c r="J263" s="7">
        <v>-0.85220116967635196</v>
      </c>
      <c r="K263" s="7">
        <v>0.10223487494566599</v>
      </c>
      <c r="L263" s="7">
        <v>3.2023052609002201</v>
      </c>
      <c r="M263" s="7">
        <v>1.4107109735527101E-2</v>
      </c>
    </row>
    <row r="264" spans="1:13" x14ac:dyDescent="0.25">
      <c r="A264" s="7" t="str">
        <f t="shared" si="4"/>
        <v>5:23</v>
      </c>
      <c r="B264" s="7">
        <v>261</v>
      </c>
      <c r="C264" s="7">
        <v>23</v>
      </c>
      <c r="D264" s="7">
        <v>5</v>
      </c>
      <c r="E264" s="7">
        <v>0</v>
      </c>
      <c r="F264" s="7">
        <v>0.92057572309284397</v>
      </c>
      <c r="G264" s="7">
        <v>-1.7774258439108399</v>
      </c>
      <c r="H264" s="7">
        <v>-1.80226818896176</v>
      </c>
      <c r="I264" s="7">
        <v>-9.5262824738677795E-2</v>
      </c>
      <c r="J264" s="7">
        <v>0.547271305674907</v>
      </c>
      <c r="K264" s="7">
        <v>5.5119165399797901E-2</v>
      </c>
      <c r="L264" s="7">
        <v>0.92347074769091297</v>
      </c>
      <c r="M264" s="7">
        <v>1.1271813398884801E-2</v>
      </c>
    </row>
    <row r="265" spans="1:13" x14ac:dyDescent="0.25">
      <c r="A265" s="7" t="str">
        <f t="shared" si="4"/>
        <v>5:44</v>
      </c>
      <c r="B265" s="7">
        <v>262</v>
      </c>
      <c r="C265" s="7">
        <v>44</v>
      </c>
      <c r="D265" s="7">
        <v>5</v>
      </c>
      <c r="E265" s="7">
        <v>0</v>
      </c>
      <c r="F265" s="7">
        <v>-0.62729094249764406</v>
      </c>
      <c r="G265" s="7">
        <v>-0.30999675849361102</v>
      </c>
      <c r="H265" s="7">
        <v>-0.23351827797194299</v>
      </c>
      <c r="I265" s="7">
        <v>-0.37609456299041299</v>
      </c>
      <c r="J265" s="7">
        <v>-2.1380973554620901</v>
      </c>
      <c r="K265" s="7">
        <v>-0.29295856491459998</v>
      </c>
      <c r="L265" s="7">
        <v>-0.82612136980174</v>
      </c>
      <c r="M265" s="7">
        <v>1.0718587354872701E-2</v>
      </c>
    </row>
    <row r="266" spans="1:13" x14ac:dyDescent="0.25">
      <c r="A266" s="7" t="str">
        <f t="shared" si="4"/>
        <v>5:26</v>
      </c>
      <c r="B266" s="7">
        <v>263</v>
      </c>
      <c r="C266" s="7">
        <v>26</v>
      </c>
      <c r="D266" s="7">
        <v>5</v>
      </c>
      <c r="E266" s="7">
        <v>0</v>
      </c>
      <c r="F266" s="7">
        <v>0.28409452184813699</v>
      </c>
      <c r="G266" s="7">
        <v>-0.31091228803624299</v>
      </c>
      <c r="H266" s="7">
        <v>-0.62424553877537203</v>
      </c>
      <c r="I266" s="7">
        <v>-0.134786714197526</v>
      </c>
      <c r="J266" s="7">
        <v>0.16451421768270799</v>
      </c>
      <c r="K266" s="7">
        <v>0.53832092439565904</v>
      </c>
      <c r="L266" s="7">
        <v>3.0580590716638701E-2</v>
      </c>
      <c r="M266" s="7">
        <v>1.0709195812353099E-2</v>
      </c>
    </row>
    <row r="267" spans="1:13" x14ac:dyDescent="0.25">
      <c r="A267" s="7" t="str">
        <f t="shared" si="4"/>
        <v>5:9</v>
      </c>
      <c r="B267" s="7">
        <v>264</v>
      </c>
      <c r="C267" s="7">
        <v>9</v>
      </c>
      <c r="D267" s="7">
        <v>5</v>
      </c>
      <c r="E267" s="7">
        <v>0</v>
      </c>
      <c r="F267" s="7">
        <v>0.67950880448891604</v>
      </c>
      <c r="G267" s="7">
        <v>1.22680247252551</v>
      </c>
      <c r="H267" s="7">
        <v>-0.87793001287323902</v>
      </c>
      <c r="I267" s="7">
        <v>0.108680459536888</v>
      </c>
      <c r="J267" s="7">
        <v>-0.45637378134600198</v>
      </c>
      <c r="K267" s="7">
        <v>0.120257374417054</v>
      </c>
      <c r="L267" s="7">
        <v>0.55908492571046497</v>
      </c>
      <c r="M267" s="7">
        <v>1.0822009915505901E-2</v>
      </c>
    </row>
    <row r="268" spans="1:13" x14ac:dyDescent="0.25">
      <c r="A268" s="7" t="str">
        <f t="shared" si="4"/>
        <v>5:0</v>
      </c>
      <c r="B268" s="7">
        <v>265</v>
      </c>
      <c r="C268" s="7">
        <v>0</v>
      </c>
      <c r="D268" s="7">
        <v>5</v>
      </c>
      <c r="E268" s="7">
        <v>0</v>
      </c>
      <c r="F268" s="7">
        <v>-1.92514753512448</v>
      </c>
      <c r="G268" s="7">
        <v>-1.9353708034841699</v>
      </c>
      <c r="H268" s="7">
        <v>2.1535411933583899</v>
      </c>
      <c r="I268" s="7">
        <v>-0.87225131173933801</v>
      </c>
      <c r="J268" s="7">
        <v>1.19051094939567</v>
      </c>
      <c r="K268" s="7">
        <v>-3.6057914589131698E-2</v>
      </c>
      <c r="L268" s="7">
        <v>-0.98830701772569096</v>
      </c>
      <c r="M268" s="7">
        <v>1.3198208019715999E-2</v>
      </c>
    </row>
    <row r="269" spans="1:13" x14ac:dyDescent="0.25">
      <c r="A269" s="7" t="str">
        <f t="shared" si="4"/>
        <v>5:7</v>
      </c>
      <c r="B269" s="7">
        <v>266</v>
      </c>
      <c r="C269" s="7">
        <v>7</v>
      </c>
      <c r="D269" s="7">
        <v>5</v>
      </c>
      <c r="E269" s="7">
        <v>0</v>
      </c>
      <c r="F269" s="7">
        <v>2.8344719585566901E-2</v>
      </c>
      <c r="G269" s="7">
        <v>0.43625915352309202</v>
      </c>
      <c r="H269" s="7">
        <v>-0.120062211315332</v>
      </c>
      <c r="I269" s="7">
        <v>-0.13655248328216801</v>
      </c>
      <c r="J269" s="7">
        <v>-4.4652598660582403E-2</v>
      </c>
      <c r="K269" s="7">
        <v>0.34857726578465997</v>
      </c>
      <c r="L269" s="7">
        <v>-0.28650437892397901</v>
      </c>
      <c r="M269" s="7">
        <v>1.04121373128614E-2</v>
      </c>
    </row>
    <row r="270" spans="1:13" x14ac:dyDescent="0.25">
      <c r="A270" s="7" t="str">
        <f t="shared" si="4"/>
        <v>5:11</v>
      </c>
      <c r="B270" s="7">
        <v>267</v>
      </c>
      <c r="C270" s="7">
        <v>11</v>
      </c>
      <c r="D270" s="7">
        <v>5</v>
      </c>
      <c r="E270" s="7">
        <v>0</v>
      </c>
      <c r="F270" s="7">
        <v>-2.0202174040278802</v>
      </c>
      <c r="G270" s="7">
        <v>0.34231711479918497</v>
      </c>
      <c r="H270" s="7">
        <v>-0.89068373896463604</v>
      </c>
      <c r="I270" s="7">
        <v>3.2494305943002599</v>
      </c>
      <c r="J270" s="7">
        <v>0.28053320913119201</v>
      </c>
      <c r="K270" s="7">
        <v>-6.9256844584319804E-4</v>
      </c>
      <c r="L270" s="7">
        <v>-0.95143591655293802</v>
      </c>
      <c r="M270" s="7">
        <v>1.37169886249656E-2</v>
      </c>
    </row>
    <row r="271" spans="1:13" x14ac:dyDescent="0.25">
      <c r="A271" s="7" t="str">
        <f t="shared" si="4"/>
        <v>5:17</v>
      </c>
      <c r="B271" s="7">
        <v>268</v>
      </c>
      <c r="C271" s="7">
        <v>17</v>
      </c>
      <c r="D271" s="7">
        <v>5</v>
      </c>
      <c r="E271" s="7">
        <v>0</v>
      </c>
      <c r="F271" s="7">
        <v>0.268245287745429</v>
      </c>
      <c r="G271" s="7">
        <v>0.38737850515385203</v>
      </c>
      <c r="H271" s="7">
        <v>4.9126134937888297E-2</v>
      </c>
      <c r="I271" s="7">
        <v>-0.63710549405874095</v>
      </c>
      <c r="J271" s="7">
        <v>-5.8459865778039299E-2</v>
      </c>
      <c r="K271" s="7">
        <v>0.14210104953208499</v>
      </c>
      <c r="L271" s="7">
        <v>1.15397111349437E-2</v>
      </c>
      <c r="M271" s="7">
        <v>1.0436247360679199E-2</v>
      </c>
    </row>
    <row r="272" spans="1:13" x14ac:dyDescent="0.25">
      <c r="A272" s="7" t="str">
        <f t="shared" si="4"/>
        <v>5:37</v>
      </c>
      <c r="B272" s="7">
        <v>269</v>
      </c>
      <c r="C272" s="7">
        <v>37</v>
      </c>
      <c r="D272" s="7">
        <v>5</v>
      </c>
      <c r="E272" s="7">
        <v>0</v>
      </c>
      <c r="F272" s="7">
        <v>0.40938118933073903</v>
      </c>
      <c r="G272" s="7">
        <v>0.22440355468720699</v>
      </c>
      <c r="H272" s="7">
        <v>0.32488071048425599</v>
      </c>
      <c r="I272" s="7">
        <v>0.202621509284405</v>
      </c>
      <c r="J272" s="7">
        <v>-0.155595790475648</v>
      </c>
      <c r="K272" s="7">
        <v>-0.20162896150249099</v>
      </c>
      <c r="L272" s="7">
        <v>0.19910642006306001</v>
      </c>
      <c r="M272" s="7">
        <v>1.0451581165860001E-2</v>
      </c>
    </row>
    <row r="273" spans="1:13" x14ac:dyDescent="0.25">
      <c r="A273" s="7" t="str">
        <f t="shared" si="4"/>
        <v>5:2</v>
      </c>
      <c r="B273" s="7">
        <v>270</v>
      </c>
      <c r="C273" s="7">
        <v>2</v>
      </c>
      <c r="D273" s="7">
        <v>5</v>
      </c>
      <c r="E273" s="7">
        <v>0</v>
      </c>
      <c r="F273" s="7">
        <v>-1.27398345022113</v>
      </c>
      <c r="G273" s="7">
        <v>-1.1448274844817501</v>
      </c>
      <c r="H273" s="7">
        <v>1.39567339180048</v>
      </c>
      <c r="I273" s="7">
        <v>-0.62701836892028195</v>
      </c>
      <c r="J273" s="7">
        <v>0.77878976671025701</v>
      </c>
      <c r="K273" s="7">
        <v>-0.19213844340259101</v>
      </c>
      <c r="L273" s="7">
        <v>-0.94289445346543399</v>
      </c>
      <c r="M273" s="7">
        <v>1.1088761858019901E-2</v>
      </c>
    </row>
    <row r="274" spans="1:13" x14ac:dyDescent="0.25">
      <c r="A274" s="7" t="str">
        <f t="shared" si="4"/>
        <v>5:51</v>
      </c>
      <c r="B274" s="7">
        <v>271</v>
      </c>
      <c r="C274" s="7">
        <v>51</v>
      </c>
      <c r="D274" s="7">
        <v>5</v>
      </c>
      <c r="E274" s="7">
        <v>0</v>
      </c>
      <c r="F274" s="7">
        <v>0.797802132841818</v>
      </c>
      <c r="G274" s="7">
        <v>1.30412790017513</v>
      </c>
      <c r="H274" s="7">
        <v>0.153096639891352</v>
      </c>
      <c r="I274" s="7">
        <v>0.14339736620346</v>
      </c>
      <c r="J274" s="7">
        <v>2.81282213979993</v>
      </c>
      <c r="K274" s="7">
        <v>-0.35373669276882103</v>
      </c>
      <c r="L274" s="7">
        <v>0.71801921775438804</v>
      </c>
      <c r="M274" s="7">
        <v>1.08980996887953E-2</v>
      </c>
    </row>
    <row r="275" spans="1:13" x14ac:dyDescent="0.25">
      <c r="A275" s="7" t="str">
        <f t="shared" si="4"/>
        <v>5:27</v>
      </c>
      <c r="B275" s="7">
        <v>272</v>
      </c>
      <c r="C275" s="7">
        <v>27</v>
      </c>
      <c r="D275" s="7">
        <v>5</v>
      </c>
      <c r="E275" s="7">
        <v>0</v>
      </c>
      <c r="F275" s="7">
        <v>7.1934118250828905E-2</v>
      </c>
      <c r="G275" s="7">
        <v>0.17792557125452299</v>
      </c>
      <c r="H275" s="7">
        <v>-0.23157131615646001</v>
      </c>
      <c r="I275" s="7">
        <v>-0.14796134421476201</v>
      </c>
      <c r="J275" s="7">
        <v>3.6928519771523498E-2</v>
      </c>
      <c r="K275" s="7">
        <v>0.42515985246766202</v>
      </c>
      <c r="L275" s="7">
        <v>-0.23735183236635701</v>
      </c>
      <c r="M275" s="7">
        <v>1.04497902157305E-2</v>
      </c>
    </row>
    <row r="276" spans="1:13" x14ac:dyDescent="0.25">
      <c r="A276" s="7" t="str">
        <f t="shared" si="4"/>
        <v>5:34</v>
      </c>
      <c r="B276" s="7">
        <v>273</v>
      </c>
      <c r="C276" s="7">
        <v>34</v>
      </c>
      <c r="D276" s="7">
        <v>5</v>
      </c>
      <c r="E276" s="7">
        <v>0</v>
      </c>
      <c r="F276" s="7">
        <v>1.6871350593794301</v>
      </c>
      <c r="G276" s="7">
        <v>-0.247698638344441</v>
      </c>
      <c r="H276" s="7">
        <v>1.50300135288575</v>
      </c>
      <c r="I276" s="7">
        <v>1.27085153143102</v>
      </c>
      <c r="J276" s="7">
        <v>-0.57355901799607001</v>
      </c>
      <c r="K276" s="7">
        <v>-0.110160427542737</v>
      </c>
      <c r="L276" s="7">
        <v>1.9797515981570499</v>
      </c>
      <c r="M276" s="7">
        <v>1.2175115309361601E-2</v>
      </c>
    </row>
    <row r="277" spans="1:13" x14ac:dyDescent="0.25">
      <c r="A277" s="7" t="str">
        <f t="shared" si="4"/>
        <v>5:8</v>
      </c>
      <c r="B277" s="7">
        <v>274</v>
      </c>
      <c r="C277" s="7">
        <v>8</v>
      </c>
      <c r="D277" s="7">
        <v>5</v>
      </c>
      <c r="E277" s="7">
        <v>0</v>
      </c>
      <c r="F277" s="7">
        <v>0.35392675837444398</v>
      </c>
      <c r="G277" s="7">
        <v>0.83153080857749895</v>
      </c>
      <c r="H277" s="7">
        <v>-0.49899610783128101</v>
      </c>
      <c r="I277" s="7">
        <v>-1.3936013252074801E-2</v>
      </c>
      <c r="J277" s="7">
        <v>-0.25051318768736103</v>
      </c>
      <c r="K277" s="7">
        <v>0.29657642079720598</v>
      </c>
      <c r="L277" s="7">
        <v>0.124810305119694</v>
      </c>
      <c r="M277" s="7">
        <v>1.0593141980925799E-2</v>
      </c>
    </row>
    <row r="278" spans="1:13" x14ac:dyDescent="0.25">
      <c r="A278" s="7" t="str">
        <f t="shared" si="4"/>
        <v>5:50</v>
      </c>
      <c r="B278" s="7">
        <v>275</v>
      </c>
      <c r="C278" s="7">
        <v>50</v>
      </c>
      <c r="D278" s="7">
        <v>5</v>
      </c>
      <c r="E278" s="7">
        <v>0</v>
      </c>
      <c r="F278" s="7">
        <v>0.59421740779332399</v>
      </c>
      <c r="G278" s="7">
        <v>1.07353866322245</v>
      </c>
      <c r="H278" s="7">
        <v>9.7865937339453604E-2</v>
      </c>
      <c r="I278" s="7">
        <v>6.9184233461478797E-2</v>
      </c>
      <c r="J278" s="7">
        <v>2.1055479261910701</v>
      </c>
      <c r="K278" s="7">
        <v>-0.52975974396229997</v>
      </c>
      <c r="L278" s="7">
        <v>0.44528624554234802</v>
      </c>
      <c r="M278" s="7">
        <v>1.07261011188702E-2</v>
      </c>
    </row>
    <row r="279" spans="1:13" x14ac:dyDescent="0.25">
      <c r="A279" s="7" t="str">
        <f t="shared" si="4"/>
        <v>5:4</v>
      </c>
      <c r="B279" s="7">
        <v>276</v>
      </c>
      <c r="C279" s="7">
        <v>4</v>
      </c>
      <c r="D279" s="7">
        <v>5</v>
      </c>
      <c r="E279" s="7">
        <v>0</v>
      </c>
      <c r="F279" s="7">
        <v>-0.94840141143225598</v>
      </c>
      <c r="G279" s="7">
        <v>-0.749555829427348</v>
      </c>
      <c r="H279" s="7">
        <v>1.0167394952845299</v>
      </c>
      <c r="I279" s="7">
        <v>-0.50440189889018805</v>
      </c>
      <c r="J279" s="7">
        <v>0.57292917768347895</v>
      </c>
      <c r="K279" s="7">
        <v>0.48967543221042698</v>
      </c>
      <c r="L279" s="7">
        <v>-0.91228491789147603</v>
      </c>
      <c r="M279" s="7">
        <v>1.0841443265658999E-2</v>
      </c>
    </row>
    <row r="280" spans="1:13" x14ac:dyDescent="0.25">
      <c r="A280" s="7" t="str">
        <f t="shared" si="4"/>
        <v>5:24</v>
      </c>
      <c r="B280" s="7">
        <v>277</v>
      </c>
      <c r="C280" s="7">
        <v>24</v>
      </c>
      <c r="D280" s="7">
        <v>5</v>
      </c>
      <c r="E280" s="7">
        <v>0</v>
      </c>
      <c r="F280" s="7">
        <v>0.708415324269144</v>
      </c>
      <c r="G280" s="7">
        <v>-1.2885879956189199</v>
      </c>
      <c r="H280" s="7">
        <v>-1.40959397517802</v>
      </c>
      <c r="I280" s="7">
        <v>-0.108437454459484</v>
      </c>
      <c r="J280" s="7">
        <v>0.41968561063440002</v>
      </c>
      <c r="K280" s="7">
        <v>0.11644404168387899</v>
      </c>
      <c r="L280" s="7">
        <v>0.62036024342613405</v>
      </c>
      <c r="M280" s="7">
        <v>1.1223166317472E-2</v>
      </c>
    </row>
    <row r="281" spans="1:13" x14ac:dyDescent="0.25">
      <c r="A281" s="7" t="str">
        <f t="shared" si="4"/>
        <v>5:42</v>
      </c>
      <c r="B281" s="7">
        <v>278</v>
      </c>
      <c r="C281" s="7">
        <v>42</v>
      </c>
      <c r="D281" s="7">
        <v>5</v>
      </c>
      <c r="E281" s="7">
        <v>0</v>
      </c>
      <c r="F281" s="7">
        <v>-1.0344603925946301</v>
      </c>
      <c r="G281" s="7">
        <v>-0.77117523239896701</v>
      </c>
      <c r="H281" s="7">
        <v>-0.34397968307574101</v>
      </c>
      <c r="I281" s="7">
        <v>-0.52452082847437698</v>
      </c>
      <c r="J281" s="7">
        <v>-3.5526457826798001</v>
      </c>
      <c r="K281" s="7">
        <v>5.9279301005212601E-2</v>
      </c>
      <c r="L281" s="7">
        <v>-0.92061500051003198</v>
      </c>
      <c r="M281" s="7">
        <v>1.08372725071256E-2</v>
      </c>
    </row>
    <row r="282" spans="1:13" x14ac:dyDescent="0.25">
      <c r="A282" s="7" t="str">
        <f t="shared" si="4"/>
        <v>5:40</v>
      </c>
      <c r="B282" s="7">
        <v>279</v>
      </c>
      <c r="C282" s="7">
        <v>40</v>
      </c>
      <c r="D282" s="7">
        <v>5</v>
      </c>
      <c r="E282" s="7">
        <v>0</v>
      </c>
      <c r="F282" s="7">
        <v>-0.86837268071795903</v>
      </c>
      <c r="G282" s="7">
        <v>0.69650574771885598</v>
      </c>
      <c r="H282" s="7">
        <v>-0.85323993191724601</v>
      </c>
      <c r="I282" s="7">
        <v>-0.86560851286221197</v>
      </c>
      <c r="J282" s="7">
        <v>0.262367437044774</v>
      </c>
      <c r="K282" s="7">
        <v>0.68708710143292795</v>
      </c>
      <c r="L282" s="7">
        <v>-0.86260445817834597</v>
      </c>
      <c r="M282" s="7">
        <v>1.09449549568401E-2</v>
      </c>
    </row>
    <row r="283" spans="1:13" x14ac:dyDescent="0.25">
      <c r="A283" s="7" t="str">
        <f t="shared" si="4"/>
        <v>5:16</v>
      </c>
      <c r="B283" s="7">
        <v>280</v>
      </c>
      <c r="C283" s="7">
        <v>16</v>
      </c>
      <c r="D283" s="7">
        <v>5</v>
      </c>
      <c r="E283" s="7">
        <v>0</v>
      </c>
      <c r="F283" s="7">
        <v>-0.10888951263306799</v>
      </c>
      <c r="G283" s="7">
        <v>0.37995246385666298</v>
      </c>
      <c r="H283" s="7">
        <v>-0.105752950686758</v>
      </c>
      <c r="I283" s="7">
        <v>3.3891126989955399E-3</v>
      </c>
      <c r="J283" s="7">
        <v>-2.5943775202784199E-3</v>
      </c>
      <c r="K283" s="7">
        <v>-8.2951169767275804E-2</v>
      </c>
      <c r="L283" s="7">
        <v>-0.438523186516448</v>
      </c>
      <c r="M283" s="7">
        <v>1.04142897381625E-2</v>
      </c>
    </row>
    <row r="284" spans="1:13" x14ac:dyDescent="0.25">
      <c r="A284" s="7" t="str">
        <f t="shared" si="4"/>
        <v>5:19</v>
      </c>
      <c r="B284" s="7">
        <v>281</v>
      </c>
      <c r="C284" s="7">
        <v>19</v>
      </c>
      <c r="D284" s="7">
        <v>5</v>
      </c>
      <c r="E284" s="7">
        <v>0</v>
      </c>
      <c r="F284" s="7">
        <v>1.01748717865385</v>
      </c>
      <c r="G284" s="7">
        <v>0.40213158871412202</v>
      </c>
      <c r="H284" s="7">
        <v>0.35681956142390198</v>
      </c>
      <c r="I284" s="7">
        <v>-1.9095560602812001</v>
      </c>
      <c r="J284" s="7">
        <v>-0.16944608083101001</v>
      </c>
      <c r="K284" s="7">
        <v>1.46662569823541E-2</v>
      </c>
      <c r="L284" s="7">
        <v>1.0292535935640701</v>
      </c>
      <c r="M284" s="7">
        <v>1.07359758116231E-2</v>
      </c>
    </row>
    <row r="285" spans="1:13" x14ac:dyDescent="0.25">
      <c r="A285" s="7" t="str">
        <f t="shared" si="4"/>
        <v>5:38</v>
      </c>
      <c r="B285" s="7">
        <v>282</v>
      </c>
      <c r="C285" s="7">
        <v>38</v>
      </c>
      <c r="D285" s="7">
        <v>5</v>
      </c>
      <c r="E285" s="7">
        <v>0</v>
      </c>
      <c r="F285" s="7">
        <v>-1.6536767352159899E-2</v>
      </c>
      <c r="G285" s="7">
        <v>0.38177095236442299</v>
      </c>
      <c r="H285" s="7">
        <v>-6.7826170316244605E-2</v>
      </c>
      <c r="I285" s="7">
        <v>-0.153455164764466</v>
      </c>
      <c r="J285" s="7">
        <v>-1.6274714635507701E-2</v>
      </c>
      <c r="K285" s="7">
        <v>0.24090011491698099</v>
      </c>
      <c r="L285" s="7">
        <v>-0.33851648589799699</v>
      </c>
      <c r="M285" s="7">
        <v>1.04108436479692E-2</v>
      </c>
    </row>
    <row r="286" spans="1:13" x14ac:dyDescent="0.25">
      <c r="A286" s="7" t="str">
        <f t="shared" si="4"/>
        <v>5:22</v>
      </c>
      <c r="B286" s="7">
        <v>283</v>
      </c>
      <c r="C286" s="7">
        <v>22</v>
      </c>
      <c r="D286" s="7">
        <v>5</v>
      </c>
      <c r="E286" s="7">
        <v>0</v>
      </c>
      <c r="F286" s="7">
        <v>1.1327361266901499</v>
      </c>
      <c r="G286" s="7">
        <v>-2.2662637032016</v>
      </c>
      <c r="H286" s="7">
        <v>-2.1949424115806702</v>
      </c>
      <c r="I286" s="7">
        <v>-8.2088194721442201E-2</v>
      </c>
      <c r="J286" s="7">
        <v>0.67485700358609202</v>
      </c>
      <c r="K286" s="7">
        <v>7.4508892954893005E-2</v>
      </c>
      <c r="L286" s="7">
        <v>1.2281476579966</v>
      </c>
      <c r="M286" s="7">
        <v>1.13974123046508E-2</v>
      </c>
    </row>
    <row r="287" spans="1:13" x14ac:dyDescent="0.25">
      <c r="A287" s="7" t="str">
        <f t="shared" si="4"/>
        <v>5:46</v>
      </c>
      <c r="B287" s="7">
        <v>284</v>
      </c>
      <c r="C287" s="7">
        <v>46</v>
      </c>
      <c r="D287" s="7">
        <v>5</v>
      </c>
      <c r="E287" s="7">
        <v>0</v>
      </c>
      <c r="F287" s="7">
        <v>-0.22012149240065401</v>
      </c>
      <c r="G287" s="7">
        <v>0.15118171541174499</v>
      </c>
      <c r="H287" s="7">
        <v>-0.123056872868144</v>
      </c>
      <c r="I287" s="7">
        <v>-0.22766829750644901</v>
      </c>
      <c r="J287" s="7">
        <v>-0.72354892824436801</v>
      </c>
      <c r="K287" s="7">
        <v>-0.33812906325224501</v>
      </c>
      <c r="L287" s="7">
        <v>-0.55077053324146097</v>
      </c>
      <c r="M287" s="7">
        <v>1.0488892426403299E-2</v>
      </c>
    </row>
    <row r="288" spans="1:13" x14ac:dyDescent="0.25">
      <c r="A288" s="7" t="str">
        <f t="shared" si="4"/>
        <v>5:25</v>
      </c>
      <c r="B288" s="7">
        <v>285</v>
      </c>
      <c r="C288" s="7">
        <v>25</v>
      </c>
      <c r="D288" s="7">
        <v>5</v>
      </c>
      <c r="E288" s="7">
        <v>0</v>
      </c>
      <c r="F288" s="7">
        <v>0.49625492067183602</v>
      </c>
      <c r="G288" s="7">
        <v>-0.79975013632815894</v>
      </c>
      <c r="H288" s="7">
        <v>-1.01691975255911</v>
      </c>
      <c r="I288" s="7">
        <v>-0.12161208447672001</v>
      </c>
      <c r="J288" s="7">
        <v>0.292099912723215</v>
      </c>
      <c r="K288" s="7">
        <v>0.321977588493494</v>
      </c>
      <c r="L288" s="7">
        <v>0.32065640706503001</v>
      </c>
      <c r="M288" s="7">
        <v>1.1020660944478599E-2</v>
      </c>
    </row>
    <row r="289" spans="1:13" x14ac:dyDescent="0.25">
      <c r="A289" s="7" t="str">
        <f t="shared" si="4"/>
        <v>5:39</v>
      </c>
      <c r="B289" s="7">
        <v>286</v>
      </c>
      <c r="C289" s="7">
        <v>39</v>
      </c>
      <c r="D289" s="7">
        <v>5</v>
      </c>
      <c r="E289" s="7">
        <v>0</v>
      </c>
      <c r="F289" s="7">
        <v>-0.44245472403505898</v>
      </c>
      <c r="G289" s="7">
        <v>0.53913835004163901</v>
      </c>
      <c r="H289" s="7">
        <v>-0.46053305111674497</v>
      </c>
      <c r="I289" s="7">
        <v>-0.50953183881333897</v>
      </c>
      <c r="J289" s="7">
        <v>0.123046361204633</v>
      </c>
      <c r="K289" s="7">
        <v>-0.43740793856779597</v>
      </c>
      <c r="L289" s="7">
        <v>-0.71323008523559395</v>
      </c>
      <c r="M289" s="7">
        <v>1.0488002807856099E-2</v>
      </c>
    </row>
    <row r="290" spans="1:13" x14ac:dyDescent="0.25">
      <c r="A290" s="7" t="str">
        <f t="shared" si="4"/>
        <v>5:43</v>
      </c>
      <c r="B290" s="7">
        <v>287</v>
      </c>
      <c r="C290" s="7">
        <v>43</v>
      </c>
      <c r="D290" s="7">
        <v>5</v>
      </c>
      <c r="E290" s="7">
        <v>0</v>
      </c>
      <c r="F290" s="7">
        <v>-0.83087566754613895</v>
      </c>
      <c r="G290" s="7">
        <v>-0.54058599544628905</v>
      </c>
      <c r="H290" s="7">
        <v>-0.28874898052384201</v>
      </c>
      <c r="I290" s="7">
        <v>-0.45030769573239499</v>
      </c>
      <c r="J290" s="7">
        <v>-2.84537156907095</v>
      </c>
      <c r="K290" s="7">
        <v>0.24397149873719301</v>
      </c>
      <c r="L290" s="7">
        <v>-0.88955850720630203</v>
      </c>
      <c r="M290" s="7">
        <v>1.0753416375737601E-2</v>
      </c>
    </row>
    <row r="291" spans="1:13" x14ac:dyDescent="0.25">
      <c r="A291" s="7" t="str">
        <f t="shared" si="4"/>
        <v>5:20</v>
      </c>
      <c r="B291" s="7">
        <v>288</v>
      </c>
      <c r="C291" s="7">
        <v>20</v>
      </c>
      <c r="D291" s="7">
        <v>5</v>
      </c>
      <c r="E291" s="7">
        <v>0</v>
      </c>
      <c r="F291" s="7">
        <v>1.3896068384583999</v>
      </c>
      <c r="G291" s="7">
        <v>0.40945887847478901</v>
      </c>
      <c r="H291" s="7">
        <v>0.50963906414717697</v>
      </c>
      <c r="I291" s="7">
        <v>-2.5415333663641602</v>
      </c>
      <c r="J291" s="7">
        <v>-0.224568669529877</v>
      </c>
      <c r="K291" s="7">
        <v>0.55191517511506505</v>
      </c>
      <c r="L291" s="7">
        <v>1.5475333194292999</v>
      </c>
      <c r="M291" s="7">
        <v>1.1693555372217701E-2</v>
      </c>
    </row>
    <row r="292" spans="1:13" x14ac:dyDescent="0.25">
      <c r="A292" s="7" t="str">
        <f t="shared" si="4"/>
        <v>5:48</v>
      </c>
      <c r="B292" s="7">
        <v>289</v>
      </c>
      <c r="C292" s="7">
        <v>48</v>
      </c>
      <c r="D292" s="7">
        <v>5</v>
      </c>
      <c r="E292" s="7">
        <v>0</v>
      </c>
      <c r="F292" s="7">
        <v>0.18704795769633301</v>
      </c>
      <c r="G292" s="7">
        <v>0.61236018931710001</v>
      </c>
      <c r="H292" s="7">
        <v>-1.25954677643453E-2</v>
      </c>
      <c r="I292" s="7">
        <v>-7.9242032022485295E-2</v>
      </c>
      <c r="J292" s="7">
        <v>0.690999498973349</v>
      </c>
      <c r="K292" s="7">
        <v>0.162056357263823</v>
      </c>
      <c r="L292" s="7">
        <v>-9.1906173815942793E-2</v>
      </c>
      <c r="M292" s="7">
        <v>1.0467885448740199E-2</v>
      </c>
    </row>
    <row r="293" spans="1:13" x14ac:dyDescent="0.25">
      <c r="A293" s="7" t="str">
        <f t="shared" si="4"/>
        <v>5:1</v>
      </c>
      <c r="B293" s="7">
        <v>290</v>
      </c>
      <c r="C293" s="7">
        <v>1</v>
      </c>
      <c r="D293" s="7">
        <v>5</v>
      </c>
      <c r="E293" s="7">
        <v>0</v>
      </c>
      <c r="F293" s="7">
        <v>-1.5995654963356001</v>
      </c>
      <c r="G293" s="7">
        <v>-1.5400991484297699</v>
      </c>
      <c r="H293" s="7">
        <v>1.77460729684244</v>
      </c>
      <c r="I293" s="7">
        <v>-0.74963484170924499</v>
      </c>
      <c r="J293" s="7">
        <v>0.98465036036889797</v>
      </c>
      <c r="K293" s="7">
        <v>0.159281456144095</v>
      </c>
      <c r="L293" s="7">
        <v>-0.97165537608117303</v>
      </c>
      <c r="M293" s="7">
        <v>1.18966975249681E-2</v>
      </c>
    </row>
    <row r="294" spans="1:13" x14ac:dyDescent="0.25">
      <c r="A294" s="7" t="str">
        <f t="shared" si="4"/>
        <v>5:49</v>
      </c>
      <c r="B294" s="7">
        <v>291</v>
      </c>
      <c r="C294" s="7">
        <v>49</v>
      </c>
      <c r="D294" s="7">
        <v>5</v>
      </c>
      <c r="E294" s="7">
        <v>0</v>
      </c>
      <c r="F294" s="7">
        <v>0.39063268274482799</v>
      </c>
      <c r="G294" s="7">
        <v>0.84294942626977898</v>
      </c>
      <c r="H294" s="7">
        <v>4.2635234787554099E-2</v>
      </c>
      <c r="I294" s="7">
        <v>-5.0288992805032498E-3</v>
      </c>
      <c r="J294" s="7">
        <v>1.39827371258221</v>
      </c>
      <c r="K294" s="7">
        <v>-0.28086606520935498</v>
      </c>
      <c r="L294" s="7">
        <v>0.17339352450488801</v>
      </c>
      <c r="M294" s="7">
        <v>1.0600434376663999E-2</v>
      </c>
    </row>
    <row r="295" spans="1:13" x14ac:dyDescent="0.25">
      <c r="A295" s="7" t="str">
        <f t="shared" si="4"/>
        <v>5:3</v>
      </c>
      <c r="B295" s="7">
        <v>292</v>
      </c>
      <c r="C295" s="7">
        <v>3</v>
      </c>
      <c r="D295" s="7">
        <v>5</v>
      </c>
      <c r="E295" s="7">
        <v>0</v>
      </c>
      <c r="F295" s="7">
        <v>-1.27398345022113</v>
      </c>
      <c r="G295" s="7">
        <v>-1.1448274844817501</v>
      </c>
      <c r="H295" s="7">
        <v>1.39567339180048</v>
      </c>
      <c r="I295" s="7">
        <v>-0.62701836892028195</v>
      </c>
      <c r="J295" s="7">
        <v>0.77878976671025701</v>
      </c>
      <c r="K295" s="7">
        <v>-0.19236195141701301</v>
      </c>
      <c r="L295" s="7">
        <v>-0.94289445346543399</v>
      </c>
      <c r="M295" s="7">
        <v>1.1088761858019901E-2</v>
      </c>
    </row>
    <row r="296" spans="1:13" x14ac:dyDescent="0.25">
      <c r="A296" s="7" t="str">
        <f t="shared" si="4"/>
        <v>5:14</v>
      </c>
      <c r="B296" s="7">
        <v>293</v>
      </c>
      <c r="C296" s="7">
        <v>14</v>
      </c>
      <c r="D296" s="7">
        <v>5</v>
      </c>
      <c r="E296" s="7">
        <v>0</v>
      </c>
      <c r="F296" s="7">
        <v>-0.868255954249052</v>
      </c>
      <c r="G296" s="7">
        <v>0.36500002099145901</v>
      </c>
      <c r="H296" s="7">
        <v>-0.417604256939829</v>
      </c>
      <c r="I296" s="7">
        <v>1.2930343799077599</v>
      </c>
      <c r="J296" s="7">
        <v>0.109891600927904</v>
      </c>
      <c r="K296" s="7">
        <v>0.73147258396725801</v>
      </c>
      <c r="L296" s="7">
        <v>-0.87155888292308903</v>
      </c>
      <c r="M296" s="7">
        <v>1.07094648995751E-2</v>
      </c>
    </row>
    <row r="297" spans="1:13" x14ac:dyDescent="0.25">
      <c r="A297" s="7" t="str">
        <f t="shared" si="4"/>
        <v>5:12</v>
      </c>
      <c r="B297" s="7">
        <v>294</v>
      </c>
      <c r="C297" s="7">
        <v>12</v>
      </c>
      <c r="D297" s="7">
        <v>5</v>
      </c>
      <c r="E297" s="7">
        <v>0</v>
      </c>
      <c r="F297" s="7">
        <v>-1.63449778908295</v>
      </c>
      <c r="G297" s="7">
        <v>0.34991219694711301</v>
      </c>
      <c r="H297" s="7">
        <v>-0.73227910165668697</v>
      </c>
      <c r="I297" s="7">
        <v>2.5943562472897099</v>
      </c>
      <c r="J297" s="7">
        <v>0.22339604067612501</v>
      </c>
      <c r="K297" s="7">
        <v>0.23702147792748601</v>
      </c>
      <c r="L297" s="7">
        <v>-0.93689471570988203</v>
      </c>
      <c r="M297" s="7">
        <v>1.25793805287867E-2</v>
      </c>
    </row>
    <row r="298" spans="1:13" x14ac:dyDescent="0.25">
      <c r="A298" s="7" t="str">
        <f t="shared" si="4"/>
        <v>5:30</v>
      </c>
      <c r="B298" s="7">
        <v>295</v>
      </c>
      <c r="C298" s="7">
        <v>30</v>
      </c>
      <c r="D298" s="7">
        <v>5</v>
      </c>
      <c r="E298" s="7">
        <v>0</v>
      </c>
      <c r="F298" s="7">
        <v>-0.35238668417017799</v>
      </c>
      <c r="G298" s="7">
        <v>1.1556012788372001</v>
      </c>
      <c r="H298" s="7">
        <v>0.55377712024619297</v>
      </c>
      <c r="I298" s="7">
        <v>-0.17431060395280401</v>
      </c>
      <c r="J298" s="7">
        <v>-0.218242873180168</v>
      </c>
      <c r="K298" s="7">
        <v>2.4869564197097301E-2</v>
      </c>
      <c r="L298" s="7">
        <v>-0.63980326015604205</v>
      </c>
      <c r="M298" s="7">
        <v>1.08666885595492E-2</v>
      </c>
    </row>
    <row r="299" spans="1:13" x14ac:dyDescent="0.25">
      <c r="A299" s="7" t="str">
        <f t="shared" si="4"/>
        <v>5:6</v>
      </c>
      <c r="B299" s="7">
        <v>296</v>
      </c>
      <c r="C299" s="7">
        <v>6</v>
      </c>
      <c r="D299" s="7">
        <v>5</v>
      </c>
      <c r="E299" s="7">
        <v>0</v>
      </c>
      <c r="F299" s="7">
        <v>-0.297237326528905</v>
      </c>
      <c r="G299" s="7">
        <v>4.0987489575075101E-2</v>
      </c>
      <c r="H299" s="7">
        <v>0.25887169372662699</v>
      </c>
      <c r="I299" s="7">
        <v>-0.259168956071132</v>
      </c>
      <c r="J299" s="7">
        <v>0.16120799499805899</v>
      </c>
      <c r="K299" s="7">
        <v>-0.858244609457121</v>
      </c>
      <c r="L299" s="7">
        <v>-0.61962391828816898</v>
      </c>
      <c r="M299" s="7">
        <v>1.0555684476350399E-2</v>
      </c>
    </row>
    <row r="300" spans="1:13" x14ac:dyDescent="0.25">
      <c r="A300" s="7" t="str">
        <f t="shared" si="4"/>
        <v>5:41</v>
      </c>
      <c r="B300" s="7">
        <v>297</v>
      </c>
      <c r="C300" s="7">
        <v>41</v>
      </c>
      <c r="D300" s="7">
        <v>5</v>
      </c>
      <c r="E300" s="7">
        <v>0</v>
      </c>
      <c r="F300" s="7">
        <v>-1.29429063740085</v>
      </c>
      <c r="G300" s="7">
        <v>0.85387314539607195</v>
      </c>
      <c r="H300" s="7">
        <v>-1.24594681271774</v>
      </c>
      <c r="I300" s="7">
        <v>-1.2216851869110801</v>
      </c>
      <c r="J300" s="7">
        <v>0.40168851288491397</v>
      </c>
      <c r="K300" s="7">
        <v>-0.54588545171922098</v>
      </c>
      <c r="L300" s="7">
        <v>-0.89435240593332499</v>
      </c>
      <c r="M300" s="7">
        <v>1.1639689834925899E-2</v>
      </c>
    </row>
    <row r="301" spans="1:13" x14ac:dyDescent="0.25">
      <c r="A301" s="7" t="str">
        <f t="shared" si="4"/>
        <v>5:35</v>
      </c>
      <c r="B301" s="7">
        <v>298</v>
      </c>
      <c r="C301" s="7">
        <v>35</v>
      </c>
      <c r="D301" s="7">
        <v>5</v>
      </c>
      <c r="E301" s="7">
        <v>0</v>
      </c>
      <c r="F301" s="7">
        <v>1.26121710269653</v>
      </c>
      <c r="G301" s="7">
        <v>-9.0331240667225199E-2</v>
      </c>
      <c r="H301" s="7">
        <v>1.1102944720852499</v>
      </c>
      <c r="I301" s="7">
        <v>0.91477485738215003</v>
      </c>
      <c r="J301" s="7">
        <v>-0.43423794215592998</v>
      </c>
      <c r="K301" s="7">
        <v>-0.258812466435837</v>
      </c>
      <c r="L301" s="7">
        <v>1.3751236704531999</v>
      </c>
      <c r="M301" s="7">
        <v>1.0953017685670601E-2</v>
      </c>
    </row>
    <row r="302" spans="1:13" x14ac:dyDescent="0.25">
      <c r="A302" s="7" t="str">
        <f t="shared" si="4"/>
        <v>5:47</v>
      </c>
      <c r="B302" s="7">
        <v>299</v>
      </c>
      <c r="C302" s="7">
        <v>47</v>
      </c>
      <c r="D302" s="7">
        <v>5</v>
      </c>
      <c r="E302" s="7">
        <v>0</v>
      </c>
      <c r="F302" s="7">
        <v>-1.6536767352159899E-2</v>
      </c>
      <c r="G302" s="7">
        <v>0.38177095236442299</v>
      </c>
      <c r="H302" s="7">
        <v>-6.7826170316244605E-2</v>
      </c>
      <c r="I302" s="7">
        <v>-0.153455164764466</v>
      </c>
      <c r="J302" s="7">
        <v>-1.6274714635507701E-2</v>
      </c>
      <c r="K302" s="7">
        <v>0.24090011491698099</v>
      </c>
      <c r="L302" s="7">
        <v>-0.33851648589799699</v>
      </c>
      <c r="M302" s="7">
        <v>1.04108436479692E-2</v>
      </c>
    </row>
    <row r="303" spans="1:13" x14ac:dyDescent="0.25">
      <c r="A303" s="7" t="str">
        <f t="shared" si="4"/>
        <v>5:10</v>
      </c>
      <c r="B303" s="7">
        <v>300</v>
      </c>
      <c r="C303" s="7">
        <v>10</v>
      </c>
      <c r="D303" s="7">
        <v>5</v>
      </c>
      <c r="E303" s="7">
        <v>0</v>
      </c>
      <c r="F303" s="7">
        <v>1.0050908432777901</v>
      </c>
      <c r="G303" s="7">
        <v>1.62207412757992</v>
      </c>
      <c r="H303" s="7">
        <v>-1.25686390938918</v>
      </c>
      <c r="I303" s="7">
        <v>0.231296929566981</v>
      </c>
      <c r="J303" s="7">
        <v>-0.66223437037278099</v>
      </c>
      <c r="K303" s="7">
        <v>0.39472678353430302</v>
      </c>
      <c r="L303" s="7">
        <v>0.99521577902522995</v>
      </c>
      <c r="M303" s="7">
        <v>1.13946352356289E-2</v>
      </c>
    </row>
    <row r="304" spans="1:13" x14ac:dyDescent="0.25">
      <c r="A304" s="7" t="str">
        <f t="shared" si="4"/>
        <v>5:13</v>
      </c>
      <c r="B304" s="7">
        <v>301</v>
      </c>
      <c r="C304" s="7">
        <v>13</v>
      </c>
      <c r="D304" s="7">
        <v>5</v>
      </c>
      <c r="E304" s="7">
        <v>0</v>
      </c>
      <c r="F304" s="7">
        <v>-1.25051273403578</v>
      </c>
      <c r="G304" s="7">
        <v>0.357473124428273</v>
      </c>
      <c r="H304" s="7">
        <v>-0.57458680129206896</v>
      </c>
      <c r="I304" s="7">
        <v>1.94222773359525</v>
      </c>
      <c r="J304" s="7">
        <v>0.16651581492563899</v>
      </c>
      <c r="K304" s="7">
        <v>-0.42902268086947098</v>
      </c>
      <c r="L304" s="7">
        <v>-0.90391536733208899</v>
      </c>
      <c r="M304" s="7">
        <v>1.1060358371520401E-2</v>
      </c>
    </row>
    <row r="305" spans="1:13" x14ac:dyDescent="0.25">
      <c r="A305" s="7" t="str">
        <f t="shared" si="4"/>
        <v>5:45</v>
      </c>
      <c r="B305" s="7">
        <v>302</v>
      </c>
      <c r="C305" s="7">
        <v>45</v>
      </c>
      <c r="D305" s="7">
        <v>5</v>
      </c>
      <c r="E305" s="7">
        <v>0</v>
      </c>
      <c r="F305" s="7">
        <v>-0.42370621744914899</v>
      </c>
      <c r="G305" s="7">
        <v>-7.9407521540933099E-2</v>
      </c>
      <c r="H305" s="7">
        <v>-0.178287575420043</v>
      </c>
      <c r="I305" s="7">
        <v>-0.301881430248431</v>
      </c>
      <c r="J305" s="7">
        <v>-1.43082314185322</v>
      </c>
      <c r="K305" s="7">
        <v>-0.79646043981650005</v>
      </c>
      <c r="L305" s="7">
        <v>-0.71511748584094903</v>
      </c>
      <c r="M305" s="7">
        <v>1.06303740171444E-2</v>
      </c>
    </row>
    <row r="306" spans="1:13" x14ac:dyDescent="0.25">
      <c r="A306" s="7" t="str">
        <f t="shared" si="4"/>
        <v>5:36</v>
      </c>
      <c r="B306" s="7">
        <v>303</v>
      </c>
      <c r="C306" s="7">
        <v>36</v>
      </c>
      <c r="D306" s="7">
        <v>5</v>
      </c>
      <c r="E306" s="7">
        <v>0</v>
      </c>
      <c r="F306" s="7">
        <v>0.83529914601363797</v>
      </c>
      <c r="G306" s="7">
        <v>6.7036157009990993E-2</v>
      </c>
      <c r="H306" s="7">
        <v>0.71758759128475702</v>
      </c>
      <c r="I306" s="7">
        <v>0.55869818333327803</v>
      </c>
      <c r="J306" s="7">
        <v>-0.29491686631578901</v>
      </c>
      <c r="K306" s="7">
        <v>-0.69539282571630601</v>
      </c>
      <c r="L306" s="7">
        <v>0.78284191385969804</v>
      </c>
      <c r="M306" s="7">
        <v>1.0534158958268799E-2</v>
      </c>
    </row>
    <row r="307" spans="1:13" x14ac:dyDescent="0.25">
      <c r="A307" s="7" t="str">
        <f t="shared" si="4"/>
        <v>5:29</v>
      </c>
      <c r="B307" s="7">
        <v>304</v>
      </c>
      <c r="C307" s="7">
        <v>29</v>
      </c>
      <c r="D307" s="7">
        <v>5</v>
      </c>
      <c r="E307" s="7">
        <v>0</v>
      </c>
      <c r="F307" s="7">
        <v>-0.14022628057287001</v>
      </c>
      <c r="G307" s="7">
        <v>0.66676341954643903</v>
      </c>
      <c r="H307" s="7">
        <v>0.161102897627281</v>
      </c>
      <c r="I307" s="7">
        <v>-0.161135973935568</v>
      </c>
      <c r="J307" s="7">
        <v>-9.0657175268983203E-2</v>
      </c>
      <c r="K307" s="7">
        <v>-3.5861976005068297E-2</v>
      </c>
      <c r="L307" s="7">
        <v>-0.46608372506435097</v>
      </c>
      <c r="M307" s="7">
        <v>1.04590547287635E-2</v>
      </c>
    </row>
    <row r="308" spans="1:13" x14ac:dyDescent="0.25">
      <c r="A308" s="7" t="str">
        <f t="shared" si="4"/>
        <v>5:18</v>
      </c>
      <c r="B308" s="7">
        <v>305</v>
      </c>
      <c r="C308" s="7">
        <v>18</v>
      </c>
      <c r="D308" s="7">
        <v>5</v>
      </c>
      <c r="E308" s="7">
        <v>0</v>
      </c>
      <c r="F308" s="7">
        <v>0.64370208996196798</v>
      </c>
      <c r="G308" s="7">
        <v>0.39477150552340701</v>
      </c>
      <c r="H308" s="7">
        <v>0.20331611199779101</v>
      </c>
      <c r="I308" s="7">
        <v>-1.2747503272824301</v>
      </c>
      <c r="J308" s="7">
        <v>-0.114076789897674</v>
      </c>
      <c r="K308" s="7">
        <v>-0.42512586392232199</v>
      </c>
      <c r="L308" s="7">
        <v>0.51706189708987405</v>
      </c>
      <c r="M308" s="7">
        <v>1.04742623361472E-2</v>
      </c>
    </row>
    <row r="309" spans="1:13" x14ac:dyDescent="0.25">
      <c r="A309" s="7" t="str">
        <f t="shared" si="4"/>
        <v>5:31</v>
      </c>
      <c r="B309" s="7">
        <v>306</v>
      </c>
      <c r="C309" s="7">
        <v>31</v>
      </c>
      <c r="D309" s="7">
        <v>5</v>
      </c>
      <c r="E309" s="7">
        <v>0</v>
      </c>
      <c r="F309" s="7">
        <v>-0.56454708299387701</v>
      </c>
      <c r="G309" s="7">
        <v>1.6444391271291201</v>
      </c>
      <c r="H309" s="7">
        <v>0.94645133402993398</v>
      </c>
      <c r="I309" s="7">
        <v>-0.18748523367361</v>
      </c>
      <c r="J309" s="7">
        <v>-0.34582856822067498</v>
      </c>
      <c r="K309" s="7">
        <v>0.67787583197372303</v>
      </c>
      <c r="L309" s="7">
        <v>-0.75130237649861398</v>
      </c>
      <c r="M309" s="7">
        <v>1.1729886962758E-2</v>
      </c>
    </row>
    <row r="310" spans="1:13" x14ac:dyDescent="0.25">
      <c r="A310" s="7" t="str">
        <f t="shared" si="4"/>
        <v>5:5</v>
      </c>
      <c r="B310" s="7">
        <v>307</v>
      </c>
      <c r="C310" s="7">
        <v>5</v>
      </c>
      <c r="D310" s="7">
        <v>5</v>
      </c>
      <c r="E310" s="7">
        <v>0</v>
      </c>
      <c r="F310" s="7">
        <v>-0.62281936531778204</v>
      </c>
      <c r="G310" s="7">
        <v>-0.35428416547933</v>
      </c>
      <c r="H310" s="7">
        <v>0.63780559024257499</v>
      </c>
      <c r="I310" s="7">
        <v>-0.38178542610122501</v>
      </c>
      <c r="J310" s="7">
        <v>0.367068584024837</v>
      </c>
      <c r="K310" s="7">
        <v>-0.26230596726629202</v>
      </c>
      <c r="L310" s="7">
        <v>-0.82547808576744297</v>
      </c>
      <c r="M310" s="7">
        <v>1.0755379872333E-2</v>
      </c>
    </row>
    <row r="311" spans="1:13" x14ac:dyDescent="0.25">
      <c r="A311" s="7" t="str">
        <f t="shared" si="4"/>
        <v>5:33</v>
      </c>
      <c r="B311" s="7">
        <v>308</v>
      </c>
      <c r="C311" s="7">
        <v>33</v>
      </c>
      <c r="D311" s="7">
        <v>5</v>
      </c>
      <c r="E311" s="7">
        <v>0</v>
      </c>
      <c r="F311" s="7">
        <v>2.11305301606233</v>
      </c>
      <c r="G311" s="7">
        <v>-0.40506603602165703</v>
      </c>
      <c r="H311" s="7">
        <v>1.8957082336862601</v>
      </c>
      <c r="I311" s="7">
        <v>1.6269282054798899</v>
      </c>
      <c r="J311" s="7">
        <v>-0.71288009383621198</v>
      </c>
      <c r="K311" s="7">
        <v>-0.19839826088214299</v>
      </c>
      <c r="L311" s="7">
        <v>2.5924086149171499</v>
      </c>
      <c r="M311" s="7">
        <v>1.36812942878533E-2</v>
      </c>
    </row>
    <row r="312" spans="1:13" x14ac:dyDescent="0.25">
      <c r="A312" s="7" t="str">
        <f t="shared" si="4"/>
        <v>5:28</v>
      </c>
      <c r="B312" s="7">
        <v>309</v>
      </c>
      <c r="C312" s="7">
        <v>28</v>
      </c>
      <c r="D312" s="7">
        <v>5</v>
      </c>
      <c r="E312" s="7">
        <v>0</v>
      </c>
      <c r="F312" s="7">
        <v>-1.6537516808775899E-2</v>
      </c>
      <c r="G312" s="7">
        <v>0.38177267918413899</v>
      </c>
      <c r="H312" s="7">
        <v>-6.7824783194571095E-2</v>
      </c>
      <c r="I312" s="7">
        <v>-0.15345521130384601</v>
      </c>
      <c r="J312" s="7">
        <v>-1.6275165331979698E-2</v>
      </c>
      <c r="K312" s="7">
        <v>0.24149759685827701</v>
      </c>
      <c r="L312" s="7">
        <v>-0.33851731026403797</v>
      </c>
      <c r="M312" s="7">
        <v>1.0410843559030601E-2</v>
      </c>
    </row>
    <row r="313" spans="1:13" x14ac:dyDescent="0.25">
      <c r="A313" s="7" t="str">
        <f t="shared" si="4"/>
        <v>5:15</v>
      </c>
      <c r="B313" s="7">
        <v>310</v>
      </c>
      <c r="C313" s="7">
        <v>15</v>
      </c>
      <c r="D313" s="7">
        <v>5</v>
      </c>
      <c r="E313" s="7">
        <v>0</v>
      </c>
      <c r="F313" s="7">
        <v>-0.48772116508545799</v>
      </c>
      <c r="G313" s="7">
        <v>0.37249301038546201</v>
      </c>
      <c r="H313" s="7">
        <v>-0.26132888766901302</v>
      </c>
      <c r="I313" s="7">
        <v>0.64676551291812401</v>
      </c>
      <c r="J313" s="7">
        <v>5.3522467731093502E-2</v>
      </c>
      <c r="K313" s="7">
        <v>-0.38117208350899801</v>
      </c>
      <c r="L313" s="7">
        <v>-0.743548488282328</v>
      </c>
      <c r="M313" s="7">
        <v>1.04806711367103E-2</v>
      </c>
    </row>
    <row r="314" spans="1:13" x14ac:dyDescent="0.25">
      <c r="A314" s="7" t="str">
        <f t="shared" si="4"/>
        <v>5:21</v>
      </c>
      <c r="B314" s="7">
        <v>311</v>
      </c>
      <c r="C314" s="7">
        <v>21</v>
      </c>
      <c r="D314" s="7">
        <v>5</v>
      </c>
      <c r="E314" s="7">
        <v>0</v>
      </c>
      <c r="F314" s="7">
        <v>1.3448965255138501</v>
      </c>
      <c r="G314" s="7">
        <v>-2.75510155149352</v>
      </c>
      <c r="H314" s="7">
        <v>-2.5876166253644199</v>
      </c>
      <c r="I314" s="7">
        <v>-6.8913565000635696E-2</v>
      </c>
      <c r="J314" s="7">
        <v>0.802442698626599</v>
      </c>
      <c r="K314" s="7">
        <v>9.6173606515239998E-2</v>
      </c>
      <c r="L314" s="7">
        <v>1.5338064995912</v>
      </c>
      <c r="M314" s="7">
        <v>1.2777447520961599E-2</v>
      </c>
    </row>
    <row r="315" spans="1:13" x14ac:dyDescent="0.25">
      <c r="A315" s="7" t="str">
        <f t="shared" si="4"/>
        <v>6:32</v>
      </c>
      <c r="B315" s="7">
        <v>312</v>
      </c>
      <c r="C315" s="7">
        <v>32</v>
      </c>
      <c r="D315" s="7">
        <v>6</v>
      </c>
      <c r="E315" s="7">
        <v>0</v>
      </c>
      <c r="F315" s="7">
        <v>2.6308474272159801</v>
      </c>
      <c r="G315" s="7">
        <v>4.14107399447559E-2</v>
      </c>
      <c r="H315" s="7">
        <v>1.9895704271419501</v>
      </c>
      <c r="I315" s="7">
        <v>-1.3878114203982399</v>
      </c>
      <c r="J315" s="7">
        <v>1.9622996285001799</v>
      </c>
      <c r="K315" s="7">
        <v>-9.5639826293009798E-3</v>
      </c>
      <c r="L315" s="7">
        <v>-1.27111038727364</v>
      </c>
      <c r="M315" s="7">
        <v>1.413621460777E-2</v>
      </c>
    </row>
    <row r="316" spans="1:13" x14ac:dyDescent="0.25">
      <c r="A316" s="7" t="str">
        <f t="shared" si="4"/>
        <v>6:23</v>
      </c>
      <c r="B316" s="7">
        <v>313</v>
      </c>
      <c r="C316" s="7">
        <v>23</v>
      </c>
      <c r="D316" s="7">
        <v>6</v>
      </c>
      <c r="E316" s="7">
        <v>0</v>
      </c>
      <c r="F316" s="7">
        <v>1.10139334324426</v>
      </c>
      <c r="G316" s="7">
        <v>1.0439673243829899</v>
      </c>
      <c r="H316" s="7">
        <v>0.40996498139089599</v>
      </c>
      <c r="I316" s="7">
        <v>0.72429721622917198</v>
      </c>
      <c r="J316" s="7">
        <v>-2.1372508020725101</v>
      </c>
      <c r="K316" s="7">
        <v>6.3918356829661793E-2</v>
      </c>
      <c r="L316" s="7">
        <v>-0.94316152066839798</v>
      </c>
      <c r="M316" s="7">
        <v>1.2368839378231701E-2</v>
      </c>
    </row>
    <row r="317" spans="1:13" x14ac:dyDescent="0.25">
      <c r="A317" s="7" t="str">
        <f t="shared" si="4"/>
        <v>6:44</v>
      </c>
      <c r="B317" s="7">
        <v>314</v>
      </c>
      <c r="C317" s="7">
        <v>44</v>
      </c>
      <c r="D317" s="7">
        <v>6</v>
      </c>
      <c r="E317" s="7">
        <v>0</v>
      </c>
      <c r="F317" s="7">
        <v>-0.62786755194738197</v>
      </c>
      <c r="G317" s="7">
        <v>-2.4268447160583798E-2</v>
      </c>
      <c r="H317" s="7">
        <v>-0.30790761617944101</v>
      </c>
      <c r="I317" s="7">
        <v>-2.05278920264041</v>
      </c>
      <c r="J317" s="7">
        <v>-0.74395758871974704</v>
      </c>
      <c r="K317" s="7">
        <v>0.53568359651778197</v>
      </c>
      <c r="L317" s="7">
        <v>0.485312682135706</v>
      </c>
      <c r="M317" s="7">
        <v>1.1169420643154701E-2</v>
      </c>
    </row>
    <row r="318" spans="1:13" x14ac:dyDescent="0.25">
      <c r="A318" s="7" t="str">
        <f t="shared" si="4"/>
        <v>6:26</v>
      </c>
      <c r="B318" s="7">
        <v>315</v>
      </c>
      <c r="C318" s="7">
        <v>26</v>
      </c>
      <c r="D318" s="7">
        <v>6</v>
      </c>
      <c r="E318" s="7">
        <v>0</v>
      </c>
      <c r="F318" s="7">
        <v>0.317618040952034</v>
      </c>
      <c r="G318" s="7">
        <v>0.15735306735356899</v>
      </c>
      <c r="H318" s="7">
        <v>-8.0418258279337795E-2</v>
      </c>
      <c r="I318" s="7">
        <v>0.26117592938169898</v>
      </c>
      <c r="J318" s="7">
        <v>-0.64184878041799298</v>
      </c>
      <c r="K318" s="7">
        <v>-0.73516144780484405</v>
      </c>
      <c r="L318" s="7">
        <v>-0.69011256044948499</v>
      </c>
      <c r="M318" s="7">
        <v>1.1729432179483299E-2</v>
      </c>
    </row>
    <row r="319" spans="1:13" x14ac:dyDescent="0.25">
      <c r="A319" s="7" t="str">
        <f t="shared" si="4"/>
        <v>6:9</v>
      </c>
      <c r="B319" s="7">
        <v>316</v>
      </c>
      <c r="C319" s="7">
        <v>9</v>
      </c>
      <c r="D319" s="7">
        <v>6</v>
      </c>
      <c r="E319" s="7">
        <v>0</v>
      </c>
      <c r="F319" s="7">
        <v>0.63309212914245205</v>
      </c>
      <c r="G319" s="7">
        <v>-1.39598296535644</v>
      </c>
      <c r="H319" s="7">
        <v>-0.65971310183491105</v>
      </c>
      <c r="I319" s="7">
        <v>-9.3791255626636302E-2</v>
      </c>
      <c r="J319" s="7">
        <v>-0.40501091361756603</v>
      </c>
      <c r="K319" s="7">
        <v>-5.5815268515726997E-2</v>
      </c>
      <c r="L319" s="7">
        <v>-0.58123438149653905</v>
      </c>
      <c r="M319" s="7">
        <v>1.3182327077930101E-2</v>
      </c>
    </row>
    <row r="320" spans="1:13" x14ac:dyDescent="0.25">
      <c r="A320" s="7" t="str">
        <f t="shared" si="4"/>
        <v>6:0</v>
      </c>
      <c r="B320" s="7">
        <v>317</v>
      </c>
      <c r="C320" s="7">
        <v>0</v>
      </c>
      <c r="D320" s="7">
        <v>6</v>
      </c>
      <c r="E320" s="7">
        <v>0</v>
      </c>
      <c r="F320" s="7">
        <v>-1.9327653040283299</v>
      </c>
      <c r="G320" s="7">
        <v>2.8496228868520799</v>
      </c>
      <c r="H320" s="7">
        <v>0.64129675671753095</v>
      </c>
      <c r="I320" s="7">
        <v>0.41595287822149202</v>
      </c>
      <c r="J320" s="7">
        <v>1.3518583051208499</v>
      </c>
      <c r="K320" s="7">
        <v>0.119409143734613</v>
      </c>
      <c r="L320" s="7">
        <v>2.8206577206401602</v>
      </c>
      <c r="M320" s="7">
        <v>1.41094565142371E-2</v>
      </c>
    </row>
    <row r="321" spans="1:13" x14ac:dyDescent="0.25">
      <c r="A321" s="7" t="str">
        <f t="shared" si="4"/>
        <v>6:7</v>
      </c>
      <c r="B321" s="7">
        <v>318</v>
      </c>
      <c r="C321" s="7">
        <v>7</v>
      </c>
      <c r="D321" s="7">
        <v>6</v>
      </c>
      <c r="E321" s="7">
        <v>0</v>
      </c>
      <c r="F321" s="7">
        <v>-8.3722291502442703E-3</v>
      </c>
      <c r="G321" s="7">
        <v>-0.334581502304309</v>
      </c>
      <c r="H321" s="7">
        <v>-0.33446063719680102</v>
      </c>
      <c r="I321" s="7">
        <v>3.3644777835395698E-2</v>
      </c>
      <c r="J321" s="7">
        <v>3.4206391067038301E-2</v>
      </c>
      <c r="K321" s="7">
        <v>0.21283456549198501</v>
      </c>
      <c r="L321" s="7">
        <v>-0.45465414337409199</v>
      </c>
      <c r="M321" s="7">
        <v>1.06108685986418E-2</v>
      </c>
    </row>
    <row r="322" spans="1:13" x14ac:dyDescent="0.25">
      <c r="A322" s="7" t="str">
        <f t="shared" si="4"/>
        <v>6:11</v>
      </c>
      <c r="B322" s="7">
        <v>319</v>
      </c>
      <c r="C322" s="7">
        <v>11</v>
      </c>
      <c r="D322" s="7">
        <v>6</v>
      </c>
      <c r="E322" s="7">
        <v>0</v>
      </c>
      <c r="F322" s="7">
        <v>-1.7302105091006601</v>
      </c>
      <c r="G322" s="7">
        <v>-1.9989206349454001</v>
      </c>
      <c r="H322" s="7">
        <v>2.8045154410713402</v>
      </c>
      <c r="I322" s="7">
        <v>0.58956950245130502</v>
      </c>
      <c r="J322" s="7">
        <v>-0.65350117829767396</v>
      </c>
      <c r="K322" s="7">
        <v>-0.164744346557433</v>
      </c>
      <c r="L322" s="7">
        <v>1.0062977445254</v>
      </c>
      <c r="M322" s="7">
        <v>1.41106787845749E-2</v>
      </c>
    </row>
    <row r="323" spans="1:13" x14ac:dyDescent="0.25">
      <c r="A323" s="7" t="str">
        <f t="shared" si="4"/>
        <v>6:17</v>
      </c>
      <c r="B323" s="7">
        <v>320</v>
      </c>
      <c r="C323" s="7">
        <v>17</v>
      </c>
      <c r="D323" s="7">
        <v>6</v>
      </c>
      <c r="E323" s="7">
        <v>0</v>
      </c>
      <c r="F323" s="7">
        <v>0.18585482907463299</v>
      </c>
      <c r="G323" s="7">
        <v>-1.4474994209937199E-2</v>
      </c>
      <c r="H323" s="7">
        <v>-0.75499733546602898</v>
      </c>
      <c r="I323" s="7">
        <v>-3.5336577995189099E-2</v>
      </c>
      <c r="J323" s="7">
        <v>0.16652564667480699</v>
      </c>
      <c r="K323" s="7">
        <v>0.89775786766458698</v>
      </c>
      <c r="L323" s="7">
        <v>-0.57793461063578599</v>
      </c>
      <c r="M323" s="7">
        <v>1.1937456780845601E-2</v>
      </c>
    </row>
    <row r="324" spans="1:13" x14ac:dyDescent="0.25">
      <c r="A324" s="7" t="str">
        <f t="shared" ref="A324:A387" si="5">D324 &amp; ":" &amp;C324</f>
        <v>6:37</v>
      </c>
      <c r="B324" s="7">
        <v>321</v>
      </c>
      <c r="C324" s="7">
        <v>37</v>
      </c>
      <c r="D324" s="7">
        <v>6</v>
      </c>
      <c r="E324" s="7">
        <v>0</v>
      </c>
      <c r="F324" s="7">
        <v>0.39465360253950199</v>
      </c>
      <c r="G324" s="7">
        <v>-0.21095187882140101</v>
      </c>
      <c r="H324" s="7">
        <v>7.1559562957037998E-2</v>
      </c>
      <c r="I324" s="7">
        <v>-0.195944980975814</v>
      </c>
      <c r="J324" s="7">
        <v>0.38078280925140401</v>
      </c>
      <c r="K324" s="7">
        <v>0.31446033263194101</v>
      </c>
      <c r="L324" s="7">
        <v>-0.69484671195580405</v>
      </c>
      <c r="M324" s="7">
        <v>1.1765396923718901E-2</v>
      </c>
    </row>
    <row r="325" spans="1:13" x14ac:dyDescent="0.25">
      <c r="A325" s="7" t="str">
        <f t="shared" si="5"/>
        <v>6:2</v>
      </c>
      <c r="B325" s="7">
        <v>322</v>
      </c>
      <c r="C325" s="7">
        <v>2</v>
      </c>
      <c r="D325" s="7">
        <v>6</v>
      </c>
      <c r="E325" s="7">
        <v>0</v>
      </c>
      <c r="F325" s="7">
        <v>-1.2913009457356299</v>
      </c>
      <c r="G325" s="7">
        <v>1.7882214237999501</v>
      </c>
      <c r="H325" s="7">
        <v>0.31604429207941998</v>
      </c>
      <c r="I325" s="7">
        <v>0.28851684475945999</v>
      </c>
      <c r="J325" s="7">
        <v>0.91264100043624896</v>
      </c>
      <c r="K325" s="7">
        <v>0.18617977322101001</v>
      </c>
      <c r="L325" s="7">
        <v>1.90329142319696</v>
      </c>
      <c r="M325" s="7">
        <v>1.1962524377585E-2</v>
      </c>
    </row>
    <row r="326" spans="1:13" x14ac:dyDescent="0.25">
      <c r="A326" s="7" t="str">
        <f t="shared" si="5"/>
        <v>6:51</v>
      </c>
      <c r="B326" s="7">
        <v>323</v>
      </c>
      <c r="C326" s="7">
        <v>51</v>
      </c>
      <c r="D326" s="7">
        <v>6</v>
      </c>
      <c r="E326" s="7">
        <v>0</v>
      </c>
      <c r="F326" s="7">
        <v>0.71445802367299005</v>
      </c>
      <c r="G326" s="7">
        <v>-0.57763234312669698</v>
      </c>
      <c r="H326" s="7">
        <v>-0.31755593481395</v>
      </c>
      <c r="I326" s="7">
        <v>2.8360516529741102</v>
      </c>
      <c r="J326" s="7">
        <v>1.1423954908968399</v>
      </c>
      <c r="K326" s="7">
        <v>-4.2691850962173802E-2</v>
      </c>
      <c r="L326" s="7">
        <v>-0.72069059899241505</v>
      </c>
      <c r="M326" s="7">
        <v>1.25445548984795E-2</v>
      </c>
    </row>
    <row r="327" spans="1:13" x14ac:dyDescent="0.25">
      <c r="A327" s="7" t="str">
        <f t="shared" si="5"/>
        <v>6:27</v>
      </c>
      <c r="B327" s="7">
        <v>324</v>
      </c>
      <c r="C327" s="7">
        <v>27</v>
      </c>
      <c r="D327" s="7">
        <v>6</v>
      </c>
      <c r="E327" s="7">
        <v>0</v>
      </c>
      <c r="F327" s="7">
        <v>5.6359602935749903E-2</v>
      </c>
      <c r="G327" s="7">
        <v>-0.13818502275597799</v>
      </c>
      <c r="H327" s="7">
        <v>-0.24387934062133201</v>
      </c>
      <c r="I327" s="7">
        <v>0.10680216478360199</v>
      </c>
      <c r="J327" s="7">
        <v>-0.14338143238947701</v>
      </c>
      <c r="K327" s="7">
        <v>-5.6263606446065498E-2</v>
      </c>
      <c r="L327" s="7">
        <v>-0.52258612698830798</v>
      </c>
      <c r="M327" s="7">
        <v>1.07914680063843E-2</v>
      </c>
    </row>
    <row r="328" spans="1:13" x14ac:dyDescent="0.25">
      <c r="A328" s="7" t="str">
        <f t="shared" si="5"/>
        <v>6:34</v>
      </c>
      <c r="B328" s="7">
        <v>325</v>
      </c>
      <c r="C328" s="7">
        <v>34</v>
      </c>
      <c r="D328" s="7">
        <v>6</v>
      </c>
      <c r="E328" s="7">
        <v>0</v>
      </c>
      <c r="F328" s="7">
        <v>1.73636989734539</v>
      </c>
      <c r="G328" s="7">
        <v>-5.9534307561706898E-2</v>
      </c>
      <c r="H328" s="7">
        <v>1.22236608146798</v>
      </c>
      <c r="I328" s="7">
        <v>-0.91106484462927295</v>
      </c>
      <c r="J328" s="7">
        <v>1.3296929008006699</v>
      </c>
      <c r="K328" s="7">
        <v>9.9092384557173993E-2</v>
      </c>
      <c r="L328" s="7">
        <v>-1.07234399081847</v>
      </c>
      <c r="M328" s="7">
        <v>1.3981783697504999E-2</v>
      </c>
    </row>
    <row r="329" spans="1:13" x14ac:dyDescent="0.25">
      <c r="A329" s="7" t="str">
        <f t="shared" si="5"/>
        <v>6:8</v>
      </c>
      <c r="B329" s="7">
        <v>326</v>
      </c>
      <c r="C329" s="7">
        <v>8</v>
      </c>
      <c r="D329" s="7">
        <v>6</v>
      </c>
      <c r="E329" s="7">
        <v>0</v>
      </c>
      <c r="F329" s="7">
        <v>0.31235994638786702</v>
      </c>
      <c r="G329" s="7">
        <v>-0.86528222785999298</v>
      </c>
      <c r="H329" s="7">
        <v>-0.497086867686311</v>
      </c>
      <c r="I329" s="7">
        <v>-3.0073238178792702E-2</v>
      </c>
      <c r="J329" s="7">
        <v>-0.18540225880466699</v>
      </c>
      <c r="K329" s="7">
        <v>-0.83942041292187397</v>
      </c>
      <c r="L329" s="7">
        <v>-0.55717470425586402</v>
      </c>
      <c r="M329" s="7">
        <v>1.2205616218151799E-2</v>
      </c>
    </row>
    <row r="330" spans="1:13" x14ac:dyDescent="0.25">
      <c r="A330" s="7" t="str">
        <f t="shared" si="5"/>
        <v>6:50</v>
      </c>
      <c r="B330" s="7">
        <v>327</v>
      </c>
      <c r="C330" s="7">
        <v>50</v>
      </c>
      <c r="D330" s="7">
        <v>6</v>
      </c>
      <c r="E330" s="7">
        <v>0</v>
      </c>
      <c r="F330" s="7">
        <v>0.52269722715579403</v>
      </c>
      <c r="G330" s="7">
        <v>-0.49858035798868</v>
      </c>
      <c r="H330" s="7">
        <v>-0.316177603580449</v>
      </c>
      <c r="I330" s="7">
        <v>2.1376458164577499</v>
      </c>
      <c r="J330" s="7">
        <v>0.87291647952304297</v>
      </c>
      <c r="K330" s="7">
        <v>0.14805432991273501</v>
      </c>
      <c r="L330" s="7">
        <v>-0.67922781912260499</v>
      </c>
      <c r="M330" s="7">
        <v>1.1187923340377401E-2</v>
      </c>
    </row>
    <row r="331" spans="1:13" x14ac:dyDescent="0.25">
      <c r="A331" s="7" t="str">
        <f t="shared" si="5"/>
        <v>6:4</v>
      </c>
      <c r="B331" s="7">
        <v>328</v>
      </c>
      <c r="C331" s="7">
        <v>4</v>
      </c>
      <c r="D331" s="7">
        <v>6</v>
      </c>
      <c r="E331" s="7">
        <v>0</v>
      </c>
      <c r="F331" s="7">
        <v>-0.97056877019752597</v>
      </c>
      <c r="G331" s="7">
        <v>1.2575206982442699</v>
      </c>
      <c r="H331" s="7">
        <v>0.153418061589909</v>
      </c>
      <c r="I331" s="7">
        <v>0.22479882874527099</v>
      </c>
      <c r="J331" s="7">
        <v>0.69303235056454304</v>
      </c>
      <c r="K331" s="7">
        <v>-0.46871989662559599</v>
      </c>
      <c r="L331" s="7">
        <v>1.3003303064199201</v>
      </c>
      <c r="M331" s="7">
        <v>1.2734055734304001E-2</v>
      </c>
    </row>
    <row r="332" spans="1:13" x14ac:dyDescent="0.25">
      <c r="A332" s="7" t="str">
        <f t="shared" si="5"/>
        <v>6:24</v>
      </c>
      <c r="B332" s="7">
        <v>329</v>
      </c>
      <c r="C332" s="7">
        <v>24</v>
      </c>
      <c r="D332" s="7">
        <v>6</v>
      </c>
      <c r="E332" s="7">
        <v>0</v>
      </c>
      <c r="F332" s="7">
        <v>0.84013491110628902</v>
      </c>
      <c r="G332" s="7">
        <v>0.74842924092305696</v>
      </c>
      <c r="H332" s="7">
        <v>0.246503902726776</v>
      </c>
      <c r="I332" s="7">
        <v>0.56992345510448394</v>
      </c>
      <c r="J332" s="7">
        <v>-1.6387834652594999</v>
      </c>
      <c r="K332" s="7">
        <v>0.16056867315444101</v>
      </c>
      <c r="L332" s="7">
        <v>-0.89241877047150198</v>
      </c>
      <c r="M332" s="7">
        <v>1.2287839396496599E-2</v>
      </c>
    </row>
    <row r="333" spans="1:13" x14ac:dyDescent="0.25">
      <c r="A333" s="7" t="str">
        <f t="shared" si="5"/>
        <v>6:42</v>
      </c>
      <c r="B333" s="7">
        <v>330</v>
      </c>
      <c r="C333" s="7">
        <v>42</v>
      </c>
      <c r="D333" s="7">
        <v>6</v>
      </c>
      <c r="E333" s="7">
        <v>0</v>
      </c>
      <c r="F333" s="7">
        <v>-1.01138914498177</v>
      </c>
      <c r="G333" s="7">
        <v>0.133835523115448</v>
      </c>
      <c r="H333" s="7">
        <v>-0.305150953712438</v>
      </c>
      <c r="I333" s="7">
        <v>-3.4496008756731298</v>
      </c>
      <c r="J333" s="7">
        <v>-1.2829156114673399</v>
      </c>
      <c r="K333" s="7">
        <v>-0.165826298281952</v>
      </c>
      <c r="L333" s="7">
        <v>1.29222712451788</v>
      </c>
      <c r="M333" s="7">
        <v>1.2908053302428901E-2</v>
      </c>
    </row>
    <row r="334" spans="1:13" x14ac:dyDescent="0.25">
      <c r="A334" s="7" t="str">
        <f t="shared" si="5"/>
        <v>6:40</v>
      </c>
      <c r="B334" s="7">
        <v>331</v>
      </c>
      <c r="C334" s="7">
        <v>40</v>
      </c>
      <c r="D334" s="7">
        <v>6</v>
      </c>
      <c r="E334" s="7">
        <v>0</v>
      </c>
      <c r="F334" s="7">
        <v>-0.94706269226638595</v>
      </c>
      <c r="G334" s="7">
        <v>-0.362369450081095</v>
      </c>
      <c r="H334" s="7">
        <v>-1.0792469555539099</v>
      </c>
      <c r="I334" s="7">
        <v>0.519174882677645</v>
      </c>
      <c r="J334" s="7">
        <v>-0.56812728229786302</v>
      </c>
      <c r="K334" s="7">
        <v>-0.34322800692348998</v>
      </c>
      <c r="L334" s="7">
        <v>1.0843888923328799</v>
      </c>
      <c r="M334" s="7">
        <v>1.35957556816243E-2</v>
      </c>
    </row>
    <row r="335" spans="1:13" x14ac:dyDescent="0.25">
      <c r="A335" s="7" t="str">
        <f t="shared" si="5"/>
        <v>6:16</v>
      </c>
      <c r="B335" s="7">
        <v>332</v>
      </c>
      <c r="C335" s="7">
        <v>16</v>
      </c>
      <c r="D335" s="7">
        <v>6</v>
      </c>
      <c r="E335" s="7">
        <v>0</v>
      </c>
      <c r="F335" s="7">
        <v>-0.129909514133841</v>
      </c>
      <c r="G335" s="7">
        <v>-0.34150829620395601</v>
      </c>
      <c r="H335" s="7">
        <v>-0.16839562015298401</v>
      </c>
      <c r="I335" s="7">
        <v>6.7646892415628698E-2</v>
      </c>
      <c r="J335" s="7">
        <v>3.1386605932410001E-2</v>
      </c>
      <c r="K335" s="7">
        <v>-0.43470341938305002</v>
      </c>
      <c r="L335" s="7">
        <v>-0.34612542400594698</v>
      </c>
      <c r="M335" s="7">
        <v>1.07701022056202E-2</v>
      </c>
    </row>
    <row r="336" spans="1:13" x14ac:dyDescent="0.25">
      <c r="A336" s="7" t="str">
        <f t="shared" si="5"/>
        <v>6:19</v>
      </c>
      <c r="B336" s="7">
        <v>333</v>
      </c>
      <c r="C336" s="7">
        <v>19</v>
      </c>
      <c r="D336" s="7">
        <v>6</v>
      </c>
      <c r="E336" s="7">
        <v>0</v>
      </c>
      <c r="F336" s="7">
        <v>0.81317395568277895</v>
      </c>
      <c r="G336" s="7">
        <v>0.63523181972002496</v>
      </c>
      <c r="H336" s="7">
        <v>-1.9203805829154199</v>
      </c>
      <c r="I336" s="7">
        <v>-0.239930611814065</v>
      </c>
      <c r="J336" s="7">
        <v>0.435002144520582</v>
      </c>
      <c r="K336" s="7">
        <v>7.2310289312745205E-2</v>
      </c>
      <c r="L336" s="7">
        <v>-0.71677806936797395</v>
      </c>
      <c r="M336" s="7">
        <v>1.36875478250296E-2</v>
      </c>
    </row>
    <row r="337" spans="1:13" x14ac:dyDescent="0.25">
      <c r="A337" s="7" t="str">
        <f t="shared" si="5"/>
        <v>6:38</v>
      </c>
      <c r="B337" s="7">
        <v>334</v>
      </c>
      <c r="C337" s="7">
        <v>38</v>
      </c>
      <c r="D337" s="7">
        <v>6</v>
      </c>
      <c r="E337" s="7">
        <v>0</v>
      </c>
      <c r="F337" s="7">
        <v>-5.25851623957935E-2</v>
      </c>
      <c r="G337" s="7">
        <v>-0.26142440257463201</v>
      </c>
      <c r="H337" s="7">
        <v>-0.31204260987994498</v>
      </c>
      <c r="I337" s="7">
        <v>4.2428306908671998E-2</v>
      </c>
      <c r="J337" s="7">
        <v>6.4479445401648294E-2</v>
      </c>
      <c r="K337" s="7">
        <v>0.31711109266944298</v>
      </c>
      <c r="L337" s="7">
        <v>-0.42743627857204503</v>
      </c>
      <c r="M337" s="7">
        <v>1.05686532472231E-2</v>
      </c>
    </row>
    <row r="338" spans="1:13" x14ac:dyDescent="0.25">
      <c r="A338" s="7" t="str">
        <f t="shared" si="5"/>
        <v>6:22</v>
      </c>
      <c r="B338" s="7">
        <v>335</v>
      </c>
      <c r="C338" s="7">
        <v>22</v>
      </c>
      <c r="D338" s="7">
        <v>6</v>
      </c>
      <c r="E338" s="7">
        <v>0</v>
      </c>
      <c r="F338" s="7">
        <v>1.3626517812605401</v>
      </c>
      <c r="G338" s="7">
        <v>1.33950541449254</v>
      </c>
      <c r="H338" s="7">
        <v>0.57342606373288996</v>
      </c>
      <c r="I338" s="7">
        <v>0.87867098082726802</v>
      </c>
      <c r="J338" s="7">
        <v>-2.6357181501010198</v>
      </c>
      <c r="K338" s="7">
        <v>7.52940371022979E-2</v>
      </c>
      <c r="L338" s="7">
        <v>-0.97848575520924397</v>
      </c>
      <c r="M338" s="7">
        <v>1.30052891706592E-2</v>
      </c>
    </row>
    <row r="339" spans="1:13" x14ac:dyDescent="0.25">
      <c r="A339" s="7" t="str">
        <f t="shared" si="5"/>
        <v>6:46</v>
      </c>
      <c r="B339" s="7">
        <v>336</v>
      </c>
      <c r="C339" s="7">
        <v>46</v>
      </c>
      <c r="D339" s="7">
        <v>6</v>
      </c>
      <c r="E339" s="7">
        <v>0</v>
      </c>
      <c r="F339" s="7">
        <v>-0.24434595891298899</v>
      </c>
      <c r="G339" s="7">
        <v>-0.182372417436616</v>
      </c>
      <c r="H339" s="7">
        <v>-0.31066427864644303</v>
      </c>
      <c r="I339" s="7">
        <v>-0.65597752960768796</v>
      </c>
      <c r="J339" s="7">
        <v>-0.20499956597214999</v>
      </c>
      <c r="K339" s="7">
        <v>-0.91351255358892403</v>
      </c>
      <c r="L339" s="7">
        <v>-0.22471889006739301</v>
      </c>
      <c r="M339" s="7">
        <v>1.06888460089228E-2</v>
      </c>
    </row>
    <row r="340" spans="1:13" x14ac:dyDescent="0.25">
      <c r="A340" s="7" t="str">
        <f t="shared" si="5"/>
        <v>6:25</v>
      </c>
      <c r="B340" s="7">
        <v>337</v>
      </c>
      <c r="C340" s="7">
        <v>25</v>
      </c>
      <c r="D340" s="7">
        <v>6</v>
      </c>
      <c r="E340" s="7">
        <v>0</v>
      </c>
      <c r="F340" s="7">
        <v>0.57887647309000401</v>
      </c>
      <c r="G340" s="7">
        <v>0.45289115081351</v>
      </c>
      <c r="H340" s="7">
        <v>8.3042820384782098E-2</v>
      </c>
      <c r="I340" s="7">
        <v>0.41554969050638701</v>
      </c>
      <c r="J340" s="7">
        <v>-1.1403161172309899</v>
      </c>
      <c r="K340" s="7">
        <v>-0.27130924755797398</v>
      </c>
      <c r="L340" s="7">
        <v>-0.81034613481133899</v>
      </c>
      <c r="M340" s="7">
        <v>1.2043867942955901E-2</v>
      </c>
    </row>
    <row r="341" spans="1:13" x14ac:dyDescent="0.25">
      <c r="A341" s="7" t="str">
        <f t="shared" si="5"/>
        <v>6:39</v>
      </c>
      <c r="B341" s="7">
        <v>338</v>
      </c>
      <c r="C341" s="7">
        <v>39</v>
      </c>
      <c r="D341" s="7">
        <v>6</v>
      </c>
      <c r="E341" s="7">
        <v>0</v>
      </c>
      <c r="F341" s="7">
        <v>-0.49982392733108999</v>
      </c>
      <c r="G341" s="7">
        <v>-0.31189692632786298</v>
      </c>
      <c r="H341" s="7">
        <v>-0.69564478271692798</v>
      </c>
      <c r="I341" s="7">
        <v>0.28080159479315803</v>
      </c>
      <c r="J341" s="7">
        <v>-0.25182391844810698</v>
      </c>
      <c r="K341" s="7">
        <v>-1.22439460261064E-2</v>
      </c>
      <c r="L341" s="7">
        <v>0.19464369845439899</v>
      </c>
      <c r="M341" s="7">
        <v>1.1990226730133001E-2</v>
      </c>
    </row>
    <row r="342" spans="1:13" x14ac:dyDescent="0.25">
      <c r="A342" s="7" t="str">
        <f t="shared" si="5"/>
        <v>6:43</v>
      </c>
      <c r="B342" s="7">
        <v>339</v>
      </c>
      <c r="C342" s="7">
        <v>43</v>
      </c>
      <c r="D342" s="7">
        <v>6</v>
      </c>
      <c r="E342" s="7">
        <v>0</v>
      </c>
      <c r="F342" s="7">
        <v>-0.81962834846457799</v>
      </c>
      <c r="G342" s="7">
        <v>5.4783537977432399E-2</v>
      </c>
      <c r="H342" s="7">
        <v>-0.30652928494593901</v>
      </c>
      <c r="I342" s="7">
        <v>-2.7511950391567699</v>
      </c>
      <c r="J342" s="7">
        <v>-1.01343660009354</v>
      </c>
      <c r="K342" s="7">
        <v>1.0095951190646699</v>
      </c>
      <c r="L342" s="7">
        <v>0.90855750075546704</v>
      </c>
      <c r="M342" s="7">
        <v>1.1494263461523E-2</v>
      </c>
    </row>
    <row r="343" spans="1:13" x14ac:dyDescent="0.25">
      <c r="A343" s="7" t="str">
        <f t="shared" si="5"/>
        <v>6:20</v>
      </c>
      <c r="B343" s="7">
        <v>340</v>
      </c>
      <c r="C343" s="7">
        <v>20</v>
      </c>
      <c r="D343" s="7">
        <v>6</v>
      </c>
      <c r="E343" s="7">
        <v>0</v>
      </c>
      <c r="F343" s="7">
        <v>1.1247392629819599</v>
      </c>
      <c r="G343" s="7">
        <v>0.95791623113111102</v>
      </c>
      <c r="H343" s="7">
        <v>-2.4991816655097101</v>
      </c>
      <c r="I343" s="7">
        <v>-0.341544607489629</v>
      </c>
      <c r="J343" s="7">
        <v>0.56834410558305803</v>
      </c>
      <c r="K343" s="7">
        <v>-5.3535762236711297E-2</v>
      </c>
      <c r="L343" s="7">
        <v>-0.74693865226873601</v>
      </c>
      <c r="M343" s="7">
        <v>1.4086662823057299E-2</v>
      </c>
    </row>
    <row r="344" spans="1:13" x14ac:dyDescent="0.25">
      <c r="A344" s="7" t="str">
        <f t="shared" si="5"/>
        <v>6:48</v>
      </c>
      <c r="B344" s="7">
        <v>341</v>
      </c>
      <c r="C344" s="7">
        <v>48</v>
      </c>
      <c r="D344" s="7">
        <v>6</v>
      </c>
      <c r="E344" s="7">
        <v>0</v>
      </c>
      <c r="F344" s="7">
        <v>0.13917563412140099</v>
      </c>
      <c r="G344" s="7">
        <v>-0.34047638771264799</v>
      </c>
      <c r="H344" s="7">
        <v>-0.31342094111344598</v>
      </c>
      <c r="I344" s="7">
        <v>0.74083414342502896</v>
      </c>
      <c r="J344" s="7">
        <v>0.333958456775445</v>
      </c>
      <c r="K344" s="7">
        <v>0.43849447373714701</v>
      </c>
      <c r="L344" s="7">
        <v>-0.54650086969812095</v>
      </c>
      <c r="M344" s="7">
        <v>1.0684508727599301E-2</v>
      </c>
    </row>
    <row r="345" spans="1:13" x14ac:dyDescent="0.25">
      <c r="A345" s="7" t="str">
        <f t="shared" si="5"/>
        <v>6:1</v>
      </c>
      <c r="B345" s="7">
        <v>342</v>
      </c>
      <c r="C345" s="7">
        <v>1</v>
      </c>
      <c r="D345" s="7">
        <v>6</v>
      </c>
      <c r="E345" s="7">
        <v>0</v>
      </c>
      <c r="F345" s="7">
        <v>-1.6120331284902201</v>
      </c>
      <c r="G345" s="7">
        <v>2.3189221612963999</v>
      </c>
      <c r="H345" s="7">
        <v>0.47867052622801998</v>
      </c>
      <c r="I345" s="7">
        <v>0.35223486220730299</v>
      </c>
      <c r="J345" s="7">
        <v>1.1322496552491399</v>
      </c>
      <c r="K345" s="7">
        <v>-0.238959894836658</v>
      </c>
      <c r="L345" s="7">
        <v>2.4058260177120201</v>
      </c>
      <c r="M345" s="7">
        <v>1.38018076438595E-2</v>
      </c>
    </row>
    <row r="346" spans="1:13" x14ac:dyDescent="0.25">
      <c r="A346" s="7" t="str">
        <f t="shared" si="5"/>
        <v>6:49</v>
      </c>
      <c r="B346" s="7">
        <v>343</v>
      </c>
      <c r="C346" s="7">
        <v>49</v>
      </c>
      <c r="D346" s="7">
        <v>6</v>
      </c>
      <c r="E346" s="7">
        <v>0</v>
      </c>
      <c r="F346" s="7">
        <v>0.33093643063859701</v>
      </c>
      <c r="G346" s="7">
        <v>-0.41952837285066402</v>
      </c>
      <c r="H346" s="7">
        <v>-0.31479927234694699</v>
      </c>
      <c r="I346" s="7">
        <v>1.43923997994138</v>
      </c>
      <c r="J346" s="7">
        <v>0.60343746814924404</v>
      </c>
      <c r="K346" s="7">
        <v>0.150029699321159</v>
      </c>
      <c r="L346" s="7">
        <v>-0.62235506223276305</v>
      </c>
      <c r="M346" s="7">
        <v>1.0889237768679E-2</v>
      </c>
    </row>
    <row r="347" spans="1:13" x14ac:dyDescent="0.25">
      <c r="A347" s="7" t="str">
        <f t="shared" si="5"/>
        <v>6:3</v>
      </c>
      <c r="B347" s="7">
        <v>344</v>
      </c>
      <c r="C347" s="7">
        <v>3</v>
      </c>
      <c r="D347" s="7">
        <v>6</v>
      </c>
      <c r="E347" s="7">
        <v>0</v>
      </c>
      <c r="F347" s="7">
        <v>-1.2913009457356299</v>
      </c>
      <c r="G347" s="7">
        <v>1.7882214237999501</v>
      </c>
      <c r="H347" s="7">
        <v>0.31604429207941998</v>
      </c>
      <c r="I347" s="7">
        <v>0.28851684475945999</v>
      </c>
      <c r="J347" s="7">
        <v>0.91264100043624896</v>
      </c>
      <c r="K347" s="7">
        <v>0.177533365876547</v>
      </c>
      <c r="L347" s="7">
        <v>1.90329142319696</v>
      </c>
      <c r="M347" s="7">
        <v>1.1962524377585E-2</v>
      </c>
    </row>
    <row r="348" spans="1:13" x14ac:dyDescent="0.25">
      <c r="A348" s="7" t="str">
        <f t="shared" si="5"/>
        <v>6:14</v>
      </c>
      <c r="B348" s="7">
        <v>345</v>
      </c>
      <c r="C348" s="7">
        <v>14</v>
      </c>
      <c r="D348" s="7">
        <v>6</v>
      </c>
      <c r="E348" s="7">
        <v>0</v>
      </c>
      <c r="F348" s="7">
        <v>-0.76570564180697398</v>
      </c>
      <c r="G348" s="7">
        <v>-0.99999463736337302</v>
      </c>
      <c r="H348" s="7">
        <v>1.0127355211684801</v>
      </c>
      <c r="I348" s="7">
        <v>0.27500561771131299</v>
      </c>
      <c r="J348" s="7">
        <v>-0.240717830966441</v>
      </c>
      <c r="K348" s="7">
        <v>0.53510035242149501</v>
      </c>
      <c r="L348" s="7">
        <v>0.74436840850087505</v>
      </c>
      <c r="M348" s="7">
        <v>1.2854897079214301E-2</v>
      </c>
    </row>
    <row r="349" spans="1:13" x14ac:dyDescent="0.25">
      <c r="A349" s="7" t="str">
        <f t="shared" si="5"/>
        <v>6:12</v>
      </c>
      <c r="B349" s="7">
        <v>346</v>
      </c>
      <c r="C349" s="7">
        <v>12</v>
      </c>
      <c r="D349" s="7">
        <v>6</v>
      </c>
      <c r="E349" s="7">
        <v>0</v>
      </c>
      <c r="F349" s="7">
        <v>-1.40725834251865</v>
      </c>
      <c r="G349" s="7">
        <v>-1.6644429914272101</v>
      </c>
      <c r="H349" s="7">
        <v>2.20456076298409</v>
      </c>
      <c r="I349" s="7">
        <v>0.484241793333273</v>
      </c>
      <c r="J349" s="7">
        <v>-0.51528593349165097</v>
      </c>
      <c r="K349" s="7">
        <v>0.52611852989696595</v>
      </c>
      <c r="L349" s="7">
        <v>1.08019835326762</v>
      </c>
      <c r="M349" s="7">
        <v>1.38401499360594E-2</v>
      </c>
    </row>
    <row r="350" spans="1:13" x14ac:dyDescent="0.25">
      <c r="A350" s="7" t="str">
        <f t="shared" si="5"/>
        <v>6:30</v>
      </c>
      <c r="B350" s="7">
        <v>347</v>
      </c>
      <c r="C350" s="7">
        <v>30</v>
      </c>
      <c r="D350" s="7">
        <v>6</v>
      </c>
      <c r="E350" s="7">
        <v>0</v>
      </c>
      <c r="F350" s="7">
        <v>-0.46615726721850498</v>
      </c>
      <c r="G350" s="7">
        <v>-0.72926119632546704</v>
      </c>
      <c r="H350" s="7">
        <v>-0.57080150162744603</v>
      </c>
      <c r="I350" s="7">
        <v>-0.201945360939182</v>
      </c>
      <c r="J350" s="7">
        <v>0.85355325245203895</v>
      </c>
      <c r="K350" s="7">
        <v>-0.15136455189008799</v>
      </c>
      <c r="L350" s="7">
        <v>0.15230633308060901</v>
      </c>
      <c r="M350" s="7">
        <v>1.1846397489488099E-2</v>
      </c>
    </row>
    <row r="351" spans="1:13" x14ac:dyDescent="0.25">
      <c r="A351" s="7" t="str">
        <f t="shared" si="5"/>
        <v>6:6</v>
      </c>
      <c r="B351" s="7">
        <v>348</v>
      </c>
      <c r="C351" s="7">
        <v>6</v>
      </c>
      <c r="D351" s="7">
        <v>6</v>
      </c>
      <c r="E351" s="7">
        <v>0</v>
      </c>
      <c r="F351" s="7">
        <v>-0.32910441190482898</v>
      </c>
      <c r="G351" s="7">
        <v>0.196119235192138</v>
      </c>
      <c r="H351" s="7">
        <v>-0.1718344030482</v>
      </c>
      <c r="I351" s="7">
        <v>9.7362795283239503E-2</v>
      </c>
      <c r="J351" s="7">
        <v>0.25381504587993797</v>
      </c>
      <c r="K351" s="7">
        <v>-0.28992192176905701</v>
      </c>
      <c r="L351" s="7">
        <v>-0.12167888816198</v>
      </c>
      <c r="M351" s="7">
        <v>1.18394455303332E-2</v>
      </c>
    </row>
    <row r="352" spans="1:13" x14ac:dyDescent="0.25">
      <c r="A352" s="7" t="str">
        <f t="shared" si="5"/>
        <v>6:41</v>
      </c>
      <c r="B352" s="7">
        <v>349</v>
      </c>
      <c r="C352" s="7">
        <v>41</v>
      </c>
      <c r="D352" s="7">
        <v>6</v>
      </c>
      <c r="E352" s="7">
        <v>0</v>
      </c>
      <c r="F352" s="7">
        <v>-1.3943014572016801</v>
      </c>
      <c r="G352" s="7">
        <v>-0.41284197383432603</v>
      </c>
      <c r="H352" s="7">
        <v>-1.46284912839089</v>
      </c>
      <c r="I352" s="7">
        <v>0.75754817056212997</v>
      </c>
      <c r="J352" s="7">
        <v>-0.88443064614761902</v>
      </c>
      <c r="K352" s="7">
        <v>5.1485110965870398E-2</v>
      </c>
      <c r="L352" s="7">
        <v>1.73853219777011</v>
      </c>
      <c r="M352" s="7">
        <v>1.4117312531996501E-2</v>
      </c>
    </row>
    <row r="353" spans="1:13" x14ac:dyDescent="0.25">
      <c r="A353" s="7" t="str">
        <f t="shared" si="5"/>
        <v>6:35</v>
      </c>
      <c r="B353" s="7">
        <v>350</v>
      </c>
      <c r="C353" s="7">
        <v>35</v>
      </c>
      <c r="D353" s="7">
        <v>6</v>
      </c>
      <c r="E353" s="7">
        <v>0</v>
      </c>
      <c r="F353" s="7">
        <v>1.28913113241009</v>
      </c>
      <c r="G353" s="7">
        <v>-0.11000683131493801</v>
      </c>
      <c r="H353" s="7">
        <v>0.83876390863100403</v>
      </c>
      <c r="I353" s="7">
        <v>-0.67269155674478598</v>
      </c>
      <c r="J353" s="7">
        <v>1.0133895369509101</v>
      </c>
      <c r="K353" s="7">
        <v>-0.32234606781326502</v>
      </c>
      <c r="L353" s="7">
        <v>-0.96247184656471596</v>
      </c>
      <c r="M353" s="7">
        <v>1.3672702731757001E-2</v>
      </c>
    </row>
    <row r="354" spans="1:13" x14ac:dyDescent="0.25">
      <c r="A354" s="7" t="str">
        <f t="shared" si="5"/>
        <v>6:47</v>
      </c>
      <c r="B354" s="7">
        <v>351</v>
      </c>
      <c r="C354" s="7">
        <v>47</v>
      </c>
      <c r="D354" s="7">
        <v>6</v>
      </c>
      <c r="E354" s="7">
        <v>0</v>
      </c>
      <c r="F354" s="7">
        <v>-5.25851623957935E-2</v>
      </c>
      <c r="G354" s="7">
        <v>-0.26142440257463201</v>
      </c>
      <c r="H354" s="7">
        <v>-0.31204260987994498</v>
      </c>
      <c r="I354" s="7">
        <v>4.2428306908671998E-2</v>
      </c>
      <c r="J354" s="7">
        <v>6.4479445401648294E-2</v>
      </c>
      <c r="K354" s="7">
        <v>0.31711109266944298</v>
      </c>
      <c r="L354" s="7">
        <v>-0.42743627857204503</v>
      </c>
      <c r="M354" s="7">
        <v>1.05686532472231E-2</v>
      </c>
    </row>
    <row r="355" spans="1:13" x14ac:dyDescent="0.25">
      <c r="A355" s="7" t="str">
        <f t="shared" si="5"/>
        <v>6:10</v>
      </c>
      <c r="B355" s="7">
        <v>352</v>
      </c>
      <c r="C355" s="7">
        <v>10</v>
      </c>
      <c r="D355" s="7">
        <v>6</v>
      </c>
      <c r="E355" s="7">
        <v>0</v>
      </c>
      <c r="F355" s="7">
        <v>0.95382430468056401</v>
      </c>
      <c r="G355" s="7">
        <v>-1.9266836909121201</v>
      </c>
      <c r="H355" s="7">
        <v>-0.82233933232442202</v>
      </c>
      <c r="I355" s="7">
        <v>-0.15750927164082401</v>
      </c>
      <c r="J355" s="7">
        <v>-0.62461956348927195</v>
      </c>
      <c r="K355" s="7">
        <v>0.15011619132322401</v>
      </c>
      <c r="L355" s="7">
        <v>-0.53752905840781395</v>
      </c>
      <c r="M355" s="7">
        <v>1.40162658161865E-2</v>
      </c>
    </row>
    <row r="356" spans="1:13" x14ac:dyDescent="0.25">
      <c r="A356" s="7" t="str">
        <f t="shared" si="5"/>
        <v>6:13</v>
      </c>
      <c r="B356" s="7">
        <v>353</v>
      </c>
      <c r="C356" s="7">
        <v>13</v>
      </c>
      <c r="D356" s="7">
        <v>6</v>
      </c>
      <c r="E356" s="7">
        <v>0</v>
      </c>
      <c r="F356" s="7">
        <v>-1.0857584740706701</v>
      </c>
      <c r="G356" s="7">
        <v>-1.3314694754790499</v>
      </c>
      <c r="H356" s="7">
        <v>1.60730404809279</v>
      </c>
      <c r="I356" s="7">
        <v>0.379387737131194</v>
      </c>
      <c r="J356" s="7">
        <v>-0.37769223504108901</v>
      </c>
      <c r="K356" s="7">
        <v>-0.86179386778906097</v>
      </c>
      <c r="L356" s="7">
        <v>1.0443228226847601</v>
      </c>
      <c r="M356" s="7">
        <v>1.3285514764511799E-2</v>
      </c>
    </row>
    <row r="357" spans="1:13" x14ac:dyDescent="0.25">
      <c r="A357" s="7" t="str">
        <f t="shared" si="5"/>
        <v>6:45</v>
      </c>
      <c r="B357" s="7">
        <v>354</v>
      </c>
      <c r="C357" s="7">
        <v>45</v>
      </c>
      <c r="D357" s="7">
        <v>6</v>
      </c>
      <c r="E357" s="7">
        <v>0</v>
      </c>
      <c r="F357" s="7">
        <v>-0.43610675543018601</v>
      </c>
      <c r="G357" s="7">
        <v>-0.1033204322986</v>
      </c>
      <c r="H357" s="7">
        <v>-0.30928594741294202</v>
      </c>
      <c r="I357" s="7">
        <v>-1.3543833661240501</v>
      </c>
      <c r="J357" s="7">
        <v>-0.474478577345949</v>
      </c>
      <c r="K357" s="7">
        <v>-1.2446119485637299</v>
      </c>
      <c r="L357" s="7">
        <v>8.6602088842553798E-2</v>
      </c>
      <c r="M357" s="7">
        <v>1.0866621225985701E-2</v>
      </c>
    </row>
    <row r="358" spans="1:13" x14ac:dyDescent="0.25">
      <c r="A358" s="7" t="str">
        <f t="shared" si="5"/>
        <v>6:36</v>
      </c>
      <c r="B358" s="7">
        <v>355</v>
      </c>
      <c r="C358" s="7">
        <v>36</v>
      </c>
      <c r="D358" s="7">
        <v>6</v>
      </c>
      <c r="E358" s="7">
        <v>0</v>
      </c>
      <c r="F358" s="7">
        <v>0.84189236747479901</v>
      </c>
      <c r="G358" s="7">
        <v>-0.16047935506816899</v>
      </c>
      <c r="H358" s="7">
        <v>0.45516173579402103</v>
      </c>
      <c r="I358" s="7">
        <v>-0.43431826886030001</v>
      </c>
      <c r="J358" s="7">
        <v>0.69708617310115994</v>
      </c>
      <c r="K358" s="7">
        <v>0.19327504768502299</v>
      </c>
      <c r="L358" s="7">
        <v>-0.850455511480529</v>
      </c>
      <c r="M358" s="7">
        <v>1.30596805858273E-2</v>
      </c>
    </row>
    <row r="359" spans="1:13" x14ac:dyDescent="0.25">
      <c r="A359" s="7" t="str">
        <f t="shared" si="5"/>
        <v>6:29</v>
      </c>
      <c r="B359" s="7">
        <v>356</v>
      </c>
      <c r="C359" s="7">
        <v>29</v>
      </c>
      <c r="D359" s="7">
        <v>6</v>
      </c>
      <c r="E359" s="7">
        <v>0</v>
      </c>
      <c r="F359" s="7">
        <v>-0.20489882920222</v>
      </c>
      <c r="G359" s="7">
        <v>-0.43372310621591897</v>
      </c>
      <c r="H359" s="7">
        <v>-0.407340419285452</v>
      </c>
      <c r="I359" s="7">
        <v>-4.7571596341085001E-2</v>
      </c>
      <c r="J359" s="7">
        <v>0.355085904423522</v>
      </c>
      <c r="K359" s="7">
        <v>0.48166297402532599</v>
      </c>
      <c r="L359" s="7">
        <v>-0.25585715890517202</v>
      </c>
      <c r="M359" s="7">
        <v>1.09213364891095E-2</v>
      </c>
    </row>
    <row r="360" spans="1:13" x14ac:dyDescent="0.25">
      <c r="A360" s="7" t="str">
        <f t="shared" si="5"/>
        <v>6:18</v>
      </c>
      <c r="B360" s="7">
        <v>357</v>
      </c>
      <c r="C360" s="7">
        <v>18</v>
      </c>
      <c r="D360" s="7">
        <v>6</v>
      </c>
      <c r="E360" s="7">
        <v>0</v>
      </c>
      <c r="F360" s="7">
        <v>0.50021423169692103</v>
      </c>
      <c r="G360" s="7">
        <v>0.31110322785219902</v>
      </c>
      <c r="H360" s="7">
        <v>-1.33898906464385</v>
      </c>
      <c r="I360" s="7">
        <v>-0.137861840693836</v>
      </c>
      <c r="J360" s="7">
        <v>0.30106340887768201</v>
      </c>
      <c r="K360" s="7">
        <v>-0.24223313847448399</v>
      </c>
      <c r="L360" s="7">
        <v>-0.66049991209441905</v>
      </c>
      <c r="M360" s="7">
        <v>1.301920448251E-2</v>
      </c>
    </row>
    <row r="361" spans="1:13" x14ac:dyDescent="0.25">
      <c r="A361" s="7" t="str">
        <f t="shared" si="5"/>
        <v>6:31</v>
      </c>
      <c r="B361" s="7">
        <v>358</v>
      </c>
      <c r="C361" s="7">
        <v>31</v>
      </c>
      <c r="D361" s="7">
        <v>6</v>
      </c>
      <c r="E361" s="7">
        <v>0</v>
      </c>
      <c r="F361" s="7">
        <v>-0.72741569935647499</v>
      </c>
      <c r="G361" s="7">
        <v>-1.0247992797854</v>
      </c>
      <c r="H361" s="7">
        <v>-0.73426258029156599</v>
      </c>
      <c r="I361" s="7">
        <v>-0.35631912206386901</v>
      </c>
      <c r="J361" s="7">
        <v>1.3520205892650301</v>
      </c>
      <c r="K361" s="7">
        <v>9.1553342787148204E-2</v>
      </c>
      <c r="L361" s="7">
        <v>0.63099043085182405</v>
      </c>
      <c r="M361" s="7">
        <v>1.3423801728828301E-2</v>
      </c>
    </row>
    <row r="362" spans="1:13" x14ac:dyDescent="0.25">
      <c r="A362" s="7" t="str">
        <f t="shared" si="5"/>
        <v>6:5</v>
      </c>
      <c r="B362" s="7">
        <v>359</v>
      </c>
      <c r="C362" s="7">
        <v>5</v>
      </c>
      <c r="D362" s="7">
        <v>6</v>
      </c>
      <c r="E362" s="7">
        <v>0</v>
      </c>
      <c r="F362" s="7">
        <v>-0.64983658744294104</v>
      </c>
      <c r="G362" s="7">
        <v>0.72681996074782096</v>
      </c>
      <c r="H362" s="7">
        <v>-9.2081725586904296E-3</v>
      </c>
      <c r="I362" s="7">
        <v>0.16108081129742699</v>
      </c>
      <c r="J362" s="7">
        <v>0.473423695751643</v>
      </c>
      <c r="K362" s="7">
        <v>0.30616509265226499</v>
      </c>
      <c r="L362" s="7">
        <v>0.54367851464293404</v>
      </c>
      <c r="M362" s="7">
        <v>1.24902389166679E-2</v>
      </c>
    </row>
    <row r="363" spans="1:13" x14ac:dyDescent="0.25">
      <c r="A363" s="7" t="str">
        <f t="shared" si="5"/>
        <v>6:33</v>
      </c>
      <c r="B363" s="7">
        <v>360</v>
      </c>
      <c r="C363" s="7">
        <v>33</v>
      </c>
      <c r="D363" s="7">
        <v>6</v>
      </c>
      <c r="E363" s="7">
        <v>0</v>
      </c>
      <c r="F363" s="7">
        <v>2.1836086622806898</v>
      </c>
      <c r="G363" s="7">
        <v>-9.0617838084755993E-3</v>
      </c>
      <c r="H363" s="7">
        <v>1.60596825430497</v>
      </c>
      <c r="I363" s="7">
        <v>-1.1494381325137499</v>
      </c>
      <c r="J363" s="7">
        <v>1.64599626465042</v>
      </c>
      <c r="K363" s="7">
        <v>-2.1219363982344398E-2</v>
      </c>
      <c r="L363" s="7">
        <v>-1.17006141265884</v>
      </c>
      <c r="M363" s="7">
        <v>1.4096047710303599E-2</v>
      </c>
    </row>
    <row r="364" spans="1:13" x14ac:dyDescent="0.25">
      <c r="A364" s="7" t="str">
        <f t="shared" si="5"/>
        <v>6:28</v>
      </c>
      <c r="B364" s="7">
        <v>361</v>
      </c>
      <c r="C364" s="7">
        <v>28</v>
      </c>
      <c r="D364" s="7">
        <v>6</v>
      </c>
      <c r="E364" s="7">
        <v>0</v>
      </c>
      <c r="F364" s="7">
        <v>-5.2586085291213898E-2</v>
      </c>
      <c r="G364" s="7">
        <v>-0.26142544656292199</v>
      </c>
      <c r="H364" s="7">
        <v>-0.312043187306211</v>
      </c>
      <c r="I364" s="7">
        <v>4.2427761583355601E-2</v>
      </c>
      <c r="J364" s="7">
        <v>6.4481206237532507E-2</v>
      </c>
      <c r="K364" s="7">
        <v>0.31594703183285699</v>
      </c>
      <c r="L364" s="7">
        <v>-0.42743538399349701</v>
      </c>
      <c r="M364" s="7">
        <v>1.0568653060231199E-2</v>
      </c>
    </row>
    <row r="365" spans="1:13" x14ac:dyDescent="0.25">
      <c r="A365" s="7" t="str">
        <f t="shared" si="5"/>
        <v>6:15</v>
      </c>
      <c r="B365" s="7">
        <v>362</v>
      </c>
      <c r="C365" s="7">
        <v>15</v>
      </c>
      <c r="D365" s="7">
        <v>6</v>
      </c>
      <c r="E365" s="7">
        <v>0</v>
      </c>
      <c r="F365" s="7">
        <v>-0.44709458377779099</v>
      </c>
      <c r="G365" s="7">
        <v>-0.67001302734257795</v>
      </c>
      <c r="H365" s="7">
        <v>0.42084540698219802</v>
      </c>
      <c r="I365" s="7">
        <v>0.17109371893987799</v>
      </c>
      <c r="J365" s="7">
        <v>-0.104360469288156</v>
      </c>
      <c r="K365" s="7">
        <v>0.15131882310684999</v>
      </c>
      <c r="L365" s="7">
        <v>0.16575697640293099</v>
      </c>
      <c r="M365" s="7">
        <v>1.2761334027754499E-2</v>
      </c>
    </row>
    <row r="366" spans="1:13" x14ac:dyDescent="0.25">
      <c r="A366" s="7" t="str">
        <f t="shared" si="5"/>
        <v>6:21</v>
      </c>
      <c r="B366" s="7">
        <v>363</v>
      </c>
      <c r="C366" s="7">
        <v>21</v>
      </c>
      <c r="D366" s="7">
        <v>6</v>
      </c>
      <c r="E366" s="7">
        <v>0</v>
      </c>
      <c r="F366" s="7">
        <v>1.6239102133985099</v>
      </c>
      <c r="G366" s="7">
        <v>1.6350434979524799</v>
      </c>
      <c r="H366" s="7">
        <v>0.73688714239701003</v>
      </c>
      <c r="I366" s="7">
        <v>1.03304474195195</v>
      </c>
      <c r="J366" s="7">
        <v>-3.1341854869140202</v>
      </c>
      <c r="K366" s="7">
        <v>-2.0109031238555401E-2</v>
      </c>
      <c r="L366" s="7">
        <v>-1.0009311159563401</v>
      </c>
      <c r="M366" s="7">
        <v>1.3970678816205799E-2</v>
      </c>
    </row>
    <row r="367" spans="1:13" x14ac:dyDescent="0.25">
      <c r="A367" s="7" t="str">
        <f t="shared" si="5"/>
        <v>7:32</v>
      </c>
      <c r="B367" s="7">
        <v>364</v>
      </c>
      <c r="C367" s="7">
        <v>32</v>
      </c>
      <c r="D367" s="7">
        <v>7</v>
      </c>
      <c r="E367" s="7">
        <v>0</v>
      </c>
      <c r="F367" s="7">
        <v>-3.8143951851057798</v>
      </c>
      <c r="G367" s="7">
        <v>0.50970549543578503</v>
      </c>
      <c r="H367" s="7">
        <v>1.0929757777361599</v>
      </c>
      <c r="I367" s="7">
        <v>-0.68486696293441596</v>
      </c>
      <c r="J367" s="7">
        <v>-0.43017991812349399</v>
      </c>
      <c r="K367" s="7">
        <v>-1.8369501764880301E-2</v>
      </c>
      <c r="L367" s="7">
        <v>-2.3595651435857898</v>
      </c>
      <c r="M367" s="7">
        <v>1.41292983610721E-2</v>
      </c>
    </row>
    <row r="368" spans="1:13" x14ac:dyDescent="0.25">
      <c r="A368" s="7" t="str">
        <f t="shared" si="5"/>
        <v>7:23</v>
      </c>
      <c r="B368" s="7">
        <v>365</v>
      </c>
      <c r="C368" s="7">
        <v>23</v>
      </c>
      <c r="D368" s="7">
        <v>7</v>
      </c>
      <c r="E368" s="7">
        <v>0</v>
      </c>
      <c r="F368" s="7">
        <v>-0.10596664064974</v>
      </c>
      <c r="G368" s="7">
        <v>-1.5795806024033301</v>
      </c>
      <c r="H368" s="7">
        <v>-0.71937013208409195</v>
      </c>
      <c r="I368" s="7">
        <v>1.3882374690774399</v>
      </c>
      <c r="J368" s="7">
        <v>-1.6163085532723001</v>
      </c>
      <c r="K368" s="7">
        <v>-5.9566996013664997E-2</v>
      </c>
      <c r="L368" s="7">
        <v>-0.44232950276037197</v>
      </c>
      <c r="M368" s="7">
        <v>1.2117809255786101E-2</v>
      </c>
    </row>
    <row r="369" spans="1:13" x14ac:dyDescent="0.25">
      <c r="A369" s="7" t="str">
        <f t="shared" si="5"/>
        <v>7:44</v>
      </c>
      <c r="B369" s="7">
        <v>366</v>
      </c>
      <c r="C369" s="7">
        <v>44</v>
      </c>
      <c r="D369" s="7">
        <v>7</v>
      </c>
      <c r="E369" s="7">
        <v>0</v>
      </c>
      <c r="F369" s="7">
        <v>0.858926995497449</v>
      </c>
      <c r="G369" s="7">
        <v>0.90607979257367999</v>
      </c>
      <c r="H369" s="7">
        <v>0.54609597172264102</v>
      </c>
      <c r="I369" s="7">
        <v>-0.97538376149914396</v>
      </c>
      <c r="J369" s="7">
        <v>-1.5648321501283999</v>
      </c>
      <c r="K369" s="7">
        <v>-0.104031887944131</v>
      </c>
      <c r="L369" s="7">
        <v>1.2286997134811199</v>
      </c>
      <c r="M369" s="7">
        <v>1.20856351167458E-2</v>
      </c>
    </row>
    <row r="370" spans="1:13" x14ac:dyDescent="0.25">
      <c r="A370" s="7" t="str">
        <f t="shared" si="5"/>
        <v>7:26</v>
      </c>
      <c r="B370" s="7">
        <v>367</v>
      </c>
      <c r="C370" s="7">
        <v>26</v>
      </c>
      <c r="D370" s="7">
        <v>7</v>
      </c>
      <c r="E370" s="7">
        <v>0</v>
      </c>
      <c r="F370" s="7">
        <v>0.124339110287792</v>
      </c>
      <c r="G370" s="7">
        <v>-0.55734782674686001</v>
      </c>
      <c r="H370" s="7">
        <v>-6.9951849015162701E-2</v>
      </c>
      <c r="I370" s="7">
        <v>0.38348392706509898</v>
      </c>
      <c r="J370" s="7">
        <v>-0.36638917723700498</v>
      </c>
      <c r="K370" s="7">
        <v>-0.34021941256299898</v>
      </c>
      <c r="L370" s="7">
        <v>0.21615713047145799</v>
      </c>
      <c r="M370" s="7">
        <v>1.12717310172926E-2</v>
      </c>
    </row>
    <row r="371" spans="1:13" x14ac:dyDescent="0.25">
      <c r="A371" s="7" t="str">
        <f t="shared" si="5"/>
        <v>7:9</v>
      </c>
      <c r="B371" s="7">
        <v>368</v>
      </c>
      <c r="C371" s="7">
        <v>9</v>
      </c>
      <c r="D371" s="7">
        <v>7</v>
      </c>
      <c r="E371" s="7">
        <v>0</v>
      </c>
      <c r="F371" s="7">
        <v>0.42045593805776998</v>
      </c>
      <c r="G371" s="7">
        <v>-0.47955241282264399</v>
      </c>
      <c r="H371" s="7">
        <v>1.5695283512734699</v>
      </c>
      <c r="I371" s="7">
        <v>0.27068275541410203</v>
      </c>
      <c r="J371" s="7">
        <v>0.11909654923466401</v>
      </c>
      <c r="K371" s="7">
        <v>6.4650617068095903E-3</v>
      </c>
      <c r="L371" s="7">
        <v>0.35793094511576801</v>
      </c>
      <c r="M371" s="7">
        <v>1.34777877173449E-2</v>
      </c>
    </row>
    <row r="372" spans="1:13" x14ac:dyDescent="0.25">
      <c r="A372" s="7" t="str">
        <f t="shared" si="5"/>
        <v>7:0</v>
      </c>
      <c r="B372" s="7">
        <v>369</v>
      </c>
      <c r="C372" s="7">
        <v>0</v>
      </c>
      <c r="D372" s="7">
        <v>7</v>
      </c>
      <c r="E372" s="7">
        <v>0</v>
      </c>
      <c r="F372" s="7">
        <v>-0.28056889884251501</v>
      </c>
      <c r="G372" s="7">
        <v>1.0361355988402501</v>
      </c>
      <c r="H372" s="7">
        <v>-3.4176813837473099</v>
      </c>
      <c r="I372" s="7">
        <v>-1.08311632177906</v>
      </c>
      <c r="J372" s="7">
        <v>0.51161374925756498</v>
      </c>
      <c r="K372" s="7">
        <v>-3.6097893919829302E-2</v>
      </c>
      <c r="L372" s="7">
        <v>-1.61678509433326</v>
      </c>
      <c r="M372" s="7">
        <v>1.40841565512331E-2</v>
      </c>
    </row>
    <row r="373" spans="1:13" x14ac:dyDescent="0.25">
      <c r="A373" s="7" t="str">
        <f t="shared" si="5"/>
        <v>7:7</v>
      </c>
      <c r="B373" s="7">
        <v>370</v>
      </c>
      <c r="C373" s="7">
        <v>7</v>
      </c>
      <c r="D373" s="7">
        <v>7</v>
      </c>
      <c r="E373" s="7">
        <v>0</v>
      </c>
      <c r="F373" s="7">
        <v>0.245199728832699</v>
      </c>
      <c r="G373" s="7">
        <v>-0.100630409906918</v>
      </c>
      <c r="H373" s="7">
        <v>0.32272591751828</v>
      </c>
      <c r="I373" s="7">
        <v>-6.7767013884188002E-2</v>
      </c>
      <c r="J373" s="7">
        <v>0.21722584924038901</v>
      </c>
      <c r="K373" s="7">
        <v>-0.49217534417886799</v>
      </c>
      <c r="L373" s="7">
        <v>0.47459658532073901</v>
      </c>
      <c r="M373" s="7">
        <v>1.0541645093115301E-2</v>
      </c>
    </row>
    <row r="374" spans="1:13" x14ac:dyDescent="0.25">
      <c r="A374" s="7" t="str">
        <f t="shared" si="5"/>
        <v>7:11</v>
      </c>
      <c r="B374" s="7">
        <v>371</v>
      </c>
      <c r="C374" s="7">
        <v>11</v>
      </c>
      <c r="D374" s="7">
        <v>7</v>
      </c>
      <c r="E374" s="7">
        <v>0</v>
      </c>
      <c r="F374" s="7">
        <v>0.20342944810368099</v>
      </c>
      <c r="G374" s="7">
        <v>2.7024873229253998</v>
      </c>
      <c r="H374" s="7">
        <v>0.29237548303420402</v>
      </c>
      <c r="I374" s="7">
        <v>2.8484177143529199</v>
      </c>
      <c r="J374" s="7">
        <v>0.292381238506083</v>
      </c>
      <c r="K374" s="7">
        <v>-4.7825602068239902E-2</v>
      </c>
      <c r="L374" s="7">
        <v>-0.69486933052617395</v>
      </c>
      <c r="M374" s="7">
        <v>1.4096270152343901E-2</v>
      </c>
    </row>
    <row r="375" spans="1:13" x14ac:dyDescent="0.25">
      <c r="A375" s="7" t="str">
        <f t="shared" si="5"/>
        <v>7:17</v>
      </c>
      <c r="B375" s="7">
        <v>372</v>
      </c>
      <c r="C375" s="7">
        <v>17</v>
      </c>
      <c r="D375" s="7">
        <v>7</v>
      </c>
      <c r="E375" s="7">
        <v>0</v>
      </c>
      <c r="F375" s="7">
        <v>0.237340123768117</v>
      </c>
      <c r="G375" s="7">
        <v>-0.46920680691342098</v>
      </c>
      <c r="H375" s="7">
        <v>0.228889728134856</v>
      </c>
      <c r="I375" s="7">
        <v>-0.50888598470275204</v>
      </c>
      <c r="J375" s="7">
        <v>0.214268917896938</v>
      </c>
      <c r="K375" s="7">
        <v>-0.80307960358317898</v>
      </c>
      <c r="L375" s="7">
        <v>0.36172383350319098</v>
      </c>
      <c r="M375" s="7">
        <v>1.16551789457134E-2</v>
      </c>
    </row>
    <row r="376" spans="1:13" x14ac:dyDescent="0.25">
      <c r="A376" s="7" t="str">
        <f t="shared" si="5"/>
        <v>7:37</v>
      </c>
      <c r="B376" s="7">
        <v>373</v>
      </c>
      <c r="C376" s="7">
        <v>37</v>
      </c>
      <c r="D376" s="7">
        <v>7</v>
      </c>
      <c r="E376" s="7">
        <v>0</v>
      </c>
      <c r="F376" s="7">
        <v>-0.44146570254283801</v>
      </c>
      <c r="G376" s="7">
        <v>2.2856574682929801E-2</v>
      </c>
      <c r="H376" s="7">
        <v>0.37948767562570401</v>
      </c>
      <c r="I376" s="7">
        <v>-0.190056715049985</v>
      </c>
      <c r="J376" s="7">
        <v>0.114961189981762</v>
      </c>
      <c r="K376" s="7">
        <v>0.34073554937873501</v>
      </c>
      <c r="L376" s="7">
        <v>-0.43359509647939298</v>
      </c>
      <c r="M376" s="7">
        <v>1.28448891869535E-2</v>
      </c>
    </row>
    <row r="377" spans="1:13" x14ac:dyDescent="0.25">
      <c r="A377" s="7" t="str">
        <f t="shared" si="5"/>
        <v>7:2</v>
      </c>
      <c r="B377" s="7">
        <v>374</v>
      </c>
      <c r="C377" s="7">
        <v>2</v>
      </c>
      <c r="D377" s="7">
        <v>7</v>
      </c>
      <c r="E377" s="7">
        <v>0</v>
      </c>
      <c r="F377" s="7">
        <v>-0.105312689617443</v>
      </c>
      <c r="G377" s="7">
        <v>0.65721359592453299</v>
      </c>
      <c r="H377" s="7">
        <v>-2.1708789499921202</v>
      </c>
      <c r="I377" s="7">
        <v>-0.74466655248076896</v>
      </c>
      <c r="J377" s="7">
        <v>0.41348444925184002</v>
      </c>
      <c r="K377" s="7">
        <v>0.27549287683579199</v>
      </c>
      <c r="L377" s="7">
        <v>-0.76178726510394701</v>
      </c>
      <c r="M377" s="7">
        <v>1.17626211456782E-2</v>
      </c>
    </row>
    <row r="378" spans="1:13" x14ac:dyDescent="0.25">
      <c r="A378" s="7" t="str">
        <f t="shared" si="5"/>
        <v>7:51</v>
      </c>
      <c r="B378" s="7">
        <v>375</v>
      </c>
      <c r="C378" s="7">
        <v>51</v>
      </c>
      <c r="D378" s="7">
        <v>7</v>
      </c>
      <c r="E378" s="7">
        <v>0</v>
      </c>
      <c r="F378" s="7">
        <v>-0.60128887473384895</v>
      </c>
      <c r="G378" s="7">
        <v>-1.38197054552273</v>
      </c>
      <c r="H378" s="7">
        <v>-0.175617833488422</v>
      </c>
      <c r="I378" s="7">
        <v>1.08795746256162</v>
      </c>
      <c r="J378" s="7">
        <v>2.60908482724443</v>
      </c>
      <c r="K378" s="7">
        <v>-5.8330068754727099E-2</v>
      </c>
      <c r="L378" s="7">
        <v>-0.76621179727881294</v>
      </c>
      <c r="M378" s="7">
        <v>1.3952388601373799E-2</v>
      </c>
    </row>
    <row r="379" spans="1:13" x14ac:dyDescent="0.25">
      <c r="A379" s="7" t="str">
        <f t="shared" si="5"/>
        <v>7:27</v>
      </c>
      <c r="B379" s="7">
        <v>376</v>
      </c>
      <c r="C379" s="7">
        <v>27</v>
      </c>
      <c r="D379" s="7">
        <v>7</v>
      </c>
      <c r="E379" s="7">
        <v>0</v>
      </c>
      <c r="F379" s="7">
        <v>0.20110769508516499</v>
      </c>
      <c r="G379" s="7">
        <v>-0.21660356308353601</v>
      </c>
      <c r="H379" s="7">
        <v>0.14652091525490399</v>
      </c>
      <c r="I379" s="7">
        <v>4.85660747038845E-2</v>
      </c>
      <c r="J379" s="7">
        <v>5.0250621024358198E-2</v>
      </c>
      <c r="K379" s="7">
        <v>-0.59970960833109299</v>
      </c>
      <c r="L379" s="7">
        <v>0.41217916418398198</v>
      </c>
      <c r="M379" s="7">
        <v>1.05890311707184E-2</v>
      </c>
    </row>
    <row r="380" spans="1:13" x14ac:dyDescent="0.25">
      <c r="A380" s="7" t="str">
        <f t="shared" si="5"/>
        <v>7:34</v>
      </c>
      <c r="B380" s="7">
        <v>377</v>
      </c>
      <c r="C380" s="7">
        <v>34</v>
      </c>
      <c r="D380" s="7">
        <v>7</v>
      </c>
      <c r="E380" s="7">
        <v>0</v>
      </c>
      <c r="F380" s="7">
        <v>-2.4652233920805999</v>
      </c>
      <c r="G380" s="7">
        <v>0.314965927134643</v>
      </c>
      <c r="H380" s="7">
        <v>0.80758053689197695</v>
      </c>
      <c r="I380" s="7">
        <v>-0.486942863780644</v>
      </c>
      <c r="J380" s="7">
        <v>-0.21212347488139099</v>
      </c>
      <c r="K380" s="7">
        <v>2.4160314763878699E-2</v>
      </c>
      <c r="L380" s="7">
        <v>-1.96588428297281</v>
      </c>
      <c r="M380" s="7">
        <v>1.36726927114662E-2</v>
      </c>
    </row>
    <row r="381" spans="1:13" x14ac:dyDescent="0.25">
      <c r="A381" s="7" t="str">
        <f t="shared" si="5"/>
        <v>7:8</v>
      </c>
      <c r="B381" s="7">
        <v>378</v>
      </c>
      <c r="C381" s="7">
        <v>8</v>
      </c>
      <c r="D381" s="7">
        <v>7</v>
      </c>
      <c r="E381" s="7">
        <v>0</v>
      </c>
      <c r="F381" s="7">
        <v>0.33282783245941899</v>
      </c>
      <c r="G381" s="7">
        <v>-0.29009140923334498</v>
      </c>
      <c r="H381" s="7">
        <v>0.94612712738261695</v>
      </c>
      <c r="I381" s="7">
        <v>0.101457868861177</v>
      </c>
      <c r="J381" s="7">
        <v>0.168161199789503</v>
      </c>
      <c r="K381" s="7">
        <v>0.35856474647436498</v>
      </c>
      <c r="L381" s="7">
        <v>0.41578364797949502</v>
      </c>
      <c r="M381" s="7">
        <v>1.23841670262367E-2</v>
      </c>
    </row>
    <row r="382" spans="1:13" x14ac:dyDescent="0.25">
      <c r="A382" s="7" t="str">
        <f t="shared" si="5"/>
        <v>7:50</v>
      </c>
      <c r="B382" s="7">
        <v>379</v>
      </c>
      <c r="C382" s="7">
        <v>50</v>
      </c>
      <c r="D382" s="7">
        <v>7</v>
      </c>
      <c r="E382" s="7">
        <v>0</v>
      </c>
      <c r="F382" s="7">
        <v>-0.39268660755794899</v>
      </c>
      <c r="G382" s="7">
        <v>-1.05510621150896</v>
      </c>
      <c r="H382" s="7">
        <v>-7.2515861315413405E-2</v>
      </c>
      <c r="I382" s="7">
        <v>0.79319443055294203</v>
      </c>
      <c r="J382" s="7">
        <v>2.0128109733340298</v>
      </c>
      <c r="K382" s="7">
        <v>-4.1998838912399403E-2</v>
      </c>
      <c r="L382" s="7">
        <v>-0.49407967880516401</v>
      </c>
      <c r="M382" s="7">
        <v>1.2634980598583499E-2</v>
      </c>
    </row>
    <row r="383" spans="1:13" x14ac:dyDescent="0.25">
      <c r="A383" s="7" t="str">
        <f t="shared" si="5"/>
        <v>7:4</v>
      </c>
      <c r="B383" s="7">
        <v>380</v>
      </c>
      <c r="C383" s="7">
        <v>4</v>
      </c>
      <c r="D383" s="7">
        <v>7</v>
      </c>
      <c r="E383" s="7">
        <v>0</v>
      </c>
      <c r="F383" s="7">
        <v>-1.7684585990724099E-2</v>
      </c>
      <c r="G383" s="7">
        <v>0.46775259659810597</v>
      </c>
      <c r="H383" s="7">
        <v>-1.5474777401277799</v>
      </c>
      <c r="I383" s="7">
        <v>-0.57544166973540301</v>
      </c>
      <c r="J383" s="7">
        <v>0.36441979980095401</v>
      </c>
      <c r="K383" s="7">
        <v>-0.70881138822021705</v>
      </c>
      <c r="L383" s="7">
        <v>-0.28965280907247098</v>
      </c>
      <c r="M383" s="7">
        <v>1.22961458670988E-2</v>
      </c>
    </row>
    <row r="384" spans="1:13" x14ac:dyDescent="0.25">
      <c r="A384" s="7" t="str">
        <f t="shared" si="5"/>
        <v>7:24</v>
      </c>
      <c r="B384" s="7">
        <v>381</v>
      </c>
      <c r="C384" s="7">
        <v>24</v>
      </c>
      <c r="D384" s="7">
        <v>7</v>
      </c>
      <c r="E384" s="7">
        <v>0</v>
      </c>
      <c r="F384" s="7">
        <v>-2.9198057579660399E-2</v>
      </c>
      <c r="G384" s="7">
        <v>-1.23883634640676</v>
      </c>
      <c r="H384" s="7">
        <v>-0.50289737268466095</v>
      </c>
      <c r="I384" s="7">
        <v>1.0533196242518701</v>
      </c>
      <c r="J384" s="7">
        <v>-1.1996687643853301</v>
      </c>
      <c r="K384" s="7">
        <v>0.119716087246498</v>
      </c>
      <c r="L384" s="7">
        <v>-0.22658409131531601</v>
      </c>
      <c r="M384" s="7">
        <v>1.2045823743692599E-2</v>
      </c>
    </row>
    <row r="385" spans="1:13" x14ac:dyDescent="0.25">
      <c r="A385" s="7" t="str">
        <f t="shared" si="5"/>
        <v>7:42</v>
      </c>
      <c r="B385" s="7">
        <v>382</v>
      </c>
      <c r="C385" s="7">
        <v>42</v>
      </c>
      <c r="D385" s="7">
        <v>7</v>
      </c>
      <c r="E385" s="7">
        <v>0</v>
      </c>
      <c r="F385" s="7">
        <v>1.2761315298492399</v>
      </c>
      <c r="G385" s="7">
        <v>1.5598084606012199</v>
      </c>
      <c r="H385" s="7">
        <v>0.75229991606865798</v>
      </c>
      <c r="I385" s="7">
        <v>-1.5649098255164999</v>
      </c>
      <c r="J385" s="7">
        <v>-2.7573798579492101</v>
      </c>
      <c r="K385" s="7">
        <v>0.187793146925992</v>
      </c>
      <c r="L385" s="7">
        <v>1.37639459476114</v>
      </c>
      <c r="M385" s="7">
        <v>1.39793077063405E-2</v>
      </c>
    </row>
    <row r="386" spans="1:13" x14ac:dyDescent="0.25">
      <c r="A386" s="7" t="str">
        <f t="shared" si="5"/>
        <v>7:40</v>
      </c>
      <c r="B386" s="7">
        <v>383</v>
      </c>
      <c r="C386" s="7">
        <v>40</v>
      </c>
      <c r="D386" s="7">
        <v>7</v>
      </c>
      <c r="E386" s="7">
        <v>0</v>
      </c>
      <c r="F386" s="7">
        <v>1.5822919869949199</v>
      </c>
      <c r="G386" s="7">
        <v>-0.26925277776878298</v>
      </c>
      <c r="H386" s="7">
        <v>-4.86051856405686E-2</v>
      </c>
      <c r="I386" s="7">
        <v>0.10682943368067201</v>
      </c>
      <c r="J386" s="7">
        <v>0.44204585484491699</v>
      </c>
      <c r="K386" s="7">
        <v>-0.405971810455864</v>
      </c>
      <c r="L386" s="7">
        <v>2.0963238051378701</v>
      </c>
      <c r="M386" s="7">
        <v>1.3968134306196501E-2</v>
      </c>
    </row>
    <row r="387" spans="1:13" x14ac:dyDescent="0.25">
      <c r="A387" s="7" t="str">
        <f t="shared" si="5"/>
        <v>7:16</v>
      </c>
      <c r="B387" s="7">
        <v>384</v>
      </c>
      <c r="C387" s="7">
        <v>16</v>
      </c>
      <c r="D387" s="7">
        <v>7</v>
      </c>
      <c r="E387" s="7">
        <v>0</v>
      </c>
      <c r="F387" s="7">
        <v>0.231751701486477</v>
      </c>
      <c r="G387" s="7">
        <v>5.3483048078938403E-2</v>
      </c>
      <c r="H387" s="7">
        <v>0.23935207370287101</v>
      </c>
      <c r="I387" s="7">
        <v>4.4392014936480602E-2</v>
      </c>
      <c r="J387" s="7">
        <v>0.22714169687906099</v>
      </c>
      <c r="K387" s="7">
        <v>0.334309667774918</v>
      </c>
      <c r="L387" s="7">
        <v>0.49362742538095</v>
      </c>
      <c r="M387" s="7">
        <v>1.0632161140419301E-2</v>
      </c>
    </row>
    <row r="388" spans="1:13" x14ac:dyDescent="0.25">
      <c r="A388" s="7" t="str">
        <f t="shared" ref="A388:A418" si="6">D388 &amp; ":" &amp;C388</f>
        <v>7:19</v>
      </c>
      <c r="B388" s="7">
        <v>385</v>
      </c>
      <c r="C388" s="7">
        <v>19</v>
      </c>
      <c r="D388" s="7">
        <v>7</v>
      </c>
      <c r="E388" s="7">
        <v>0</v>
      </c>
      <c r="F388" s="7">
        <v>0.24844246720947599</v>
      </c>
      <c r="G388" s="7">
        <v>-1.5076183640545</v>
      </c>
      <c r="H388" s="7">
        <v>0.20810451401817801</v>
      </c>
      <c r="I388" s="7">
        <v>-1.60806605037607</v>
      </c>
      <c r="J388" s="7">
        <v>0.18869497124409201</v>
      </c>
      <c r="K388" s="7">
        <v>-9.1505255092423896E-2</v>
      </c>
      <c r="L388" s="7">
        <v>-2.2983978283008299E-2</v>
      </c>
      <c r="M388" s="7">
        <v>1.35678783206658E-2</v>
      </c>
    </row>
    <row r="389" spans="1:13" x14ac:dyDescent="0.25">
      <c r="A389" s="7" t="str">
        <f t="shared" si="6"/>
        <v>7:38</v>
      </c>
      <c r="B389" s="7">
        <v>386</v>
      </c>
      <c r="C389" s="7">
        <v>38</v>
      </c>
      <c r="D389" s="7">
        <v>7</v>
      </c>
      <c r="E389" s="7">
        <v>0</v>
      </c>
      <c r="F389" s="7">
        <v>0.23312019396974901</v>
      </c>
      <c r="G389" s="7">
        <v>-7.4513209467641395E-2</v>
      </c>
      <c r="H389" s="7">
        <v>0.23679005520361299</v>
      </c>
      <c r="I389" s="7">
        <v>-9.1094665473099801E-2</v>
      </c>
      <c r="J389" s="7">
        <v>0.22398941160281399</v>
      </c>
      <c r="K389" s="7">
        <v>-0.44293227408928698</v>
      </c>
      <c r="L389" s="7">
        <v>0.47695519804807401</v>
      </c>
      <c r="M389" s="7">
        <v>1.0483701343494099E-2</v>
      </c>
    </row>
    <row r="390" spans="1:13" x14ac:dyDescent="0.25">
      <c r="A390" s="7" t="str">
        <f t="shared" si="6"/>
        <v>7:22</v>
      </c>
      <c r="B390" s="7">
        <v>387</v>
      </c>
      <c r="C390" s="7">
        <v>22</v>
      </c>
      <c r="D390" s="7">
        <v>7</v>
      </c>
      <c r="E390" s="7">
        <v>0</v>
      </c>
      <c r="F390" s="7">
        <v>-0.18273522544711299</v>
      </c>
      <c r="G390" s="7">
        <v>-1.9203248660666601</v>
      </c>
      <c r="H390" s="7">
        <v>-0.93584289635415896</v>
      </c>
      <c r="I390" s="7">
        <v>1.7231553214386499</v>
      </c>
      <c r="J390" s="7">
        <v>-2.0329483515336602</v>
      </c>
      <c r="K390" s="7">
        <v>9.7714619165099499E-3</v>
      </c>
      <c r="L390" s="7">
        <v>-0.65388757448574997</v>
      </c>
      <c r="M390" s="7">
        <v>1.28155020111942E-2</v>
      </c>
    </row>
    <row r="391" spans="1:13" x14ac:dyDescent="0.25">
      <c r="A391" s="7" t="str">
        <f t="shared" si="6"/>
        <v>7:46</v>
      </c>
      <c r="B391" s="7">
        <v>388</v>
      </c>
      <c r="C391" s="7">
        <v>46</v>
      </c>
      <c r="D391" s="7">
        <v>7</v>
      </c>
      <c r="E391" s="7">
        <v>0</v>
      </c>
      <c r="F391" s="7">
        <v>0.441722461145649</v>
      </c>
      <c r="G391" s="7">
        <v>0.25235112454613201</v>
      </c>
      <c r="H391" s="7">
        <v>0.339892027376622</v>
      </c>
      <c r="I391" s="7">
        <v>-0.385857697481781</v>
      </c>
      <c r="J391" s="7">
        <v>-0.372284442307592</v>
      </c>
      <c r="K391" s="7">
        <v>-5.0249734724471598E-2</v>
      </c>
      <c r="L391" s="7">
        <v>0.80217820266933804</v>
      </c>
      <c r="M391" s="7">
        <v>1.0948370239747899E-2</v>
      </c>
    </row>
    <row r="392" spans="1:13" x14ac:dyDescent="0.25">
      <c r="A392" s="7" t="str">
        <f t="shared" si="6"/>
        <v>7:25</v>
      </c>
      <c r="B392" s="7">
        <v>389</v>
      </c>
      <c r="C392" s="7">
        <v>25</v>
      </c>
      <c r="D392" s="7">
        <v>7</v>
      </c>
      <c r="E392" s="7">
        <v>0</v>
      </c>
      <c r="F392" s="7">
        <v>4.7570527217712502E-2</v>
      </c>
      <c r="G392" s="7">
        <v>-0.89809208274343699</v>
      </c>
      <c r="H392" s="7">
        <v>-0.286424608414593</v>
      </c>
      <c r="I392" s="7">
        <v>0.71840177189066201</v>
      </c>
      <c r="J392" s="7">
        <v>-0.78302896612397299</v>
      </c>
      <c r="K392" s="7">
        <v>9.8763382007498804E-2</v>
      </c>
      <c r="L392" s="7">
        <v>-5.0802690789026796E-3</v>
      </c>
      <c r="M392" s="7">
        <v>1.18891989457818E-2</v>
      </c>
    </row>
    <row r="393" spans="1:13" x14ac:dyDescent="0.25">
      <c r="A393" s="7" t="str">
        <f t="shared" si="6"/>
        <v>7:39</v>
      </c>
      <c r="B393" s="7">
        <v>390</v>
      </c>
      <c r="C393" s="7">
        <v>39</v>
      </c>
      <c r="D393" s="7">
        <v>7</v>
      </c>
      <c r="E393" s="7">
        <v>0</v>
      </c>
      <c r="F393" s="7">
        <v>0.90770609048233797</v>
      </c>
      <c r="G393" s="7">
        <v>-0.17188299361821199</v>
      </c>
      <c r="H393" s="7">
        <v>9.4092434781522502E-2</v>
      </c>
      <c r="I393" s="7">
        <v>7.8673841037863491E-3</v>
      </c>
      <c r="J393" s="7">
        <v>0.33301763322386602</v>
      </c>
      <c r="K393" s="7">
        <v>0.65250462406713305</v>
      </c>
      <c r="L393" s="7">
        <v>1.39329928080665</v>
      </c>
      <c r="M393" s="7">
        <v>1.3402528562070099E-2</v>
      </c>
    </row>
    <row r="394" spans="1:13" x14ac:dyDescent="0.25">
      <c r="A394" s="7" t="str">
        <f t="shared" si="6"/>
        <v>7:43</v>
      </c>
      <c r="B394" s="7">
        <v>391</v>
      </c>
      <c r="C394" s="7">
        <v>43</v>
      </c>
      <c r="D394" s="7">
        <v>7</v>
      </c>
      <c r="E394" s="7">
        <v>0</v>
      </c>
      <c r="F394" s="7">
        <v>1.0675292626733499</v>
      </c>
      <c r="G394" s="7">
        <v>1.2329441265874499</v>
      </c>
      <c r="H394" s="7">
        <v>0.64919794389565</v>
      </c>
      <c r="I394" s="7">
        <v>-1.2701467935078199</v>
      </c>
      <c r="J394" s="7">
        <v>-2.1611060040388099</v>
      </c>
      <c r="K394" s="7">
        <v>-0.35149700239568399</v>
      </c>
      <c r="L394" s="7">
        <v>1.31986793211306</v>
      </c>
      <c r="M394" s="7">
        <v>1.27393998353625E-2</v>
      </c>
    </row>
    <row r="395" spans="1:13" x14ac:dyDescent="0.25">
      <c r="A395" s="7" t="str">
        <f t="shared" si="6"/>
        <v>7:20</v>
      </c>
      <c r="B395" s="7">
        <v>392</v>
      </c>
      <c r="C395" s="7">
        <v>20</v>
      </c>
      <c r="D395" s="7">
        <v>7</v>
      </c>
      <c r="E395" s="7">
        <v>0</v>
      </c>
      <c r="F395" s="7">
        <v>0.253956574622</v>
      </c>
      <c r="G395" s="7">
        <v>-2.0233574865853301</v>
      </c>
      <c r="H395" s="7">
        <v>0.19778129677696801</v>
      </c>
      <c r="I395" s="7">
        <v>-2.1539865562441598</v>
      </c>
      <c r="J395" s="7">
        <v>0.17599337454508901</v>
      </c>
      <c r="K395" s="7">
        <v>-2.05367338291218E-2</v>
      </c>
      <c r="L395" s="7">
        <v>-0.19571653246912701</v>
      </c>
      <c r="M395" s="7">
        <v>1.4088736000300099E-2</v>
      </c>
    </row>
    <row r="396" spans="1:13" x14ac:dyDescent="0.25">
      <c r="A396" s="7" t="str">
        <f t="shared" si="6"/>
        <v>7:48</v>
      </c>
      <c r="B396" s="7">
        <v>393</v>
      </c>
      <c r="C396" s="7">
        <v>48</v>
      </c>
      <c r="D396" s="7">
        <v>7</v>
      </c>
      <c r="E396" s="7">
        <v>0</v>
      </c>
      <c r="F396" s="7">
        <v>2.45179267938508E-2</v>
      </c>
      <c r="G396" s="7">
        <v>-0.40137754348141302</v>
      </c>
      <c r="H396" s="7">
        <v>0.133688083030604</v>
      </c>
      <c r="I396" s="7">
        <v>0.20366836653557899</v>
      </c>
      <c r="J396" s="7">
        <v>0.82026326551321804</v>
      </c>
      <c r="K396" s="7">
        <v>9.3660702182216504E-2</v>
      </c>
      <c r="L396" s="7">
        <v>0.13044748266932499</v>
      </c>
      <c r="M396" s="7">
        <v>1.0900296784935801E-2</v>
      </c>
    </row>
    <row r="397" spans="1:13" x14ac:dyDescent="0.25">
      <c r="A397" s="7" t="str">
        <f t="shared" si="6"/>
        <v>7:1</v>
      </c>
      <c r="B397" s="7">
        <v>394</v>
      </c>
      <c r="C397" s="7">
        <v>1</v>
      </c>
      <c r="D397" s="7">
        <v>7</v>
      </c>
      <c r="E397" s="7">
        <v>0</v>
      </c>
      <c r="F397" s="7">
        <v>-0.19294079521579499</v>
      </c>
      <c r="G397" s="7">
        <v>0.84667459951383095</v>
      </c>
      <c r="H397" s="7">
        <v>-2.7942801738829801</v>
      </c>
      <c r="I397" s="7">
        <v>-0.91389143903369496</v>
      </c>
      <c r="J397" s="7">
        <v>0.46254909980667902</v>
      </c>
      <c r="K397" s="7">
        <v>-8.6485939710551796E-2</v>
      </c>
      <c r="L397" s="7">
        <v>-1.1984536338316001</v>
      </c>
      <c r="M397" s="7">
        <v>1.3466558368222199E-2</v>
      </c>
    </row>
    <row r="398" spans="1:13" x14ac:dyDescent="0.25">
      <c r="A398" s="7" t="str">
        <f t="shared" si="6"/>
        <v>7:49</v>
      </c>
      <c r="B398" s="7">
        <v>395</v>
      </c>
      <c r="C398" s="7">
        <v>49</v>
      </c>
      <c r="D398" s="7">
        <v>7</v>
      </c>
      <c r="E398" s="7">
        <v>0</v>
      </c>
      <c r="F398" s="7">
        <v>-0.18408434038204899</v>
      </c>
      <c r="G398" s="7">
        <v>-0.72824187749518698</v>
      </c>
      <c r="H398" s="7">
        <v>3.0586110857595699E-2</v>
      </c>
      <c r="I398" s="7">
        <v>0.498431398544261</v>
      </c>
      <c r="J398" s="7">
        <v>1.41653711942362</v>
      </c>
      <c r="K398" s="7">
        <v>0.32390661256284398</v>
      </c>
      <c r="L398" s="7">
        <v>-0.197991375777576</v>
      </c>
      <c r="M398" s="7">
        <v>1.18080044902058E-2</v>
      </c>
    </row>
    <row r="399" spans="1:13" x14ac:dyDescent="0.25">
      <c r="A399" s="7" t="str">
        <f t="shared" si="6"/>
        <v>7:3</v>
      </c>
      <c r="B399" s="7">
        <v>396</v>
      </c>
      <c r="C399" s="7">
        <v>3</v>
      </c>
      <c r="D399" s="7">
        <v>7</v>
      </c>
      <c r="E399" s="7">
        <v>0</v>
      </c>
      <c r="F399" s="7">
        <v>-0.105312689617443</v>
      </c>
      <c r="G399" s="7">
        <v>0.65721359592453299</v>
      </c>
      <c r="H399" s="7">
        <v>-2.1708789499921202</v>
      </c>
      <c r="I399" s="7">
        <v>-0.74466655248076896</v>
      </c>
      <c r="J399" s="7">
        <v>0.41348444925184002</v>
      </c>
      <c r="K399" s="7">
        <v>0.27720629369843103</v>
      </c>
      <c r="L399" s="7">
        <v>-0.76178726510394701</v>
      </c>
      <c r="M399" s="7">
        <v>1.17626211456782E-2</v>
      </c>
    </row>
    <row r="400" spans="1:13" x14ac:dyDescent="0.25">
      <c r="A400" s="7" t="str">
        <f t="shared" si="6"/>
        <v>7:14</v>
      </c>
      <c r="B400" s="7">
        <v>397</v>
      </c>
      <c r="C400" s="7">
        <v>14</v>
      </c>
      <c r="D400" s="7">
        <v>7</v>
      </c>
      <c r="E400" s="7">
        <v>0</v>
      </c>
      <c r="F400" s="7">
        <v>0.22049933141085101</v>
      </c>
      <c r="G400" s="7">
        <v>1.1059267230088901</v>
      </c>
      <c r="H400" s="7">
        <v>0.260418159667273</v>
      </c>
      <c r="I400" s="7">
        <v>1.15842536690716</v>
      </c>
      <c r="J400" s="7">
        <v>0.25306122581023599</v>
      </c>
      <c r="K400" s="7">
        <v>-1.1049067583641099</v>
      </c>
      <c r="L400" s="7">
        <v>0.130011131748176</v>
      </c>
      <c r="M400" s="7">
        <v>1.2560352307052099E-2</v>
      </c>
    </row>
    <row r="401" spans="1:13" x14ac:dyDescent="0.25">
      <c r="A401" s="7" t="str">
        <f t="shared" si="6"/>
        <v>7:12</v>
      </c>
      <c r="B401" s="7">
        <v>398</v>
      </c>
      <c r="C401" s="7">
        <v>12</v>
      </c>
      <c r="D401" s="7">
        <v>7</v>
      </c>
      <c r="E401" s="7">
        <v>0</v>
      </c>
      <c r="F401" s="7">
        <v>0.20914508105099899</v>
      </c>
      <c r="G401" s="7">
        <v>2.1678993469525301</v>
      </c>
      <c r="H401" s="7">
        <v>0.28167498045564099</v>
      </c>
      <c r="I401" s="7">
        <v>2.2825453080828901</v>
      </c>
      <c r="J401" s="7">
        <v>0.27921543320974801</v>
      </c>
      <c r="K401" s="7">
        <v>-1.7725605181801499E-2</v>
      </c>
      <c r="L401" s="7">
        <v>-0.46046456511624001</v>
      </c>
      <c r="M401" s="7">
        <v>1.3627830306782201E-2</v>
      </c>
    </row>
    <row r="402" spans="1:13" x14ac:dyDescent="0.25">
      <c r="A402" s="7" t="str">
        <f t="shared" si="6"/>
        <v>7:30</v>
      </c>
      <c r="B402" s="7">
        <v>399</v>
      </c>
      <c r="C402" s="7">
        <v>30</v>
      </c>
      <c r="D402" s="7">
        <v>7</v>
      </c>
      <c r="E402" s="7">
        <v>0</v>
      </c>
      <c r="F402" s="7">
        <v>0.35464486295261899</v>
      </c>
      <c r="G402" s="7">
        <v>0.46488495657636503</v>
      </c>
      <c r="H402" s="7">
        <v>0.57946643892440297</v>
      </c>
      <c r="I402" s="7">
        <v>-0.62126962248289497</v>
      </c>
      <c r="J402" s="7">
        <v>0.88353020817269101</v>
      </c>
      <c r="K402" s="7">
        <v>6.7474103557623594E-2</v>
      </c>
      <c r="L402" s="7">
        <v>0.56926998929915795</v>
      </c>
      <c r="M402" s="7">
        <v>1.18363765426248E-2</v>
      </c>
    </row>
    <row r="403" spans="1:13" x14ac:dyDescent="0.25">
      <c r="A403" s="7" t="str">
        <f t="shared" si="6"/>
        <v>7:6</v>
      </c>
      <c r="B403" s="7">
        <v>400</v>
      </c>
      <c r="C403" s="7">
        <v>6</v>
      </c>
      <c r="D403" s="7">
        <v>7</v>
      </c>
      <c r="E403" s="7">
        <v>0</v>
      </c>
      <c r="F403" s="7">
        <v>0.15757162323434701</v>
      </c>
      <c r="G403" s="7">
        <v>8.8830593682380193E-2</v>
      </c>
      <c r="H403" s="7">
        <v>-0.300675306372583</v>
      </c>
      <c r="I403" s="7">
        <v>-0.23699190043711299</v>
      </c>
      <c r="J403" s="7">
        <v>0.26629049979522901</v>
      </c>
      <c r="K403" s="7">
        <v>0.97787389901729505</v>
      </c>
      <c r="L403" s="7">
        <v>0.41859189930097701</v>
      </c>
      <c r="M403" s="7">
        <v>1.1759823774752E-2</v>
      </c>
    </row>
    <row r="404" spans="1:13" x14ac:dyDescent="0.25">
      <c r="A404" s="7" t="str">
        <f t="shared" si="6"/>
        <v>7:41</v>
      </c>
      <c r="B404" s="7">
        <v>401</v>
      </c>
      <c r="C404" s="7">
        <v>41</v>
      </c>
      <c r="D404" s="7">
        <v>7</v>
      </c>
      <c r="E404" s="7">
        <v>0</v>
      </c>
      <c r="F404" s="7">
        <v>2.2568778835075101</v>
      </c>
      <c r="G404" s="7">
        <v>-0.366622561919354</v>
      </c>
      <c r="H404" s="7">
        <v>-0.19130280606265901</v>
      </c>
      <c r="I404" s="7">
        <v>0.205791483257558</v>
      </c>
      <c r="J404" s="7">
        <v>0.55107407646596895</v>
      </c>
      <c r="K404" s="7">
        <v>0.138013796232384</v>
      </c>
      <c r="L404" s="7">
        <v>2.8086073031938099</v>
      </c>
      <c r="M404" s="7">
        <v>1.41277757609379E-2</v>
      </c>
    </row>
    <row r="405" spans="1:13" x14ac:dyDescent="0.25">
      <c r="A405" s="7" t="str">
        <f t="shared" si="6"/>
        <v>7:35</v>
      </c>
      <c r="B405" s="7">
        <v>402</v>
      </c>
      <c r="C405" s="7">
        <v>35</v>
      </c>
      <c r="D405" s="7">
        <v>7</v>
      </c>
      <c r="E405" s="7">
        <v>0</v>
      </c>
      <c r="F405" s="7">
        <v>-1.79063749556801</v>
      </c>
      <c r="G405" s="7">
        <v>0.21759614298407201</v>
      </c>
      <c r="H405" s="7">
        <v>0.66488291646988595</v>
      </c>
      <c r="I405" s="7">
        <v>-0.38798081420375802</v>
      </c>
      <c r="J405" s="7">
        <v>-0.103095253260339</v>
      </c>
      <c r="K405" s="7">
        <v>-2.8986936748052802E-2</v>
      </c>
      <c r="L405" s="7">
        <v>-1.6173546718235701</v>
      </c>
      <c r="M405" s="7">
        <v>1.3315556382953999E-2</v>
      </c>
    </row>
    <row r="406" spans="1:13" x14ac:dyDescent="0.25">
      <c r="A406" s="7" t="str">
        <f t="shared" si="6"/>
        <v>7:47</v>
      </c>
      <c r="B406" s="7">
        <v>403</v>
      </c>
      <c r="C406" s="7">
        <v>47</v>
      </c>
      <c r="D406" s="7">
        <v>7</v>
      </c>
      <c r="E406" s="7">
        <v>0</v>
      </c>
      <c r="F406" s="7">
        <v>0.23312019396974901</v>
      </c>
      <c r="G406" s="7">
        <v>-7.4513209467641395E-2</v>
      </c>
      <c r="H406" s="7">
        <v>0.23679005520361299</v>
      </c>
      <c r="I406" s="7">
        <v>-9.1094665473099801E-2</v>
      </c>
      <c r="J406" s="7">
        <v>0.22398941160281399</v>
      </c>
      <c r="K406" s="7">
        <v>-0.44293227408928698</v>
      </c>
      <c r="L406" s="7">
        <v>0.47695519804807401</v>
      </c>
      <c r="M406" s="7">
        <v>1.0483701343494099E-2</v>
      </c>
    </row>
    <row r="407" spans="1:13" x14ac:dyDescent="0.25">
      <c r="A407" s="7" t="str">
        <f t="shared" si="6"/>
        <v>7:10</v>
      </c>
      <c r="B407" s="7">
        <v>404</v>
      </c>
      <c r="C407" s="7">
        <v>10</v>
      </c>
      <c r="D407" s="7">
        <v>7</v>
      </c>
      <c r="E407" s="7">
        <v>0</v>
      </c>
      <c r="F407" s="7">
        <v>0.50808404168448995</v>
      </c>
      <c r="G407" s="7">
        <v>-0.66901341214907095</v>
      </c>
      <c r="H407" s="7">
        <v>2.1929295611378099</v>
      </c>
      <c r="I407" s="7">
        <v>0.43990763815946798</v>
      </c>
      <c r="J407" s="7">
        <v>7.0031899783778606E-2</v>
      </c>
      <c r="K407" s="7">
        <v>-3.5419254204765403E-2</v>
      </c>
      <c r="L407" s="7">
        <v>0.30144289017796599</v>
      </c>
      <c r="M407" s="7">
        <v>1.4086317966215499E-2</v>
      </c>
    </row>
    <row r="408" spans="1:13" x14ac:dyDescent="0.25">
      <c r="A408" s="7" t="str">
        <f t="shared" si="6"/>
        <v>7:13</v>
      </c>
      <c r="B408" s="7">
        <v>405</v>
      </c>
      <c r="C408" s="7">
        <v>13</v>
      </c>
      <c r="D408" s="7">
        <v>7</v>
      </c>
      <c r="E408" s="7">
        <v>0</v>
      </c>
      <c r="F408" s="7">
        <v>0.214835011111255</v>
      </c>
      <c r="G408" s="7">
        <v>1.6357153837107099</v>
      </c>
      <c r="H408" s="7">
        <v>0.27102259744875601</v>
      </c>
      <c r="I408" s="7">
        <v>1.7192175989066401</v>
      </c>
      <c r="J408" s="7">
        <v>0.26610883381584499</v>
      </c>
      <c r="K408" s="7">
        <v>0.51167700141092198</v>
      </c>
      <c r="L408" s="7">
        <v>-0.19966705400756199</v>
      </c>
      <c r="M408" s="7">
        <v>1.2836066618683299E-2</v>
      </c>
    </row>
    <row r="409" spans="1:13" x14ac:dyDescent="0.25">
      <c r="A409" s="7" t="str">
        <f t="shared" si="6"/>
        <v>7:45</v>
      </c>
      <c r="B409" s="7">
        <v>406</v>
      </c>
      <c r="C409" s="7">
        <v>45</v>
      </c>
      <c r="D409" s="7">
        <v>7</v>
      </c>
      <c r="E409" s="7">
        <v>0</v>
      </c>
      <c r="F409" s="7">
        <v>0.65032472832154897</v>
      </c>
      <c r="G409" s="7">
        <v>0.57921545855990597</v>
      </c>
      <c r="H409" s="7">
        <v>0.44299399954963198</v>
      </c>
      <c r="I409" s="7">
        <v>-0.68062072949046204</v>
      </c>
      <c r="J409" s="7">
        <v>-0.96855829621799905</v>
      </c>
      <c r="K409" s="7">
        <v>0.52551029449959996</v>
      </c>
      <c r="L409" s="7">
        <v>1.0606857035703501</v>
      </c>
      <c r="M409" s="7">
        <v>1.17337162421899E-2</v>
      </c>
    </row>
    <row r="410" spans="1:13" x14ac:dyDescent="0.25">
      <c r="A410" s="7" t="str">
        <f t="shared" si="6"/>
        <v>7:36</v>
      </c>
      <c r="B410" s="7">
        <v>407</v>
      </c>
      <c r="C410" s="7">
        <v>36</v>
      </c>
      <c r="D410" s="7">
        <v>7</v>
      </c>
      <c r="E410" s="7">
        <v>0</v>
      </c>
      <c r="F410" s="7">
        <v>-1.1160515990554201</v>
      </c>
      <c r="G410" s="7">
        <v>0.1202263588335</v>
      </c>
      <c r="H410" s="7">
        <v>0.52218529604779496</v>
      </c>
      <c r="I410" s="7">
        <v>-0.28901876462687198</v>
      </c>
      <c r="J410" s="7">
        <v>5.93296836071152E-3</v>
      </c>
      <c r="K410" s="7">
        <v>-9.7496620811740195E-2</v>
      </c>
      <c r="L410" s="7">
        <v>-1.1188104119386499</v>
      </c>
      <c r="M410" s="7">
        <v>1.30879250166089E-2</v>
      </c>
    </row>
    <row r="411" spans="1:13" x14ac:dyDescent="0.25">
      <c r="A411" s="7" t="str">
        <f t="shared" si="6"/>
        <v>7:29</v>
      </c>
      <c r="B411" s="7">
        <v>408</v>
      </c>
      <c r="C411" s="7">
        <v>29</v>
      </c>
      <c r="D411" s="7">
        <v>7</v>
      </c>
      <c r="E411" s="7">
        <v>0</v>
      </c>
      <c r="F411" s="7">
        <v>0.27787627815524502</v>
      </c>
      <c r="G411" s="7">
        <v>0.12414069291304</v>
      </c>
      <c r="H411" s="7">
        <v>0.36299367465433502</v>
      </c>
      <c r="I411" s="7">
        <v>-0.28635177012167901</v>
      </c>
      <c r="J411" s="7">
        <v>0.46689040991132602</v>
      </c>
      <c r="K411" s="7">
        <v>-7.4214680723943702E-2</v>
      </c>
      <c r="L411" s="7">
        <v>0.54232749734342101</v>
      </c>
      <c r="M411" s="7">
        <v>1.0700780208929001E-2</v>
      </c>
    </row>
    <row r="412" spans="1:13" x14ac:dyDescent="0.25">
      <c r="A412" s="7" t="str">
        <f t="shared" si="6"/>
        <v>7:18</v>
      </c>
      <c r="B412" s="7">
        <v>409</v>
      </c>
      <c r="C412" s="7">
        <v>18</v>
      </c>
      <c r="D412" s="7">
        <v>7</v>
      </c>
      <c r="E412" s="7">
        <v>0</v>
      </c>
      <c r="F412" s="7">
        <v>0.242903681300316</v>
      </c>
      <c r="G412" s="7">
        <v>-0.98957104089421899</v>
      </c>
      <c r="H412" s="7">
        <v>0.21847393302204901</v>
      </c>
      <c r="I412" s="7">
        <v>-1.0597022665012601</v>
      </c>
      <c r="J412" s="7">
        <v>0.20145341418999499</v>
      </c>
      <c r="K412" s="7">
        <v>0.51607325100616697</v>
      </c>
      <c r="L412" s="7">
        <v>0.15549758318384399</v>
      </c>
      <c r="M412" s="7">
        <v>1.2767196942452701E-2</v>
      </c>
    </row>
    <row r="413" spans="1:13" x14ac:dyDescent="0.25">
      <c r="A413" s="7" t="str">
        <f t="shared" si="6"/>
        <v>7:31</v>
      </c>
      <c r="B413" s="7">
        <v>410</v>
      </c>
      <c r="C413" s="7">
        <v>31</v>
      </c>
      <c r="D413" s="7">
        <v>7</v>
      </c>
      <c r="E413" s="7">
        <v>0</v>
      </c>
      <c r="F413" s="7">
        <v>0.43141344602269799</v>
      </c>
      <c r="G413" s="7">
        <v>0.80562921257294196</v>
      </c>
      <c r="H413" s="7">
        <v>0.79593919832383297</v>
      </c>
      <c r="I413" s="7">
        <v>-0.95618746730845805</v>
      </c>
      <c r="J413" s="7">
        <v>1.3001699970596501</v>
      </c>
      <c r="K413" s="7">
        <v>-6.8097653248482104E-2</v>
      </c>
      <c r="L413" s="7">
        <v>0.48303813266197398</v>
      </c>
      <c r="M413" s="7">
        <v>1.38959366867813E-2</v>
      </c>
    </row>
    <row r="414" spans="1:13" x14ac:dyDescent="0.25">
      <c r="A414" s="7" t="str">
        <f t="shared" si="6"/>
        <v>7:5</v>
      </c>
      <c r="B414" s="7">
        <v>411</v>
      </c>
      <c r="C414" s="7">
        <v>5</v>
      </c>
      <c r="D414" s="7">
        <v>7</v>
      </c>
      <c r="E414" s="7">
        <v>0</v>
      </c>
      <c r="F414" s="7">
        <v>6.9943519607627805E-2</v>
      </c>
      <c r="G414" s="7">
        <v>0.27829159300880602</v>
      </c>
      <c r="H414" s="7">
        <v>-0.924076516236919</v>
      </c>
      <c r="I414" s="7">
        <v>-0.406216783182478</v>
      </c>
      <c r="J414" s="7">
        <v>0.31535514924611402</v>
      </c>
      <c r="K414" s="7">
        <v>4.8752668977305201E-2</v>
      </c>
      <c r="L414" s="7">
        <v>0.14847962173524801</v>
      </c>
      <c r="M414" s="7">
        <v>1.25271487926897E-2</v>
      </c>
    </row>
    <row r="415" spans="1:13" x14ac:dyDescent="0.25">
      <c r="A415" s="7" t="str">
        <f t="shared" si="6"/>
        <v>7:33</v>
      </c>
      <c r="B415" s="7">
        <v>412</v>
      </c>
      <c r="C415" s="7">
        <v>33</v>
      </c>
      <c r="D415" s="7">
        <v>7</v>
      </c>
      <c r="E415" s="7">
        <v>0</v>
      </c>
      <c r="F415" s="7">
        <v>-3.1398092885931899</v>
      </c>
      <c r="G415" s="7">
        <v>0.41233571128521401</v>
      </c>
      <c r="H415" s="7">
        <v>0.95027815731406795</v>
      </c>
      <c r="I415" s="7">
        <v>-0.58590491335753003</v>
      </c>
      <c r="J415" s="7">
        <v>-0.32115169650244202</v>
      </c>
      <c r="K415" s="7">
        <v>8.7404778026447302E-3</v>
      </c>
      <c r="L415" s="7">
        <v>-2.2027320690323999</v>
      </c>
      <c r="M415" s="7">
        <v>1.39997779835268E-2</v>
      </c>
    </row>
    <row r="416" spans="1:13" x14ac:dyDescent="0.25">
      <c r="A416" s="7" t="str">
        <f t="shared" si="6"/>
        <v>7:28</v>
      </c>
      <c r="B416" s="7">
        <v>413</v>
      </c>
      <c r="C416" s="7">
        <v>28</v>
      </c>
      <c r="D416" s="7">
        <v>7</v>
      </c>
      <c r="E416" s="7">
        <v>0</v>
      </c>
      <c r="F416" s="7">
        <v>0.233120465154772</v>
      </c>
      <c r="G416" s="7">
        <v>-7.4512005788545499E-2</v>
      </c>
      <c r="H416" s="7">
        <v>0.23679081989364301</v>
      </c>
      <c r="I416" s="7">
        <v>-9.1095848570398E-2</v>
      </c>
      <c r="J416" s="7">
        <v>0.22399088338288201</v>
      </c>
      <c r="K416" s="7">
        <v>-0.44361901736477699</v>
      </c>
      <c r="L416" s="7">
        <v>0.47695568900029101</v>
      </c>
      <c r="M416" s="7">
        <v>1.04837012454626E-2</v>
      </c>
    </row>
    <row r="417" spans="1:13" x14ac:dyDescent="0.25">
      <c r="A417" s="7" t="str">
        <f t="shared" si="6"/>
        <v>7:15</v>
      </c>
      <c r="B417" s="7">
        <v>414</v>
      </c>
      <c r="C417" s="7">
        <v>15</v>
      </c>
      <c r="D417" s="7">
        <v>7</v>
      </c>
      <c r="E417" s="7">
        <v>0</v>
      </c>
      <c r="F417" s="7">
        <v>0.22613813507618899</v>
      </c>
      <c r="G417" s="7">
        <v>0.57852465465602698</v>
      </c>
      <c r="H417" s="7">
        <v>0.24986149276491901</v>
      </c>
      <c r="I417" s="7">
        <v>0.60015939216745295</v>
      </c>
      <c r="J417" s="7">
        <v>0.24007239467878</v>
      </c>
      <c r="K417" s="7">
        <v>0.884575660226396</v>
      </c>
      <c r="L417" s="7">
        <v>0.41387569230972998</v>
      </c>
      <c r="M417" s="7">
        <v>1.23791000840895E-2</v>
      </c>
    </row>
    <row r="418" spans="1:13" x14ac:dyDescent="0.25">
      <c r="A418" s="7" t="str">
        <f t="shared" si="6"/>
        <v>7:21</v>
      </c>
      <c r="B418" s="7">
        <v>415</v>
      </c>
      <c r="C418" s="7">
        <v>21</v>
      </c>
      <c r="D418" s="7">
        <v>7</v>
      </c>
      <c r="E418" s="7">
        <v>0</v>
      </c>
      <c r="F418" s="7">
        <v>-0.25950380851719301</v>
      </c>
      <c r="G418" s="7">
        <v>-2.2610691220632302</v>
      </c>
      <c r="H418" s="7">
        <v>-1.1523156557535901</v>
      </c>
      <c r="I418" s="7">
        <v>2.05807316626422</v>
      </c>
      <c r="J418" s="7">
        <v>-2.4495881404206301</v>
      </c>
      <c r="K418" s="7">
        <v>-8.8055197742682601E-3</v>
      </c>
      <c r="L418" s="7">
        <v>-0.85544082832139101</v>
      </c>
      <c r="M418" s="7">
        <v>1.3990052393985901E-2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8"/>
  <sheetViews>
    <sheetView workbookViewId="0">
      <selection activeCell="D11" sqref="D11"/>
    </sheetView>
  </sheetViews>
  <sheetFormatPr defaultRowHeight="15" x14ac:dyDescent="0.25"/>
  <cols>
    <col min="1" max="1" width="9.140625" style="7"/>
    <col min="2" max="2" width="4" bestFit="1" customWidth="1"/>
    <col min="3" max="3" width="6" bestFit="1" customWidth="1"/>
    <col min="4" max="4" width="5" bestFit="1" customWidth="1"/>
    <col min="5" max="5" width="4.85546875" bestFit="1" customWidth="1"/>
    <col min="6" max="11" width="12.7109375" bestFit="1" customWidth="1"/>
    <col min="12" max="12" width="15.5703125" bestFit="1" customWidth="1"/>
    <col min="13" max="13" width="13.42578125" bestFit="1" customWidth="1"/>
    <col min="15" max="15" width="2" customWidth="1"/>
    <col min="16" max="16" width="5" customWidth="1"/>
    <col min="17" max="17" width="4.85546875" customWidth="1"/>
    <col min="18" max="22" width="12" bestFit="1" customWidth="1"/>
    <col min="24" max="24" width="2" customWidth="1"/>
    <col min="25" max="25" width="5" customWidth="1"/>
    <col min="26" max="26" width="4.85546875" customWidth="1"/>
    <col min="27" max="27" width="12.7109375" bestFit="1" customWidth="1"/>
  </cols>
  <sheetData>
    <row r="1" spans="1:27" x14ac:dyDescent="0.25">
      <c r="A1" s="7" t="s">
        <v>56</v>
      </c>
      <c r="C1" t="s">
        <v>47</v>
      </c>
      <c r="D1" t="s">
        <v>48</v>
      </c>
      <c r="E1" t="s">
        <v>49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23</v>
      </c>
      <c r="L1" t="s">
        <v>50</v>
      </c>
      <c r="M1" t="s">
        <v>51</v>
      </c>
      <c r="P1" t="s">
        <v>48</v>
      </c>
      <c r="Q1" t="s">
        <v>49</v>
      </c>
      <c r="R1">
        <v>0</v>
      </c>
      <c r="S1">
        <v>1</v>
      </c>
      <c r="T1">
        <v>2</v>
      </c>
      <c r="U1">
        <v>3</v>
      </c>
      <c r="V1">
        <v>4</v>
      </c>
      <c r="Y1" t="s">
        <v>48</v>
      </c>
      <c r="Z1" t="s">
        <v>49</v>
      </c>
      <c r="AA1">
        <v>0</v>
      </c>
    </row>
    <row r="2" spans="1:27" x14ac:dyDescent="0.25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23</v>
      </c>
      <c r="L2" t="s">
        <v>23</v>
      </c>
      <c r="M2" t="s">
        <v>23</v>
      </c>
      <c r="O2">
        <v>0</v>
      </c>
      <c r="P2">
        <v>0</v>
      </c>
      <c r="Q2">
        <v>0</v>
      </c>
      <c r="R2">
        <v>1.0587441936520601</v>
      </c>
      <c r="S2">
        <v>23.921853880583299</v>
      </c>
      <c r="T2">
        <v>89.476038248848198</v>
      </c>
      <c r="U2">
        <v>145959.11752505801</v>
      </c>
      <c r="V2">
        <v>114767.76610978</v>
      </c>
      <c r="X2">
        <v>0</v>
      </c>
      <c r="Y2">
        <v>0</v>
      </c>
      <c r="Z2">
        <v>0</v>
      </c>
      <c r="AA2">
        <v>-119.506149715524</v>
      </c>
    </row>
    <row r="3" spans="1:27" x14ac:dyDescent="0.25">
      <c r="A3" s="7" t="str">
        <f>D3 &amp; ":" &amp;C3</f>
        <v>0:32</v>
      </c>
      <c r="B3">
        <v>0</v>
      </c>
      <c r="C3">
        <v>32</v>
      </c>
      <c r="D3">
        <v>0</v>
      </c>
      <c r="E3">
        <v>0</v>
      </c>
      <c r="F3">
        <v>-2.7997786046489002</v>
      </c>
      <c r="G3">
        <v>-1.30789496048929</v>
      </c>
      <c r="H3">
        <v>-1.06155757693538</v>
      </c>
      <c r="I3">
        <v>2.3591330012700502</v>
      </c>
      <c r="J3">
        <v>0.64524524041317199</v>
      </c>
      <c r="K3">
        <v>-5.98280527817662E-2</v>
      </c>
      <c r="L3">
        <v>-3.3625684788005201</v>
      </c>
      <c r="M3">
        <v>1.41263968199297E-2</v>
      </c>
      <c r="O3">
        <v>1</v>
      </c>
      <c r="P3">
        <v>1</v>
      </c>
      <c r="Q3">
        <v>0</v>
      </c>
      <c r="R3">
        <v>85.409635554481596</v>
      </c>
      <c r="S3">
        <v>266892.23526331398</v>
      </c>
      <c r="T3">
        <v>11056629.519878</v>
      </c>
      <c r="U3">
        <v>12652417.120509701</v>
      </c>
      <c r="V3">
        <v>1926123.934656</v>
      </c>
      <c r="X3">
        <v>1</v>
      </c>
      <c r="Y3">
        <v>1</v>
      </c>
      <c r="Z3">
        <v>0</v>
      </c>
      <c r="AA3">
        <v>-171.62531855471499</v>
      </c>
    </row>
    <row r="4" spans="1:27" x14ac:dyDescent="0.25">
      <c r="A4" s="7" t="str">
        <f t="shared" ref="A4:A67" si="0">D4 &amp; ":" &amp;C4</f>
        <v>0:23</v>
      </c>
      <c r="B4">
        <v>1</v>
      </c>
      <c r="C4">
        <v>23</v>
      </c>
      <c r="D4">
        <v>0</v>
      </c>
      <c r="E4">
        <v>0</v>
      </c>
      <c r="F4">
        <v>-0.977008304082299</v>
      </c>
      <c r="G4">
        <v>-1.0773072148355101</v>
      </c>
      <c r="H4">
        <v>1.2690717687403601</v>
      </c>
      <c r="I4">
        <v>-1.43138822754871</v>
      </c>
      <c r="J4">
        <v>-1.3374985352233599</v>
      </c>
      <c r="K4">
        <v>-0.20560414051510001</v>
      </c>
      <c r="L4">
        <v>-0.98946035323314097</v>
      </c>
      <c r="M4">
        <v>1.15210171752447E-2</v>
      </c>
      <c r="O4">
        <v>2</v>
      </c>
      <c r="P4">
        <v>2</v>
      </c>
      <c r="Q4">
        <v>0</v>
      </c>
      <c r="R4">
        <v>4.4640596257235803</v>
      </c>
      <c r="S4">
        <v>1.38357381469865</v>
      </c>
      <c r="T4">
        <v>78.450079236145299</v>
      </c>
      <c r="U4">
        <v>2.2132546831507098</v>
      </c>
      <c r="V4">
        <v>2008.68031518663</v>
      </c>
      <c r="X4">
        <v>2</v>
      </c>
      <c r="Y4">
        <v>2</v>
      </c>
      <c r="Z4">
        <v>0</v>
      </c>
      <c r="AA4">
        <v>-78.908855641768</v>
      </c>
    </row>
    <row r="5" spans="1:27" x14ac:dyDescent="0.25">
      <c r="A5" s="7" t="str">
        <f t="shared" si="0"/>
        <v>0:44</v>
      </c>
      <c r="B5">
        <v>2</v>
      </c>
      <c r="C5">
        <v>44</v>
      </c>
      <c r="D5">
        <v>0</v>
      </c>
      <c r="E5">
        <v>0</v>
      </c>
      <c r="F5">
        <v>0.73615003549269298</v>
      </c>
      <c r="G5">
        <v>0.43155276223701999</v>
      </c>
      <c r="H5">
        <v>1.28822658153088</v>
      </c>
      <c r="I5">
        <v>1.52356481531154</v>
      </c>
      <c r="J5">
        <v>-0.74033640430528602</v>
      </c>
      <c r="K5">
        <v>0.30034025303352901</v>
      </c>
      <c r="L5">
        <v>0.828879090968484</v>
      </c>
      <c r="M5">
        <v>1.1156604058178801E-2</v>
      </c>
      <c r="O5">
        <v>3</v>
      </c>
      <c r="P5">
        <v>3</v>
      </c>
      <c r="Q5">
        <v>0</v>
      </c>
      <c r="R5">
        <v>8.4225156773474197</v>
      </c>
      <c r="S5">
        <v>379.065292153239</v>
      </c>
      <c r="T5">
        <v>16.652931384121999</v>
      </c>
      <c r="U5">
        <v>8001.99600039903</v>
      </c>
      <c r="V5">
        <v>2170.2571767476902</v>
      </c>
      <c r="X5">
        <v>3</v>
      </c>
      <c r="Y5">
        <v>3</v>
      </c>
      <c r="Z5">
        <v>0</v>
      </c>
      <c r="AA5">
        <v>-144.77875391721099</v>
      </c>
    </row>
    <row r="6" spans="1:27" x14ac:dyDescent="0.25">
      <c r="A6" s="7" t="str">
        <f t="shared" si="0"/>
        <v>0:26</v>
      </c>
      <c r="B6">
        <v>3</v>
      </c>
      <c r="C6">
        <v>26</v>
      </c>
      <c r="D6">
        <v>0</v>
      </c>
      <c r="E6">
        <v>0</v>
      </c>
      <c r="F6">
        <v>-0.27254935759621401</v>
      </c>
      <c r="G6">
        <v>-7.4444842269372299E-2</v>
      </c>
      <c r="H6">
        <v>0.34763127341482802</v>
      </c>
      <c r="I6">
        <v>-0.49507597536575598</v>
      </c>
      <c r="J6">
        <v>-0.40806631386814501</v>
      </c>
      <c r="K6">
        <v>-0.25674574102723302</v>
      </c>
      <c r="L6">
        <v>-6.5470465987118504E-2</v>
      </c>
      <c r="M6">
        <v>1.09565834431005E-2</v>
      </c>
      <c r="O6">
        <v>4</v>
      </c>
      <c r="P6">
        <v>4</v>
      </c>
      <c r="Q6">
        <v>0</v>
      </c>
      <c r="R6">
        <v>1.08400144059252</v>
      </c>
      <c r="S6">
        <v>4.4063793107160301</v>
      </c>
      <c r="T6">
        <v>21.931765925361599</v>
      </c>
      <c r="U6">
        <v>2437262.0701400698</v>
      </c>
      <c r="V6">
        <v>5410.3598892791297</v>
      </c>
      <c r="X6">
        <v>4</v>
      </c>
      <c r="Y6">
        <v>4</v>
      </c>
      <c r="Z6">
        <v>0</v>
      </c>
      <c r="AA6">
        <v>-93.602916849545906</v>
      </c>
    </row>
    <row r="7" spans="1:27" x14ac:dyDescent="0.25">
      <c r="A7" s="7" t="str">
        <f t="shared" si="0"/>
        <v>0:9</v>
      </c>
      <c r="B7">
        <v>4</v>
      </c>
      <c r="C7">
        <v>9</v>
      </c>
      <c r="D7">
        <v>0</v>
      </c>
      <c r="E7">
        <v>0</v>
      </c>
      <c r="F7">
        <v>-0.55031726345517396</v>
      </c>
      <c r="G7">
        <v>1.3396778896397401</v>
      </c>
      <c r="H7">
        <v>-0.36646834369597803</v>
      </c>
      <c r="I7">
        <v>1.1348374238739499E-3</v>
      </c>
      <c r="J7">
        <v>-0.85190364879359703</v>
      </c>
      <c r="K7">
        <v>0.58009089633342403</v>
      </c>
      <c r="L7">
        <v>-0.41360613594000001</v>
      </c>
      <c r="M7">
        <v>1.12506801390133E-2</v>
      </c>
      <c r="O7">
        <v>5</v>
      </c>
      <c r="P7">
        <v>5</v>
      </c>
      <c r="Q7">
        <v>0</v>
      </c>
      <c r="R7">
        <v>1.1457439786161701</v>
      </c>
      <c r="S7">
        <v>88.184780023853506</v>
      </c>
      <c r="T7">
        <v>497394.63124491897</v>
      </c>
      <c r="U7">
        <v>35581.255077944603</v>
      </c>
      <c r="V7">
        <v>336869.54820840497</v>
      </c>
      <c r="X7">
        <v>5</v>
      </c>
      <c r="Y7">
        <v>5</v>
      </c>
      <c r="Z7">
        <v>0</v>
      </c>
      <c r="AA7">
        <v>-136.225522777001</v>
      </c>
    </row>
    <row r="8" spans="1:27" x14ac:dyDescent="0.25">
      <c r="A8" s="7" t="str">
        <f t="shared" si="0"/>
        <v>0:0</v>
      </c>
      <c r="B8">
        <v>5</v>
      </c>
      <c r="C8">
        <v>0</v>
      </c>
      <c r="D8">
        <v>0</v>
      </c>
      <c r="E8">
        <v>0</v>
      </c>
      <c r="F8">
        <v>1.7342484382080601</v>
      </c>
      <c r="G8">
        <v>-2.1795115708791202</v>
      </c>
      <c r="H8">
        <v>0.67709431189056701</v>
      </c>
      <c r="I8">
        <v>-0.200785120755096</v>
      </c>
      <c r="J8">
        <v>2.4517487263163802</v>
      </c>
      <c r="K8">
        <v>6.7547366083099102E-3</v>
      </c>
      <c r="L8">
        <v>0.97890939284781098</v>
      </c>
      <c r="M8">
        <v>1.3583865892413701E-2</v>
      </c>
      <c r="O8">
        <v>6</v>
      </c>
      <c r="P8">
        <v>6</v>
      </c>
      <c r="Q8">
        <v>0</v>
      </c>
      <c r="R8">
        <v>0.711688813081233</v>
      </c>
      <c r="S8">
        <v>6.4570721613315198</v>
      </c>
      <c r="T8">
        <v>5.9255029162762103</v>
      </c>
      <c r="U8">
        <v>61157.8834986816</v>
      </c>
      <c r="V8">
        <v>282594.44271121803</v>
      </c>
      <c r="X8">
        <v>6</v>
      </c>
      <c r="Y8">
        <v>6</v>
      </c>
      <c r="Z8">
        <v>0</v>
      </c>
      <c r="AA8">
        <v>-84.449127359878801</v>
      </c>
    </row>
    <row r="9" spans="1:27" x14ac:dyDescent="0.25">
      <c r="A9" s="7" t="str">
        <f t="shared" si="0"/>
        <v>0:7</v>
      </c>
      <c r="B9">
        <v>6</v>
      </c>
      <c r="C9">
        <v>7</v>
      </c>
      <c r="D9">
        <v>0</v>
      </c>
      <c r="E9">
        <v>0</v>
      </c>
      <c r="F9">
        <v>2.0824161960635301E-2</v>
      </c>
      <c r="G9">
        <v>0.45988052451002398</v>
      </c>
      <c r="H9">
        <v>-0.105577679799342</v>
      </c>
      <c r="I9">
        <v>-4.9345152120868603E-2</v>
      </c>
      <c r="J9">
        <v>-2.5990555016101501E-2</v>
      </c>
      <c r="K9">
        <v>-0.45286987742566298</v>
      </c>
      <c r="L9">
        <v>0.27555977852307401</v>
      </c>
      <c r="M9">
        <v>1.04453495484198E-2</v>
      </c>
      <c r="O9">
        <v>7</v>
      </c>
      <c r="P9">
        <v>7</v>
      </c>
      <c r="Q9">
        <v>0</v>
      </c>
      <c r="R9">
        <v>1.4592266127467901</v>
      </c>
      <c r="S9">
        <v>6.38130784102162</v>
      </c>
      <c r="T9">
        <v>1.95335647919889</v>
      </c>
      <c r="U9">
        <v>1.6404940511330299</v>
      </c>
      <c r="V9">
        <v>108202.42609828799</v>
      </c>
      <c r="X9">
        <v>7</v>
      </c>
      <c r="Y9">
        <v>7</v>
      </c>
      <c r="Z9">
        <v>0</v>
      </c>
      <c r="AA9">
        <v>-63.966337013885699</v>
      </c>
    </row>
    <row r="10" spans="1:27" x14ac:dyDescent="0.25">
      <c r="A10" s="7" t="str">
        <f t="shared" si="0"/>
        <v>0:11</v>
      </c>
      <c r="B10">
        <v>7</v>
      </c>
      <c r="C10">
        <v>11</v>
      </c>
      <c r="D10">
        <v>0</v>
      </c>
      <c r="E10">
        <v>0</v>
      </c>
      <c r="F10">
        <v>1.7280997895316299</v>
      </c>
      <c r="G10">
        <v>-1.29997460822288</v>
      </c>
      <c r="H10">
        <v>-2.4982571205810302</v>
      </c>
      <c r="I10">
        <v>0.30406220093335401</v>
      </c>
      <c r="J10">
        <v>-2.1492486200772198</v>
      </c>
      <c r="K10">
        <v>-0.17791062828563101</v>
      </c>
      <c r="L10">
        <v>0.90355222634531096</v>
      </c>
      <c r="M10">
        <v>1.3501586778604101E-2</v>
      </c>
    </row>
    <row r="11" spans="1:27" x14ac:dyDescent="0.25">
      <c r="A11" s="7" t="str">
        <f t="shared" si="0"/>
        <v>0:17</v>
      </c>
      <c r="B11">
        <v>8</v>
      </c>
      <c r="C11">
        <v>17</v>
      </c>
      <c r="D11">
        <v>0</v>
      </c>
      <c r="E11">
        <v>0</v>
      </c>
      <c r="F11">
        <v>-0.17686902539923199</v>
      </c>
      <c r="G11">
        <v>0.64074901887935098</v>
      </c>
      <c r="H11">
        <v>0.25503021320632902</v>
      </c>
      <c r="I11">
        <v>-0.103548599080813</v>
      </c>
      <c r="J11">
        <v>0.34080390973876101</v>
      </c>
      <c r="K11">
        <v>-0.93174759187209599</v>
      </c>
      <c r="L11">
        <v>3.1699798317589498E-2</v>
      </c>
      <c r="M11">
        <v>1.067576925596E-2</v>
      </c>
    </row>
    <row r="12" spans="1:27" x14ac:dyDescent="0.25">
      <c r="A12" s="7" t="str">
        <f t="shared" si="0"/>
        <v>0:37</v>
      </c>
      <c r="B12">
        <v>9</v>
      </c>
      <c r="C12">
        <v>37</v>
      </c>
      <c r="D12">
        <v>0</v>
      </c>
      <c r="E12">
        <v>0</v>
      </c>
      <c r="F12">
        <v>-0.41647136177482302</v>
      </c>
      <c r="G12">
        <v>0.11471791316429999</v>
      </c>
      <c r="H12">
        <v>-0.24992275435123301</v>
      </c>
      <c r="I12">
        <v>0.349168428890684</v>
      </c>
      <c r="J12">
        <v>0.13332046340096901</v>
      </c>
      <c r="K12">
        <v>1.2581438417248501</v>
      </c>
      <c r="L12">
        <v>-0.24879871355469099</v>
      </c>
      <c r="M12">
        <v>1.06372559139445E-2</v>
      </c>
    </row>
    <row r="13" spans="1:27" x14ac:dyDescent="0.25">
      <c r="A13" s="7" t="str">
        <f t="shared" si="0"/>
        <v>0:2</v>
      </c>
      <c r="B13">
        <v>10</v>
      </c>
      <c r="C13">
        <v>2</v>
      </c>
      <c r="D13">
        <v>0</v>
      </c>
      <c r="E13">
        <v>0</v>
      </c>
      <c r="F13">
        <v>1.16310701279225</v>
      </c>
      <c r="G13">
        <v>-1.29971420574941</v>
      </c>
      <c r="H13">
        <v>0.41620364799393</v>
      </c>
      <c r="I13">
        <v>-0.15030513121035299</v>
      </c>
      <c r="J13">
        <v>1.6258356325388901</v>
      </c>
      <c r="K13">
        <v>-5.9120731981239003E-2</v>
      </c>
      <c r="L13">
        <v>0.92700043016810696</v>
      </c>
      <c r="M13">
        <v>1.12027227339158E-2</v>
      </c>
    </row>
    <row r="14" spans="1:27" x14ac:dyDescent="0.25">
      <c r="A14" s="7" t="str">
        <f t="shared" si="0"/>
        <v>0:51</v>
      </c>
      <c r="B14">
        <v>11</v>
      </c>
      <c r="C14">
        <v>51</v>
      </c>
      <c r="D14">
        <v>0</v>
      </c>
      <c r="E14">
        <v>0</v>
      </c>
      <c r="F14">
        <v>-0.84108984479027205</v>
      </c>
      <c r="G14">
        <v>0.356157455439017</v>
      </c>
      <c r="H14">
        <v>-1.9220256183214499</v>
      </c>
      <c r="I14">
        <v>-2.1546768867808401</v>
      </c>
      <c r="J14">
        <v>1.05929805773694</v>
      </c>
      <c r="K14">
        <v>-1.10151763813093</v>
      </c>
      <c r="L14">
        <v>-0.76033198667670299</v>
      </c>
      <c r="M14">
        <v>1.18960726864792E-2</v>
      </c>
    </row>
    <row r="15" spans="1:27" x14ac:dyDescent="0.25">
      <c r="A15" s="7" t="str">
        <f t="shared" si="0"/>
        <v>0:27</v>
      </c>
      <c r="B15">
        <v>12</v>
      </c>
      <c r="C15">
        <v>27</v>
      </c>
      <c r="D15">
        <v>0</v>
      </c>
      <c r="E15">
        <v>0</v>
      </c>
      <c r="F15">
        <v>-3.7729705245225197E-2</v>
      </c>
      <c r="G15">
        <v>0.25984262026698501</v>
      </c>
      <c r="H15">
        <v>4.0484437032446099E-2</v>
      </c>
      <c r="I15">
        <v>-0.18297188662321001</v>
      </c>
      <c r="J15">
        <v>-9.8255568769244406E-2</v>
      </c>
      <c r="K15">
        <v>-0.39311819914328999</v>
      </c>
      <c r="L15">
        <v>0.215961534330574</v>
      </c>
      <c r="M15">
        <v>1.05122566081802E-2</v>
      </c>
    </row>
    <row r="16" spans="1:27" x14ac:dyDescent="0.25">
      <c r="A16" s="7" t="str">
        <f t="shared" si="0"/>
        <v>0:34</v>
      </c>
      <c r="B16">
        <v>13</v>
      </c>
      <c r="C16">
        <v>34</v>
      </c>
      <c r="D16">
        <v>0</v>
      </c>
      <c r="E16">
        <v>0</v>
      </c>
      <c r="F16">
        <v>-1.84645570749927</v>
      </c>
      <c r="G16">
        <v>-0.73884981102785396</v>
      </c>
      <c r="H16">
        <v>-0.73690364790172003</v>
      </c>
      <c r="I16">
        <v>1.5551471723182999</v>
      </c>
      <c r="J16">
        <v>0.440475329608291</v>
      </c>
      <c r="K16">
        <v>-0.16681235509584</v>
      </c>
      <c r="L16">
        <v>-2.0864356818508001</v>
      </c>
      <c r="M16">
        <v>1.3356740411336099E-2</v>
      </c>
    </row>
    <row r="17" spans="1:13" x14ac:dyDescent="0.25">
      <c r="A17" s="7" t="str">
        <f t="shared" si="0"/>
        <v>0:8</v>
      </c>
      <c r="B17">
        <v>14</v>
      </c>
      <c r="C17">
        <v>8</v>
      </c>
      <c r="D17">
        <v>0</v>
      </c>
      <c r="E17">
        <v>0</v>
      </c>
      <c r="F17">
        <v>-0.26474654753459997</v>
      </c>
      <c r="G17">
        <v>0.89977920212602402</v>
      </c>
      <c r="H17">
        <v>-0.23602301028014999</v>
      </c>
      <c r="I17">
        <v>-2.4105157632447201E-2</v>
      </c>
      <c r="J17">
        <v>-0.43894709725908898</v>
      </c>
      <c r="K17">
        <v>3.89103687977118E-2</v>
      </c>
      <c r="L17">
        <v>-7.9292393041129103E-2</v>
      </c>
      <c r="M17">
        <v>1.08625489974688E-2</v>
      </c>
    </row>
    <row r="18" spans="1:13" x14ac:dyDescent="0.25">
      <c r="A18" s="7" t="str">
        <f t="shared" si="0"/>
        <v>0:50</v>
      </c>
      <c r="B18">
        <v>15</v>
      </c>
      <c r="C18">
        <v>50</v>
      </c>
      <c r="D18">
        <v>0</v>
      </c>
      <c r="E18">
        <v>0</v>
      </c>
      <c r="F18">
        <v>-0.61576986189270599</v>
      </c>
      <c r="G18">
        <v>0.36692821355301702</v>
      </c>
      <c r="H18">
        <v>-1.4634181611996899</v>
      </c>
      <c r="I18">
        <v>-1.6292137864819201</v>
      </c>
      <c r="J18">
        <v>0.80220742030234204</v>
      </c>
      <c r="K18">
        <v>0.127976074532061</v>
      </c>
      <c r="L18">
        <v>-0.48924446473444</v>
      </c>
      <c r="M18">
        <v>1.12582680319313E-2</v>
      </c>
    </row>
    <row r="19" spans="1:13" x14ac:dyDescent="0.25">
      <c r="A19" s="7" t="str">
        <f t="shared" si="0"/>
        <v>0:4</v>
      </c>
      <c r="B19">
        <v>16</v>
      </c>
      <c r="C19">
        <v>4</v>
      </c>
      <c r="D19">
        <v>0</v>
      </c>
      <c r="E19">
        <v>0</v>
      </c>
      <c r="F19">
        <v>0.87753630329702104</v>
      </c>
      <c r="G19">
        <v>-0.85981552813341</v>
      </c>
      <c r="H19">
        <v>0.28575831751312197</v>
      </c>
      <c r="I19">
        <v>-0.12506513672193201</v>
      </c>
      <c r="J19">
        <v>1.2128790902958999</v>
      </c>
      <c r="K19">
        <v>-0.81801071087731703</v>
      </c>
      <c r="L19">
        <v>0.89499323535750297</v>
      </c>
      <c r="M19">
        <v>1.12933040742522E-2</v>
      </c>
    </row>
    <row r="20" spans="1:13" x14ac:dyDescent="0.25">
      <c r="A20" s="7" t="str">
        <f t="shared" si="0"/>
        <v>0:24</v>
      </c>
      <c r="B20">
        <v>17</v>
      </c>
      <c r="C20">
        <v>24</v>
      </c>
      <c r="D20">
        <v>0</v>
      </c>
      <c r="E20">
        <v>0</v>
      </c>
      <c r="F20">
        <v>-0.74218865701475101</v>
      </c>
      <c r="G20">
        <v>-0.74301975982062096</v>
      </c>
      <c r="H20">
        <v>0.96192493926878897</v>
      </c>
      <c r="I20">
        <v>-1.1192841458285001</v>
      </c>
      <c r="J20">
        <v>-1.0276877970952001</v>
      </c>
      <c r="K20">
        <v>-0.20598334600470999</v>
      </c>
      <c r="L20">
        <v>-0.67485753532423498</v>
      </c>
      <c r="M20">
        <v>1.14141101216618E-2</v>
      </c>
    </row>
    <row r="21" spans="1:13" x14ac:dyDescent="0.25">
      <c r="A21" s="7" t="str">
        <f t="shared" si="0"/>
        <v>0:42</v>
      </c>
      <c r="B21">
        <v>18</v>
      </c>
      <c r="C21">
        <v>42</v>
      </c>
      <c r="D21">
        <v>0</v>
      </c>
      <c r="E21">
        <v>0</v>
      </c>
      <c r="F21">
        <v>1.1867900012878201</v>
      </c>
      <c r="G21">
        <v>0.45309427846501998</v>
      </c>
      <c r="H21">
        <v>2.20544149577441</v>
      </c>
      <c r="I21">
        <v>2.5744910159093699</v>
      </c>
      <c r="J21">
        <v>-1.2545176791744901</v>
      </c>
      <c r="K21">
        <v>-9.6658661633069309E-3</v>
      </c>
      <c r="L21">
        <v>0.92671361380459405</v>
      </c>
      <c r="M21">
        <v>1.18603312575507E-2</v>
      </c>
    </row>
    <row r="22" spans="1:13" x14ac:dyDescent="0.25">
      <c r="A22" s="7" t="str">
        <f t="shared" si="0"/>
        <v>0:40</v>
      </c>
      <c r="B22">
        <v>19</v>
      </c>
      <c r="C22">
        <v>40</v>
      </c>
      <c r="D22">
        <v>0</v>
      </c>
      <c r="E22">
        <v>0</v>
      </c>
      <c r="F22">
        <v>1.01351298394962</v>
      </c>
      <c r="G22">
        <v>0.96828563735645601</v>
      </c>
      <c r="H22">
        <v>0.237058139199254</v>
      </c>
      <c r="I22">
        <v>-0.85681031453694101</v>
      </c>
      <c r="J22">
        <v>-0.17383440280635201</v>
      </c>
      <c r="K22">
        <v>0.176860380379911</v>
      </c>
      <c r="L22">
        <v>0.85702451368325605</v>
      </c>
      <c r="M22">
        <v>1.17015006735654E-2</v>
      </c>
    </row>
    <row r="23" spans="1:13" x14ac:dyDescent="0.25">
      <c r="A23" s="7" t="str">
        <f t="shared" si="0"/>
        <v>0:16</v>
      </c>
      <c r="B23">
        <v>20</v>
      </c>
      <c r="C23">
        <v>16</v>
      </c>
      <c r="D23">
        <v>0</v>
      </c>
      <c r="E23">
        <v>0</v>
      </c>
      <c r="F23">
        <v>0.13706662945276299</v>
      </c>
      <c r="G23">
        <v>0.32092103115284698</v>
      </c>
      <c r="H23">
        <v>-0.19870690592840501</v>
      </c>
      <c r="I23">
        <v>-3.6375025201685202E-2</v>
      </c>
      <c r="J23">
        <v>-6.9552556696106396E-2</v>
      </c>
      <c r="K23">
        <v>0.30924458689205497</v>
      </c>
      <c r="L23">
        <v>0.41037439470676401</v>
      </c>
      <c r="M23">
        <v>1.0473151181581699E-2</v>
      </c>
    </row>
    <row r="24" spans="1:13" x14ac:dyDescent="0.25">
      <c r="A24" s="7" t="str">
        <f t="shared" si="0"/>
        <v>0:19</v>
      </c>
      <c r="B24">
        <v>21</v>
      </c>
      <c r="C24">
        <v>19</v>
      </c>
      <c r="D24">
        <v>0</v>
      </c>
      <c r="E24">
        <v>0</v>
      </c>
      <c r="F24">
        <v>-0.80055515414900902</v>
      </c>
      <c r="G24">
        <v>1.2761412607227101</v>
      </c>
      <c r="H24">
        <v>1.1564555305588</v>
      </c>
      <c r="I24">
        <v>-0.23700023351434599</v>
      </c>
      <c r="J24">
        <v>1.1560462436458701</v>
      </c>
      <c r="K24">
        <v>-0.30450248577286998</v>
      </c>
      <c r="L24">
        <v>-0.68938254803092003</v>
      </c>
      <c r="M24">
        <v>1.1567045999641701E-2</v>
      </c>
    </row>
    <row r="25" spans="1:13" x14ac:dyDescent="0.25">
      <c r="A25" s="7" t="str">
        <f t="shared" si="0"/>
        <v>0:38</v>
      </c>
      <c r="B25">
        <v>22</v>
      </c>
      <c r="C25">
        <v>38</v>
      </c>
      <c r="D25">
        <v>0</v>
      </c>
      <c r="E25">
        <v>0</v>
      </c>
      <c r="F25">
        <v>6.0190086799992999E-2</v>
      </c>
      <c r="G25">
        <v>0.39924048789501798</v>
      </c>
      <c r="H25">
        <v>-8.7595789834403803E-2</v>
      </c>
      <c r="I25">
        <v>-5.2824485585190803E-2</v>
      </c>
      <c r="J25">
        <v>3.0935507998528799E-2</v>
      </c>
      <c r="K25">
        <v>-0.35909715219138</v>
      </c>
      <c r="L25">
        <v>0.322835602307179</v>
      </c>
      <c r="M25">
        <v>1.04415767462341E-2</v>
      </c>
    </row>
    <row r="26" spans="1:13" x14ac:dyDescent="0.25">
      <c r="A26" s="7" t="str">
        <f t="shared" si="0"/>
        <v>0:22</v>
      </c>
      <c r="B26">
        <v>23</v>
      </c>
      <c r="C26">
        <v>22</v>
      </c>
      <c r="D26">
        <v>0</v>
      </c>
      <c r="E26">
        <v>0</v>
      </c>
      <c r="F26">
        <v>-1.2118279564332799</v>
      </c>
      <c r="G26">
        <v>-1.4115946773718699</v>
      </c>
      <c r="H26">
        <v>1.57621860512275</v>
      </c>
      <c r="I26">
        <v>-1.7434923162912599</v>
      </c>
      <c r="J26">
        <v>-1.64730928032226</v>
      </c>
      <c r="K26">
        <v>-4.8538061681116301E-3</v>
      </c>
      <c r="L26">
        <v>-1.3089730567498199</v>
      </c>
      <c r="M26">
        <v>1.1627766845289799E-2</v>
      </c>
    </row>
    <row r="27" spans="1:13" x14ac:dyDescent="0.25">
      <c r="A27" s="7" t="str">
        <f t="shared" si="0"/>
        <v>0:46</v>
      </c>
      <c r="B27">
        <v>24</v>
      </c>
      <c r="C27">
        <v>46</v>
      </c>
      <c r="D27">
        <v>0</v>
      </c>
      <c r="E27">
        <v>0</v>
      </c>
      <c r="F27">
        <v>0.28551006969755899</v>
      </c>
      <c r="G27">
        <v>0.410011246009019</v>
      </c>
      <c r="H27">
        <v>0.37101166728735901</v>
      </c>
      <c r="I27">
        <v>0.47263861471372198</v>
      </c>
      <c r="J27">
        <v>-0.22615512943607599</v>
      </c>
      <c r="K27">
        <v>-0.34363976565993198</v>
      </c>
      <c r="L27">
        <v>0.54985171878740802</v>
      </c>
      <c r="M27">
        <v>1.06319327907208E-2</v>
      </c>
    </row>
    <row r="28" spans="1:13" x14ac:dyDescent="0.25">
      <c r="A28" s="7" t="str">
        <f t="shared" si="0"/>
        <v>0:25</v>
      </c>
      <c r="B28">
        <v>25</v>
      </c>
      <c r="C28">
        <v>25</v>
      </c>
      <c r="D28">
        <v>0</v>
      </c>
      <c r="E28">
        <v>0</v>
      </c>
      <c r="F28">
        <v>-0.507369004663762</v>
      </c>
      <c r="G28">
        <v>-0.40873229728426302</v>
      </c>
      <c r="H28">
        <v>0.65477810288640703</v>
      </c>
      <c r="I28">
        <v>-0.80718005708596097</v>
      </c>
      <c r="J28">
        <v>-0.71787705199630403</v>
      </c>
      <c r="K28">
        <v>-0.14635530382318601</v>
      </c>
      <c r="L28">
        <v>-0.36609623119332402</v>
      </c>
      <c r="M28">
        <v>1.1306035313492301E-2</v>
      </c>
    </row>
    <row r="29" spans="1:13" x14ac:dyDescent="0.25">
      <c r="A29" s="7" t="str">
        <f t="shared" si="0"/>
        <v>0:39</v>
      </c>
      <c r="B29">
        <v>26</v>
      </c>
      <c r="C29">
        <v>39</v>
      </c>
      <c r="D29">
        <v>0</v>
      </c>
      <c r="E29">
        <v>0</v>
      </c>
      <c r="F29">
        <v>0.53685153537481001</v>
      </c>
      <c r="G29">
        <v>0.68376306262573705</v>
      </c>
      <c r="H29">
        <v>7.4731174682425294E-2</v>
      </c>
      <c r="I29">
        <v>-0.45481740006106502</v>
      </c>
      <c r="J29">
        <v>-7.1449447403911695E-2</v>
      </c>
      <c r="K29">
        <v>-0.15545372935569099</v>
      </c>
      <c r="L29">
        <v>0.71795182902064802</v>
      </c>
      <c r="M29">
        <v>1.06776458537327E-2</v>
      </c>
    </row>
    <row r="30" spans="1:13" x14ac:dyDescent="0.25">
      <c r="A30" s="7" t="str">
        <f t="shared" si="0"/>
        <v>0:43</v>
      </c>
      <c r="B30">
        <v>27</v>
      </c>
      <c r="C30">
        <v>43</v>
      </c>
      <c r="D30">
        <v>0</v>
      </c>
      <c r="E30">
        <v>0</v>
      </c>
      <c r="F30">
        <v>0.96147001839026003</v>
      </c>
      <c r="G30">
        <v>0.44232352035102002</v>
      </c>
      <c r="H30">
        <v>1.74683403865265</v>
      </c>
      <c r="I30">
        <v>2.04902791561046</v>
      </c>
      <c r="J30">
        <v>-0.99742704173989105</v>
      </c>
      <c r="K30">
        <v>0.24997024700294801</v>
      </c>
      <c r="L30">
        <v>0.88939701805736604</v>
      </c>
      <c r="M30">
        <v>1.1329716548472001E-2</v>
      </c>
    </row>
    <row r="31" spans="1:13" x14ac:dyDescent="0.25">
      <c r="A31" s="7" t="str">
        <f t="shared" si="0"/>
        <v>0:20</v>
      </c>
      <c r="B31">
        <v>28</v>
      </c>
      <c r="C31">
        <v>20</v>
      </c>
      <c r="D31">
        <v>0</v>
      </c>
      <c r="E31">
        <v>0</v>
      </c>
      <c r="F31">
        <v>-1.1103160909991701</v>
      </c>
      <c r="G31">
        <v>1.5917161741735899</v>
      </c>
      <c r="H31">
        <v>1.60415885107884</v>
      </c>
      <c r="I31">
        <v>-0.30328053285206302</v>
      </c>
      <c r="J31">
        <v>1.5609457876155299</v>
      </c>
      <c r="K31">
        <v>0.21819694796815101</v>
      </c>
      <c r="L31">
        <v>-0.99726331514328603</v>
      </c>
      <c r="M31">
        <v>1.3510577517171799E-2</v>
      </c>
    </row>
    <row r="32" spans="1:13" x14ac:dyDescent="0.25">
      <c r="A32" s="7" t="str">
        <f t="shared" si="0"/>
        <v>0:48</v>
      </c>
      <c r="B32">
        <v>29</v>
      </c>
      <c r="C32">
        <v>48</v>
      </c>
      <c r="D32">
        <v>0</v>
      </c>
      <c r="E32">
        <v>0</v>
      </c>
      <c r="F32">
        <v>-0.165129896097572</v>
      </c>
      <c r="G32">
        <v>0.38846972978101801</v>
      </c>
      <c r="H32">
        <v>-0.54620324695616396</v>
      </c>
      <c r="I32">
        <v>-0.57828758588410101</v>
      </c>
      <c r="J32">
        <v>0.28802614543313199</v>
      </c>
      <c r="K32">
        <v>0.31747285529197999</v>
      </c>
      <c r="L32">
        <v>6.0003010598478498E-2</v>
      </c>
      <c r="M32">
        <v>1.06222680712368E-2</v>
      </c>
    </row>
    <row r="33" spans="1:13" x14ac:dyDescent="0.25">
      <c r="A33" s="7" t="str">
        <f t="shared" si="0"/>
        <v>0:1</v>
      </c>
      <c r="B33">
        <v>30</v>
      </c>
      <c r="C33">
        <v>1</v>
      </c>
      <c r="D33">
        <v>0</v>
      </c>
      <c r="E33">
        <v>0</v>
      </c>
      <c r="F33">
        <v>1.4486777287128301</v>
      </c>
      <c r="G33">
        <v>-1.7396128932631201</v>
      </c>
      <c r="H33">
        <v>0.54664898140975804</v>
      </c>
      <c r="I33">
        <v>-0.17554512626667501</v>
      </c>
      <c r="J33">
        <v>2.0387921840733898</v>
      </c>
      <c r="K33">
        <v>0.235893031339381</v>
      </c>
      <c r="L33">
        <v>0.95158523656286298</v>
      </c>
      <c r="M33">
        <v>1.21571316976418E-2</v>
      </c>
    </row>
    <row r="34" spans="1:13" x14ac:dyDescent="0.25">
      <c r="A34" s="7" t="str">
        <f t="shared" si="0"/>
        <v>0:49</v>
      </c>
      <c r="B34">
        <v>31</v>
      </c>
      <c r="C34">
        <v>49</v>
      </c>
      <c r="D34">
        <v>0</v>
      </c>
      <c r="E34">
        <v>0</v>
      </c>
      <c r="F34">
        <v>-0.390449878995139</v>
      </c>
      <c r="G34">
        <v>0.37769897166701799</v>
      </c>
      <c r="H34">
        <v>-1.0048107040779199</v>
      </c>
      <c r="I34">
        <v>-1.10375068618301</v>
      </c>
      <c r="J34">
        <v>0.54511678286773702</v>
      </c>
      <c r="K34">
        <v>0.69252945429437396</v>
      </c>
      <c r="L34">
        <v>-0.215366939871103</v>
      </c>
      <c r="M34">
        <v>1.09832977998856E-2</v>
      </c>
    </row>
    <row r="35" spans="1:13" x14ac:dyDescent="0.25">
      <c r="A35" s="7" t="str">
        <f t="shared" si="0"/>
        <v>0:3</v>
      </c>
      <c r="B35">
        <v>32</v>
      </c>
      <c r="C35">
        <v>3</v>
      </c>
      <c r="D35">
        <v>0</v>
      </c>
      <c r="E35">
        <v>0</v>
      </c>
      <c r="F35">
        <v>1.16310701279225</v>
      </c>
      <c r="G35">
        <v>-1.29971420574941</v>
      </c>
      <c r="H35">
        <v>0.41620364799393</v>
      </c>
      <c r="I35">
        <v>-0.15030513121035299</v>
      </c>
      <c r="J35">
        <v>1.6258356325388901</v>
      </c>
      <c r="K35">
        <v>-5.8809738071903601E-2</v>
      </c>
      <c r="L35">
        <v>0.92700043016810696</v>
      </c>
      <c r="M35">
        <v>1.12027227339158E-2</v>
      </c>
    </row>
    <row r="36" spans="1:13" x14ac:dyDescent="0.25">
      <c r="A36" s="7" t="str">
        <f t="shared" si="0"/>
        <v>0:14</v>
      </c>
      <c r="B36">
        <v>33</v>
      </c>
      <c r="C36">
        <v>14</v>
      </c>
      <c r="D36">
        <v>0</v>
      </c>
      <c r="E36">
        <v>0</v>
      </c>
      <c r="F36">
        <v>0.76918066634909299</v>
      </c>
      <c r="G36">
        <v>-0.32305730424693901</v>
      </c>
      <c r="H36">
        <v>-1.11231323777747</v>
      </c>
      <c r="I36">
        <v>9.8879949189509E-2</v>
      </c>
      <c r="J36">
        <v>-0.89581130926419905</v>
      </c>
      <c r="K36">
        <v>-0.87020024083691205</v>
      </c>
      <c r="L36">
        <v>0.83922553945512801</v>
      </c>
      <c r="M36">
        <v>1.1410805996765999E-2</v>
      </c>
    </row>
    <row r="37" spans="1:13" x14ac:dyDescent="0.25">
      <c r="A37" s="7" t="str">
        <f t="shared" si="0"/>
        <v>0:12</v>
      </c>
      <c r="B37">
        <v>34</v>
      </c>
      <c r="C37">
        <v>12</v>
      </c>
      <c r="D37">
        <v>0</v>
      </c>
      <c r="E37">
        <v>0</v>
      </c>
      <c r="F37">
        <v>1.4070179382003101</v>
      </c>
      <c r="G37">
        <v>-0.97286629535791502</v>
      </c>
      <c r="H37">
        <v>-2.0341914689805298</v>
      </c>
      <c r="I37">
        <v>0.23535953805226101</v>
      </c>
      <c r="J37">
        <v>-1.7295511059136699</v>
      </c>
      <c r="K37">
        <v>0.46109233635790697</v>
      </c>
      <c r="L37">
        <v>0.88424290472519795</v>
      </c>
      <c r="M37">
        <v>1.2384598677358E-2</v>
      </c>
    </row>
    <row r="38" spans="1:13" x14ac:dyDescent="0.25">
      <c r="A38" s="7" t="str">
        <f t="shared" si="0"/>
        <v>0:30</v>
      </c>
      <c r="B38">
        <v>35</v>
      </c>
      <c r="C38">
        <v>30</v>
      </c>
      <c r="D38">
        <v>0</v>
      </c>
      <c r="E38">
        <v>0</v>
      </c>
      <c r="F38">
        <v>0.43190959417331198</v>
      </c>
      <c r="G38">
        <v>0.92841753781823599</v>
      </c>
      <c r="H38">
        <v>-0.57380922882151497</v>
      </c>
      <c r="I38">
        <v>0.441236283839542</v>
      </c>
      <c r="J38">
        <v>0.52136591445781599</v>
      </c>
      <c r="K38">
        <v>-0.141598872733874</v>
      </c>
      <c r="L38">
        <v>0.63642454132389004</v>
      </c>
      <c r="M38">
        <v>1.11165888145332E-2</v>
      </c>
    </row>
    <row r="39" spans="1:13" x14ac:dyDescent="0.25">
      <c r="A39" s="7" t="str">
        <f t="shared" si="0"/>
        <v>0:6</v>
      </c>
      <c r="B39">
        <v>36</v>
      </c>
      <c r="C39">
        <v>6</v>
      </c>
      <c r="D39">
        <v>0</v>
      </c>
      <c r="E39">
        <v>0</v>
      </c>
      <c r="F39">
        <v>0.30639487788121</v>
      </c>
      <c r="G39">
        <v>1.99818369963062E-2</v>
      </c>
      <c r="H39">
        <v>2.4867653616485901E-2</v>
      </c>
      <c r="I39">
        <v>-7.4585147177189795E-2</v>
      </c>
      <c r="J39">
        <v>0.38696599651840702</v>
      </c>
      <c r="K39">
        <v>0.95777851248130197</v>
      </c>
      <c r="L39">
        <v>0.58838744482966299</v>
      </c>
      <c r="M39">
        <v>1.07458197952764E-2</v>
      </c>
    </row>
    <row r="40" spans="1:13" x14ac:dyDescent="0.25">
      <c r="A40" s="7" t="str">
        <f t="shared" si="0"/>
        <v>0:41</v>
      </c>
      <c r="B40">
        <v>37</v>
      </c>
      <c r="C40">
        <v>41</v>
      </c>
      <c r="D40">
        <v>0</v>
      </c>
      <c r="E40">
        <v>0</v>
      </c>
      <c r="F40">
        <v>1.4901744325244399</v>
      </c>
      <c r="G40">
        <v>1.25280821208717</v>
      </c>
      <c r="H40">
        <v>0.39938510371608399</v>
      </c>
      <c r="I40">
        <v>-1.2588032290128099</v>
      </c>
      <c r="J40">
        <v>-0.27621935820879201</v>
      </c>
      <c r="K40">
        <v>-8.7426464900505693E-2</v>
      </c>
      <c r="L40">
        <v>0.90775992394080096</v>
      </c>
      <c r="M40">
        <v>1.3772821073776399E-2</v>
      </c>
    </row>
    <row r="41" spans="1:13" x14ac:dyDescent="0.25">
      <c r="A41" s="7" t="str">
        <f t="shared" si="0"/>
        <v>0:35</v>
      </c>
      <c r="B41">
        <v>38</v>
      </c>
      <c r="C41">
        <v>35</v>
      </c>
      <c r="D41">
        <v>0</v>
      </c>
      <c r="E41">
        <v>0</v>
      </c>
      <c r="F41">
        <v>-1.3697942589244501</v>
      </c>
      <c r="G41">
        <v>-0.45432723629713601</v>
      </c>
      <c r="H41">
        <v>-0.57457668338489098</v>
      </c>
      <c r="I41">
        <v>1.1531542578424301</v>
      </c>
      <c r="J41">
        <v>0.33809037420584998</v>
      </c>
      <c r="K41">
        <v>1.5645078739566401E-2</v>
      </c>
      <c r="L41">
        <v>-1.4582942980661</v>
      </c>
      <c r="M41">
        <v>1.24258374603873E-2</v>
      </c>
    </row>
    <row r="42" spans="1:13" x14ac:dyDescent="0.25">
      <c r="A42" s="7" t="str">
        <f t="shared" si="0"/>
        <v>0:47</v>
      </c>
      <c r="B42">
        <v>39</v>
      </c>
      <c r="C42">
        <v>47</v>
      </c>
      <c r="D42">
        <v>0</v>
      </c>
      <c r="E42">
        <v>0</v>
      </c>
      <c r="F42">
        <v>6.0190086799992999E-2</v>
      </c>
      <c r="G42">
        <v>0.39924048789501798</v>
      </c>
      <c r="H42">
        <v>-8.7595789834403803E-2</v>
      </c>
      <c r="I42">
        <v>-5.2824485585190803E-2</v>
      </c>
      <c r="J42">
        <v>3.0935507998528799E-2</v>
      </c>
      <c r="K42">
        <v>-0.35909715219138</v>
      </c>
      <c r="L42">
        <v>0.322835602307179</v>
      </c>
      <c r="M42">
        <v>1.04415767462341E-2</v>
      </c>
    </row>
    <row r="43" spans="1:13" x14ac:dyDescent="0.25">
      <c r="A43" s="7" t="str">
        <f t="shared" si="0"/>
        <v>0:10</v>
      </c>
      <c r="B43">
        <v>40</v>
      </c>
      <c r="C43">
        <v>10</v>
      </c>
      <c r="D43">
        <v>0</v>
      </c>
      <c r="E43">
        <v>0</v>
      </c>
      <c r="F43">
        <v>-0.83588797295040995</v>
      </c>
      <c r="G43">
        <v>1.77957656725574</v>
      </c>
      <c r="H43">
        <v>-0.496913674176787</v>
      </c>
      <c r="I43">
        <v>2.63748319122954E-2</v>
      </c>
      <c r="J43">
        <v>-1.26486019103658</v>
      </c>
      <c r="K43">
        <v>0.111265325119997</v>
      </c>
      <c r="L43">
        <v>-0.70605914474495501</v>
      </c>
      <c r="M43">
        <v>1.18318419398868E-2</v>
      </c>
    </row>
    <row r="44" spans="1:13" x14ac:dyDescent="0.25">
      <c r="A44" s="7" t="str">
        <f t="shared" si="0"/>
        <v>0:13</v>
      </c>
      <c r="B44">
        <v>41</v>
      </c>
      <c r="C44">
        <v>13</v>
      </c>
      <c r="D44">
        <v>0</v>
      </c>
      <c r="E44">
        <v>0</v>
      </c>
      <c r="F44">
        <v>1.08737997429819</v>
      </c>
      <c r="G44">
        <v>-0.647228970588269</v>
      </c>
      <c r="H44">
        <v>-1.5722126950963899</v>
      </c>
      <c r="I44">
        <v>0.166965827268198</v>
      </c>
      <c r="J44">
        <v>-1.31174094839223</v>
      </c>
      <c r="K44">
        <v>-0.29381190280359798</v>
      </c>
      <c r="L44">
        <v>0.87364473291421496</v>
      </c>
      <c r="M44">
        <v>1.16077904087826E-2</v>
      </c>
    </row>
    <row r="45" spans="1:13" x14ac:dyDescent="0.25">
      <c r="A45" s="7" t="str">
        <f t="shared" si="0"/>
        <v>0:45</v>
      </c>
      <c r="B45">
        <v>42</v>
      </c>
      <c r="C45">
        <v>45</v>
      </c>
      <c r="D45">
        <v>0</v>
      </c>
      <c r="E45">
        <v>0</v>
      </c>
      <c r="F45">
        <v>0.51083005259512604</v>
      </c>
      <c r="G45">
        <v>0.42078200412301903</v>
      </c>
      <c r="H45">
        <v>0.829619124409123</v>
      </c>
      <c r="I45">
        <v>0.998101715012635</v>
      </c>
      <c r="J45">
        <v>-0.48324576687068099</v>
      </c>
      <c r="K45">
        <v>0.17725715070242801</v>
      </c>
      <c r="L45">
        <v>0.72034787113994903</v>
      </c>
      <c r="M45">
        <v>1.0962353014325601E-2</v>
      </c>
    </row>
    <row r="46" spans="1:13" x14ac:dyDescent="0.25">
      <c r="A46" s="7" t="str">
        <f t="shared" si="0"/>
        <v>0:36</v>
      </c>
      <c r="B46">
        <v>43</v>
      </c>
      <c r="C46">
        <v>36</v>
      </c>
      <c r="D46">
        <v>0</v>
      </c>
      <c r="E46">
        <v>0</v>
      </c>
      <c r="F46">
        <v>-0.89313281034963998</v>
      </c>
      <c r="G46">
        <v>-0.16980466156641699</v>
      </c>
      <c r="H46">
        <v>-0.412249718868062</v>
      </c>
      <c r="I46">
        <v>0.75116134336655904</v>
      </c>
      <c r="J46">
        <v>0.23570541880341001</v>
      </c>
      <c r="K46">
        <v>0.71368717646431901</v>
      </c>
      <c r="L46">
        <v>-0.84507852844882303</v>
      </c>
      <c r="M46">
        <v>1.09520614983182E-2</v>
      </c>
    </row>
    <row r="47" spans="1:13" x14ac:dyDescent="0.25">
      <c r="A47" s="7" t="str">
        <f t="shared" si="0"/>
        <v>0:29</v>
      </c>
      <c r="B47">
        <v>44</v>
      </c>
      <c r="C47">
        <v>29</v>
      </c>
      <c r="D47">
        <v>0</v>
      </c>
      <c r="E47">
        <v>0</v>
      </c>
      <c r="F47">
        <v>0.19708994182232201</v>
      </c>
      <c r="G47">
        <v>0.594130075281877</v>
      </c>
      <c r="H47">
        <v>-0.26666239243913198</v>
      </c>
      <c r="I47">
        <v>0.129132195096994</v>
      </c>
      <c r="J47">
        <v>0.211555169358914</v>
      </c>
      <c r="K47">
        <v>-0.228681159212132</v>
      </c>
      <c r="L47">
        <v>0.45720781491155499</v>
      </c>
      <c r="M47">
        <v>1.05427941530824E-2</v>
      </c>
    </row>
    <row r="48" spans="1:13" x14ac:dyDescent="0.25">
      <c r="A48" s="7" t="str">
        <f t="shared" si="0"/>
        <v>0:18</v>
      </c>
      <c r="B48">
        <v>45</v>
      </c>
      <c r="C48">
        <v>18</v>
      </c>
      <c r="D48">
        <v>0</v>
      </c>
      <c r="E48">
        <v>0</v>
      </c>
      <c r="F48">
        <v>-0.48940787610775999</v>
      </c>
      <c r="G48">
        <v>0.95915398551363695</v>
      </c>
      <c r="H48">
        <v>0.70674850498501995</v>
      </c>
      <c r="I48">
        <v>-0.170423295387815</v>
      </c>
      <c r="J48">
        <v>0.74933456376985597</v>
      </c>
      <c r="K48">
        <v>-0.32515468558419203</v>
      </c>
      <c r="L48">
        <v>-0.35058977400044</v>
      </c>
      <c r="M48">
        <v>1.12955089870316E-2</v>
      </c>
    </row>
    <row r="49" spans="1:13" x14ac:dyDescent="0.25">
      <c r="A49" s="7" t="str">
        <f t="shared" si="0"/>
        <v>0:31</v>
      </c>
      <c r="B49">
        <v>46</v>
      </c>
      <c r="C49">
        <v>31</v>
      </c>
      <c r="D49">
        <v>0</v>
      </c>
      <c r="E49">
        <v>0</v>
      </c>
      <c r="F49">
        <v>0.66672924124085897</v>
      </c>
      <c r="G49">
        <v>1.26270499283312</v>
      </c>
      <c r="H49">
        <v>-0.88095605829309398</v>
      </c>
      <c r="I49">
        <v>0.75334036555974604</v>
      </c>
      <c r="J49">
        <v>0.83117665258597495</v>
      </c>
      <c r="K49">
        <v>-0.178848693920413</v>
      </c>
      <c r="L49">
        <v>0.74500074994449395</v>
      </c>
      <c r="M49">
        <v>1.19978409563367E-2</v>
      </c>
    </row>
    <row r="50" spans="1:13" x14ac:dyDescent="0.25">
      <c r="A50" s="7" t="str">
        <f t="shared" si="0"/>
        <v>0:5</v>
      </c>
      <c r="B50">
        <v>47</v>
      </c>
      <c r="C50">
        <v>5</v>
      </c>
      <c r="D50">
        <v>0</v>
      </c>
      <c r="E50">
        <v>0</v>
      </c>
      <c r="F50">
        <v>0.591965587376445</v>
      </c>
      <c r="G50">
        <v>-0.41991684061969198</v>
      </c>
      <c r="H50">
        <v>0.15531298409729399</v>
      </c>
      <c r="I50">
        <v>-9.9825141665611197E-2</v>
      </c>
      <c r="J50">
        <v>0.79992253876139396</v>
      </c>
      <c r="K50">
        <v>0.44710694650503902</v>
      </c>
      <c r="L50">
        <v>0.79809380322774304</v>
      </c>
      <c r="M50">
        <v>1.1186070733184001E-2</v>
      </c>
    </row>
    <row r="51" spans="1:13" x14ac:dyDescent="0.25">
      <c r="A51" s="7" t="str">
        <f t="shared" si="0"/>
        <v>0:33</v>
      </c>
      <c r="B51">
        <v>48</v>
      </c>
      <c r="C51">
        <v>33</v>
      </c>
      <c r="D51">
        <v>0</v>
      </c>
      <c r="E51">
        <v>0</v>
      </c>
      <c r="F51">
        <v>-2.32311715607409</v>
      </c>
      <c r="G51">
        <v>-1.0233723857585699</v>
      </c>
      <c r="H51">
        <v>-0.89923061241854996</v>
      </c>
      <c r="I51">
        <v>1.9571400867941799</v>
      </c>
      <c r="J51">
        <v>0.54286028501073103</v>
      </c>
      <c r="K51">
        <v>0.12831326435242099</v>
      </c>
      <c r="L51">
        <v>-2.7263874869323899</v>
      </c>
      <c r="M51">
        <v>1.39448054394475E-2</v>
      </c>
    </row>
    <row r="52" spans="1:13" x14ac:dyDescent="0.25">
      <c r="A52" s="7" t="str">
        <f t="shared" si="0"/>
        <v>0:28</v>
      </c>
      <c r="B52">
        <v>49</v>
      </c>
      <c r="C52">
        <v>28</v>
      </c>
      <c r="D52">
        <v>0</v>
      </c>
      <c r="E52">
        <v>0</v>
      </c>
      <c r="F52">
        <v>6.0190916300404303E-2</v>
      </c>
      <c r="G52">
        <v>0.39924166876546502</v>
      </c>
      <c r="H52">
        <v>-8.7596874830589394E-2</v>
      </c>
      <c r="I52">
        <v>-5.2823383077511499E-2</v>
      </c>
      <c r="J52">
        <v>3.09366024049718E-2</v>
      </c>
      <c r="K52">
        <v>-0.35971811514976398</v>
      </c>
      <c r="L52">
        <v>0.32283647306229502</v>
      </c>
      <c r="M52">
        <v>1.0441576634803201E-2</v>
      </c>
    </row>
    <row r="53" spans="1:13" x14ac:dyDescent="0.25">
      <c r="A53" s="7" t="str">
        <f t="shared" si="0"/>
        <v>0:15</v>
      </c>
      <c r="B53">
        <v>50</v>
      </c>
      <c r="C53">
        <v>15</v>
      </c>
      <c r="D53">
        <v>0</v>
      </c>
      <c r="E53">
        <v>0</v>
      </c>
      <c r="F53">
        <v>0.45241478287680797</v>
      </c>
      <c r="G53">
        <v>-3.4596666691246499E-4</v>
      </c>
      <c r="H53">
        <v>-0.65448553587262503</v>
      </c>
      <c r="I53">
        <v>3.1100784424536999E-2</v>
      </c>
      <c r="J53">
        <v>-0.48175535028085897</v>
      </c>
      <c r="K53">
        <v>1.4702655482093301</v>
      </c>
      <c r="L53">
        <v>0.69708033564910399</v>
      </c>
      <c r="M53">
        <v>1.09626155820773E-2</v>
      </c>
    </row>
    <row r="54" spans="1:13" x14ac:dyDescent="0.25">
      <c r="A54" s="7" t="str">
        <f t="shared" si="0"/>
        <v>0:21</v>
      </c>
      <c r="B54">
        <v>51</v>
      </c>
      <c r="C54">
        <v>21</v>
      </c>
      <c r="D54">
        <v>0</v>
      </c>
      <c r="E54">
        <v>0</v>
      </c>
      <c r="F54">
        <v>-1.44664760350083</v>
      </c>
      <c r="G54">
        <v>-1.7458821323867599</v>
      </c>
      <c r="H54">
        <v>1.88336543459433</v>
      </c>
      <c r="I54">
        <v>-2.0555963980114602</v>
      </c>
      <c r="J54">
        <v>-1.9571200184504201</v>
      </c>
      <c r="K54">
        <v>9.48251929464103E-2</v>
      </c>
      <c r="L54">
        <v>-1.6286675266534401</v>
      </c>
      <c r="M54">
        <v>1.32694917604735E-2</v>
      </c>
    </row>
    <row r="55" spans="1:13" x14ac:dyDescent="0.25">
      <c r="A55" s="7" t="str">
        <f t="shared" si="0"/>
        <v>1:32</v>
      </c>
      <c r="B55">
        <v>52</v>
      </c>
      <c r="C55">
        <v>32</v>
      </c>
      <c r="D55">
        <v>1</v>
      </c>
      <c r="E55">
        <v>0</v>
      </c>
      <c r="F55">
        <v>0.24126494566399501</v>
      </c>
      <c r="G55">
        <v>2.33349302147978</v>
      </c>
      <c r="H55">
        <v>-3.3663091055294303E-2</v>
      </c>
      <c r="I55">
        <v>-0.15605872609417701</v>
      </c>
      <c r="J55">
        <v>-3.3360482467792099</v>
      </c>
      <c r="K55">
        <v>0.266176797787402</v>
      </c>
      <c r="L55">
        <v>0.24136415139946599</v>
      </c>
      <c r="M55">
        <v>1.01167494555294E-2</v>
      </c>
    </row>
    <row r="56" spans="1:13" x14ac:dyDescent="0.25">
      <c r="A56" s="7" t="str">
        <f t="shared" si="0"/>
        <v>1:23</v>
      </c>
      <c r="B56">
        <v>53</v>
      </c>
      <c r="C56">
        <v>23</v>
      </c>
      <c r="D56">
        <v>1</v>
      </c>
      <c r="E56">
        <v>0</v>
      </c>
      <c r="F56">
        <v>0.17956679896389899</v>
      </c>
      <c r="G56">
        <v>0.50380514508359697</v>
      </c>
      <c r="H56">
        <v>2.5650963037721599</v>
      </c>
      <c r="I56">
        <v>-0.28467771760132499</v>
      </c>
      <c r="J56">
        <v>0.78525759802675599</v>
      </c>
      <c r="K56">
        <v>-4.1004946418758598E-2</v>
      </c>
      <c r="L56">
        <v>0.179662665079376</v>
      </c>
      <c r="M56">
        <v>1.01096098510995E-2</v>
      </c>
    </row>
    <row r="57" spans="1:13" x14ac:dyDescent="0.25">
      <c r="A57" s="7" t="str">
        <f t="shared" si="0"/>
        <v>1:44</v>
      </c>
      <c r="B57">
        <v>54</v>
      </c>
      <c r="C57">
        <v>44</v>
      </c>
      <c r="D57">
        <v>1</v>
      </c>
      <c r="E57">
        <v>0</v>
      </c>
      <c r="F57">
        <v>0.22915182099892401</v>
      </c>
      <c r="G57">
        <v>-1.9557135807112001</v>
      </c>
      <c r="H57">
        <v>0.42078416464460799</v>
      </c>
      <c r="I57">
        <v>5.2462447835490401E-2</v>
      </c>
      <c r="J57">
        <v>-1.0953959723379101</v>
      </c>
      <c r="K57">
        <v>1.03086192474213E-2</v>
      </c>
      <c r="L57">
        <v>0.229248474384803</v>
      </c>
      <c r="M57">
        <v>1.0114144675326699E-2</v>
      </c>
    </row>
    <row r="58" spans="1:13" x14ac:dyDescent="0.25">
      <c r="A58" s="7" t="str">
        <f t="shared" si="0"/>
        <v>1:26</v>
      </c>
      <c r="B58">
        <v>55</v>
      </c>
      <c r="C58">
        <v>26</v>
      </c>
      <c r="D58">
        <v>1</v>
      </c>
      <c r="E58">
        <v>0</v>
      </c>
      <c r="F58">
        <v>0.21295082454092201</v>
      </c>
      <c r="G58">
        <v>9.0958771585949103E-2</v>
      </c>
      <c r="H58">
        <v>0.65835881234354998</v>
      </c>
      <c r="I58">
        <v>2.73625235117309E-2</v>
      </c>
      <c r="J58">
        <v>0.35282352775361098</v>
      </c>
      <c r="K58">
        <v>-5.2210293366776003E-2</v>
      </c>
      <c r="L58">
        <v>0.213047792422003</v>
      </c>
      <c r="M58">
        <v>1.0108049563217701E-2</v>
      </c>
    </row>
    <row r="59" spans="1:13" x14ac:dyDescent="0.25">
      <c r="A59" s="7" t="str">
        <f t="shared" si="0"/>
        <v>1:9</v>
      </c>
      <c r="B59">
        <v>56</v>
      </c>
      <c r="C59">
        <v>9</v>
      </c>
      <c r="D59">
        <v>1</v>
      </c>
      <c r="E59">
        <v>0</v>
      </c>
      <c r="F59">
        <v>1.6828877991818501</v>
      </c>
      <c r="G59">
        <v>-9.9810209126180702E-2</v>
      </c>
      <c r="H59">
        <v>-0.21239760141883801</v>
      </c>
      <c r="I59">
        <v>0.21567961771056601</v>
      </c>
      <c r="J59">
        <v>0.154668157667568</v>
      </c>
      <c r="K59">
        <v>-3.77194220102926E-3</v>
      </c>
      <c r="L59">
        <v>1.6822588898940001</v>
      </c>
      <c r="M59">
        <v>1.1035978928993301E-2</v>
      </c>
    </row>
    <row r="60" spans="1:13" x14ac:dyDescent="0.25">
      <c r="A60" s="7" t="str">
        <f t="shared" si="0"/>
        <v>1:0</v>
      </c>
      <c r="B60">
        <v>57</v>
      </c>
      <c r="C60">
        <v>0</v>
      </c>
      <c r="D60">
        <v>1</v>
      </c>
      <c r="E60">
        <v>0</v>
      </c>
      <c r="F60">
        <v>-3.75872347001172</v>
      </c>
      <c r="G60">
        <v>-0.11564714510453999</v>
      </c>
      <c r="H60">
        <v>-0.32413328608452402</v>
      </c>
      <c r="I60">
        <v>6.25160713403623E-2</v>
      </c>
      <c r="J60">
        <v>0.13185025376064299</v>
      </c>
      <c r="K60">
        <v>-6.3751755298180696E-2</v>
      </c>
      <c r="L60">
        <v>-3.7584754118797701</v>
      </c>
      <c r="M60">
        <v>1.2258960874382699E-2</v>
      </c>
    </row>
    <row r="61" spans="1:13" x14ac:dyDescent="0.25">
      <c r="A61" s="7" t="str">
        <f t="shared" si="0"/>
        <v>1:7</v>
      </c>
      <c r="B61">
        <v>58</v>
      </c>
      <c r="C61">
        <v>7</v>
      </c>
      <c r="D61">
        <v>1</v>
      </c>
      <c r="E61">
        <v>0</v>
      </c>
      <c r="F61">
        <v>0.32248498188345798</v>
      </c>
      <c r="G61">
        <v>-0.10376944312076999</v>
      </c>
      <c r="H61">
        <v>-0.24033152258526</v>
      </c>
      <c r="I61">
        <v>0.17738873111801501</v>
      </c>
      <c r="J61">
        <v>0.14896368169083701</v>
      </c>
      <c r="K61">
        <v>-7.1679526300520102E-2</v>
      </c>
      <c r="L61">
        <v>0.32258182943769498</v>
      </c>
      <c r="M61">
        <v>1.0107862138827301E-2</v>
      </c>
    </row>
    <row r="62" spans="1:13" x14ac:dyDescent="0.25">
      <c r="A62" s="7" t="str">
        <f t="shared" si="0"/>
        <v>1:11</v>
      </c>
      <c r="B62">
        <v>59</v>
      </c>
      <c r="C62">
        <v>11</v>
      </c>
      <c r="D62">
        <v>1</v>
      </c>
      <c r="E62">
        <v>0</v>
      </c>
      <c r="F62">
        <v>0.35387112114085401</v>
      </c>
      <c r="G62">
        <v>-0.24360370974053899</v>
      </c>
      <c r="H62">
        <v>-0.915120184837803</v>
      </c>
      <c r="I62">
        <v>-3.8021319270473102</v>
      </c>
      <c r="J62">
        <v>0.38865830356585801</v>
      </c>
      <c r="K62">
        <v>0.12716383800682399</v>
      </c>
      <c r="L62">
        <v>0.35396664733343602</v>
      </c>
      <c r="M62">
        <v>1.0109022103234101E-2</v>
      </c>
    </row>
    <row r="63" spans="1:13" x14ac:dyDescent="0.25">
      <c r="A63" s="7" t="str">
        <f t="shared" si="0"/>
        <v>1:17</v>
      </c>
      <c r="B63">
        <v>60</v>
      </c>
      <c r="C63">
        <v>17</v>
      </c>
      <c r="D63">
        <v>1</v>
      </c>
      <c r="E63">
        <v>0</v>
      </c>
      <c r="F63">
        <v>0.21093143904275999</v>
      </c>
      <c r="G63">
        <v>-8.4206549702692896E-2</v>
      </c>
      <c r="H63">
        <v>-0.146623165605234</v>
      </c>
      <c r="I63">
        <v>0.73998156208780796</v>
      </c>
      <c r="J63">
        <v>0.114446949902222</v>
      </c>
      <c r="K63">
        <v>-3.6740817697794699E-2</v>
      </c>
      <c r="L63">
        <v>0.21102830729432701</v>
      </c>
      <c r="M63">
        <v>1.01081081607447E-2</v>
      </c>
    </row>
    <row r="64" spans="1:13" x14ac:dyDescent="0.25">
      <c r="A64" s="7" t="str">
        <f t="shared" si="0"/>
        <v>1:37</v>
      </c>
      <c r="B64">
        <v>61</v>
      </c>
      <c r="C64">
        <v>37</v>
      </c>
      <c r="D64">
        <v>1</v>
      </c>
      <c r="E64">
        <v>0</v>
      </c>
      <c r="F64">
        <v>0.230810168208052</v>
      </c>
      <c r="G64">
        <v>0.30221355913133602</v>
      </c>
      <c r="H64">
        <v>-0.20749123867921601</v>
      </c>
      <c r="I64">
        <v>0.119614822000414</v>
      </c>
      <c r="J64">
        <v>-0.43219929057716799</v>
      </c>
      <c r="K64">
        <v>-3.2617542529054099E-2</v>
      </c>
      <c r="L64">
        <v>0.23090778465484599</v>
      </c>
      <c r="M64">
        <v>1.01077617668235E-2</v>
      </c>
    </row>
    <row r="65" spans="1:13" x14ac:dyDescent="0.25">
      <c r="A65" s="7" t="str">
        <f t="shared" si="0"/>
        <v>1:2</v>
      </c>
      <c r="B65">
        <v>62</v>
      </c>
      <c r="C65">
        <v>2</v>
      </c>
      <c r="D65">
        <v>1</v>
      </c>
      <c r="E65">
        <v>0</v>
      </c>
      <c r="F65">
        <v>-2.3983206527133301</v>
      </c>
      <c r="G65">
        <v>-0.11168791110994999</v>
      </c>
      <c r="H65">
        <v>-0.296199364918102</v>
      </c>
      <c r="I65">
        <v>0.100806957932913</v>
      </c>
      <c r="J65">
        <v>0.13755472973737401</v>
      </c>
      <c r="K65">
        <v>5.17271410604438E-2</v>
      </c>
      <c r="L65">
        <v>-2.3988174221522001</v>
      </c>
      <c r="M65">
        <v>1.0644038031395801E-2</v>
      </c>
    </row>
    <row r="66" spans="1:13" x14ac:dyDescent="0.25">
      <c r="A66" s="7" t="str">
        <f t="shared" si="0"/>
        <v>1:51</v>
      </c>
      <c r="B66">
        <v>63</v>
      </c>
      <c r="C66">
        <v>51</v>
      </c>
      <c r="D66">
        <v>1</v>
      </c>
      <c r="E66">
        <v>0</v>
      </c>
      <c r="F66">
        <v>0.22814240167411501</v>
      </c>
      <c r="G66">
        <v>2.3648526631587701</v>
      </c>
      <c r="H66">
        <v>-1.12631157866881</v>
      </c>
      <c r="I66">
        <v>0.33779897666445402</v>
      </c>
      <c r="J66">
        <v>1.8071924646647699</v>
      </c>
      <c r="K66">
        <v>-6.4006411140866207E-2</v>
      </c>
      <c r="L66">
        <v>0.22824054449665701</v>
      </c>
      <c r="M66">
        <v>1.0116973798227E-2</v>
      </c>
    </row>
    <row r="67" spans="1:13" x14ac:dyDescent="0.25">
      <c r="A67" s="7" t="str">
        <f t="shared" si="0"/>
        <v>1:27</v>
      </c>
      <c r="B67">
        <v>64</v>
      </c>
      <c r="C67">
        <v>27</v>
      </c>
      <c r="D67">
        <v>1</v>
      </c>
      <c r="E67">
        <v>0</v>
      </c>
      <c r="F67">
        <v>0.22407883323351599</v>
      </c>
      <c r="G67">
        <v>-4.6656688310832098E-2</v>
      </c>
      <c r="H67">
        <v>2.2779639000325098E-2</v>
      </c>
      <c r="I67">
        <v>0.13137593877628401</v>
      </c>
      <c r="J67">
        <v>0.20867883550039301</v>
      </c>
      <c r="K67">
        <v>-6.73810273853407E-2</v>
      </c>
      <c r="L67">
        <v>0.22417604292058901</v>
      </c>
      <c r="M67">
        <v>1.01077663557938E-2</v>
      </c>
    </row>
    <row r="68" spans="1:13" x14ac:dyDescent="0.25">
      <c r="A68" s="7" t="str">
        <f t="shared" ref="A68:A131" si="1">D68 &amp; ":" &amp;C68</f>
        <v>1:34</v>
      </c>
      <c r="B68">
        <v>65</v>
      </c>
      <c r="C68">
        <v>34</v>
      </c>
      <c r="D68">
        <v>1</v>
      </c>
      <c r="E68">
        <v>0</v>
      </c>
      <c r="F68">
        <v>0.23708303468161701</v>
      </c>
      <c r="G68">
        <v>1.5209812365404001</v>
      </c>
      <c r="H68">
        <v>-0.103194350104863</v>
      </c>
      <c r="I68">
        <v>-4.5789306856340597E-2</v>
      </c>
      <c r="J68">
        <v>-2.17450866429839</v>
      </c>
      <c r="K68">
        <v>0.14147769909642099</v>
      </c>
      <c r="L68">
        <v>0.23718161150100001</v>
      </c>
      <c r="M68">
        <v>1.01114358753888E-2</v>
      </c>
    </row>
    <row r="69" spans="1:13" x14ac:dyDescent="0.25">
      <c r="A69" s="7" t="str">
        <f t="shared" si="1"/>
        <v>1:8</v>
      </c>
      <c r="B69">
        <v>66</v>
      </c>
      <c r="C69">
        <v>8</v>
      </c>
      <c r="D69">
        <v>1</v>
      </c>
      <c r="E69">
        <v>0</v>
      </c>
      <c r="F69">
        <v>1.00268638288039</v>
      </c>
      <c r="G69">
        <v>-0.101789826145746</v>
      </c>
      <c r="H69">
        <v>-0.226364562159177</v>
      </c>
      <c r="I69">
        <v>0.19653417419890501</v>
      </c>
      <c r="J69">
        <v>0.15181591964711399</v>
      </c>
      <c r="K69">
        <v>-3.9311499572405699E-2</v>
      </c>
      <c r="L69">
        <v>1.0026130232108701</v>
      </c>
      <c r="M69">
        <v>1.02950665619304E-2</v>
      </c>
    </row>
    <row r="70" spans="1:13" x14ac:dyDescent="0.25">
      <c r="A70" s="7" t="str">
        <f t="shared" si="1"/>
        <v>1:50</v>
      </c>
      <c r="B70">
        <v>67</v>
      </c>
      <c r="C70">
        <v>50</v>
      </c>
      <c r="D70">
        <v>1</v>
      </c>
      <c r="E70">
        <v>0</v>
      </c>
      <c r="F70">
        <v>0.228286604434802</v>
      </c>
      <c r="G70">
        <v>1.7476289140344901</v>
      </c>
      <c r="H70">
        <v>-0.90529790105260899</v>
      </c>
      <c r="I70">
        <v>0.297036615403174</v>
      </c>
      <c r="J70">
        <v>1.39253697366439</v>
      </c>
      <c r="K70">
        <v>-6.7861153286274997E-2</v>
      </c>
      <c r="L70">
        <v>0.22838453450458401</v>
      </c>
      <c r="M70">
        <v>1.01127340440484E-2</v>
      </c>
    </row>
    <row r="71" spans="1:13" x14ac:dyDescent="0.25">
      <c r="A71" s="7" t="str">
        <f t="shared" si="1"/>
        <v>1:4</v>
      </c>
      <c r="B71">
        <v>68</v>
      </c>
      <c r="C71">
        <v>4</v>
      </c>
      <c r="D71">
        <v>1</v>
      </c>
      <c r="E71">
        <v>0</v>
      </c>
      <c r="F71">
        <v>-1.7181192517163899</v>
      </c>
      <c r="G71">
        <v>-0.109708294134926</v>
      </c>
      <c r="H71">
        <v>-0.28223240449201997</v>
      </c>
      <c r="I71">
        <v>0.119952401013802</v>
      </c>
      <c r="J71">
        <v>0.14040696769365199</v>
      </c>
      <c r="K71">
        <v>3.2495472647441702E-2</v>
      </c>
      <c r="L71">
        <v>-1.7185344999707</v>
      </c>
      <c r="M71">
        <v>1.04268813883423E-2</v>
      </c>
    </row>
    <row r="72" spans="1:13" x14ac:dyDescent="0.25">
      <c r="A72" s="7" t="str">
        <f t="shared" si="1"/>
        <v>1:24</v>
      </c>
      <c r="B72">
        <v>69</v>
      </c>
      <c r="C72">
        <v>24</v>
      </c>
      <c r="D72">
        <v>1</v>
      </c>
      <c r="E72">
        <v>0</v>
      </c>
      <c r="F72">
        <v>0.190694807406113</v>
      </c>
      <c r="G72">
        <v>0.36618968828316301</v>
      </c>
      <c r="H72">
        <v>1.9295171447294699</v>
      </c>
      <c r="I72">
        <v>-0.18066430467707301</v>
      </c>
      <c r="J72">
        <v>0.64111290901679197</v>
      </c>
      <c r="K72">
        <v>-3.9349540192850301E-2</v>
      </c>
      <c r="L72">
        <v>0.19079110288293999</v>
      </c>
      <c r="M72">
        <v>1.01089723729607E-2</v>
      </c>
    </row>
    <row r="73" spans="1:13" x14ac:dyDescent="0.25">
      <c r="A73" s="7" t="str">
        <f t="shared" si="1"/>
        <v>1:42</v>
      </c>
      <c r="B73">
        <v>70</v>
      </c>
      <c r="C73">
        <v>42</v>
      </c>
      <c r="D73">
        <v>1</v>
      </c>
      <c r="E73">
        <v>0</v>
      </c>
      <c r="F73">
        <v>0.229440226520298</v>
      </c>
      <c r="G73">
        <v>-3.1901610789597701</v>
      </c>
      <c r="H73">
        <v>0.86281151987701299</v>
      </c>
      <c r="I73">
        <v>-2.9062274687070899E-2</v>
      </c>
      <c r="J73">
        <v>-1.9247069543386801</v>
      </c>
      <c r="K73">
        <v>0.14841158041781199</v>
      </c>
      <c r="L73">
        <v>0.22953645419329399</v>
      </c>
      <c r="M73">
        <v>1.01248380215773E-2</v>
      </c>
    </row>
    <row r="74" spans="1:13" x14ac:dyDescent="0.25">
      <c r="A74" s="7" t="str">
        <f t="shared" si="1"/>
        <v>1:40</v>
      </c>
      <c r="B74">
        <v>71</v>
      </c>
      <c r="C74">
        <v>40</v>
      </c>
      <c r="D74">
        <v>1</v>
      </c>
      <c r="E74">
        <v>0</v>
      </c>
      <c r="F74">
        <v>0.22453730173448599</v>
      </c>
      <c r="G74">
        <v>-0.91655411827773503</v>
      </c>
      <c r="H74">
        <v>-0.31178812725357002</v>
      </c>
      <c r="I74">
        <v>0.285018950857169</v>
      </c>
      <c r="J74">
        <v>1.31011008314405</v>
      </c>
      <c r="K74">
        <v>3.39937816887858E-2</v>
      </c>
      <c r="L74">
        <v>0.22463393743237201</v>
      </c>
      <c r="M74">
        <v>1.0109247382132E-2</v>
      </c>
    </row>
    <row r="75" spans="1:13" x14ac:dyDescent="0.25">
      <c r="A75" s="7" t="str">
        <f t="shared" si="1"/>
        <v>1:16</v>
      </c>
      <c r="B75">
        <v>72</v>
      </c>
      <c r="C75">
        <v>16</v>
      </c>
      <c r="D75">
        <v>1</v>
      </c>
      <c r="E75">
        <v>0</v>
      </c>
      <c r="F75">
        <v>0.23448765810109201</v>
      </c>
      <c r="G75">
        <v>-0.11047493342940801</v>
      </c>
      <c r="H75">
        <v>-0.27327018108057</v>
      </c>
      <c r="I75">
        <v>-8.5510970546807501E-3</v>
      </c>
      <c r="J75">
        <v>0.15963651951907201</v>
      </c>
      <c r="K75">
        <v>-7.8990138222376993E-2</v>
      </c>
      <c r="L75">
        <v>0.23458505228700199</v>
      </c>
      <c r="M75">
        <v>1.01075766541198E-2</v>
      </c>
    </row>
    <row r="76" spans="1:13" x14ac:dyDescent="0.25">
      <c r="A76" s="7" t="str">
        <f t="shared" si="1"/>
        <v>1:19</v>
      </c>
      <c r="B76">
        <v>73</v>
      </c>
      <c r="C76">
        <v>19</v>
      </c>
      <c r="D76">
        <v>1</v>
      </c>
      <c r="E76">
        <v>0</v>
      </c>
      <c r="F76">
        <v>0.16413303674150301</v>
      </c>
      <c r="G76">
        <v>-3.2019974836730601E-2</v>
      </c>
      <c r="H76">
        <v>0.104982491728477</v>
      </c>
      <c r="I76">
        <v>2.2270679417583401</v>
      </c>
      <c r="J76">
        <v>2.4670247897830701E-2</v>
      </c>
      <c r="K76">
        <v>7.4980098583366198E-2</v>
      </c>
      <c r="L76">
        <v>0.16422802810120599</v>
      </c>
      <c r="M76">
        <v>1.0109880502313999E-2</v>
      </c>
    </row>
    <row r="77" spans="1:13" x14ac:dyDescent="0.25">
      <c r="A77" s="7" t="str">
        <f t="shared" si="1"/>
        <v>1:38</v>
      </c>
      <c r="B77">
        <v>74</v>
      </c>
      <c r="C77">
        <v>38</v>
      </c>
      <c r="D77">
        <v>1</v>
      </c>
      <c r="E77">
        <v>0</v>
      </c>
      <c r="F77">
        <v>0.22871921271686299</v>
      </c>
      <c r="G77">
        <v>-0.104042333338353</v>
      </c>
      <c r="H77">
        <v>-0.242256868204001</v>
      </c>
      <c r="I77">
        <v>0.17474953161933199</v>
      </c>
      <c r="J77">
        <v>0.14857050066324001</v>
      </c>
      <c r="K77">
        <v>-7.49772951937073E-2</v>
      </c>
      <c r="L77">
        <v>0.228816504488349</v>
      </c>
      <c r="M77">
        <v>1.01076836640279E-2</v>
      </c>
    </row>
    <row r="78" spans="1:13" x14ac:dyDescent="0.25">
      <c r="A78" s="7" t="str">
        <f t="shared" si="1"/>
        <v>1:22</v>
      </c>
      <c r="B78">
        <v>75</v>
      </c>
      <c r="C78">
        <v>22</v>
      </c>
      <c r="D78">
        <v>1</v>
      </c>
      <c r="E78">
        <v>0</v>
      </c>
      <c r="F78">
        <v>0.16843879027130501</v>
      </c>
      <c r="G78">
        <v>0.64142060498037801</v>
      </c>
      <c r="H78">
        <v>3.2006754771153898</v>
      </c>
      <c r="I78">
        <v>-0.38869113286587698</v>
      </c>
      <c r="J78">
        <v>0.92940229027997401</v>
      </c>
      <c r="K78">
        <v>-4.71426497775181E-2</v>
      </c>
      <c r="L78">
        <v>0.16853416561571</v>
      </c>
      <c r="M78">
        <v>1.01103632663571E-2</v>
      </c>
    </row>
    <row r="79" spans="1:13" x14ac:dyDescent="0.25">
      <c r="A79" s="7" t="str">
        <f t="shared" si="1"/>
        <v>1:46</v>
      </c>
      <c r="B79">
        <v>76</v>
      </c>
      <c r="C79">
        <v>46</v>
      </c>
      <c r="D79">
        <v>1</v>
      </c>
      <c r="E79">
        <v>0</v>
      </c>
      <c r="F79">
        <v>0.22886341547754999</v>
      </c>
      <c r="G79">
        <v>-0.72126608246263701</v>
      </c>
      <c r="H79">
        <v>-2.1243190587797799E-2</v>
      </c>
      <c r="I79">
        <v>0.13398717035805099</v>
      </c>
      <c r="J79">
        <v>-0.266084990337144</v>
      </c>
      <c r="K79">
        <v>-6.7546375966759095E-2</v>
      </c>
      <c r="L79">
        <v>0.228960494463535</v>
      </c>
      <c r="M79">
        <v>1.0108558574310599E-2</v>
      </c>
    </row>
    <row r="80" spans="1:13" x14ac:dyDescent="0.25">
      <c r="A80" s="7" t="str">
        <f t="shared" si="1"/>
        <v>1:25</v>
      </c>
      <c r="B80">
        <v>77</v>
      </c>
      <c r="C80">
        <v>25</v>
      </c>
      <c r="D80">
        <v>1</v>
      </c>
      <c r="E80">
        <v>0</v>
      </c>
      <c r="F80">
        <v>0.201822816098707</v>
      </c>
      <c r="G80">
        <v>0.228574228386382</v>
      </c>
      <c r="H80">
        <v>1.29393797138624</v>
      </c>
      <c r="I80">
        <v>-7.6650889412520198E-2</v>
      </c>
      <c r="J80">
        <v>0.496968216763574</v>
      </c>
      <c r="K80">
        <v>-4.2879292482238998E-2</v>
      </c>
      <c r="L80">
        <v>0.201919479051866</v>
      </c>
      <c r="M80">
        <v>1.01084520010395E-2</v>
      </c>
    </row>
    <row r="81" spans="1:13" x14ac:dyDescent="0.25">
      <c r="A81" s="7" t="str">
        <f t="shared" si="1"/>
        <v>1:39</v>
      </c>
      <c r="B81">
        <v>78</v>
      </c>
      <c r="C81">
        <v>39</v>
      </c>
      <c r="D81">
        <v>1</v>
      </c>
      <c r="E81">
        <v>0</v>
      </c>
      <c r="F81">
        <v>0.22662825722567401</v>
      </c>
      <c r="G81">
        <v>-0.51029822580804396</v>
      </c>
      <c r="H81">
        <v>-0.27702249772878501</v>
      </c>
      <c r="I81">
        <v>0.22988424123824999</v>
      </c>
      <c r="J81">
        <v>0.72934029190364902</v>
      </c>
      <c r="K81">
        <v>-6.3215553289378099E-2</v>
      </c>
      <c r="L81">
        <v>0.22672522209540999</v>
      </c>
      <c r="M81">
        <v>1.01081788822213E-2</v>
      </c>
    </row>
    <row r="82" spans="1:13" x14ac:dyDescent="0.25">
      <c r="A82" s="7" t="str">
        <f t="shared" si="1"/>
        <v>1:43</v>
      </c>
      <c r="B82">
        <v>79</v>
      </c>
      <c r="C82">
        <v>43</v>
      </c>
      <c r="D82">
        <v>1</v>
      </c>
      <c r="E82">
        <v>0</v>
      </c>
      <c r="F82">
        <v>0.229296023759611</v>
      </c>
      <c r="G82">
        <v>-2.5729373298354798</v>
      </c>
      <c r="H82">
        <v>0.64179784226081105</v>
      </c>
      <c r="I82">
        <v>1.17000865742095E-2</v>
      </c>
      <c r="J82">
        <v>-1.51005146333829</v>
      </c>
      <c r="K82">
        <v>7.8445347162319906E-2</v>
      </c>
      <c r="L82">
        <v>0.229392464279953</v>
      </c>
      <c r="M82">
        <v>1.01188538156571E-2</v>
      </c>
    </row>
    <row r="83" spans="1:13" x14ac:dyDescent="0.25">
      <c r="A83" s="7" t="str">
        <f t="shared" si="1"/>
        <v>1:20</v>
      </c>
      <c r="B83">
        <v>80</v>
      </c>
      <c r="C83">
        <v>20</v>
      </c>
      <c r="D83">
        <v>1</v>
      </c>
      <c r="E83">
        <v>0</v>
      </c>
      <c r="F83">
        <v>0.14089006840903801</v>
      </c>
      <c r="G83">
        <v>-6.1009082160150899E-3</v>
      </c>
      <c r="H83">
        <v>0.22994535452089401</v>
      </c>
      <c r="I83">
        <v>2.9656466096329299</v>
      </c>
      <c r="J83">
        <v>-1.9918390582784901E-2</v>
      </c>
      <c r="K83">
        <v>0.13236476550873999</v>
      </c>
      <c r="L83">
        <v>0.14098372658918301</v>
      </c>
      <c r="M83">
        <v>1.0111095712083899E-2</v>
      </c>
    </row>
    <row r="84" spans="1:13" x14ac:dyDescent="0.25">
      <c r="A84" s="7" t="str">
        <f t="shared" si="1"/>
        <v>1:48</v>
      </c>
      <c r="B84">
        <v>81</v>
      </c>
      <c r="C84">
        <v>48</v>
      </c>
      <c r="D84">
        <v>1</v>
      </c>
      <c r="E84">
        <v>0</v>
      </c>
      <c r="F84">
        <v>0.228575009956176</v>
      </c>
      <c r="G84">
        <v>0.51318141578592602</v>
      </c>
      <c r="H84">
        <v>-0.46327054582020299</v>
      </c>
      <c r="I84">
        <v>0.21551189288061201</v>
      </c>
      <c r="J84">
        <v>0.56322599166362297</v>
      </c>
      <c r="K84">
        <v>-7.4671688656115801E-2</v>
      </c>
      <c r="L84">
        <v>0.22867251452043999</v>
      </c>
      <c r="M84">
        <v>1.01080881633927E-2</v>
      </c>
    </row>
    <row r="85" spans="1:13" x14ac:dyDescent="0.25">
      <c r="A85" s="7" t="str">
        <f t="shared" si="1"/>
        <v>1:1</v>
      </c>
      <c r="B85">
        <v>82</v>
      </c>
      <c r="C85">
        <v>1</v>
      </c>
      <c r="D85">
        <v>1</v>
      </c>
      <c r="E85">
        <v>0</v>
      </c>
      <c r="F85">
        <v>-3.0785220690147899</v>
      </c>
      <c r="G85">
        <v>-0.113667528129515</v>
      </c>
      <c r="H85">
        <v>-0.31016632565844099</v>
      </c>
      <c r="I85">
        <v>8.1661514421251705E-2</v>
      </c>
      <c r="J85">
        <v>0.134702491716921</v>
      </c>
      <c r="K85">
        <v>1.71954727298489E-2</v>
      </c>
      <c r="L85">
        <v>-3.0788407198378902</v>
      </c>
      <c r="M85">
        <v>1.11590556213135E-2</v>
      </c>
    </row>
    <row r="86" spans="1:13" x14ac:dyDescent="0.25">
      <c r="A86" s="7" t="str">
        <f t="shared" si="1"/>
        <v>1:49</v>
      </c>
      <c r="B86">
        <v>83</v>
      </c>
      <c r="C86">
        <v>49</v>
      </c>
      <c r="D86">
        <v>1</v>
      </c>
      <c r="E86">
        <v>0</v>
      </c>
      <c r="F86">
        <v>0.228430807195489</v>
      </c>
      <c r="G86">
        <v>1.13040516491021</v>
      </c>
      <c r="H86">
        <v>-0.68428422343640605</v>
      </c>
      <c r="I86">
        <v>0.25627425414189298</v>
      </c>
      <c r="J86">
        <v>0.97788148266400798</v>
      </c>
      <c r="K86">
        <v>-7.1673792549664994E-2</v>
      </c>
      <c r="L86">
        <v>0.22852852451614999</v>
      </c>
      <c r="M86">
        <v>1.01097717838918E-2</v>
      </c>
    </row>
    <row r="87" spans="1:13" x14ac:dyDescent="0.25">
      <c r="A87" s="7" t="str">
        <f t="shared" si="1"/>
        <v>1:3</v>
      </c>
      <c r="B87">
        <v>84</v>
      </c>
      <c r="C87">
        <v>3</v>
      </c>
      <c r="D87">
        <v>1</v>
      </c>
      <c r="E87">
        <v>0</v>
      </c>
      <c r="F87">
        <v>-2.3983206527133301</v>
      </c>
      <c r="G87">
        <v>-0.11168791110994999</v>
      </c>
      <c r="H87">
        <v>-0.296199364918102</v>
      </c>
      <c r="I87">
        <v>0.100806957932913</v>
      </c>
      <c r="J87">
        <v>0.13755472973737401</v>
      </c>
      <c r="K87">
        <v>5.1797953900926098E-2</v>
      </c>
      <c r="L87">
        <v>-2.3988174221522001</v>
      </c>
      <c r="M87">
        <v>1.0644038031395801E-2</v>
      </c>
    </row>
    <row r="88" spans="1:13" x14ac:dyDescent="0.25">
      <c r="A88" s="7" t="str">
        <f t="shared" si="1"/>
        <v>1:14</v>
      </c>
      <c r="B88">
        <v>85</v>
      </c>
      <c r="C88">
        <v>14</v>
      </c>
      <c r="D88">
        <v>1</v>
      </c>
      <c r="E88">
        <v>0</v>
      </c>
      <c r="F88">
        <v>0.28191845002562199</v>
      </c>
      <c r="G88">
        <v>-0.16336670861838401</v>
      </c>
      <c r="H88">
        <v>-0.52827580078543901</v>
      </c>
      <c r="I88">
        <v>-1.5157325643600501</v>
      </c>
      <c r="J88">
        <v>0.25062637949398098</v>
      </c>
      <c r="K88">
        <v>5.9571753471394503E-3</v>
      </c>
      <c r="L88">
        <v>0.28201602527769798</v>
      </c>
      <c r="M88">
        <v>1.01072905089645E-2</v>
      </c>
    </row>
    <row r="89" spans="1:13" x14ac:dyDescent="0.25">
      <c r="A89" s="7" t="str">
        <f t="shared" si="1"/>
        <v>1:12</v>
      </c>
      <c r="B89">
        <v>86</v>
      </c>
      <c r="C89">
        <v>12</v>
      </c>
      <c r="D89">
        <v>1</v>
      </c>
      <c r="E89">
        <v>0</v>
      </c>
      <c r="F89">
        <v>0.32977868592771797</v>
      </c>
      <c r="G89">
        <v>-0.216737372170722</v>
      </c>
      <c r="H89">
        <v>-0.78559027141150395</v>
      </c>
      <c r="I89">
        <v>-3.03656023022066</v>
      </c>
      <c r="J89">
        <v>0.34244007237996599</v>
      </c>
      <c r="K89">
        <v>0.104275829984429</v>
      </c>
      <c r="L89">
        <v>0.32987521760514898</v>
      </c>
      <c r="M89">
        <v>1.0108136458392401E-2</v>
      </c>
    </row>
    <row r="90" spans="1:13" x14ac:dyDescent="0.25">
      <c r="A90" s="7" t="str">
        <f t="shared" si="1"/>
        <v>1:30</v>
      </c>
      <c r="B90">
        <v>87</v>
      </c>
      <c r="C90">
        <v>30</v>
      </c>
      <c r="D90">
        <v>1</v>
      </c>
      <c r="E90">
        <v>0</v>
      </c>
      <c r="F90">
        <v>0.246334850368324</v>
      </c>
      <c r="G90">
        <v>-0.32188760500804697</v>
      </c>
      <c r="H90">
        <v>-1.24837869338559</v>
      </c>
      <c r="I90">
        <v>0.33940276696508798</v>
      </c>
      <c r="J90">
        <v>-7.9610545762787893E-2</v>
      </c>
      <c r="K90">
        <v>-0.10081929791788501</v>
      </c>
      <c r="L90">
        <v>0.246432352232659</v>
      </c>
      <c r="M90">
        <v>1.0107561492229101E-2</v>
      </c>
    </row>
    <row r="91" spans="1:13" x14ac:dyDescent="0.25">
      <c r="A91" s="7" t="str">
        <f t="shared" si="1"/>
        <v>1:6</v>
      </c>
      <c r="B91">
        <v>88</v>
      </c>
      <c r="C91">
        <v>6</v>
      </c>
      <c r="D91">
        <v>1</v>
      </c>
      <c r="E91">
        <v>0</v>
      </c>
      <c r="F91">
        <v>-0.35771643441800399</v>
      </c>
      <c r="G91">
        <v>-0.105749060140336</v>
      </c>
      <c r="H91">
        <v>-0.25429848332559901</v>
      </c>
      <c r="I91">
        <v>0.15824328760635301</v>
      </c>
      <c r="J91">
        <v>0.14611144367038301</v>
      </c>
      <c r="K91">
        <v>-7.9506792759067704E-2</v>
      </c>
      <c r="L91">
        <v>-0.35770583099292702</v>
      </c>
      <c r="M91">
        <v>1.01736065792276E-2</v>
      </c>
    </row>
    <row r="92" spans="1:13" x14ac:dyDescent="0.25">
      <c r="A92" s="7" t="str">
        <f t="shared" si="1"/>
        <v>1:41</v>
      </c>
      <c r="B92">
        <v>89</v>
      </c>
      <c r="C92">
        <v>41</v>
      </c>
      <c r="D92">
        <v>1</v>
      </c>
      <c r="E92">
        <v>0</v>
      </c>
      <c r="F92">
        <v>0.22244634624329701</v>
      </c>
      <c r="G92">
        <v>-1.3228100107474201</v>
      </c>
      <c r="H92">
        <v>-0.34655375677835398</v>
      </c>
      <c r="I92">
        <v>0.34015366047608703</v>
      </c>
      <c r="J92">
        <v>1.8908798743844599</v>
      </c>
      <c r="K92">
        <v>0.131955243108971</v>
      </c>
      <c r="L92">
        <v>0.22254265051378699</v>
      </c>
      <c r="M92">
        <v>1.01108890044977E-2</v>
      </c>
    </row>
    <row r="93" spans="1:13" x14ac:dyDescent="0.25">
      <c r="A93" s="7" t="str">
        <f t="shared" si="1"/>
        <v>1:35</v>
      </c>
      <c r="B93">
        <v>90</v>
      </c>
      <c r="C93">
        <v>35</v>
      </c>
      <c r="D93">
        <v>1</v>
      </c>
      <c r="E93">
        <v>0</v>
      </c>
      <c r="F93">
        <v>0.234992079190429</v>
      </c>
      <c r="G93">
        <v>1.1147253440707099</v>
      </c>
      <c r="H93">
        <v>-0.13795997962964701</v>
      </c>
      <c r="I93">
        <v>9.3454027625775298E-3</v>
      </c>
      <c r="J93">
        <v>-1.59373887305798</v>
      </c>
      <c r="K93">
        <v>8.0483307582965902E-2</v>
      </c>
      <c r="L93">
        <v>0.235090338133886</v>
      </c>
      <c r="M93">
        <v>1.0109638077071499E-2</v>
      </c>
    </row>
    <row r="94" spans="1:13" x14ac:dyDescent="0.25">
      <c r="A94" s="7" t="str">
        <f t="shared" si="1"/>
        <v>1:47</v>
      </c>
      <c r="B94">
        <v>91</v>
      </c>
      <c r="C94">
        <v>47</v>
      </c>
      <c r="D94">
        <v>1</v>
      </c>
      <c r="E94">
        <v>0</v>
      </c>
      <c r="F94">
        <v>0.22871921271686299</v>
      </c>
      <c r="G94">
        <v>-0.104042333338353</v>
      </c>
      <c r="H94">
        <v>-0.242256868204001</v>
      </c>
      <c r="I94">
        <v>0.17474953161933199</v>
      </c>
      <c r="J94">
        <v>0.14857050066324001</v>
      </c>
      <c r="K94">
        <v>-7.49772951937073E-2</v>
      </c>
      <c r="L94">
        <v>0.228816504488349</v>
      </c>
      <c r="M94">
        <v>1.01076836640279E-2</v>
      </c>
    </row>
    <row r="95" spans="1:13" x14ac:dyDescent="0.25">
      <c r="A95" s="7" t="str">
        <f t="shared" si="1"/>
        <v>1:10</v>
      </c>
      <c r="B95">
        <v>92</v>
      </c>
      <c r="C95">
        <v>10</v>
      </c>
      <c r="D95">
        <v>1</v>
      </c>
      <c r="E95">
        <v>0</v>
      </c>
      <c r="F95">
        <v>2.3630892001787802</v>
      </c>
      <c r="G95">
        <v>-9.7830592151156498E-2</v>
      </c>
      <c r="H95">
        <v>-0.19843064099275601</v>
      </c>
      <c r="I95">
        <v>0.23482506079145599</v>
      </c>
      <c r="J95">
        <v>0.15752039562384601</v>
      </c>
      <c r="K95">
        <v>2.5145201226238499E-2</v>
      </c>
      <c r="L95">
        <v>2.3613906421087401</v>
      </c>
      <c r="M95">
        <v>1.2626172337606999E-2</v>
      </c>
    </row>
    <row r="96" spans="1:13" x14ac:dyDescent="0.25">
      <c r="A96" s="7" t="str">
        <f t="shared" si="1"/>
        <v>1:13</v>
      </c>
      <c r="B96">
        <v>93</v>
      </c>
      <c r="C96">
        <v>13</v>
      </c>
      <c r="D96">
        <v>1</v>
      </c>
      <c r="E96">
        <v>0</v>
      </c>
      <c r="F96">
        <v>0.30579459307089701</v>
      </c>
      <c r="G96">
        <v>-0.18999185104358199</v>
      </c>
      <c r="H96">
        <v>-0.65664284688305596</v>
      </c>
      <c r="I96">
        <v>-2.2744312672159999</v>
      </c>
      <c r="J96">
        <v>0.29642968203818598</v>
      </c>
      <c r="K96">
        <v>6.6122565357643895E-2</v>
      </c>
      <c r="L96">
        <v>0.305891804484417</v>
      </c>
      <c r="M96">
        <v>1.01075644841174E-2</v>
      </c>
    </row>
    <row r="97" spans="1:13" x14ac:dyDescent="0.25">
      <c r="A97" s="7" t="str">
        <f t="shared" si="1"/>
        <v>1:45</v>
      </c>
      <c r="B97">
        <v>94</v>
      </c>
      <c r="C97">
        <v>45</v>
      </c>
      <c r="D97">
        <v>1</v>
      </c>
      <c r="E97">
        <v>0</v>
      </c>
      <c r="F97">
        <v>0.22900761823823701</v>
      </c>
      <c r="G97">
        <v>-1.33848983158692</v>
      </c>
      <c r="H97">
        <v>0.199770487028405</v>
      </c>
      <c r="I97">
        <v>9.3224809096771E-2</v>
      </c>
      <c r="J97">
        <v>-0.68074048133752896</v>
      </c>
      <c r="K97">
        <v>-4.1811355032763897E-2</v>
      </c>
      <c r="L97">
        <v>0.22910448441689299</v>
      </c>
      <c r="M97">
        <v>1.01107124721539E-2</v>
      </c>
    </row>
    <row r="98" spans="1:13" x14ac:dyDescent="0.25">
      <c r="A98" s="7" t="str">
        <f t="shared" si="1"/>
        <v>1:36</v>
      </c>
      <c r="B98">
        <v>95</v>
      </c>
      <c r="C98">
        <v>36</v>
      </c>
      <c r="D98">
        <v>1</v>
      </c>
      <c r="E98">
        <v>0</v>
      </c>
      <c r="F98">
        <v>0.23290112369923999</v>
      </c>
      <c r="G98">
        <v>0.70846945160102703</v>
      </c>
      <c r="H98">
        <v>-0.172725609154432</v>
      </c>
      <c r="I98">
        <v>6.4480112381495799E-2</v>
      </c>
      <c r="J98">
        <v>-1.0129690818175701</v>
      </c>
      <c r="K98">
        <v>2.17959188913842E-2</v>
      </c>
      <c r="L98">
        <v>0.23299906250395</v>
      </c>
      <c r="M98">
        <v>1.0108413267292801E-2</v>
      </c>
    </row>
    <row r="99" spans="1:13" x14ac:dyDescent="0.25">
      <c r="A99" s="7" t="str">
        <f t="shared" si="1"/>
        <v>1:29</v>
      </c>
      <c r="B99">
        <v>96</v>
      </c>
      <c r="C99">
        <v>29</v>
      </c>
      <c r="D99">
        <v>1</v>
      </c>
      <c r="E99">
        <v>0</v>
      </c>
      <c r="F99">
        <v>0.23520684167573</v>
      </c>
      <c r="G99">
        <v>-0.184272145111265</v>
      </c>
      <c r="H99">
        <v>-0.61279952004236904</v>
      </c>
      <c r="I99">
        <v>0.23538935170053499</v>
      </c>
      <c r="J99">
        <v>6.4534146490430697E-2</v>
      </c>
      <c r="K99">
        <v>-8.5860868692052505E-2</v>
      </c>
      <c r="L99">
        <v>0.235304229565372</v>
      </c>
      <c r="M99">
        <v>1.0107603243612E-2</v>
      </c>
    </row>
    <row r="100" spans="1:13" x14ac:dyDescent="0.25">
      <c r="A100" s="7" t="str">
        <f t="shared" si="1"/>
        <v>1:18</v>
      </c>
      <c r="B100">
        <v>97</v>
      </c>
      <c r="C100">
        <v>18</v>
      </c>
      <c r="D100">
        <v>1</v>
      </c>
      <c r="E100">
        <v>0</v>
      </c>
      <c r="F100">
        <v>0.18748002943781999</v>
      </c>
      <c r="G100">
        <v>-5.8055042752044997E-2</v>
      </c>
      <c r="H100">
        <v>-2.0539644824558102E-2</v>
      </c>
      <c r="I100">
        <v>1.4851837504677301</v>
      </c>
      <c r="J100">
        <v>6.9458443710654197E-2</v>
      </c>
      <c r="K100">
        <v>1.7863143691041101E-2</v>
      </c>
      <c r="L100">
        <v>0.187576093736424</v>
      </c>
      <c r="M100">
        <v>1.01088805141372E-2</v>
      </c>
    </row>
    <row r="101" spans="1:13" x14ac:dyDescent="0.25">
      <c r="A101" s="7" t="str">
        <f t="shared" si="1"/>
        <v>1:31</v>
      </c>
      <c r="B101">
        <v>98</v>
      </c>
      <c r="C101">
        <v>31</v>
      </c>
      <c r="D101">
        <v>1</v>
      </c>
      <c r="E101">
        <v>0</v>
      </c>
      <c r="F101">
        <v>0.25746285881053799</v>
      </c>
      <c r="G101">
        <v>-0.45950306180848</v>
      </c>
      <c r="H101">
        <v>-1.8839578524282901</v>
      </c>
      <c r="I101">
        <v>0.44341617988933901</v>
      </c>
      <c r="J101">
        <v>-0.22375523477275</v>
      </c>
      <c r="K101">
        <v>-0.111254238678086</v>
      </c>
      <c r="L101">
        <v>0.257560409867437</v>
      </c>
      <c r="M101">
        <v>1.01076420704437E-2</v>
      </c>
    </row>
    <row r="102" spans="1:13" x14ac:dyDescent="0.25">
      <c r="A102" s="7" t="str">
        <f t="shared" si="1"/>
        <v>1:5</v>
      </c>
      <c r="B102">
        <v>99</v>
      </c>
      <c r="C102">
        <v>5</v>
      </c>
      <c r="D102">
        <v>1</v>
      </c>
      <c r="E102">
        <v>0</v>
      </c>
      <c r="F102">
        <v>-1.0379178354149301</v>
      </c>
      <c r="G102">
        <v>-0.10772867711535999</v>
      </c>
      <c r="H102">
        <v>-0.26826544375168099</v>
      </c>
      <c r="I102">
        <v>0.139097844525464</v>
      </c>
      <c r="J102">
        <v>0.143259205714105</v>
      </c>
      <c r="K102">
        <v>-3.0198195058483999E-2</v>
      </c>
      <c r="L102">
        <v>-1.0381209430342999</v>
      </c>
      <c r="M102">
        <v>1.0298032706953999E-2</v>
      </c>
    </row>
    <row r="103" spans="1:13" x14ac:dyDescent="0.25">
      <c r="A103" s="7" t="str">
        <f t="shared" si="1"/>
        <v>1:33</v>
      </c>
      <c r="B103">
        <v>100</v>
      </c>
      <c r="C103">
        <v>33</v>
      </c>
      <c r="D103">
        <v>1</v>
      </c>
      <c r="E103">
        <v>0</v>
      </c>
      <c r="F103">
        <v>0.23917399017280599</v>
      </c>
      <c r="G103">
        <v>1.9272371290101</v>
      </c>
      <c r="H103">
        <v>-6.8428720580078706E-2</v>
      </c>
      <c r="I103">
        <v>-0.100924016475259</v>
      </c>
      <c r="J103">
        <v>-2.7552784555388001</v>
      </c>
      <c r="K103">
        <v>0.20371072100662899</v>
      </c>
      <c r="L103">
        <v>0.23927288261256699</v>
      </c>
      <c r="M103">
        <v>1.01138064915757E-2</v>
      </c>
    </row>
    <row r="104" spans="1:13" x14ac:dyDescent="0.25">
      <c r="A104" s="7" t="str">
        <f t="shared" si="1"/>
        <v>1:28</v>
      </c>
      <c r="B104">
        <v>101</v>
      </c>
      <c r="C104">
        <v>28</v>
      </c>
      <c r="D104">
        <v>1</v>
      </c>
      <c r="E104">
        <v>0</v>
      </c>
      <c r="F104">
        <v>0.22871925202655299</v>
      </c>
      <c r="G104">
        <v>-0.104042819464959</v>
      </c>
      <c r="H104">
        <v>-0.242259113387402</v>
      </c>
      <c r="I104">
        <v>0.17474989904671701</v>
      </c>
      <c r="J104">
        <v>0.14856999147212099</v>
      </c>
      <c r="K104">
        <v>-7.4981958455515405E-2</v>
      </c>
      <c r="L104">
        <v>0.22881654382217601</v>
      </c>
      <c r="M104">
        <v>1.0107683686522999E-2</v>
      </c>
    </row>
    <row r="105" spans="1:13" x14ac:dyDescent="0.25">
      <c r="A105" s="7" t="str">
        <f t="shared" si="1"/>
        <v>1:15</v>
      </c>
      <c r="B105">
        <v>102</v>
      </c>
      <c r="C105">
        <v>15</v>
      </c>
      <c r="D105">
        <v>1</v>
      </c>
      <c r="E105">
        <v>0</v>
      </c>
      <c r="F105">
        <v>0.258149864247122</v>
      </c>
      <c r="G105">
        <v>-0.13686150715439299</v>
      </c>
      <c r="H105">
        <v>-0.400487022651632</v>
      </c>
      <c r="I105">
        <v>-0.76045164797954501</v>
      </c>
      <c r="J105">
        <v>0.20502941170081199</v>
      </c>
      <c r="K105">
        <v>-6.6492704492223095E-2</v>
      </c>
      <c r="L105">
        <v>0.25824749718594803</v>
      </c>
      <c r="M105">
        <v>1.01072993723873E-2</v>
      </c>
    </row>
    <row r="106" spans="1:13" x14ac:dyDescent="0.25">
      <c r="A106" s="7" t="str">
        <f t="shared" si="1"/>
        <v>1:21</v>
      </c>
      <c r="B106">
        <v>103</v>
      </c>
      <c r="C106">
        <v>21</v>
      </c>
      <c r="D106">
        <v>1</v>
      </c>
      <c r="E106">
        <v>0</v>
      </c>
      <c r="F106">
        <v>0.157310781829091</v>
      </c>
      <c r="G106">
        <v>0.77903606178081197</v>
      </c>
      <c r="H106">
        <v>3.8362546361580798</v>
      </c>
      <c r="I106">
        <v>-0.49270454579012901</v>
      </c>
      <c r="J106">
        <v>1.0735469792899299</v>
      </c>
      <c r="K106">
        <v>-5.6737836260891301E-2</v>
      </c>
      <c r="L106">
        <v>0.15740560554331701</v>
      </c>
      <c r="M106">
        <v>1.0111231603378699E-2</v>
      </c>
    </row>
    <row r="107" spans="1:13" x14ac:dyDescent="0.25">
      <c r="A107" s="7" t="str">
        <f t="shared" si="1"/>
        <v>2:32</v>
      </c>
      <c r="B107">
        <v>104</v>
      </c>
      <c r="C107">
        <v>32</v>
      </c>
      <c r="D107">
        <v>2</v>
      </c>
      <c r="E107">
        <v>0</v>
      </c>
      <c r="F107">
        <v>-0.185131194368548</v>
      </c>
      <c r="G107">
        <v>0.21013193718288101</v>
      </c>
      <c r="H107">
        <v>0.87765587851975102</v>
      </c>
      <c r="I107">
        <v>3.9609936512486099</v>
      </c>
      <c r="J107">
        <v>0.34630095775881697</v>
      </c>
      <c r="K107">
        <v>-3.5913145195291402E-2</v>
      </c>
      <c r="L107">
        <v>-0.60615625456250599</v>
      </c>
      <c r="M107">
        <v>1.40889134286132E-2</v>
      </c>
    </row>
    <row r="108" spans="1:13" x14ac:dyDescent="0.25">
      <c r="A108" s="7" t="str">
        <f t="shared" si="1"/>
        <v>2:23</v>
      </c>
      <c r="B108">
        <v>105</v>
      </c>
      <c r="C108">
        <v>23</v>
      </c>
      <c r="D108">
        <v>2</v>
      </c>
      <c r="E108">
        <v>0</v>
      </c>
      <c r="F108">
        <v>-2.0753292330637598</v>
      </c>
      <c r="G108">
        <v>-1.4734930400717201</v>
      </c>
      <c r="H108">
        <v>-0.23075474224669601</v>
      </c>
      <c r="I108">
        <v>-0.24572899762046299</v>
      </c>
      <c r="J108">
        <v>-0.98572316052539399</v>
      </c>
      <c r="K108">
        <v>-0.30700440234868698</v>
      </c>
      <c r="L108">
        <v>-1.9769468197585001</v>
      </c>
      <c r="M108">
        <v>1.21878004449211E-2</v>
      </c>
    </row>
    <row r="109" spans="1:13" x14ac:dyDescent="0.25">
      <c r="A109" s="7" t="str">
        <f t="shared" si="1"/>
        <v>2:44</v>
      </c>
      <c r="B109">
        <v>106</v>
      </c>
      <c r="C109">
        <v>44</v>
      </c>
      <c r="D109">
        <v>2</v>
      </c>
      <c r="E109">
        <v>0</v>
      </c>
      <c r="F109">
        <v>0.83836954672061004</v>
      </c>
      <c r="G109">
        <v>0.64706020170936496</v>
      </c>
      <c r="H109">
        <v>0.24830046660625599</v>
      </c>
      <c r="I109">
        <v>-9.5155661428833194E-2</v>
      </c>
      <c r="J109">
        <v>-2.0161279725217098</v>
      </c>
      <c r="K109">
        <v>-0.15482164515219299</v>
      </c>
      <c r="L109">
        <v>0.93047841614358595</v>
      </c>
      <c r="M109">
        <v>1.1805154203393601E-2</v>
      </c>
    </row>
    <row r="110" spans="1:13" x14ac:dyDescent="0.25">
      <c r="A110" s="7" t="str">
        <f t="shared" si="1"/>
        <v>2:26</v>
      </c>
      <c r="B110">
        <v>107</v>
      </c>
      <c r="C110">
        <v>26</v>
      </c>
      <c r="D110">
        <v>2</v>
      </c>
      <c r="E110">
        <v>0</v>
      </c>
      <c r="F110">
        <v>-0.43803910478452801</v>
      </c>
      <c r="G110">
        <v>-0.56637087437977496</v>
      </c>
      <c r="H110">
        <v>-4.7200609606874097E-2</v>
      </c>
      <c r="I110">
        <v>-0.19600812967405201</v>
      </c>
      <c r="J110">
        <v>-0.24287798975865199</v>
      </c>
      <c r="K110">
        <v>0.30547606932185001</v>
      </c>
      <c r="L110">
        <v>-0.17144934675170001</v>
      </c>
      <c r="M110">
        <v>1.15455324937424E-2</v>
      </c>
    </row>
    <row r="111" spans="1:13" x14ac:dyDescent="0.25">
      <c r="A111" s="7" t="str">
        <f t="shared" si="1"/>
        <v>2:9</v>
      </c>
      <c r="B111">
        <v>108</v>
      </c>
      <c r="C111">
        <v>9</v>
      </c>
      <c r="D111">
        <v>2</v>
      </c>
      <c r="E111">
        <v>0</v>
      </c>
      <c r="F111">
        <v>0.84664893563991195</v>
      </c>
      <c r="G111">
        <v>-1.1221429345107501</v>
      </c>
      <c r="H111">
        <v>0.96833645668060397</v>
      </c>
      <c r="I111">
        <v>-0.20481994451507199</v>
      </c>
      <c r="J111">
        <v>-4.4499565851579E-2</v>
      </c>
      <c r="K111">
        <v>-0.26576260076276398</v>
      </c>
      <c r="L111">
        <v>0.70309631746530199</v>
      </c>
      <c r="M111">
        <v>1.33978570594071E-2</v>
      </c>
    </row>
    <row r="112" spans="1:13" x14ac:dyDescent="0.25">
      <c r="A112" s="7" t="str">
        <f t="shared" si="1"/>
        <v>2:0</v>
      </c>
      <c r="B112">
        <v>109</v>
      </c>
      <c r="C112">
        <v>0</v>
      </c>
      <c r="D112">
        <v>2</v>
      </c>
      <c r="E112">
        <v>0</v>
      </c>
      <c r="F112">
        <v>-1.0668298587963201</v>
      </c>
      <c r="G112">
        <v>2.5609446370298898</v>
      </c>
      <c r="H112">
        <v>-2.5074483823464502</v>
      </c>
      <c r="I112">
        <v>-8.3963427302898797E-2</v>
      </c>
      <c r="J112">
        <v>0.52613771307564605</v>
      </c>
      <c r="K112">
        <v>-5.0433249591204203E-3</v>
      </c>
      <c r="L112">
        <v>-1.70464804201486</v>
      </c>
      <c r="M112">
        <v>1.40932814040851E-2</v>
      </c>
    </row>
    <row r="113" spans="1:13" x14ac:dyDescent="0.25">
      <c r="A113" s="7" t="str">
        <f t="shared" si="1"/>
        <v>2:7</v>
      </c>
      <c r="B113">
        <v>110</v>
      </c>
      <c r="C113">
        <v>7</v>
      </c>
      <c r="D113">
        <v>2</v>
      </c>
      <c r="E113">
        <v>0</v>
      </c>
      <c r="F113">
        <v>0.36827923703085103</v>
      </c>
      <c r="G113">
        <v>-0.20137104162559</v>
      </c>
      <c r="H113">
        <v>9.9390246923840603E-2</v>
      </c>
      <c r="I113">
        <v>-0.174605815212029</v>
      </c>
      <c r="J113">
        <v>9.8159753880227199E-2</v>
      </c>
      <c r="K113">
        <v>-0.11203314883411999</v>
      </c>
      <c r="L113">
        <v>0.62127692950294</v>
      </c>
      <c r="M113">
        <v>1.04841564920609E-2</v>
      </c>
    </row>
    <row r="114" spans="1:13" x14ac:dyDescent="0.25">
      <c r="A114" s="7" t="str">
        <f t="shared" si="1"/>
        <v>2:11</v>
      </c>
      <c r="B114">
        <v>111</v>
      </c>
      <c r="C114">
        <v>11</v>
      </c>
      <c r="D114">
        <v>2</v>
      </c>
      <c r="E114">
        <v>0</v>
      </c>
      <c r="F114">
        <v>-1.2819963615824299</v>
      </c>
      <c r="G114">
        <v>1.7646605518884499</v>
      </c>
      <c r="H114">
        <v>3.0056196924241299</v>
      </c>
      <c r="I114">
        <v>-1.17095723280297</v>
      </c>
      <c r="J114">
        <v>0.68325898972088694</v>
      </c>
      <c r="K114">
        <v>-0.20760022613380999</v>
      </c>
      <c r="L114">
        <v>-1.5324137092589201</v>
      </c>
      <c r="M114">
        <v>1.4046513295949199E-2</v>
      </c>
    </row>
    <row r="115" spans="1:13" x14ac:dyDescent="0.25">
      <c r="A115" s="7" t="str">
        <f t="shared" si="1"/>
        <v>2:17</v>
      </c>
      <c r="B115">
        <v>112</v>
      </c>
      <c r="C115">
        <v>17</v>
      </c>
      <c r="D115">
        <v>2</v>
      </c>
      <c r="E115">
        <v>0</v>
      </c>
      <c r="F115">
        <v>0.56517414967169</v>
      </c>
      <c r="G115">
        <v>-0.40831771870390199</v>
      </c>
      <c r="H115">
        <v>-0.38207514239496199</v>
      </c>
      <c r="I115">
        <v>-3.0616427327641402E-2</v>
      </c>
      <c r="J115">
        <v>2.62302369470487E-2</v>
      </c>
      <c r="K115">
        <v>-1.0700641660520001</v>
      </c>
      <c r="L115">
        <v>0.71749305459184098</v>
      </c>
      <c r="M115">
        <v>1.1158260340972399E-2</v>
      </c>
    </row>
    <row r="116" spans="1:13" x14ac:dyDescent="0.25">
      <c r="A116" s="7" t="str">
        <f t="shared" si="1"/>
        <v>2:37</v>
      </c>
      <c r="B116">
        <v>113</v>
      </c>
      <c r="C116">
        <v>37</v>
      </c>
      <c r="D116">
        <v>2</v>
      </c>
      <c r="E116">
        <v>0</v>
      </c>
      <c r="F116">
        <v>0.24856780410653301</v>
      </c>
      <c r="G116">
        <v>-7.9900373415282999E-2</v>
      </c>
      <c r="H116">
        <v>0.179191084947185</v>
      </c>
      <c r="I116">
        <v>0.51639618667550402</v>
      </c>
      <c r="J116">
        <v>0.147710616305989</v>
      </c>
      <c r="K116">
        <v>-0.91786920145526796</v>
      </c>
      <c r="L116">
        <v>0.45412432005025399</v>
      </c>
      <c r="M116">
        <v>1.1911839555709999E-2</v>
      </c>
    </row>
    <row r="117" spans="1:13" x14ac:dyDescent="0.25">
      <c r="A117" s="7" t="str">
        <f t="shared" si="1"/>
        <v>2:2</v>
      </c>
      <c r="B117">
        <v>114</v>
      </c>
      <c r="C117">
        <v>2</v>
      </c>
      <c r="D117">
        <v>2</v>
      </c>
      <c r="E117">
        <v>0</v>
      </c>
      <c r="F117">
        <v>-0.58846016018726899</v>
      </c>
      <c r="G117">
        <v>1.64017274414473</v>
      </c>
      <c r="H117">
        <v>-1.63850217258968</v>
      </c>
      <c r="I117">
        <v>-0.114177556605942</v>
      </c>
      <c r="J117">
        <v>0.38347839334383998</v>
      </c>
      <c r="K117">
        <v>6.2686171037862004E-2</v>
      </c>
      <c r="L117">
        <v>-0.82448824097592399</v>
      </c>
      <c r="M117">
        <v>1.1773164693954299E-2</v>
      </c>
    </row>
    <row r="118" spans="1:13" x14ac:dyDescent="0.25">
      <c r="A118" s="7" t="str">
        <f t="shared" si="1"/>
        <v>2:51</v>
      </c>
      <c r="B118">
        <v>115</v>
      </c>
      <c r="C118">
        <v>51</v>
      </c>
      <c r="D118">
        <v>2</v>
      </c>
      <c r="E118">
        <v>0</v>
      </c>
      <c r="F118">
        <v>-0.33544165342386201</v>
      </c>
      <c r="G118">
        <v>-1.18452955186062</v>
      </c>
      <c r="H118">
        <v>-0.23890499426543799</v>
      </c>
      <c r="I118">
        <v>-0.27568016598616102</v>
      </c>
      <c r="J118">
        <v>2.9401532420649299</v>
      </c>
      <c r="K118">
        <v>9.4766919575397596E-2</v>
      </c>
      <c r="L118">
        <v>-0.30687589279231903</v>
      </c>
      <c r="M118">
        <v>1.3555954181664999E-2</v>
      </c>
    </row>
    <row r="119" spans="1:13" x14ac:dyDescent="0.25">
      <c r="A119" s="7" t="str">
        <f t="shared" si="1"/>
        <v>2:27</v>
      </c>
      <c r="B119">
        <v>116</v>
      </c>
      <c r="C119">
        <v>27</v>
      </c>
      <c r="D119">
        <v>2</v>
      </c>
      <c r="E119">
        <v>0</v>
      </c>
      <c r="F119">
        <v>0.107724279495001</v>
      </c>
      <c r="G119">
        <v>-0.26399681461351598</v>
      </c>
      <c r="H119">
        <v>1.3984102190837301E-2</v>
      </c>
      <c r="I119">
        <v>-0.17943450677664399</v>
      </c>
      <c r="J119">
        <v>4.7370708778201797E-3</v>
      </c>
      <c r="K119">
        <v>-0.13785752828812201</v>
      </c>
      <c r="L119">
        <v>0.38922435126136101</v>
      </c>
      <c r="M119">
        <v>1.0610350325172701E-2</v>
      </c>
    </row>
    <row r="120" spans="1:13" x14ac:dyDescent="0.25">
      <c r="A120" s="7" t="str">
        <f t="shared" si="1"/>
        <v>2:34</v>
      </c>
      <c r="B120">
        <v>117</v>
      </c>
      <c r="C120">
        <v>34</v>
      </c>
      <c r="D120">
        <v>2</v>
      </c>
      <c r="E120">
        <v>0</v>
      </c>
      <c r="F120">
        <v>-1.1651594978515501E-2</v>
      </c>
      <c r="G120">
        <v>9.4119012943616007E-2</v>
      </c>
      <c r="H120">
        <v>0.59826996109072395</v>
      </c>
      <c r="I120">
        <v>2.58315466541936</v>
      </c>
      <c r="J120">
        <v>0.26686482117768501</v>
      </c>
      <c r="K120">
        <v>-0.31042179406419801</v>
      </c>
      <c r="L120">
        <v>-0.18946256874775699</v>
      </c>
      <c r="M120">
        <v>1.2624990198856699E-2</v>
      </c>
    </row>
    <row r="121" spans="1:13" x14ac:dyDescent="0.25">
      <c r="A121" s="7" t="str">
        <f t="shared" si="1"/>
        <v>2:8</v>
      </c>
      <c r="B121">
        <v>118</v>
      </c>
      <c r="C121">
        <v>8</v>
      </c>
      <c r="D121">
        <v>2</v>
      </c>
      <c r="E121">
        <v>0</v>
      </c>
      <c r="F121">
        <v>0.60746408364455295</v>
      </c>
      <c r="G121">
        <v>-0.66175698288883</v>
      </c>
      <c r="H121">
        <v>0.53386334691440096</v>
      </c>
      <c r="I121">
        <v>-0.18971287969359599</v>
      </c>
      <c r="J121">
        <v>2.6830094816782502E-2</v>
      </c>
      <c r="K121">
        <v>0.70402461920015402</v>
      </c>
      <c r="L121">
        <v>0.67259900266806405</v>
      </c>
      <c r="M121">
        <v>1.2141131857590101E-2</v>
      </c>
    </row>
    <row r="122" spans="1:13" x14ac:dyDescent="0.25">
      <c r="A122" s="7" t="str">
        <f t="shared" si="1"/>
        <v>2:50</v>
      </c>
      <c r="B122">
        <v>119</v>
      </c>
      <c r="C122">
        <v>50</v>
      </c>
      <c r="D122">
        <v>2</v>
      </c>
      <c r="E122">
        <v>0</v>
      </c>
      <c r="F122">
        <v>-0.167754339117509</v>
      </c>
      <c r="G122">
        <v>-0.92287387277919597</v>
      </c>
      <c r="H122">
        <v>-0.16930421414090999</v>
      </c>
      <c r="I122">
        <v>-0.24989095104940001</v>
      </c>
      <c r="J122">
        <v>2.2321130685525499</v>
      </c>
      <c r="K122">
        <v>-0.10053254217061</v>
      </c>
      <c r="L122">
        <v>-6.1403556827975998E-2</v>
      </c>
      <c r="M122">
        <v>1.16705627810001E-2</v>
      </c>
    </row>
    <row r="123" spans="1:13" x14ac:dyDescent="0.25">
      <c r="A123" s="7" t="str">
        <f t="shared" si="1"/>
        <v>2:4</v>
      </c>
      <c r="B123">
        <v>120</v>
      </c>
      <c r="C123">
        <v>4</v>
      </c>
      <c r="D123">
        <v>2</v>
      </c>
      <c r="E123">
        <v>0</v>
      </c>
      <c r="F123">
        <v>-0.349275313573568</v>
      </c>
      <c r="G123">
        <v>1.17978680288149</v>
      </c>
      <c r="H123">
        <v>-1.2040290725991201</v>
      </c>
      <c r="I123">
        <v>-0.12928462108750899</v>
      </c>
      <c r="J123">
        <v>0.31214873428039502</v>
      </c>
      <c r="K123">
        <v>-0.174824127591511</v>
      </c>
      <c r="L123">
        <v>-0.36147638750836097</v>
      </c>
      <c r="M123">
        <v>1.22616134827546E-2</v>
      </c>
    </row>
    <row r="124" spans="1:13" x14ac:dyDescent="0.25">
      <c r="A124" s="7" t="str">
        <f t="shared" si="1"/>
        <v>2:24</v>
      </c>
      <c r="B124">
        <v>121</v>
      </c>
      <c r="C124">
        <v>24</v>
      </c>
      <c r="D124">
        <v>2</v>
      </c>
      <c r="E124">
        <v>0</v>
      </c>
      <c r="F124">
        <v>-1.52956586106391</v>
      </c>
      <c r="G124">
        <v>-1.1711189871088701</v>
      </c>
      <c r="H124">
        <v>-0.16957003182564001</v>
      </c>
      <c r="I124">
        <v>-0.22915537509596201</v>
      </c>
      <c r="J124">
        <v>-0.73810810546025896</v>
      </c>
      <c r="K124">
        <v>-0.16676970809166</v>
      </c>
      <c r="L124">
        <v>-1.3605008506449101</v>
      </c>
      <c r="M124">
        <v>1.2157007890503699E-2</v>
      </c>
    </row>
    <row r="125" spans="1:13" x14ac:dyDescent="0.25">
      <c r="A125" s="7" t="str">
        <f t="shared" si="1"/>
        <v>2:42</v>
      </c>
      <c r="B125">
        <v>122</v>
      </c>
      <c r="C125">
        <v>42</v>
      </c>
      <c r="D125">
        <v>2</v>
      </c>
      <c r="E125">
        <v>0</v>
      </c>
      <c r="F125">
        <v>1.17374417533331</v>
      </c>
      <c r="G125">
        <v>1.17037155987221</v>
      </c>
      <c r="H125">
        <v>0.38750202685531099</v>
      </c>
      <c r="I125">
        <v>-4.3577231555310798E-2</v>
      </c>
      <c r="J125">
        <v>-3.4322083195464601</v>
      </c>
      <c r="K125">
        <v>0.34014665739166899</v>
      </c>
      <c r="L125">
        <v>0.96298778910302396</v>
      </c>
      <c r="M125">
        <v>1.3815160632280801E-2</v>
      </c>
    </row>
    <row r="126" spans="1:13" x14ac:dyDescent="0.25">
      <c r="A126" s="7" t="str">
        <f t="shared" si="1"/>
        <v>2:40</v>
      </c>
      <c r="B126">
        <v>123</v>
      </c>
      <c r="C126">
        <v>40</v>
      </c>
      <c r="D126">
        <v>2</v>
      </c>
      <c r="E126">
        <v>0</v>
      </c>
      <c r="F126">
        <v>0.50878720319158299</v>
      </c>
      <c r="G126">
        <v>-0.25391975977418202</v>
      </c>
      <c r="H126">
        <v>-0.23988779119635301</v>
      </c>
      <c r="I126">
        <v>-1.55036229206836</v>
      </c>
      <c r="J126">
        <v>2.85564114342923E-2</v>
      </c>
      <c r="K126">
        <v>-0.58048064516558795</v>
      </c>
      <c r="L126">
        <v>0.41046946030670001</v>
      </c>
      <c r="M126">
        <v>1.34283158951313E-2</v>
      </c>
    </row>
    <row r="127" spans="1:13" x14ac:dyDescent="0.25">
      <c r="A127" s="7" t="str">
        <f t="shared" si="1"/>
        <v>2:16</v>
      </c>
      <c r="B127">
        <v>124</v>
      </c>
      <c r="C127">
        <v>16</v>
      </c>
      <c r="D127">
        <v>2</v>
      </c>
      <c r="E127">
        <v>0</v>
      </c>
      <c r="F127">
        <v>0.26076355799756601</v>
      </c>
      <c r="G127">
        <v>-5.0214556588712801E-2</v>
      </c>
      <c r="H127">
        <v>0.17621126527321301</v>
      </c>
      <c r="I127">
        <v>-0.21854267300444599</v>
      </c>
      <c r="J127">
        <v>0.134507469698562</v>
      </c>
      <c r="K127">
        <v>0.50315641176302195</v>
      </c>
      <c r="L127">
        <v>0.55316307651104002</v>
      </c>
      <c r="M127">
        <v>1.05375576156702E-2</v>
      </c>
    </row>
    <row r="128" spans="1:13" x14ac:dyDescent="0.25">
      <c r="A128" s="7" t="str">
        <f t="shared" si="1"/>
        <v>2:19</v>
      </c>
      <c r="B128">
        <v>125</v>
      </c>
      <c r="C128">
        <v>19</v>
      </c>
      <c r="D128">
        <v>2</v>
      </c>
      <c r="E128">
        <v>0</v>
      </c>
      <c r="F128">
        <v>1.16993713386082</v>
      </c>
      <c r="G128">
        <v>-1.11975005020499</v>
      </c>
      <c r="H128">
        <v>-1.4912052553677599</v>
      </c>
      <c r="I128">
        <v>0.34273075654640001</v>
      </c>
      <c r="J128">
        <v>-0.18888074864127899</v>
      </c>
      <c r="K128">
        <v>0.302129177947146</v>
      </c>
      <c r="L128">
        <v>0.83795999177102898</v>
      </c>
      <c r="M128">
        <v>1.3072790984227201E-2</v>
      </c>
    </row>
    <row r="129" spans="1:13" x14ac:dyDescent="0.25">
      <c r="A129" s="7" t="str">
        <f t="shared" si="1"/>
        <v>2:38</v>
      </c>
      <c r="B129">
        <v>126</v>
      </c>
      <c r="C129">
        <v>38</v>
      </c>
      <c r="D129">
        <v>2</v>
      </c>
      <c r="E129">
        <v>0</v>
      </c>
      <c r="F129">
        <v>0.33530760380155</v>
      </c>
      <c r="G129">
        <v>-0.13790683553491601</v>
      </c>
      <c r="H129">
        <v>3.9498126232672501E-2</v>
      </c>
      <c r="I129">
        <v>-0.17252330623911699</v>
      </c>
      <c r="J129">
        <v>0.107992548015423</v>
      </c>
      <c r="K129">
        <v>-0.16089732458002401</v>
      </c>
      <c r="L129">
        <v>0.60732115090745198</v>
      </c>
      <c r="M129">
        <v>1.04442927998571E-2</v>
      </c>
    </row>
    <row r="130" spans="1:13" x14ac:dyDescent="0.25">
      <c r="A130" s="7" t="str">
        <f t="shared" si="1"/>
        <v>2:22</v>
      </c>
      <c r="B130">
        <v>127</v>
      </c>
      <c r="C130">
        <v>22</v>
      </c>
      <c r="D130">
        <v>2</v>
      </c>
      <c r="E130">
        <v>0</v>
      </c>
      <c r="F130">
        <v>-2.6210926173432898</v>
      </c>
      <c r="G130">
        <v>-1.77586709983798</v>
      </c>
      <c r="H130">
        <v>-0.29193945404440802</v>
      </c>
      <c r="I130">
        <v>-0.26230262051787101</v>
      </c>
      <c r="J130">
        <v>-1.23333822116186</v>
      </c>
      <c r="K130">
        <v>0.38725935446105503</v>
      </c>
      <c r="L130">
        <v>-2.61008977830841</v>
      </c>
      <c r="M130">
        <v>1.30135726085043E-2</v>
      </c>
    </row>
    <row r="131" spans="1:13" x14ac:dyDescent="0.25">
      <c r="A131" s="7" t="str">
        <f t="shared" si="1"/>
        <v>2:46</v>
      </c>
      <c r="B131">
        <v>128</v>
      </c>
      <c r="C131">
        <v>46</v>
      </c>
      <c r="D131">
        <v>2</v>
      </c>
      <c r="E131">
        <v>0</v>
      </c>
      <c r="F131">
        <v>0.50299491810790398</v>
      </c>
      <c r="G131">
        <v>0.123748843546511</v>
      </c>
      <c r="H131">
        <v>0.1090989063572</v>
      </c>
      <c r="I131">
        <v>-0.14673409130235501</v>
      </c>
      <c r="J131">
        <v>-0.60004762549695501</v>
      </c>
      <c r="K131">
        <v>0.80461506748113798</v>
      </c>
      <c r="L131">
        <v>0.76768953694779896</v>
      </c>
      <c r="M131">
        <v>1.06100634153178E-2</v>
      </c>
    </row>
    <row r="132" spans="1:13" x14ac:dyDescent="0.25">
      <c r="A132" s="7" t="str">
        <f t="shared" ref="A132:A195" si="2">D132 &amp; ":" &amp;C132</f>
        <v>2:25</v>
      </c>
      <c r="B132">
        <v>129</v>
      </c>
      <c r="C132">
        <v>25</v>
      </c>
      <c r="D132">
        <v>2</v>
      </c>
      <c r="E132">
        <v>0</v>
      </c>
      <c r="F132">
        <v>-0.98380247678438304</v>
      </c>
      <c r="G132">
        <v>-0.86874492734261799</v>
      </c>
      <c r="H132">
        <v>-0.108385320027929</v>
      </c>
      <c r="I132">
        <v>-0.21258175219855399</v>
      </c>
      <c r="J132">
        <v>-0.49049304482378597</v>
      </c>
      <c r="K132">
        <v>0.32626831557094099</v>
      </c>
      <c r="L132">
        <v>-0.75981058052483497</v>
      </c>
      <c r="M132">
        <v>1.1957661204566501E-2</v>
      </c>
    </row>
    <row r="133" spans="1:13" x14ac:dyDescent="0.25">
      <c r="A133" s="7" t="str">
        <f t="shared" si="2"/>
        <v>2:39</v>
      </c>
      <c r="B133">
        <v>130</v>
      </c>
      <c r="C133">
        <v>39</v>
      </c>
      <c r="D133">
        <v>2</v>
      </c>
      <c r="E133">
        <v>0</v>
      </c>
      <c r="F133">
        <v>0.422047403496566</v>
      </c>
      <c r="G133">
        <v>-0.19591329765454901</v>
      </c>
      <c r="H133">
        <v>-0.10019483248184</v>
      </c>
      <c r="I133">
        <v>-0.861442799153738</v>
      </c>
      <c r="J133">
        <v>6.8274479724857895E-2</v>
      </c>
      <c r="K133">
        <v>0.75668092514372398</v>
      </c>
      <c r="L133">
        <v>0.58739856734797502</v>
      </c>
      <c r="M133">
        <v>1.1971176599808999E-2</v>
      </c>
    </row>
    <row r="134" spans="1:13" x14ac:dyDescent="0.25">
      <c r="A134" s="7" t="str">
        <f t="shared" si="2"/>
        <v>2:43</v>
      </c>
      <c r="B134">
        <v>131</v>
      </c>
      <c r="C134">
        <v>43</v>
      </c>
      <c r="D134">
        <v>2</v>
      </c>
      <c r="E134">
        <v>0</v>
      </c>
      <c r="F134">
        <v>1.00605686102696</v>
      </c>
      <c r="G134">
        <v>0.90871588079079302</v>
      </c>
      <c r="H134">
        <v>0.31790124673078402</v>
      </c>
      <c r="I134">
        <v>-6.9366446492072006E-2</v>
      </c>
      <c r="J134">
        <v>-2.7241681460340899</v>
      </c>
      <c r="K134">
        <v>-0.69161597629958704</v>
      </c>
      <c r="L134">
        <v>0.95258756517571896</v>
      </c>
      <c r="M134">
        <v>1.2134871416534101E-2</v>
      </c>
    </row>
    <row r="135" spans="1:13" x14ac:dyDescent="0.25">
      <c r="A135" s="7" t="str">
        <f t="shared" si="2"/>
        <v>2:20</v>
      </c>
      <c r="B135">
        <v>132</v>
      </c>
      <c r="C135">
        <v>20</v>
      </c>
      <c r="D135">
        <v>2</v>
      </c>
      <c r="E135">
        <v>0</v>
      </c>
      <c r="F135">
        <v>1.47029967187373</v>
      </c>
      <c r="G135">
        <v>-1.4730911545727099</v>
      </c>
      <c r="H135">
        <v>-2.04206756742829</v>
      </c>
      <c r="I135">
        <v>0.528157958012335</v>
      </c>
      <c r="J135">
        <v>-0.29571811017788102</v>
      </c>
      <c r="K135">
        <v>-0.124172377813319</v>
      </c>
      <c r="L135">
        <v>0.88582198580689897</v>
      </c>
      <c r="M135">
        <v>1.40265264391536E-2</v>
      </c>
    </row>
    <row r="136" spans="1:13" x14ac:dyDescent="0.25">
      <c r="A136" s="7" t="str">
        <f t="shared" si="2"/>
        <v>2:48</v>
      </c>
      <c r="B136">
        <v>133</v>
      </c>
      <c r="C136">
        <v>48</v>
      </c>
      <c r="D136">
        <v>2</v>
      </c>
      <c r="E136">
        <v>0</v>
      </c>
      <c r="F136">
        <v>0.167620289495197</v>
      </c>
      <c r="G136">
        <v>-0.39956251461634101</v>
      </c>
      <c r="H136">
        <v>-3.0102653891855E-2</v>
      </c>
      <c r="I136">
        <v>-0.198312521175878</v>
      </c>
      <c r="J136">
        <v>0.81603272152779804</v>
      </c>
      <c r="K136">
        <v>-0.47970077710539699</v>
      </c>
      <c r="L136">
        <v>0.40427183069296202</v>
      </c>
      <c r="M136">
        <v>1.0593279527453999E-2</v>
      </c>
    </row>
    <row r="137" spans="1:13" x14ac:dyDescent="0.25">
      <c r="A137" s="7" t="str">
        <f t="shared" si="2"/>
        <v>2:1</v>
      </c>
      <c r="B137">
        <v>134</v>
      </c>
      <c r="C137">
        <v>1</v>
      </c>
      <c r="D137">
        <v>2</v>
      </c>
      <c r="E137">
        <v>0</v>
      </c>
      <c r="F137">
        <v>-0.82764501218262798</v>
      </c>
      <c r="G137">
        <v>2.10055869576665</v>
      </c>
      <c r="H137">
        <v>-2.0729752823558898</v>
      </c>
      <c r="I137">
        <v>-9.9070491784465795E-2</v>
      </c>
      <c r="J137">
        <v>0.45480805401220098</v>
      </c>
      <c r="K137" s="4">
        <v>8.4530023731224402E-5</v>
      </c>
      <c r="L137">
        <v>-1.2685355889476899</v>
      </c>
      <c r="M137">
        <v>1.35250145258016E-2</v>
      </c>
    </row>
    <row r="138" spans="1:13" x14ac:dyDescent="0.25">
      <c r="A138" s="7" t="str">
        <f t="shared" si="2"/>
        <v>2:49</v>
      </c>
      <c r="B138">
        <v>135</v>
      </c>
      <c r="C138">
        <v>49</v>
      </c>
      <c r="D138">
        <v>2</v>
      </c>
      <c r="E138">
        <v>0</v>
      </c>
      <c r="F138" s="4">
        <v>-6.7024811155546094E-5</v>
      </c>
      <c r="G138">
        <v>-0.66121819369776802</v>
      </c>
      <c r="H138">
        <v>-9.9703434016382902E-2</v>
      </c>
      <c r="I138">
        <v>-0.22410173611263901</v>
      </c>
      <c r="J138">
        <v>1.5240728950401701</v>
      </c>
      <c r="K138">
        <v>-0.26401964813269602</v>
      </c>
      <c r="L138">
        <v>0.17655235741925401</v>
      </c>
      <c r="M138">
        <v>1.10961660369139E-2</v>
      </c>
    </row>
    <row r="139" spans="1:13" x14ac:dyDescent="0.25">
      <c r="A139" s="7" t="str">
        <f t="shared" si="2"/>
        <v>2:3</v>
      </c>
      <c r="B139">
        <v>136</v>
      </c>
      <c r="C139">
        <v>3</v>
      </c>
      <c r="D139">
        <v>2</v>
      </c>
      <c r="E139">
        <v>0</v>
      </c>
      <c r="F139">
        <v>-0.58846016018726899</v>
      </c>
      <c r="G139">
        <v>1.64017274414473</v>
      </c>
      <c r="H139">
        <v>-1.63850217258968</v>
      </c>
      <c r="I139">
        <v>-0.114177556605942</v>
      </c>
      <c r="J139">
        <v>0.38347839334383998</v>
      </c>
      <c r="K139">
        <v>-2.6311552433415701E-2</v>
      </c>
      <c r="L139">
        <v>-0.82448824097592399</v>
      </c>
      <c r="M139">
        <v>1.1773164693954299E-2</v>
      </c>
    </row>
    <row r="140" spans="1:13" x14ac:dyDescent="0.25">
      <c r="A140" s="7" t="str">
        <f t="shared" si="2"/>
        <v>2:14</v>
      </c>
      <c r="B140">
        <v>137</v>
      </c>
      <c r="C140">
        <v>14</v>
      </c>
      <c r="D140">
        <v>2</v>
      </c>
      <c r="E140">
        <v>0</v>
      </c>
      <c r="F140">
        <v>-0.35217162474823499</v>
      </c>
      <c r="G140">
        <v>0.67083140277098896</v>
      </c>
      <c r="H140">
        <v>1.30032912013062</v>
      </c>
      <c r="I140">
        <v>-0.59693491981546898</v>
      </c>
      <c r="J140">
        <v>0.35252526296511699</v>
      </c>
      <c r="K140">
        <v>-1.38957463070156</v>
      </c>
      <c r="L140">
        <v>-0.237763182908622</v>
      </c>
      <c r="M140">
        <v>1.22971655583572E-2</v>
      </c>
    </row>
    <row r="141" spans="1:13" x14ac:dyDescent="0.25">
      <c r="A141" s="7" t="str">
        <f t="shared" si="2"/>
        <v>2:12</v>
      </c>
      <c r="B141">
        <v>138</v>
      </c>
      <c r="C141">
        <v>12</v>
      </c>
      <c r="D141">
        <v>2</v>
      </c>
      <c r="E141">
        <v>0</v>
      </c>
      <c r="F141">
        <v>-0.97065639484412602</v>
      </c>
      <c r="G141">
        <v>1.398405797188</v>
      </c>
      <c r="H141">
        <v>2.4346248704701901</v>
      </c>
      <c r="I141">
        <v>-0.97875317460480304</v>
      </c>
      <c r="J141">
        <v>0.57251701501502394</v>
      </c>
      <c r="K141">
        <v>0.39802372509707401</v>
      </c>
      <c r="L141">
        <v>-1.1414899283564299</v>
      </c>
      <c r="M141">
        <v>1.31965951086016E-2</v>
      </c>
    </row>
    <row r="142" spans="1:13" x14ac:dyDescent="0.25">
      <c r="A142" s="7" t="str">
        <f t="shared" si="2"/>
        <v>2:30</v>
      </c>
      <c r="B142">
        <v>139</v>
      </c>
      <c r="C142">
        <v>30</v>
      </c>
      <c r="D142">
        <v>2</v>
      </c>
      <c r="E142">
        <v>0</v>
      </c>
      <c r="F142">
        <v>1.19925103577438</v>
      </c>
      <c r="G142">
        <v>0.34075129811558602</v>
      </c>
      <c r="H142">
        <v>0.13635352440960399</v>
      </c>
      <c r="I142">
        <v>-0.14628726135473399</v>
      </c>
      <c r="J142">
        <v>0.49996718657942701</v>
      </c>
      <c r="K142">
        <v>-0.38910949244252102</v>
      </c>
      <c r="L142">
        <v>1.3038671623398199</v>
      </c>
      <c r="M142">
        <v>1.19820780598438E-2</v>
      </c>
    </row>
    <row r="143" spans="1:13" x14ac:dyDescent="0.25">
      <c r="A143" s="7" t="str">
        <f t="shared" si="2"/>
        <v>2:6</v>
      </c>
      <c r="B143">
        <v>140</v>
      </c>
      <c r="C143">
        <v>6</v>
      </c>
      <c r="D143">
        <v>2</v>
      </c>
      <c r="E143">
        <v>0</v>
      </c>
      <c r="F143">
        <v>0.129094385035492</v>
      </c>
      <c r="G143">
        <v>0.25901490999633198</v>
      </c>
      <c r="H143">
        <v>-0.33508286284236299</v>
      </c>
      <c r="I143">
        <v>-0.159498750390552</v>
      </c>
      <c r="J143">
        <v>0.16948941454858901</v>
      </c>
      <c r="K143">
        <v>0.61189387086493896</v>
      </c>
      <c r="L143">
        <v>0.44941135164344798</v>
      </c>
      <c r="M143">
        <v>1.15768436461218E-2</v>
      </c>
    </row>
    <row r="144" spans="1:13" x14ac:dyDescent="0.25">
      <c r="A144" s="7" t="str">
        <f t="shared" si="2"/>
        <v>2:41</v>
      </c>
      <c r="B144">
        <v>141</v>
      </c>
      <c r="C144">
        <v>41</v>
      </c>
      <c r="D144">
        <v>2</v>
      </c>
      <c r="E144">
        <v>0</v>
      </c>
      <c r="F144">
        <v>0.59552700288659899</v>
      </c>
      <c r="G144">
        <v>-0.31192622189381403</v>
      </c>
      <c r="H144">
        <v>-0.37958074991086599</v>
      </c>
      <c r="I144">
        <v>-2.23928178498298</v>
      </c>
      <c r="J144">
        <v>-1.1161656856273201E-2</v>
      </c>
      <c r="K144">
        <v>0.17709124730829501</v>
      </c>
      <c r="L144">
        <v>0.25281784714459099</v>
      </c>
      <c r="M144">
        <v>1.4085824895577199E-2</v>
      </c>
    </row>
    <row r="145" spans="1:13" x14ac:dyDescent="0.25">
      <c r="A145" s="7" t="str">
        <f t="shared" si="2"/>
        <v>2:35</v>
      </c>
      <c r="B145">
        <v>142</v>
      </c>
      <c r="C145">
        <v>35</v>
      </c>
      <c r="D145">
        <v>2</v>
      </c>
      <c r="E145">
        <v>0</v>
      </c>
      <c r="F145">
        <v>7.5088204716500906E-2</v>
      </c>
      <c r="G145">
        <v>3.6112550823982702E-2</v>
      </c>
      <c r="H145">
        <v>0.45857700237621102</v>
      </c>
      <c r="I145">
        <v>1.8942351725047399</v>
      </c>
      <c r="J145">
        <v>0.22714675288712</v>
      </c>
      <c r="K145">
        <v>0.13027814030443199</v>
      </c>
      <c r="L145">
        <v>1.24193534834091E-2</v>
      </c>
      <c r="M145">
        <v>1.2503466547323599E-2</v>
      </c>
    </row>
    <row r="146" spans="1:13" x14ac:dyDescent="0.25">
      <c r="A146" s="7" t="str">
        <f t="shared" si="2"/>
        <v>2:47</v>
      </c>
      <c r="B146">
        <v>143</v>
      </c>
      <c r="C146">
        <v>47</v>
      </c>
      <c r="D146">
        <v>2</v>
      </c>
      <c r="E146">
        <v>0</v>
      </c>
      <c r="F146">
        <v>0.33530760380155</v>
      </c>
      <c r="G146">
        <v>-0.13790683553491601</v>
      </c>
      <c r="H146">
        <v>3.9498126232672501E-2</v>
      </c>
      <c r="I146">
        <v>-0.17252330623911699</v>
      </c>
      <c r="J146">
        <v>0.107992548015423</v>
      </c>
      <c r="K146">
        <v>-0.16089732458002401</v>
      </c>
      <c r="L146">
        <v>0.60732115090745198</v>
      </c>
      <c r="M146">
        <v>1.04442927998571E-2</v>
      </c>
    </row>
    <row r="147" spans="1:13" x14ac:dyDescent="0.25">
      <c r="A147" s="7" t="str">
        <f t="shared" si="2"/>
        <v>2:10</v>
      </c>
      <c r="B147">
        <v>144</v>
      </c>
      <c r="C147">
        <v>10</v>
      </c>
      <c r="D147">
        <v>2</v>
      </c>
      <c r="E147">
        <v>0</v>
      </c>
      <c r="F147">
        <v>1.0858337822536099</v>
      </c>
      <c r="G147">
        <v>-1.5825288757739899</v>
      </c>
      <c r="H147">
        <v>1.40280955667116</v>
      </c>
      <c r="I147">
        <v>-0.219927008996639</v>
      </c>
      <c r="J147">
        <v>-0.115829224915023</v>
      </c>
      <c r="K147">
        <v>4.10274827061533E-2</v>
      </c>
      <c r="L147">
        <v>0.69440786704799895</v>
      </c>
      <c r="M147">
        <v>1.40662320942029E-2</v>
      </c>
    </row>
    <row r="148" spans="1:13" x14ac:dyDescent="0.25">
      <c r="A148" s="7" t="str">
        <f t="shared" si="2"/>
        <v>2:13</v>
      </c>
      <c r="B148">
        <v>145</v>
      </c>
      <c r="C148">
        <v>13</v>
      </c>
      <c r="D148">
        <v>2</v>
      </c>
      <c r="E148">
        <v>0</v>
      </c>
      <c r="F148">
        <v>-0.66071650681570804</v>
      </c>
      <c r="G148">
        <v>1.03379806997914</v>
      </c>
      <c r="H148">
        <v>1.8661977808316701</v>
      </c>
      <c r="I148">
        <v>-0.78741344748708497</v>
      </c>
      <c r="J148">
        <v>0.46227304087973098</v>
      </c>
      <c r="K148">
        <v>0.38775799721502102</v>
      </c>
      <c r="L148">
        <v>-0.71929025813200498</v>
      </c>
      <c r="M148">
        <v>1.23017471507959E-2</v>
      </c>
    </row>
    <row r="149" spans="1:13" x14ac:dyDescent="0.25">
      <c r="A149" s="7" t="str">
        <f t="shared" si="2"/>
        <v>2:45</v>
      </c>
      <c r="B149">
        <v>146</v>
      </c>
      <c r="C149">
        <v>45</v>
      </c>
      <c r="D149">
        <v>2</v>
      </c>
      <c r="E149">
        <v>0</v>
      </c>
      <c r="F149">
        <v>0.67068223241425695</v>
      </c>
      <c r="G149">
        <v>0.38540452262793801</v>
      </c>
      <c r="H149">
        <v>0.17869968648172799</v>
      </c>
      <c r="I149">
        <v>-0.12094487636559401</v>
      </c>
      <c r="J149">
        <v>-1.30808779900933</v>
      </c>
      <c r="K149">
        <v>1.0180242204765599</v>
      </c>
      <c r="L149">
        <v>0.87438473034344999</v>
      </c>
      <c r="M149">
        <v>1.10869857847186E-2</v>
      </c>
    </row>
    <row r="150" spans="1:13" x14ac:dyDescent="0.25">
      <c r="A150" s="7" t="str">
        <f t="shared" si="2"/>
        <v>2:36</v>
      </c>
      <c r="B150">
        <v>147</v>
      </c>
      <c r="C150">
        <v>36</v>
      </c>
      <c r="D150">
        <v>2</v>
      </c>
      <c r="E150">
        <v>0</v>
      </c>
      <c r="F150">
        <v>0.16182800441151701</v>
      </c>
      <c r="G150">
        <v>-2.18939112956501E-2</v>
      </c>
      <c r="H150">
        <v>0.31888404366169798</v>
      </c>
      <c r="I150">
        <v>1.2053156795901201</v>
      </c>
      <c r="J150">
        <v>0.18742868459655401</v>
      </c>
      <c r="K150">
        <v>0.46297964025191302</v>
      </c>
      <c r="L150">
        <v>0.228189148631713</v>
      </c>
      <c r="M150">
        <v>1.2439103446025401E-2</v>
      </c>
    </row>
    <row r="151" spans="1:13" x14ac:dyDescent="0.25">
      <c r="A151" s="7" t="str">
        <f t="shared" si="2"/>
        <v>2:29</v>
      </c>
      <c r="B151">
        <v>148</v>
      </c>
      <c r="C151">
        <v>29</v>
      </c>
      <c r="D151">
        <v>2</v>
      </c>
      <c r="E151">
        <v>0</v>
      </c>
      <c r="F151">
        <v>0.65348765149485599</v>
      </c>
      <c r="G151">
        <v>3.8377238349326298E-2</v>
      </c>
      <c r="H151">
        <v>7.5168812611892802E-2</v>
      </c>
      <c r="I151">
        <v>-0.16286088425214201</v>
      </c>
      <c r="J151">
        <v>0.25235212594295398</v>
      </c>
      <c r="K151">
        <v>-0.30399333930540601</v>
      </c>
      <c r="L151">
        <v>0.89009702082779496</v>
      </c>
      <c r="M151">
        <v>1.07841316691788E-2</v>
      </c>
    </row>
    <row r="152" spans="1:13" x14ac:dyDescent="0.25">
      <c r="A152" s="7" t="str">
        <f t="shared" si="2"/>
        <v>2:18</v>
      </c>
      <c r="B152">
        <v>149</v>
      </c>
      <c r="C152">
        <v>18</v>
      </c>
      <c r="D152">
        <v>2</v>
      </c>
      <c r="E152">
        <v>0</v>
      </c>
      <c r="F152">
        <v>0.86823031737646195</v>
      </c>
      <c r="G152">
        <v>-0.76482756074569203</v>
      </c>
      <c r="H152">
        <v>-0.93787754814930502</v>
      </c>
      <c r="I152">
        <v>0.156473671977858</v>
      </c>
      <c r="J152">
        <v>-8.1565234382934504E-2</v>
      </c>
      <c r="K152">
        <v>0.22374609995328301</v>
      </c>
      <c r="L152">
        <v>0.78441625493883205</v>
      </c>
      <c r="M152">
        <v>1.22346891356901E-2</v>
      </c>
    </row>
    <row r="153" spans="1:13" x14ac:dyDescent="0.25">
      <c r="A153" s="7" t="str">
        <f t="shared" si="2"/>
        <v>2:31</v>
      </c>
      <c r="B153">
        <v>150</v>
      </c>
      <c r="C153">
        <v>31</v>
      </c>
      <c r="D153">
        <v>2</v>
      </c>
      <c r="E153">
        <v>0</v>
      </c>
      <c r="F153">
        <v>1.74501440777424</v>
      </c>
      <c r="G153">
        <v>0.64312535107842805</v>
      </c>
      <c r="H153">
        <v>0.19753823483065899</v>
      </c>
      <c r="I153">
        <v>-0.12971363883023199</v>
      </c>
      <c r="J153">
        <v>0.747582241644561</v>
      </c>
      <c r="K153">
        <v>9.3711478106006593E-2</v>
      </c>
      <c r="L153">
        <v>1.62838864001813</v>
      </c>
      <c r="M153">
        <v>1.38657852967173E-2</v>
      </c>
    </row>
    <row r="154" spans="1:13" x14ac:dyDescent="0.25">
      <c r="A154" s="7" t="str">
        <f t="shared" si="2"/>
        <v>2:5</v>
      </c>
      <c r="B154">
        <v>151</v>
      </c>
      <c r="C154">
        <v>5</v>
      </c>
      <c r="D154">
        <v>2</v>
      </c>
      <c r="E154">
        <v>0</v>
      </c>
      <c r="F154">
        <v>-0.110090461578208</v>
      </c>
      <c r="G154">
        <v>0.71940085125957198</v>
      </c>
      <c r="H154">
        <v>-0.76955596283292205</v>
      </c>
      <c r="I154">
        <v>-0.14439168590898499</v>
      </c>
      <c r="J154">
        <v>0.240819073612033</v>
      </c>
      <c r="K154">
        <v>0.101068231247781</v>
      </c>
      <c r="L154">
        <v>9.7867756197714997E-2</v>
      </c>
      <c r="M154">
        <v>1.24470098440567E-2</v>
      </c>
    </row>
    <row r="155" spans="1:13" x14ac:dyDescent="0.25">
      <c r="A155" s="7" t="str">
        <f t="shared" si="2"/>
        <v>2:33</v>
      </c>
      <c r="B155">
        <v>152</v>
      </c>
      <c r="C155">
        <v>33</v>
      </c>
      <c r="D155">
        <v>2</v>
      </c>
      <c r="E155">
        <v>0</v>
      </c>
      <c r="F155">
        <v>-9.8391394673532098E-2</v>
      </c>
      <c r="G155">
        <v>0.152125475063249</v>
      </c>
      <c r="H155">
        <v>0.73796291980523798</v>
      </c>
      <c r="I155">
        <v>3.2720741583339898</v>
      </c>
      <c r="J155">
        <v>0.30658288946825102</v>
      </c>
      <c r="K155">
        <v>0.160585690620379</v>
      </c>
      <c r="L155">
        <v>-0.40128627311791798</v>
      </c>
      <c r="M155">
        <v>1.35278651736764E-2</v>
      </c>
    </row>
    <row r="156" spans="1:13" x14ac:dyDescent="0.25">
      <c r="A156" s="7" t="str">
        <f t="shared" si="2"/>
        <v>2:28</v>
      </c>
      <c r="B156">
        <v>153</v>
      </c>
      <c r="C156">
        <v>28</v>
      </c>
      <c r="D156">
        <v>2</v>
      </c>
      <c r="E156">
        <v>0</v>
      </c>
      <c r="F156">
        <v>0.33530953171068001</v>
      </c>
      <c r="G156">
        <v>-0.137905767398563</v>
      </c>
      <c r="H156">
        <v>3.9498342367664099E-2</v>
      </c>
      <c r="I156">
        <v>-0.17252324769279401</v>
      </c>
      <c r="J156">
        <v>0.107993422715613</v>
      </c>
      <c r="K156">
        <v>-0.16099800885965501</v>
      </c>
      <c r="L156">
        <v>0.60732294690933397</v>
      </c>
      <c r="M156">
        <v>1.04442927753019E-2</v>
      </c>
    </row>
    <row r="157" spans="1:13" x14ac:dyDescent="0.25">
      <c r="A157" s="7" t="str">
        <f t="shared" si="2"/>
        <v>2:15</v>
      </c>
      <c r="B157">
        <v>154</v>
      </c>
      <c r="C157">
        <v>15</v>
      </c>
      <c r="D157">
        <v>2</v>
      </c>
      <c r="E157">
        <v>0</v>
      </c>
      <c r="F157">
        <v>-4.50166758927594E-2</v>
      </c>
      <c r="G157">
        <v>0.309499828072614</v>
      </c>
      <c r="H157">
        <v>0.73700958498909097</v>
      </c>
      <c r="I157">
        <v>-0.407314459955606</v>
      </c>
      <c r="J157">
        <v>0.24327187692128699</v>
      </c>
      <c r="K157">
        <v>0.41082709553188002</v>
      </c>
      <c r="L157">
        <v>0.22367729254355501</v>
      </c>
      <c r="M157">
        <v>1.17011894275772E-2</v>
      </c>
    </row>
    <row r="158" spans="1:13" x14ac:dyDescent="0.25">
      <c r="A158" s="7" t="str">
        <f t="shared" si="2"/>
        <v>2:21</v>
      </c>
      <c r="B158">
        <v>155</v>
      </c>
      <c r="C158">
        <v>21</v>
      </c>
      <c r="D158">
        <v>2</v>
      </c>
      <c r="E158">
        <v>0</v>
      </c>
      <c r="F158">
        <v>-3.16685598934315</v>
      </c>
      <c r="G158">
        <v>-2.0782411528008198</v>
      </c>
      <c r="H158">
        <v>-0.35312416446546302</v>
      </c>
      <c r="I158">
        <v>-0.27887624304237302</v>
      </c>
      <c r="J158">
        <v>-1.4809532762269999</v>
      </c>
      <c r="K158">
        <v>-0.15249957582995</v>
      </c>
      <c r="L158">
        <v>-3.2303842332051</v>
      </c>
      <c r="M158">
        <v>1.40251584963443E-2</v>
      </c>
    </row>
    <row r="159" spans="1:13" x14ac:dyDescent="0.25">
      <c r="A159" s="7" t="str">
        <f t="shared" si="2"/>
        <v>3:32</v>
      </c>
      <c r="B159">
        <v>156</v>
      </c>
      <c r="C159">
        <v>32</v>
      </c>
      <c r="D159">
        <v>3</v>
      </c>
      <c r="E159">
        <v>0</v>
      </c>
      <c r="F159">
        <v>-3.90427759971407</v>
      </c>
      <c r="G159">
        <v>0.916555936017732</v>
      </c>
      <c r="H159">
        <v>-0.43178250513382099</v>
      </c>
      <c r="I159">
        <v>0.61645355725736695</v>
      </c>
      <c r="J159">
        <v>-9.0522982473988697E-2</v>
      </c>
      <c r="K159">
        <v>0.125073468989992</v>
      </c>
      <c r="L159">
        <v>-3.86398775377085</v>
      </c>
      <c r="M159">
        <v>1.3617914076413599E-2</v>
      </c>
    </row>
    <row r="160" spans="1:13" x14ac:dyDescent="0.25">
      <c r="A160" s="7" t="str">
        <f t="shared" si="2"/>
        <v>3:23</v>
      </c>
      <c r="B160">
        <v>157</v>
      </c>
      <c r="C160">
        <v>23</v>
      </c>
      <c r="D160">
        <v>3</v>
      </c>
      <c r="E160">
        <v>0</v>
      </c>
      <c r="F160">
        <v>0.230285073513921</v>
      </c>
      <c r="G160">
        <v>0.88429399030562295</v>
      </c>
      <c r="H160">
        <v>-0.221140990855893</v>
      </c>
      <c r="I160">
        <v>-2.1382082048382598</v>
      </c>
      <c r="J160">
        <v>1.45176067719082</v>
      </c>
      <c r="K160">
        <v>-0.103309514932761</v>
      </c>
      <c r="L160">
        <v>0.223846114366892</v>
      </c>
      <c r="M160">
        <v>1.0563547165678601E-2</v>
      </c>
    </row>
    <row r="161" spans="1:13" x14ac:dyDescent="0.25">
      <c r="A161" s="7" t="str">
        <f t="shared" si="2"/>
        <v>3:44</v>
      </c>
      <c r="B161">
        <v>158</v>
      </c>
      <c r="C161">
        <v>44</v>
      </c>
      <c r="D161">
        <v>3</v>
      </c>
      <c r="E161">
        <v>0</v>
      </c>
      <c r="F161">
        <v>0.85455951075200598</v>
      </c>
      <c r="G161">
        <v>1.41121344728276</v>
      </c>
      <c r="H161">
        <v>-1.21060975379703</v>
      </c>
      <c r="I161">
        <v>1.0161544698559599</v>
      </c>
      <c r="J161">
        <v>-0.192584762904106</v>
      </c>
      <c r="K161">
        <v>-0.41971771732601598</v>
      </c>
      <c r="L161">
        <v>0.76607563856987304</v>
      </c>
      <c r="M161">
        <v>1.09158895419084E-2</v>
      </c>
    </row>
    <row r="162" spans="1:13" x14ac:dyDescent="0.25">
      <c r="A162" s="7" t="str">
        <f t="shared" si="2"/>
        <v>3:26</v>
      </c>
      <c r="B162">
        <v>159</v>
      </c>
      <c r="C162">
        <v>26</v>
      </c>
      <c r="D162">
        <v>3</v>
      </c>
      <c r="E162">
        <v>0</v>
      </c>
      <c r="F162">
        <v>0.19572995209991101</v>
      </c>
      <c r="G162">
        <v>0.27916332298743801</v>
      </c>
      <c r="H162">
        <v>0.13706170201586099</v>
      </c>
      <c r="I162">
        <v>-0.54090205174719597</v>
      </c>
      <c r="J162">
        <v>0.42975308285885899</v>
      </c>
      <c r="K162">
        <v>0.30707927432437598</v>
      </c>
      <c r="L162">
        <v>0.20934606838966299</v>
      </c>
      <c r="M162">
        <v>1.01950780790501E-2</v>
      </c>
    </row>
    <row r="163" spans="1:13" x14ac:dyDescent="0.25">
      <c r="A163" s="7" t="str">
        <f t="shared" si="2"/>
        <v>3:9</v>
      </c>
      <c r="B163">
        <v>160</v>
      </c>
      <c r="C163">
        <v>9</v>
      </c>
      <c r="D163">
        <v>3</v>
      </c>
      <c r="E163">
        <v>0</v>
      </c>
      <c r="F163">
        <v>0.21848855181380999</v>
      </c>
      <c r="G163">
        <v>0.58789335922519503</v>
      </c>
      <c r="H163">
        <v>1.1161977730030701</v>
      </c>
      <c r="I163">
        <v>0.81159053264981096</v>
      </c>
      <c r="J163">
        <v>0.81221523614302205</v>
      </c>
      <c r="K163">
        <v>-0.311941005276412</v>
      </c>
      <c r="L163">
        <v>0.21518503039419501</v>
      </c>
      <c r="M163">
        <v>1.0580579089576001E-2</v>
      </c>
    </row>
    <row r="164" spans="1:13" x14ac:dyDescent="0.25">
      <c r="A164" s="7" t="str">
        <f t="shared" si="2"/>
        <v>3:0</v>
      </c>
      <c r="B164">
        <v>161</v>
      </c>
      <c r="C164">
        <v>0</v>
      </c>
      <c r="D164">
        <v>3</v>
      </c>
      <c r="E164">
        <v>0</v>
      </c>
      <c r="F164">
        <v>7.2247663595978603E-2</v>
      </c>
      <c r="G164">
        <v>-1.63697151387479</v>
      </c>
      <c r="H164">
        <v>-1.9146790247440999</v>
      </c>
      <c r="I164">
        <v>-1.4262900975366599</v>
      </c>
      <c r="J164">
        <v>-2.4253941637741101</v>
      </c>
      <c r="K164">
        <v>0.73084119871856101</v>
      </c>
      <c r="L164">
        <v>6.7530332372143606E-2</v>
      </c>
      <c r="M164">
        <v>1.19966219313192E-2</v>
      </c>
    </row>
    <row r="165" spans="1:13" x14ac:dyDescent="0.25">
      <c r="A165" s="7" t="str">
        <f t="shared" si="2"/>
        <v>3:7</v>
      </c>
      <c r="B165">
        <v>162</v>
      </c>
      <c r="C165">
        <v>7</v>
      </c>
      <c r="D165">
        <v>3</v>
      </c>
      <c r="E165">
        <v>0</v>
      </c>
      <c r="F165">
        <v>0.181928329759352</v>
      </c>
      <c r="G165">
        <v>3.1677140950198898E-2</v>
      </c>
      <c r="H165">
        <v>0.35847857356628099</v>
      </c>
      <c r="I165">
        <v>0.25212037510319202</v>
      </c>
      <c r="J165">
        <v>2.8128861637379101E-3</v>
      </c>
      <c r="K165">
        <v>0.29568480834375299</v>
      </c>
      <c r="L165">
        <v>0.202029409861779</v>
      </c>
      <c r="M165">
        <v>1.0194611810261E-2</v>
      </c>
    </row>
    <row r="166" spans="1:13" x14ac:dyDescent="0.25">
      <c r="A166" s="7" t="str">
        <f t="shared" si="2"/>
        <v>3:11</v>
      </c>
      <c r="B166">
        <v>163</v>
      </c>
      <c r="C166">
        <v>11</v>
      </c>
      <c r="D166">
        <v>3</v>
      </c>
      <c r="E166">
        <v>0</v>
      </c>
      <c r="F166">
        <v>7.7700781689450299E-2</v>
      </c>
      <c r="G166">
        <v>-2.3183503454890602</v>
      </c>
      <c r="H166">
        <v>-1.5262722289613799</v>
      </c>
      <c r="I166">
        <v>1.3575840781848501</v>
      </c>
      <c r="J166">
        <v>2.4649437672964098</v>
      </c>
      <c r="K166">
        <v>0.27158426822818399</v>
      </c>
      <c r="L166">
        <v>9.1600598192826496E-2</v>
      </c>
      <c r="M166">
        <v>1.1779233636468401E-2</v>
      </c>
    </row>
    <row r="167" spans="1:13" x14ac:dyDescent="0.25">
      <c r="A167" s="7" t="str">
        <f t="shared" si="2"/>
        <v>3:17</v>
      </c>
      <c r="B167">
        <v>164</v>
      </c>
      <c r="C167">
        <v>17</v>
      </c>
      <c r="D167">
        <v>3</v>
      </c>
      <c r="E167">
        <v>0</v>
      </c>
      <c r="F167">
        <v>0.19386406792420899</v>
      </c>
      <c r="G167">
        <v>0.32189923692668998</v>
      </c>
      <c r="H167">
        <v>0.56670857170849198</v>
      </c>
      <c r="I167">
        <v>5.0959205890105302E-2</v>
      </c>
      <c r="J167">
        <v>-0.41084564348971597</v>
      </c>
      <c r="K167">
        <v>9.5224800254519903E-2</v>
      </c>
      <c r="L167">
        <v>0.20867812586698101</v>
      </c>
      <c r="M167">
        <v>1.02190372519114E-2</v>
      </c>
    </row>
    <row r="168" spans="1:13" x14ac:dyDescent="0.25">
      <c r="A168" s="7" t="str">
        <f t="shared" si="2"/>
        <v>3:37</v>
      </c>
      <c r="B168">
        <v>165</v>
      </c>
      <c r="C168">
        <v>37</v>
      </c>
      <c r="D168">
        <v>3</v>
      </c>
      <c r="E168">
        <v>0</v>
      </c>
      <c r="F168">
        <v>-0.50120591968543005</v>
      </c>
      <c r="G168">
        <v>0.14720926939271001</v>
      </c>
      <c r="H168">
        <v>0.18324689495180899</v>
      </c>
      <c r="I168">
        <v>0.28070800324662798</v>
      </c>
      <c r="J168">
        <v>-5.9233141890754799E-2</v>
      </c>
      <c r="K168">
        <v>0.20808315829455901</v>
      </c>
      <c r="L168">
        <v>-0.49100392508694302</v>
      </c>
      <c r="M168">
        <v>1.0519495124392399E-2</v>
      </c>
    </row>
    <row r="169" spans="1:13" x14ac:dyDescent="0.25">
      <c r="A169" s="7" t="str">
        <f t="shared" si="2"/>
        <v>3:2</v>
      </c>
      <c r="B169">
        <v>166</v>
      </c>
      <c r="C169">
        <v>2</v>
      </c>
      <c r="D169">
        <v>3</v>
      </c>
      <c r="E169">
        <v>0</v>
      </c>
      <c r="F169">
        <v>0.108807885650436</v>
      </c>
      <c r="G169">
        <v>-1.0807552955997899</v>
      </c>
      <c r="H169">
        <v>-1.1569598253072999</v>
      </c>
      <c r="I169">
        <v>-0.86681993999004603</v>
      </c>
      <c r="J169">
        <v>-1.6159918137948299</v>
      </c>
      <c r="K169">
        <v>-0.33650319959982899</v>
      </c>
      <c r="L169">
        <v>0.12645932628868101</v>
      </c>
      <c r="M169">
        <v>1.0605690235710501E-2</v>
      </c>
    </row>
    <row r="170" spans="1:13" x14ac:dyDescent="0.25">
      <c r="A170" s="7" t="str">
        <f t="shared" si="2"/>
        <v>3:51</v>
      </c>
      <c r="B170">
        <v>167</v>
      </c>
      <c r="C170">
        <v>51</v>
      </c>
      <c r="D170">
        <v>3</v>
      </c>
      <c r="E170">
        <v>0</v>
      </c>
      <c r="F170">
        <v>-0.72079304292197999</v>
      </c>
      <c r="G170">
        <v>-1.8971580788857001</v>
      </c>
      <c r="H170">
        <v>2.3287361466569001</v>
      </c>
      <c r="I170">
        <v>-0.85656854410416705</v>
      </c>
      <c r="J170">
        <v>0.133170945065889</v>
      </c>
      <c r="K170">
        <v>-0.53697897092756297</v>
      </c>
      <c r="L170">
        <v>-0.860199644117983</v>
      </c>
      <c r="M170">
        <v>1.3032820695722E-2</v>
      </c>
    </row>
    <row r="171" spans="1:13" x14ac:dyDescent="0.25">
      <c r="A171" s="7" t="str">
        <f t="shared" si="2"/>
        <v>3:27</v>
      </c>
      <c r="B171">
        <v>168</v>
      </c>
      <c r="C171">
        <v>27</v>
      </c>
      <c r="D171">
        <v>3</v>
      </c>
      <c r="E171">
        <v>0</v>
      </c>
      <c r="F171">
        <v>0.184211578122465</v>
      </c>
      <c r="G171">
        <v>7.7453097522389797E-2</v>
      </c>
      <c r="H171">
        <v>0.25646260143079302</v>
      </c>
      <c r="I171">
        <v>-8.4666593969770602E-3</v>
      </c>
      <c r="J171">
        <v>8.9083879638164998E-2</v>
      </c>
      <c r="K171">
        <v>0.373131889870778</v>
      </c>
      <c r="L171">
        <v>0.203225378629667</v>
      </c>
      <c r="M171">
        <v>1.01862667409788E-2</v>
      </c>
    </row>
    <row r="172" spans="1:13" x14ac:dyDescent="0.25">
      <c r="A172" s="7" t="str">
        <f t="shared" si="2"/>
        <v>3:34</v>
      </c>
      <c r="B172">
        <v>169</v>
      </c>
      <c r="C172">
        <v>34</v>
      </c>
      <c r="D172">
        <v>3</v>
      </c>
      <c r="E172">
        <v>0</v>
      </c>
      <c r="F172">
        <v>-2.54304892770261</v>
      </c>
      <c r="G172">
        <v>0.60881726936772296</v>
      </c>
      <c r="H172">
        <v>-0.18577074509956901</v>
      </c>
      <c r="I172">
        <v>0.482155335653072</v>
      </c>
      <c r="J172">
        <v>-7.8007046240695099E-2</v>
      </c>
      <c r="K172">
        <v>-0.12103104180172</v>
      </c>
      <c r="L172">
        <v>-2.5293369819441902</v>
      </c>
      <c r="M172">
        <v>1.16460313411833E-2</v>
      </c>
    </row>
    <row r="173" spans="1:13" x14ac:dyDescent="0.25">
      <c r="A173" s="7" t="str">
        <f t="shared" si="2"/>
        <v>3:8</v>
      </c>
      <c r="B173">
        <v>170</v>
      </c>
      <c r="C173">
        <v>8</v>
      </c>
      <c r="D173">
        <v>3</v>
      </c>
      <c r="E173">
        <v>0</v>
      </c>
      <c r="F173">
        <v>0.20020844058093001</v>
      </c>
      <c r="G173">
        <v>0.30978524695898102</v>
      </c>
      <c r="H173">
        <v>0.73733816902250904</v>
      </c>
      <c r="I173">
        <v>0.53185545072948304</v>
      </c>
      <c r="J173">
        <v>0.407514056600493</v>
      </c>
      <c r="K173">
        <v>-0.113658362252054</v>
      </c>
      <c r="L173">
        <v>0.21082348899756201</v>
      </c>
      <c r="M173">
        <v>1.0250542271594699E-2</v>
      </c>
    </row>
    <row r="174" spans="1:13" x14ac:dyDescent="0.25">
      <c r="A174" s="7" t="str">
        <f t="shared" si="2"/>
        <v>3:50</v>
      </c>
      <c r="B174">
        <v>171</v>
      </c>
      <c r="C174">
        <v>50</v>
      </c>
      <c r="D174">
        <v>3</v>
      </c>
      <c r="E174">
        <v>0</v>
      </c>
      <c r="F174">
        <v>-0.49574267811140998</v>
      </c>
      <c r="G174">
        <v>-1.42453357514735</v>
      </c>
      <c r="H174">
        <v>1.8231153037348999</v>
      </c>
      <c r="I174">
        <v>-0.58903668496700501</v>
      </c>
      <c r="J174">
        <v>8.6634415355890199E-2</v>
      </c>
      <c r="K174">
        <v>0.37601484077305602</v>
      </c>
      <c r="L174">
        <v>-0.56057988187490004</v>
      </c>
      <c r="M174">
        <v>1.11995116238899E-2</v>
      </c>
    </row>
    <row r="175" spans="1:13" x14ac:dyDescent="0.25">
      <c r="A175" s="7" t="str">
        <f t="shared" si="2"/>
        <v>3:4</v>
      </c>
      <c r="B175">
        <v>172</v>
      </c>
      <c r="C175">
        <v>4</v>
      </c>
      <c r="D175">
        <v>3</v>
      </c>
      <c r="E175">
        <v>0</v>
      </c>
      <c r="F175">
        <v>0.12708799647201399</v>
      </c>
      <c r="G175">
        <v>-0.802647189591012</v>
      </c>
      <c r="H175">
        <v>-0.77810022985107996</v>
      </c>
      <c r="I175">
        <v>-0.58708486436375495</v>
      </c>
      <c r="J175">
        <v>-1.2112906433580699</v>
      </c>
      <c r="K175">
        <v>-0.278530638327664</v>
      </c>
      <c r="L175">
        <v>0.15098580823882901</v>
      </c>
      <c r="M175">
        <v>1.04411638540589E-2</v>
      </c>
    </row>
    <row r="176" spans="1:13" x14ac:dyDescent="0.25">
      <c r="A176" s="7" t="str">
        <f t="shared" si="2"/>
        <v>3:24</v>
      </c>
      <c r="B176">
        <v>173</v>
      </c>
      <c r="C176">
        <v>24</v>
      </c>
      <c r="D176">
        <v>3</v>
      </c>
      <c r="E176">
        <v>0</v>
      </c>
      <c r="F176">
        <v>0.21876669979563901</v>
      </c>
      <c r="G176">
        <v>0.68258376937905396</v>
      </c>
      <c r="H176">
        <v>-0.101740094127481</v>
      </c>
      <c r="I176">
        <v>-1.60577282446783</v>
      </c>
      <c r="J176">
        <v>1.11109148163519</v>
      </c>
      <c r="K176">
        <v>1.5792508937835299E-2</v>
      </c>
      <c r="L176">
        <v>0.219649138743989</v>
      </c>
      <c r="M176">
        <v>1.0380776869724001E-2</v>
      </c>
    </row>
    <row r="177" spans="1:13" x14ac:dyDescent="0.25">
      <c r="A177" s="7" t="str">
        <f t="shared" si="2"/>
        <v>3:42</v>
      </c>
      <c r="B177">
        <v>174</v>
      </c>
      <c r="C177">
        <v>42</v>
      </c>
      <c r="D177">
        <v>3</v>
      </c>
      <c r="E177">
        <v>0</v>
      </c>
      <c r="F177">
        <v>1.30466024037314</v>
      </c>
      <c r="G177">
        <v>2.3564624547594701</v>
      </c>
      <c r="H177">
        <v>-2.2218514396410201</v>
      </c>
      <c r="I177">
        <v>1.55121818813029</v>
      </c>
      <c r="J177">
        <v>-0.28565782232410503</v>
      </c>
      <c r="K177">
        <v>0.368227241675471</v>
      </c>
      <c r="L177">
        <v>1.0480889521057799</v>
      </c>
      <c r="M177">
        <v>1.3038504052982999E-2</v>
      </c>
    </row>
    <row r="178" spans="1:13" x14ac:dyDescent="0.25">
      <c r="A178" s="7" t="str">
        <f t="shared" si="2"/>
        <v>3:40</v>
      </c>
      <c r="B178">
        <v>175</v>
      </c>
      <c r="C178">
        <v>40</v>
      </c>
      <c r="D178">
        <v>3</v>
      </c>
      <c r="E178">
        <v>0</v>
      </c>
      <c r="F178">
        <v>1.5406370883317499</v>
      </c>
      <c r="G178">
        <v>-0.314398730582303</v>
      </c>
      <c r="H178">
        <v>0.55226453500318795</v>
      </c>
      <c r="I178">
        <v>7.9260670840185093E-2</v>
      </c>
      <c r="J178">
        <v>-4.0459237540814402E-2</v>
      </c>
      <c r="K178">
        <v>-0.59073965130395101</v>
      </c>
      <c r="L178">
        <v>1.61967588206243</v>
      </c>
      <c r="M178">
        <v>1.1370940648483201E-2</v>
      </c>
    </row>
    <row r="179" spans="1:13" x14ac:dyDescent="0.25">
      <c r="A179" s="7" t="str">
        <f t="shared" si="2"/>
        <v>3:16</v>
      </c>
      <c r="B179">
        <v>176</v>
      </c>
      <c r="C179">
        <v>16</v>
      </c>
      <c r="D179">
        <v>3</v>
      </c>
      <c r="E179">
        <v>0</v>
      </c>
      <c r="F179">
        <v>0.174720553842487</v>
      </c>
      <c r="G179">
        <v>-0.113209451011845</v>
      </c>
      <c r="H179">
        <v>0.221788858009767</v>
      </c>
      <c r="I179">
        <v>0.26628878594133598</v>
      </c>
      <c r="J179">
        <v>6.3079611777175207E-2</v>
      </c>
      <c r="K179">
        <v>0.40462761809278502</v>
      </c>
      <c r="L179">
        <v>0.19739965667133599</v>
      </c>
      <c r="M179">
        <v>1.02036511600287E-2</v>
      </c>
    </row>
    <row r="180" spans="1:13" x14ac:dyDescent="0.25">
      <c r="A180" s="7" t="str">
        <f t="shared" si="2"/>
        <v>3:19</v>
      </c>
      <c r="B180">
        <v>177</v>
      </c>
      <c r="C180">
        <v>19</v>
      </c>
      <c r="D180">
        <v>3</v>
      </c>
      <c r="E180">
        <v>0</v>
      </c>
      <c r="F180">
        <v>0.23189588751451401</v>
      </c>
      <c r="G180">
        <v>1.18631603371811</v>
      </c>
      <c r="H180">
        <v>1.2519497593259199</v>
      </c>
      <c r="I180">
        <v>-0.37682932373958</v>
      </c>
      <c r="J180">
        <v>-1.35237809832829</v>
      </c>
      <c r="K180">
        <v>-0.30801539032338898</v>
      </c>
      <c r="L180">
        <v>0.22049344588413</v>
      </c>
      <c r="M180">
        <v>1.08314299619397E-2</v>
      </c>
    </row>
    <row r="181" spans="1:13" x14ac:dyDescent="0.25">
      <c r="A181" s="7" t="str">
        <f t="shared" si="2"/>
        <v>3:38</v>
      </c>
      <c r="B181">
        <v>178</v>
      </c>
      <c r="C181">
        <v>38</v>
      </c>
      <c r="D181">
        <v>3</v>
      </c>
      <c r="E181">
        <v>0</v>
      </c>
      <c r="F181">
        <v>0.179408416320297</v>
      </c>
      <c r="G181">
        <v>-6.6600639322944698E-3</v>
      </c>
      <c r="H181">
        <v>0.30625277496893599</v>
      </c>
      <c r="I181">
        <v>0.21355889244448001</v>
      </c>
      <c r="J181">
        <v>-5.2975173774108E-2</v>
      </c>
      <c r="K181">
        <v>0.35486770409294399</v>
      </c>
      <c r="L181">
        <v>0.20047978446439099</v>
      </c>
      <c r="M181">
        <v>1.01984145385731E-2</v>
      </c>
    </row>
    <row r="182" spans="1:13" x14ac:dyDescent="0.25">
      <c r="A182" s="7" t="str">
        <f t="shared" si="2"/>
        <v>3:22</v>
      </c>
      <c r="B182">
        <v>179</v>
      </c>
      <c r="C182">
        <v>22</v>
      </c>
      <c r="D182">
        <v>3</v>
      </c>
      <c r="E182">
        <v>0</v>
      </c>
      <c r="F182">
        <v>0.24180344749136701</v>
      </c>
      <c r="G182">
        <v>1.08600421577067</v>
      </c>
      <c r="H182">
        <v>-0.34054189027082499</v>
      </c>
      <c r="I182">
        <v>-2.6706435971884801</v>
      </c>
      <c r="J182">
        <v>1.79242988041152</v>
      </c>
      <c r="K182">
        <v>-0.168917552814111</v>
      </c>
      <c r="L182">
        <v>0.227416783417766</v>
      </c>
      <c r="M182">
        <v>1.08110015068217E-2</v>
      </c>
    </row>
    <row r="183" spans="1:13" x14ac:dyDescent="0.25">
      <c r="A183" s="7" t="str">
        <f t="shared" si="2"/>
        <v>3:46</v>
      </c>
      <c r="B183">
        <v>180</v>
      </c>
      <c r="C183">
        <v>46</v>
      </c>
      <c r="D183">
        <v>3</v>
      </c>
      <c r="E183">
        <v>0</v>
      </c>
      <c r="F183">
        <v>0.40445878113086697</v>
      </c>
      <c r="G183">
        <v>0.46596443980605901</v>
      </c>
      <c r="H183">
        <v>-0.19936806795305501</v>
      </c>
      <c r="I183">
        <v>0.48109075158164299</v>
      </c>
      <c r="J183">
        <v>-9.9511703484107594E-2</v>
      </c>
      <c r="K183">
        <v>4.0647302598216799E-2</v>
      </c>
      <c r="L183">
        <v>0.40963110686425303</v>
      </c>
      <c r="M183">
        <v>1.0312232525312401E-2</v>
      </c>
    </row>
    <row r="184" spans="1:13" x14ac:dyDescent="0.25">
      <c r="A184" s="7" t="str">
        <f t="shared" si="2"/>
        <v>3:25</v>
      </c>
      <c r="B184">
        <v>181</v>
      </c>
      <c r="C184">
        <v>25</v>
      </c>
      <c r="D184">
        <v>3</v>
      </c>
      <c r="E184">
        <v>0</v>
      </c>
      <c r="F184">
        <v>0.207248325818193</v>
      </c>
      <c r="G184">
        <v>0.480873543914006</v>
      </c>
      <c r="H184">
        <v>1.7660805287449899E-2</v>
      </c>
      <c r="I184">
        <v>-1.0733374321176199</v>
      </c>
      <c r="J184">
        <v>0.77042227841449695</v>
      </c>
      <c r="K184">
        <v>0.165848831564334</v>
      </c>
      <c r="L184">
        <v>0.21481825656564901</v>
      </c>
      <c r="M184">
        <v>1.02590357618198E-2</v>
      </c>
    </row>
    <row r="185" spans="1:13" x14ac:dyDescent="0.25">
      <c r="A185" s="7" t="str">
        <f t="shared" si="2"/>
        <v>3:39</v>
      </c>
      <c r="B185">
        <v>182</v>
      </c>
      <c r="C185">
        <v>39</v>
      </c>
      <c r="D185">
        <v>3</v>
      </c>
      <c r="E185">
        <v>0</v>
      </c>
      <c r="F185">
        <v>0.86002275232602599</v>
      </c>
      <c r="G185">
        <v>-0.16052939725729801</v>
      </c>
      <c r="H185">
        <v>0.42925865498606203</v>
      </c>
      <c r="I185">
        <v>0.14640978164233201</v>
      </c>
      <c r="J185">
        <v>-4.6717205657461298E-2</v>
      </c>
      <c r="K185">
        <v>2.9996001142786801E-2</v>
      </c>
      <c r="L185">
        <v>0.90286285251556797</v>
      </c>
      <c r="M185">
        <v>1.06406073710969E-2</v>
      </c>
    </row>
    <row r="186" spans="1:13" x14ac:dyDescent="0.25">
      <c r="A186" s="7" t="str">
        <f t="shared" si="2"/>
        <v>3:43</v>
      </c>
      <c r="B186">
        <v>183</v>
      </c>
      <c r="C186">
        <v>43</v>
      </c>
      <c r="D186">
        <v>3</v>
      </c>
      <c r="E186">
        <v>0</v>
      </c>
      <c r="F186">
        <v>1.07960987556257</v>
      </c>
      <c r="G186">
        <v>1.8838379510211201</v>
      </c>
      <c r="H186">
        <v>-1.7162305967190301</v>
      </c>
      <c r="I186">
        <v>1.28368632899313</v>
      </c>
      <c r="J186">
        <v>-0.239121292614106</v>
      </c>
      <c r="K186">
        <v>-0.253008136546652</v>
      </c>
      <c r="L186">
        <v>0.91570475754940595</v>
      </c>
      <c r="M186">
        <v>1.1294148407178401E-2</v>
      </c>
    </row>
    <row r="187" spans="1:13" x14ac:dyDescent="0.25">
      <c r="A187" s="7" t="str">
        <f t="shared" si="2"/>
        <v>3:20</v>
      </c>
      <c r="B187">
        <v>184</v>
      </c>
      <c r="C187">
        <v>20</v>
      </c>
      <c r="D187">
        <v>3</v>
      </c>
      <c r="E187">
        <v>0</v>
      </c>
      <c r="F187">
        <v>0.25078483104453198</v>
      </c>
      <c r="G187">
        <v>1.61563864401871</v>
      </c>
      <c r="H187">
        <v>1.59228272884408</v>
      </c>
      <c r="I187">
        <v>-0.58929544989421401</v>
      </c>
      <c r="J187">
        <v>-1.8200010930392201</v>
      </c>
      <c r="K187">
        <v>-0.114594322591835</v>
      </c>
      <c r="L187">
        <v>0.22087113094539701</v>
      </c>
      <c r="M187">
        <v>1.17722973679312E-2</v>
      </c>
    </row>
    <row r="188" spans="1:13" x14ac:dyDescent="0.25">
      <c r="A188" s="7" t="str">
        <f t="shared" si="2"/>
        <v>3:48</v>
      </c>
      <c r="B188">
        <v>185</v>
      </c>
      <c r="C188">
        <v>48</v>
      </c>
      <c r="D188">
        <v>3</v>
      </c>
      <c r="E188">
        <v>0</v>
      </c>
      <c r="F188">
        <v>-4.5641948490270597E-2</v>
      </c>
      <c r="G188">
        <v>-0.47928456767064498</v>
      </c>
      <c r="H188">
        <v>0.81187361789092505</v>
      </c>
      <c r="I188">
        <v>-5.3972966692680001E-2</v>
      </c>
      <c r="J188">
        <v>-6.43864406410871E-3</v>
      </c>
      <c r="K188">
        <v>0.62461625494987405</v>
      </c>
      <c r="L188">
        <v>-3.0536145257428801E-2</v>
      </c>
      <c r="M188">
        <v>1.0365055049647499E-2</v>
      </c>
    </row>
    <row r="189" spans="1:13" x14ac:dyDescent="0.25">
      <c r="A189" s="7" t="str">
        <f t="shared" si="2"/>
        <v>3:1</v>
      </c>
      <c r="B189">
        <v>186</v>
      </c>
      <c r="C189">
        <v>1</v>
      </c>
      <c r="D189">
        <v>3</v>
      </c>
      <c r="E189">
        <v>0</v>
      </c>
      <c r="F189">
        <v>9.0527774417556398E-2</v>
      </c>
      <c r="G189">
        <v>-1.358863407866</v>
      </c>
      <c r="H189">
        <v>-1.53581942928787</v>
      </c>
      <c r="I189">
        <v>-1.14655502191037</v>
      </c>
      <c r="J189">
        <v>-2.0206929933373599</v>
      </c>
      <c r="K189">
        <v>4.3735336366545398E-2</v>
      </c>
      <c r="L189">
        <v>9.8559428386238296E-2</v>
      </c>
      <c r="M189">
        <v>1.1011916626545101E-2</v>
      </c>
    </row>
    <row r="190" spans="1:13" x14ac:dyDescent="0.25">
      <c r="A190" s="7" t="str">
        <f t="shared" si="2"/>
        <v>3:49</v>
      </c>
      <c r="B190">
        <v>187</v>
      </c>
      <c r="C190">
        <v>49</v>
      </c>
      <c r="D190">
        <v>3</v>
      </c>
      <c r="E190">
        <v>0</v>
      </c>
      <c r="F190">
        <v>-0.27069231330083998</v>
      </c>
      <c r="G190">
        <v>-0.95190907140900005</v>
      </c>
      <c r="H190">
        <v>1.31749446081291</v>
      </c>
      <c r="I190">
        <v>-0.32150482582984202</v>
      </c>
      <c r="J190">
        <v>4.0097885645890799E-2</v>
      </c>
      <c r="K190">
        <v>0.70221402941698496</v>
      </c>
      <c r="L190">
        <v>-0.28408121866505098</v>
      </c>
      <c r="M190">
        <v>1.0665881651849601E-2</v>
      </c>
    </row>
    <row r="191" spans="1:13" x14ac:dyDescent="0.25">
      <c r="A191" s="7" t="str">
        <f t="shared" si="2"/>
        <v>3:3</v>
      </c>
      <c r="B191">
        <v>188</v>
      </c>
      <c r="C191">
        <v>3</v>
      </c>
      <c r="D191">
        <v>3</v>
      </c>
      <c r="E191">
        <v>0</v>
      </c>
      <c r="F191">
        <v>0.108807885650436</v>
      </c>
      <c r="G191">
        <v>-1.0807552955997899</v>
      </c>
      <c r="H191">
        <v>-1.1569598253072999</v>
      </c>
      <c r="I191">
        <v>-0.86681993999004603</v>
      </c>
      <c r="J191">
        <v>-1.6159918137948299</v>
      </c>
      <c r="K191">
        <v>-0.33485506081237398</v>
      </c>
      <c r="L191">
        <v>0.12645932628868101</v>
      </c>
      <c r="M191">
        <v>1.0605690235710501E-2</v>
      </c>
    </row>
    <row r="192" spans="1:13" x14ac:dyDescent="0.25">
      <c r="A192" s="7" t="str">
        <f t="shared" si="2"/>
        <v>3:14</v>
      </c>
      <c r="B192">
        <v>189</v>
      </c>
      <c r="C192">
        <v>14</v>
      </c>
      <c r="D192">
        <v>3</v>
      </c>
      <c r="E192">
        <v>0</v>
      </c>
      <c r="F192">
        <v>0.136174807988027</v>
      </c>
      <c r="G192">
        <v>-0.98930716393699802</v>
      </c>
      <c r="H192">
        <v>-0.47271203496467401</v>
      </c>
      <c r="I192">
        <v>0.69985804768558002</v>
      </c>
      <c r="J192">
        <v>1.0173350512719701</v>
      </c>
      <c r="K192">
        <v>-0.63098841766734803</v>
      </c>
      <c r="L192">
        <v>0.164592514584569</v>
      </c>
      <c r="M192">
        <v>1.0392678070951599E-2</v>
      </c>
    </row>
    <row r="193" spans="1:13" x14ac:dyDescent="0.25">
      <c r="A193" s="7" t="str">
        <f t="shared" si="2"/>
        <v>3:12</v>
      </c>
      <c r="B193">
        <v>190</v>
      </c>
      <c r="C193">
        <v>12</v>
      </c>
      <c r="D193">
        <v>3</v>
      </c>
      <c r="E193">
        <v>0</v>
      </c>
      <c r="F193">
        <v>9.7280064409802899E-2</v>
      </c>
      <c r="G193">
        <v>-1.8733371687617799</v>
      </c>
      <c r="H193">
        <v>-1.1735010208382799</v>
      </c>
      <c r="I193">
        <v>1.13735289660134</v>
      </c>
      <c r="J193">
        <v>1.98023043192996</v>
      </c>
      <c r="K193">
        <v>-0.44401693029453898</v>
      </c>
      <c r="L193">
        <v>0.118917761249576</v>
      </c>
      <c r="M193">
        <v>1.10142064449787E-2</v>
      </c>
    </row>
    <row r="194" spans="1:13" x14ac:dyDescent="0.25">
      <c r="A194" s="7" t="str">
        <f t="shared" si="2"/>
        <v>3:30</v>
      </c>
      <c r="B194">
        <v>191</v>
      </c>
      <c r="C194">
        <v>30</v>
      </c>
      <c r="D194">
        <v>3</v>
      </c>
      <c r="E194">
        <v>0</v>
      </c>
      <c r="F194">
        <v>0.161174830426737</v>
      </c>
      <c r="G194">
        <v>-0.32596734886922701</v>
      </c>
      <c r="H194">
        <v>0.49526439757413598</v>
      </c>
      <c r="I194">
        <v>1.0564041133236599</v>
      </c>
      <c r="J194">
        <v>-0.59225451913816796</v>
      </c>
      <c r="K194">
        <v>-0.14395419078083299</v>
      </c>
      <c r="L194">
        <v>0.18901075941391801</v>
      </c>
      <c r="M194">
        <v>1.03276431757036E-2</v>
      </c>
    </row>
    <row r="195" spans="1:13" x14ac:dyDescent="0.25">
      <c r="A195" s="7" t="str">
        <f t="shared" si="2"/>
        <v>3:6</v>
      </c>
      <c r="B195">
        <v>192</v>
      </c>
      <c r="C195">
        <v>6</v>
      </c>
      <c r="D195">
        <v>3</v>
      </c>
      <c r="E195">
        <v>0</v>
      </c>
      <c r="F195">
        <v>0.16364821852647199</v>
      </c>
      <c r="G195">
        <v>-0.24643097131601499</v>
      </c>
      <c r="H195">
        <v>-2.0381030414285899E-2</v>
      </c>
      <c r="I195">
        <v>-2.7614706817136299E-2</v>
      </c>
      <c r="J195">
        <v>-0.40188829337879201</v>
      </c>
      <c r="K195">
        <v>0.56489078957675198</v>
      </c>
      <c r="L195">
        <v>0.18898948812966401</v>
      </c>
      <c r="M195">
        <v>1.0252783428067101E-2</v>
      </c>
    </row>
    <row r="196" spans="1:13" x14ac:dyDescent="0.25">
      <c r="A196" s="7" t="str">
        <f t="shared" ref="A196:A259" si="3">D196 &amp; ":" &amp;C196</f>
        <v>3:41</v>
      </c>
      <c r="B196">
        <v>193</v>
      </c>
      <c r="C196">
        <v>41</v>
      </c>
      <c r="D196">
        <v>3</v>
      </c>
      <c r="E196">
        <v>0</v>
      </c>
      <c r="F196">
        <v>2.2212514243374799</v>
      </c>
      <c r="G196">
        <v>-0.46826806390730802</v>
      </c>
      <c r="H196">
        <v>0.67527041502031404</v>
      </c>
      <c r="I196">
        <v>1.21115600380374E-2</v>
      </c>
      <c r="J196">
        <v>-3.42012694241677E-2</v>
      </c>
      <c r="K196">
        <v>0.36543931227533699</v>
      </c>
      <c r="L196">
        <v>2.3538798267402399</v>
      </c>
      <c r="M196">
        <v>1.35336101130453E-2</v>
      </c>
    </row>
    <row r="197" spans="1:13" x14ac:dyDescent="0.25">
      <c r="A197" s="7" t="str">
        <f t="shared" si="3"/>
        <v>3:35</v>
      </c>
      <c r="B197">
        <v>194</v>
      </c>
      <c r="C197">
        <v>35</v>
      </c>
      <c r="D197">
        <v>3</v>
      </c>
      <c r="E197">
        <v>0</v>
      </c>
      <c r="F197">
        <v>-1.8624345916968801</v>
      </c>
      <c r="G197">
        <v>0.45494793604271899</v>
      </c>
      <c r="H197">
        <v>-6.2764865082442903E-2</v>
      </c>
      <c r="I197">
        <v>0.41500622485092398</v>
      </c>
      <c r="J197">
        <v>-7.1749078124048293E-2</v>
      </c>
      <c r="K197">
        <v>-4.2196214262697198E-3</v>
      </c>
      <c r="L197">
        <v>-1.8540302343671999</v>
      </c>
      <c r="M197">
        <v>1.1423530053593599E-2</v>
      </c>
    </row>
    <row r="198" spans="1:13" x14ac:dyDescent="0.25">
      <c r="A198" s="7" t="str">
        <f t="shared" si="3"/>
        <v>3:47</v>
      </c>
      <c r="B198">
        <v>195</v>
      </c>
      <c r="C198">
        <v>47</v>
      </c>
      <c r="D198">
        <v>3</v>
      </c>
      <c r="E198">
        <v>0</v>
      </c>
      <c r="F198">
        <v>0.179408416320297</v>
      </c>
      <c r="G198">
        <v>-6.6600639322944698E-3</v>
      </c>
      <c r="H198">
        <v>0.30625277496893599</v>
      </c>
      <c r="I198">
        <v>0.21355889244448001</v>
      </c>
      <c r="J198">
        <v>-5.2975173774108E-2</v>
      </c>
      <c r="K198">
        <v>0.35486770409294399</v>
      </c>
      <c r="L198">
        <v>0.20047978446439099</v>
      </c>
      <c r="M198">
        <v>1.01984145385731E-2</v>
      </c>
    </row>
    <row r="199" spans="1:13" x14ac:dyDescent="0.25">
      <c r="A199" s="7" t="str">
        <f t="shared" si="3"/>
        <v>3:10</v>
      </c>
      <c r="B199">
        <v>196</v>
      </c>
      <c r="C199">
        <v>10</v>
      </c>
      <c r="D199">
        <v>3</v>
      </c>
      <c r="E199">
        <v>0</v>
      </c>
      <c r="F199">
        <v>0.23676866263538701</v>
      </c>
      <c r="G199">
        <v>0.86600146523397803</v>
      </c>
      <c r="H199">
        <v>1.4950573684593</v>
      </c>
      <c r="I199">
        <v>1.0913256082761</v>
      </c>
      <c r="J199">
        <v>1.21691640657977</v>
      </c>
      <c r="K199">
        <v>-0.181211196676546</v>
      </c>
      <c r="L199">
        <v>0.214941854796279</v>
      </c>
      <c r="M199">
        <v>1.14415636354421E-2</v>
      </c>
    </row>
    <row r="200" spans="1:13" x14ac:dyDescent="0.25">
      <c r="A200" s="7" t="str">
        <f t="shared" si="3"/>
        <v>3:13</v>
      </c>
      <c r="B200">
        <v>197</v>
      </c>
      <c r="C200">
        <v>13</v>
      </c>
      <c r="D200">
        <v>3</v>
      </c>
      <c r="E200">
        <v>0</v>
      </c>
      <c r="F200">
        <v>0.116771300172423</v>
      </c>
      <c r="G200">
        <v>-1.4303251918190401</v>
      </c>
      <c r="H200">
        <v>-0.82231620543928996</v>
      </c>
      <c r="I200">
        <v>0.918112082530956</v>
      </c>
      <c r="J200">
        <v>1.4976968257783501</v>
      </c>
      <c r="K200">
        <v>-0.80110880061534395</v>
      </c>
      <c r="L200">
        <v>0.14329749792875601</v>
      </c>
      <c r="M200">
        <v>1.0610661654594501E-2</v>
      </c>
    </row>
    <row r="201" spans="1:13" x14ac:dyDescent="0.25">
      <c r="A201" s="7" t="str">
        <f t="shared" si="3"/>
        <v>3:45</v>
      </c>
      <c r="B201">
        <v>198</v>
      </c>
      <c r="C201">
        <v>45</v>
      </c>
      <c r="D201">
        <v>3</v>
      </c>
      <c r="E201">
        <v>0</v>
      </c>
      <c r="F201">
        <v>0.62950914594143703</v>
      </c>
      <c r="G201">
        <v>0.93858894354441402</v>
      </c>
      <c r="H201">
        <v>-0.704988910875047</v>
      </c>
      <c r="I201">
        <v>0.74862261071880498</v>
      </c>
      <c r="J201">
        <v>-0.14604823319410701</v>
      </c>
      <c r="K201">
        <v>-0.24180700826526599</v>
      </c>
      <c r="L201">
        <v>0.59780243014142798</v>
      </c>
      <c r="M201">
        <v>1.0631190383063101E-2</v>
      </c>
    </row>
    <row r="202" spans="1:13" x14ac:dyDescent="0.25">
      <c r="A202" s="7" t="str">
        <f t="shared" si="3"/>
        <v>3:36</v>
      </c>
      <c r="B202">
        <v>199</v>
      </c>
      <c r="C202">
        <v>36</v>
      </c>
      <c r="D202">
        <v>3</v>
      </c>
      <c r="E202">
        <v>0</v>
      </c>
      <c r="F202">
        <v>-1.1818202556911499</v>
      </c>
      <c r="G202">
        <v>0.30107860271771397</v>
      </c>
      <c r="H202">
        <v>6.0241014934683403E-2</v>
      </c>
      <c r="I202">
        <v>0.34785711404877601</v>
      </c>
      <c r="J202">
        <v>-6.5491110007401696E-2</v>
      </c>
      <c r="K202">
        <v>8.7091672143014498E-2</v>
      </c>
      <c r="L202">
        <v>-1.17498060804757</v>
      </c>
      <c r="M202">
        <v>1.1061390994578601E-2</v>
      </c>
    </row>
    <row r="203" spans="1:13" x14ac:dyDescent="0.25">
      <c r="A203" s="7" t="str">
        <f t="shared" si="3"/>
        <v>3:29</v>
      </c>
      <c r="B203">
        <v>200</v>
      </c>
      <c r="C203">
        <v>29</v>
      </c>
      <c r="D203">
        <v>3</v>
      </c>
      <c r="E203">
        <v>0</v>
      </c>
      <c r="F203">
        <v>0.17269320440418301</v>
      </c>
      <c r="G203">
        <v>-0.12425712340417799</v>
      </c>
      <c r="H203">
        <v>0.375863498159204</v>
      </c>
      <c r="I203">
        <v>0.52396872097344505</v>
      </c>
      <c r="J203">
        <v>-0.25158531591747202</v>
      </c>
      <c r="K203">
        <v>0.25786495472584198</v>
      </c>
      <c r="L203">
        <v>0.196449200598522</v>
      </c>
      <c r="M203">
        <v>1.02307562810367E-2</v>
      </c>
    </row>
    <row r="204" spans="1:13" x14ac:dyDescent="0.25">
      <c r="A204" s="7" t="str">
        <f t="shared" si="3"/>
        <v>3:18</v>
      </c>
      <c r="B204">
        <v>201</v>
      </c>
      <c r="C204">
        <v>18</v>
      </c>
      <c r="D204">
        <v>3</v>
      </c>
      <c r="E204">
        <v>0</v>
      </c>
      <c r="F204">
        <v>0.212922406144646</v>
      </c>
      <c r="G204">
        <v>0.75507198159539202</v>
      </c>
      <c r="H204">
        <v>0.910093622880637</v>
      </c>
      <c r="I204">
        <v>-0.163412301240837</v>
      </c>
      <c r="J204">
        <v>-0.88266224766833501</v>
      </c>
      <c r="K204">
        <v>-0.22461422315857099</v>
      </c>
      <c r="L204">
        <v>0.21640471416537799</v>
      </c>
      <c r="M204">
        <v>1.03829552427491E-2</v>
      </c>
    </row>
    <row r="205" spans="1:13" x14ac:dyDescent="0.25">
      <c r="A205" s="7" t="str">
        <f t="shared" si="3"/>
        <v>3:31</v>
      </c>
      <c r="B205">
        <v>202</v>
      </c>
      <c r="C205">
        <v>31</v>
      </c>
      <c r="D205">
        <v>3</v>
      </c>
      <c r="E205">
        <v>0</v>
      </c>
      <c r="F205">
        <v>0.14965645670845501</v>
      </c>
      <c r="G205">
        <v>-0.52767756979579405</v>
      </c>
      <c r="H205">
        <v>0.61466529430254702</v>
      </c>
      <c r="I205">
        <v>1.5888394936940899</v>
      </c>
      <c r="J205">
        <v>-0.93292371469380497</v>
      </c>
      <c r="K205">
        <v>-0.74881584706561199</v>
      </c>
      <c r="L205">
        <v>0.18090349712315301</v>
      </c>
      <c r="M205">
        <v>1.04770718756924E-2</v>
      </c>
    </row>
    <row r="206" spans="1:13" x14ac:dyDescent="0.25">
      <c r="A206" s="7" t="str">
        <f t="shared" si="3"/>
        <v>3:5</v>
      </c>
      <c r="B206">
        <v>203</v>
      </c>
      <c r="C206">
        <v>5</v>
      </c>
      <c r="D206">
        <v>3</v>
      </c>
      <c r="E206">
        <v>0</v>
      </c>
      <c r="F206">
        <v>0.145368107704894</v>
      </c>
      <c r="G206">
        <v>-0.52453907732479699</v>
      </c>
      <c r="H206">
        <v>-0.39924062587051201</v>
      </c>
      <c r="I206">
        <v>-0.30734978244342598</v>
      </c>
      <c r="J206">
        <v>-0.80658946381554697</v>
      </c>
      <c r="K206">
        <v>0.20723656711323801</v>
      </c>
      <c r="L206">
        <v>0.17190399982916901</v>
      </c>
      <c r="M206">
        <v>1.03420085911814E-2</v>
      </c>
    </row>
    <row r="207" spans="1:13" x14ac:dyDescent="0.25">
      <c r="A207" s="7" t="str">
        <f t="shared" si="3"/>
        <v>3:33</v>
      </c>
      <c r="B207">
        <v>204</v>
      </c>
      <c r="C207">
        <v>33</v>
      </c>
      <c r="D207">
        <v>3</v>
      </c>
      <c r="E207">
        <v>0</v>
      </c>
      <c r="F207">
        <v>-3.2236632637083402</v>
      </c>
      <c r="G207">
        <v>0.76268660269272803</v>
      </c>
      <c r="H207">
        <v>-0.30877662511669501</v>
      </c>
      <c r="I207">
        <v>0.54930444645521903</v>
      </c>
      <c r="J207">
        <v>-8.42650143573421E-2</v>
      </c>
      <c r="K207">
        <v>-0.20077891587327901</v>
      </c>
      <c r="L207">
        <v>-3.2002447993030501</v>
      </c>
      <c r="M207">
        <v>1.16405693674292E-2</v>
      </c>
    </row>
    <row r="208" spans="1:13" x14ac:dyDescent="0.25">
      <c r="A208" s="7" t="str">
        <f t="shared" si="3"/>
        <v>3:28</v>
      </c>
      <c r="B208">
        <v>205</v>
      </c>
      <c r="C208">
        <v>28</v>
      </c>
      <c r="D208">
        <v>3</v>
      </c>
      <c r="E208">
        <v>0</v>
      </c>
      <c r="F208">
        <v>0.179408375631642</v>
      </c>
      <c r="G208">
        <v>-6.6607764736567703E-3</v>
      </c>
      <c r="H208">
        <v>0.30625319675260698</v>
      </c>
      <c r="I208">
        <v>0.21356077327247999</v>
      </c>
      <c r="J208">
        <v>-5.2976377188052898E-2</v>
      </c>
      <c r="K208">
        <v>0.35386181706311898</v>
      </c>
      <c r="L208">
        <v>0.20047976072055401</v>
      </c>
      <c r="M208">
        <v>1.0198414680007E-2</v>
      </c>
    </row>
    <row r="209" spans="1:13" x14ac:dyDescent="0.25">
      <c r="A209" s="7" t="str">
        <f t="shared" si="3"/>
        <v>3:15</v>
      </c>
      <c r="B209">
        <v>206</v>
      </c>
      <c r="C209">
        <v>15</v>
      </c>
      <c r="D209">
        <v>3</v>
      </c>
      <c r="E209">
        <v>0</v>
      </c>
      <c r="F209">
        <v>0.155490906867332</v>
      </c>
      <c r="G209">
        <v>-0.55027583439178995</v>
      </c>
      <c r="H209">
        <v>-0.12468276161471301</v>
      </c>
      <c r="I209">
        <v>0.48258720377713099</v>
      </c>
      <c r="J209">
        <v>0.53913721084119903</v>
      </c>
      <c r="K209">
        <v>8.4453971823001406E-2</v>
      </c>
      <c r="L209">
        <v>0.18266745994981101</v>
      </c>
      <c r="M209">
        <v>1.02673562940695E-2</v>
      </c>
    </row>
    <row r="210" spans="1:13" x14ac:dyDescent="0.25">
      <c r="A210" s="7" t="str">
        <f t="shared" si="3"/>
        <v>3:21</v>
      </c>
      <c r="B210">
        <v>207</v>
      </c>
      <c r="C210">
        <v>21</v>
      </c>
      <c r="D210">
        <v>3</v>
      </c>
      <c r="E210">
        <v>0</v>
      </c>
      <c r="F210">
        <v>0.25332182120964902</v>
      </c>
      <c r="G210">
        <v>1.28771443669724</v>
      </c>
      <c r="H210">
        <v>-0.45994278699923702</v>
      </c>
      <c r="I210">
        <v>-3.2030789775589001</v>
      </c>
      <c r="J210">
        <v>2.1330990759671602</v>
      </c>
      <c r="K210">
        <v>-0.16764561217510601</v>
      </c>
      <c r="L210">
        <v>0.23036894144331599</v>
      </c>
      <c r="M210">
        <v>1.11270062628649E-2</v>
      </c>
    </row>
    <row r="211" spans="1:13" x14ac:dyDescent="0.25">
      <c r="A211" s="7" t="str">
        <f t="shared" si="3"/>
        <v>4:32</v>
      </c>
      <c r="B211">
        <v>208</v>
      </c>
      <c r="C211">
        <v>32</v>
      </c>
      <c r="D211">
        <v>4</v>
      </c>
      <c r="E211">
        <v>0</v>
      </c>
      <c r="F211">
        <v>2.3466906009374</v>
      </c>
      <c r="G211">
        <v>1.0215249546707901</v>
      </c>
      <c r="H211">
        <v>-2.8186445452758599</v>
      </c>
      <c r="I211">
        <v>0.29869926200754199</v>
      </c>
      <c r="J211">
        <v>-1.44001929103361</v>
      </c>
      <c r="K211">
        <v>1.3732331261972401E-2</v>
      </c>
      <c r="L211">
        <v>0.96592350574646302</v>
      </c>
      <c r="M211">
        <v>1.4102729807328801E-2</v>
      </c>
    </row>
    <row r="212" spans="1:13" x14ac:dyDescent="0.25">
      <c r="A212" s="7" t="str">
        <f t="shared" si="3"/>
        <v>4:23</v>
      </c>
      <c r="B212">
        <v>209</v>
      </c>
      <c r="C212">
        <v>23</v>
      </c>
      <c r="D212">
        <v>4</v>
      </c>
      <c r="E212">
        <v>0</v>
      </c>
      <c r="F212">
        <v>0.96572466542855695</v>
      </c>
      <c r="G212">
        <v>-0.64908247538158004</v>
      </c>
      <c r="H212">
        <v>0.20022172948233899</v>
      </c>
      <c r="I212">
        <v>1.44205953253622</v>
      </c>
      <c r="J212">
        <v>2.02234942076928</v>
      </c>
      <c r="K212">
        <v>-0.22937214181732901</v>
      </c>
      <c r="L212">
        <v>0.64508064606163595</v>
      </c>
      <c r="M212">
        <v>1.1544539997998199E-2</v>
      </c>
    </row>
    <row r="213" spans="1:13" x14ac:dyDescent="0.25">
      <c r="A213" s="7" t="str">
        <f t="shared" si="3"/>
        <v>4:44</v>
      </c>
      <c r="B213">
        <v>210</v>
      </c>
      <c r="C213">
        <v>44</v>
      </c>
      <c r="D213">
        <v>4</v>
      </c>
      <c r="E213">
        <v>0</v>
      </c>
      <c r="F213">
        <v>-0.225930058288451</v>
      </c>
      <c r="G213">
        <v>-1.9305102704449999</v>
      </c>
      <c r="H213">
        <v>5.3046669846339899E-2</v>
      </c>
      <c r="I213">
        <v>0.38027261292504799</v>
      </c>
      <c r="J213">
        <v>-1.1539907364678199</v>
      </c>
      <c r="K213">
        <v>-5.1892782000502499E-2</v>
      </c>
      <c r="L213">
        <v>-0.12434305190073699</v>
      </c>
      <c r="M213">
        <v>1.18730435524137E-2</v>
      </c>
    </row>
    <row r="214" spans="1:13" x14ac:dyDescent="0.25">
      <c r="A214" s="7" t="str">
        <f t="shared" si="3"/>
        <v>4:26</v>
      </c>
      <c r="B214">
        <v>211</v>
      </c>
      <c r="C214">
        <v>26</v>
      </c>
      <c r="D214">
        <v>4</v>
      </c>
      <c r="E214">
        <v>0</v>
      </c>
      <c r="F214">
        <v>0.300122818442285</v>
      </c>
      <c r="G214">
        <v>-0.22861118222270699</v>
      </c>
      <c r="H214">
        <v>0.211195658895414</v>
      </c>
      <c r="I214">
        <v>0.22376641119958399</v>
      </c>
      <c r="J214">
        <v>0.61260038778678005</v>
      </c>
      <c r="K214">
        <v>0.41093504390969499</v>
      </c>
      <c r="L214">
        <v>0.54905482991693999</v>
      </c>
      <c r="M214">
        <v>1.0624669821390801E-2</v>
      </c>
    </row>
    <row r="215" spans="1:13" x14ac:dyDescent="0.25">
      <c r="A215" s="7" t="str">
        <f t="shared" si="3"/>
        <v>4:9</v>
      </c>
      <c r="B215">
        <v>212</v>
      </c>
      <c r="C215">
        <v>9</v>
      </c>
      <c r="D215">
        <v>4</v>
      </c>
      <c r="E215">
        <v>0</v>
      </c>
      <c r="F215">
        <v>0.66722117750208099</v>
      </c>
      <c r="G215">
        <v>-0.70499162748232902</v>
      </c>
      <c r="H215">
        <v>0.12592337013383401</v>
      </c>
      <c r="I215">
        <v>-1.37941366779106</v>
      </c>
      <c r="J215">
        <v>0.3111109826081</v>
      </c>
      <c r="K215">
        <v>-8.3265217711272294E-2</v>
      </c>
      <c r="L215">
        <v>0.57649050550276804</v>
      </c>
      <c r="M215">
        <v>1.14291933796028E-2</v>
      </c>
    </row>
    <row r="216" spans="1:13" x14ac:dyDescent="0.25">
      <c r="A216" s="7" t="str">
        <f t="shared" si="3"/>
        <v>4:0</v>
      </c>
      <c r="B216">
        <v>213</v>
      </c>
      <c r="C216">
        <v>0</v>
      </c>
      <c r="D216">
        <v>4</v>
      </c>
      <c r="E216">
        <v>0</v>
      </c>
      <c r="F216">
        <v>-1.88294575723737</v>
      </c>
      <c r="G216">
        <v>1.8208471417935399</v>
      </c>
      <c r="H216">
        <v>0.46441537337905597</v>
      </c>
      <c r="I216">
        <v>2.46646745958784</v>
      </c>
      <c r="J216">
        <v>-1.0524348508178001</v>
      </c>
      <c r="K216">
        <v>-0.151878601872837</v>
      </c>
      <c r="L216">
        <v>-2.6684223834756602</v>
      </c>
      <c r="M216">
        <v>1.4026419380836701E-2</v>
      </c>
    </row>
    <row r="217" spans="1:13" x14ac:dyDescent="0.25">
      <c r="A217" s="7" t="str">
        <f t="shared" si="3"/>
        <v>4:7</v>
      </c>
      <c r="B217">
        <v>214</v>
      </c>
      <c r="C217">
        <v>7</v>
      </c>
      <c r="D217">
        <v>4</v>
      </c>
      <c r="E217">
        <v>0</v>
      </c>
      <c r="F217">
        <v>2.96794438172172E-2</v>
      </c>
      <c r="G217">
        <v>-7.35319351633619E-2</v>
      </c>
      <c r="H217">
        <v>0.21054637094513901</v>
      </c>
      <c r="I217">
        <v>-0.41794338594633601</v>
      </c>
      <c r="J217">
        <v>-2.9775475748374799E-2</v>
      </c>
      <c r="K217">
        <v>-0.57409898829322903</v>
      </c>
      <c r="L217">
        <v>0.46996716659906201</v>
      </c>
      <c r="M217">
        <v>1.0443507351648101E-2</v>
      </c>
    </row>
    <row r="218" spans="1:13" x14ac:dyDescent="0.25">
      <c r="A218" s="7" t="str">
        <f t="shared" si="3"/>
        <v>4:11</v>
      </c>
      <c r="B218">
        <v>215</v>
      </c>
      <c r="C218">
        <v>11</v>
      </c>
      <c r="D218">
        <v>4</v>
      </c>
      <c r="E218">
        <v>0</v>
      </c>
      <c r="F218">
        <v>-2.4360511035383801</v>
      </c>
      <c r="G218">
        <v>-0.53979063033853503</v>
      </c>
      <c r="H218">
        <v>-2.6037757097325702</v>
      </c>
      <c r="I218">
        <v>-0.87152868756263402</v>
      </c>
      <c r="J218">
        <v>1.36541050771838</v>
      </c>
      <c r="K218">
        <v>-3.6746318523867699E-2</v>
      </c>
      <c r="L218">
        <v>-3.4101561208454698</v>
      </c>
      <c r="M218">
        <v>1.4121199633661201E-2</v>
      </c>
    </row>
    <row r="219" spans="1:13" x14ac:dyDescent="0.25">
      <c r="A219" s="7" t="str">
        <f t="shared" si="3"/>
        <v>4:17</v>
      </c>
      <c r="B219">
        <v>216</v>
      </c>
      <c r="C219">
        <v>17</v>
      </c>
      <c r="D219">
        <v>4</v>
      </c>
      <c r="E219">
        <v>0</v>
      </c>
      <c r="F219">
        <v>0.32994430536912001</v>
      </c>
      <c r="G219">
        <v>4.2446476976228401E-2</v>
      </c>
      <c r="H219">
        <v>0.61720609077710797</v>
      </c>
      <c r="I219">
        <v>-0.27778738124647201</v>
      </c>
      <c r="J219">
        <v>-0.25490752936717598</v>
      </c>
      <c r="K219">
        <v>0.30547293224074901</v>
      </c>
      <c r="L219">
        <v>0.59062166130011196</v>
      </c>
      <c r="M219">
        <v>1.1325496235339899E-2</v>
      </c>
    </row>
    <row r="220" spans="1:13" x14ac:dyDescent="0.25">
      <c r="A220" s="7" t="str">
        <f t="shared" si="3"/>
        <v>4:37</v>
      </c>
      <c r="B220">
        <v>217</v>
      </c>
      <c r="C220">
        <v>37</v>
      </c>
      <c r="D220">
        <v>4</v>
      </c>
      <c r="E220">
        <v>0</v>
      </c>
      <c r="F220">
        <v>0.37922916472884599</v>
      </c>
      <c r="G220">
        <v>0.145247014481209</v>
      </c>
      <c r="H220">
        <v>-0.28945824789088997</v>
      </c>
      <c r="I220">
        <v>-0.24327849237166899</v>
      </c>
      <c r="J220">
        <v>-0.28439577862189303</v>
      </c>
      <c r="K220">
        <v>-0.64716890726742005</v>
      </c>
      <c r="L220">
        <v>0.58997233536260296</v>
      </c>
      <c r="M220">
        <v>1.15060043603517E-2</v>
      </c>
    </row>
    <row r="221" spans="1:13" x14ac:dyDescent="0.25">
      <c r="A221" s="7" t="str">
        <f t="shared" si="3"/>
        <v>4:2</v>
      </c>
      <c r="B221">
        <v>218</v>
      </c>
      <c r="C221">
        <v>2</v>
      </c>
      <c r="D221">
        <v>4</v>
      </c>
      <c r="E221">
        <v>0</v>
      </c>
      <c r="F221">
        <v>-1.2454040235525099</v>
      </c>
      <c r="G221">
        <v>1.18938744947457</v>
      </c>
      <c r="H221">
        <v>0.37979237256775</v>
      </c>
      <c r="I221">
        <v>1.5049971777431099</v>
      </c>
      <c r="J221">
        <v>-0.71154839246132495</v>
      </c>
      <c r="K221">
        <v>4.2435340662071101E-2</v>
      </c>
      <c r="L221">
        <v>-1.3326130975810599</v>
      </c>
      <c r="M221">
        <v>1.1571352129772099E-2</v>
      </c>
    </row>
    <row r="222" spans="1:13" x14ac:dyDescent="0.25">
      <c r="A222" s="7" t="str">
        <f t="shared" si="3"/>
        <v>4:51</v>
      </c>
      <c r="B222">
        <v>219</v>
      </c>
      <c r="C222">
        <v>51</v>
      </c>
      <c r="D222">
        <v>4</v>
      </c>
      <c r="E222">
        <v>0</v>
      </c>
      <c r="F222">
        <v>0.26795945852124797</v>
      </c>
      <c r="G222">
        <v>2.5039936889610099</v>
      </c>
      <c r="H222">
        <v>0.43415546723912302</v>
      </c>
      <c r="I222">
        <v>-1.3276029181442499</v>
      </c>
      <c r="J222">
        <v>1.41435513763147</v>
      </c>
      <c r="K222">
        <v>-0.23671254512172299</v>
      </c>
      <c r="L222">
        <v>0.61464687313171795</v>
      </c>
      <c r="M222">
        <v>1.3759499390604101E-2</v>
      </c>
    </row>
    <row r="223" spans="1:13" x14ac:dyDescent="0.25">
      <c r="A223" s="7" t="str">
        <f t="shared" si="3"/>
        <v>4:27</v>
      </c>
      <c r="B223">
        <v>220</v>
      </c>
      <c r="C223">
        <v>27</v>
      </c>
      <c r="D223">
        <v>4</v>
      </c>
      <c r="E223">
        <v>0</v>
      </c>
      <c r="F223">
        <v>7.8255532785518903E-2</v>
      </c>
      <c r="G223">
        <v>-8.8454082400726705E-2</v>
      </c>
      <c r="H223">
        <v>0.214853635421308</v>
      </c>
      <c r="I223">
        <v>-0.182331302004094</v>
      </c>
      <c r="J223">
        <v>0.14268403641053401</v>
      </c>
      <c r="K223">
        <v>-0.16106721548125499</v>
      </c>
      <c r="L223">
        <v>0.48973526703231501</v>
      </c>
      <c r="M223">
        <v>1.0458554944820699E-2</v>
      </c>
    </row>
    <row r="224" spans="1:13" x14ac:dyDescent="0.25">
      <c r="A224" s="7" t="str">
        <f t="shared" si="3"/>
        <v>4:34</v>
      </c>
      <c r="B224">
        <v>221</v>
      </c>
      <c r="C224">
        <v>34</v>
      </c>
      <c r="D224">
        <v>4</v>
      </c>
      <c r="E224">
        <v>0</v>
      </c>
      <c r="F224">
        <v>1.5597060264539799</v>
      </c>
      <c r="G224">
        <v>0.67101377859495903</v>
      </c>
      <c r="H224">
        <v>-1.80697002632187</v>
      </c>
      <c r="I224">
        <v>8.1908160255857398E-2</v>
      </c>
      <c r="J224">
        <v>-0.97776988606892601</v>
      </c>
      <c r="K224">
        <v>7.0514816869398894E-2</v>
      </c>
      <c r="L224">
        <v>0.79104822468272196</v>
      </c>
      <c r="M224">
        <v>1.2844261689862701E-2</v>
      </c>
    </row>
    <row r="225" spans="1:13" x14ac:dyDescent="0.25">
      <c r="A225" s="7" t="str">
        <f t="shared" si="3"/>
        <v>4:8</v>
      </c>
      <c r="B225">
        <v>222</v>
      </c>
      <c r="C225">
        <v>8</v>
      </c>
      <c r="D225">
        <v>4</v>
      </c>
      <c r="E225">
        <v>0</v>
      </c>
      <c r="F225">
        <v>0.34845030707347702</v>
      </c>
      <c r="G225">
        <v>-0.389261777770885</v>
      </c>
      <c r="H225">
        <v>0.16823487101549101</v>
      </c>
      <c r="I225">
        <v>-0.89867852146043103</v>
      </c>
      <c r="J225">
        <v>0.14066775151237601</v>
      </c>
      <c r="K225">
        <v>-0.60328083828515799</v>
      </c>
      <c r="L225">
        <v>0.54285342396435898</v>
      </c>
      <c r="M225">
        <v>1.08247712086468E-2</v>
      </c>
    </row>
    <row r="226" spans="1:13" x14ac:dyDescent="0.25">
      <c r="A226" s="7" t="str">
        <f t="shared" si="3"/>
        <v>4:50</v>
      </c>
      <c r="B226">
        <v>223</v>
      </c>
      <c r="C226">
        <v>50</v>
      </c>
      <c r="D226">
        <v>4</v>
      </c>
      <c r="E226">
        <v>0</v>
      </c>
      <c r="F226">
        <v>0.19740381326272</v>
      </c>
      <c r="G226">
        <v>1.87049312333158</v>
      </c>
      <c r="H226">
        <v>0.37971135332586797</v>
      </c>
      <c r="I226">
        <v>-1.0836206994200701</v>
      </c>
      <c r="J226">
        <v>1.04744858418872</v>
      </c>
      <c r="K226">
        <v>0.47740656035408302</v>
      </c>
      <c r="L226">
        <v>0.58328716150552395</v>
      </c>
      <c r="M226">
        <v>1.1952616477876E-2</v>
      </c>
    </row>
    <row r="227" spans="1:13" x14ac:dyDescent="0.25">
      <c r="A227" s="7" t="str">
        <f t="shared" si="3"/>
        <v>4:4</v>
      </c>
      <c r="B227">
        <v>224</v>
      </c>
      <c r="C227">
        <v>4</v>
      </c>
      <c r="D227">
        <v>4</v>
      </c>
      <c r="E227">
        <v>0</v>
      </c>
      <c r="F227">
        <v>-0.92663316029624998</v>
      </c>
      <c r="G227">
        <v>0.87365760686704896</v>
      </c>
      <c r="H227">
        <v>0.337480872638102</v>
      </c>
      <c r="I227">
        <v>1.0242620422290201</v>
      </c>
      <c r="J227">
        <v>-0.54110516520057295</v>
      </c>
      <c r="K227">
        <v>-0.76683766002840703</v>
      </c>
      <c r="L227">
        <v>-0.678367412875445</v>
      </c>
      <c r="M227">
        <v>1.18808830234177E-2</v>
      </c>
    </row>
    <row r="228" spans="1:13" x14ac:dyDescent="0.25">
      <c r="A228" s="7" t="str">
        <f t="shared" si="3"/>
        <v>4:24</v>
      </c>
      <c r="B228">
        <v>225</v>
      </c>
      <c r="C228">
        <v>24</v>
      </c>
      <c r="D228">
        <v>4</v>
      </c>
      <c r="E228">
        <v>0</v>
      </c>
      <c r="F228">
        <v>0.74385738476380303</v>
      </c>
      <c r="G228">
        <v>-0.50892537871313404</v>
      </c>
      <c r="H228">
        <v>0.20387970592592899</v>
      </c>
      <c r="I228">
        <v>1.0359618284697401</v>
      </c>
      <c r="J228">
        <v>1.5524330799661501</v>
      </c>
      <c r="K228">
        <v>0.28237691608857701</v>
      </c>
      <c r="L228">
        <v>0.61806621279639196</v>
      </c>
      <c r="M228">
        <v>1.10982776361131E-2</v>
      </c>
    </row>
    <row r="229" spans="1:13" x14ac:dyDescent="0.25">
      <c r="A229" s="7" t="str">
        <f t="shared" si="3"/>
        <v>4:42</v>
      </c>
      <c r="B229">
        <v>226</v>
      </c>
      <c r="C229">
        <v>42</v>
      </c>
      <c r="D229">
        <v>4</v>
      </c>
      <c r="E229">
        <v>0</v>
      </c>
      <c r="F229">
        <v>-0.36704134880550798</v>
      </c>
      <c r="G229">
        <v>-3.1975114017038599</v>
      </c>
      <c r="H229">
        <v>-5.5841557980169501E-2</v>
      </c>
      <c r="I229">
        <v>0.86823705037342103</v>
      </c>
      <c r="J229">
        <v>-1.88780384335333</v>
      </c>
      <c r="K229">
        <v>0.218445614323524</v>
      </c>
      <c r="L229">
        <v>-0.87617181099170605</v>
      </c>
      <c r="M229">
        <v>1.37641022997447E-2</v>
      </c>
    </row>
    <row r="230" spans="1:13" x14ac:dyDescent="0.25">
      <c r="A230" s="7" t="str">
        <f t="shared" si="3"/>
        <v>4:40</v>
      </c>
      <c r="B230">
        <v>227</v>
      </c>
      <c r="C230">
        <v>40</v>
      </c>
      <c r="D230">
        <v>4</v>
      </c>
      <c r="E230">
        <v>0</v>
      </c>
      <c r="F230">
        <v>-0.80124769699628795</v>
      </c>
      <c r="G230">
        <v>-0.38051974963254098</v>
      </c>
      <c r="H230">
        <v>1.2280535305400899</v>
      </c>
      <c r="I230">
        <v>-0.56846514499919698</v>
      </c>
      <c r="J230">
        <v>0.40897832882513802</v>
      </c>
      <c r="K230">
        <v>-0.96961840513778197</v>
      </c>
      <c r="L230">
        <v>-0.43824988737523501</v>
      </c>
      <c r="M230">
        <v>1.3113156510444E-2</v>
      </c>
    </row>
    <row r="231" spans="1:13" x14ac:dyDescent="0.25">
      <c r="A231" s="7" t="str">
        <f t="shared" si="3"/>
        <v>4:16</v>
      </c>
      <c r="B231">
        <v>228</v>
      </c>
      <c r="C231">
        <v>16</v>
      </c>
      <c r="D231">
        <v>4</v>
      </c>
      <c r="E231">
        <v>0</v>
      </c>
      <c r="F231">
        <v>-0.12588708315915001</v>
      </c>
      <c r="G231">
        <v>-5.3505218469570903E-2</v>
      </c>
      <c r="H231">
        <v>8.6393710603807697E-2</v>
      </c>
      <c r="I231">
        <v>-0.37563494932742703</v>
      </c>
      <c r="J231">
        <v>1.21181563312094E-2</v>
      </c>
      <c r="K231">
        <v>-0.29670151287010399</v>
      </c>
      <c r="L231">
        <v>0.38756623636945098</v>
      </c>
      <c r="M231">
        <v>1.0550083034165001E-2</v>
      </c>
    </row>
    <row r="232" spans="1:13" x14ac:dyDescent="0.25">
      <c r="A232" s="7" t="str">
        <f t="shared" si="3"/>
        <v>4:19</v>
      </c>
      <c r="B232">
        <v>229</v>
      </c>
      <c r="C232">
        <v>19</v>
      </c>
      <c r="D232">
        <v>4</v>
      </c>
      <c r="E232">
        <v>0</v>
      </c>
      <c r="F232">
        <v>1.2355302421046599</v>
      </c>
      <c r="G232">
        <v>0.233070703803159</v>
      </c>
      <c r="H232">
        <v>1.67175441418694</v>
      </c>
      <c r="I232">
        <v>-8.3396683659855905E-2</v>
      </c>
      <c r="J232">
        <v>-0.78539909225924698</v>
      </c>
      <c r="K232">
        <v>-0.23860376552743801</v>
      </c>
      <c r="L232">
        <v>0.83333706277850705</v>
      </c>
      <c r="M232">
        <v>1.33913788745923E-2</v>
      </c>
    </row>
    <row r="233" spans="1:13" x14ac:dyDescent="0.25">
      <c r="A233" s="7" t="str">
        <f t="shared" si="3"/>
        <v>4:38</v>
      </c>
      <c r="B233">
        <v>230</v>
      </c>
      <c r="C233">
        <v>38</v>
      </c>
      <c r="D233">
        <v>4</v>
      </c>
      <c r="E233">
        <v>0</v>
      </c>
      <c r="F233">
        <v>-1.42631225128652E-2</v>
      </c>
      <c r="G233">
        <v>-3.00085735567075E-2</v>
      </c>
      <c r="H233">
        <v>0.21637901158610401</v>
      </c>
      <c r="I233">
        <v>-0.351674043247512</v>
      </c>
      <c r="J233">
        <v>-5.3271076139549602E-2</v>
      </c>
      <c r="K233">
        <v>-0.37032360891451299</v>
      </c>
      <c r="L233">
        <v>0.45248245972949502</v>
      </c>
      <c r="M233">
        <v>1.04360200889595E-2</v>
      </c>
    </row>
    <row r="234" spans="1:13" x14ac:dyDescent="0.25">
      <c r="A234" s="7" t="str">
        <f t="shared" si="3"/>
        <v>4:22</v>
      </c>
      <c r="B234">
        <v>231</v>
      </c>
      <c r="C234">
        <v>22</v>
      </c>
      <c r="D234">
        <v>4</v>
      </c>
      <c r="E234">
        <v>0</v>
      </c>
      <c r="F234">
        <v>1.1875919510853199</v>
      </c>
      <c r="G234">
        <v>-0.78923957520356103</v>
      </c>
      <c r="H234">
        <v>0.19656375295644399</v>
      </c>
      <c r="I234">
        <v>1.8481572457399</v>
      </c>
      <c r="J234">
        <v>2.4922657721455201</v>
      </c>
      <c r="K234">
        <v>-0.30675302130250098</v>
      </c>
      <c r="L234">
        <v>0.66504635059336903</v>
      </c>
      <c r="M234">
        <v>1.1873914830359E-2</v>
      </c>
    </row>
    <row r="235" spans="1:13" x14ac:dyDescent="0.25">
      <c r="A235" s="7" t="str">
        <f t="shared" si="3"/>
        <v>4:46</v>
      </c>
      <c r="B235">
        <v>232</v>
      </c>
      <c r="C235">
        <v>46</v>
      </c>
      <c r="D235">
        <v>4</v>
      </c>
      <c r="E235">
        <v>0</v>
      </c>
      <c r="F235">
        <v>-8.4818767771393896E-2</v>
      </c>
      <c r="G235">
        <v>-0.66350913918613996</v>
      </c>
      <c r="H235">
        <v>0.16193489767284899</v>
      </c>
      <c r="I235">
        <v>-0.107691824523325</v>
      </c>
      <c r="J235">
        <v>-0.42017762958230698</v>
      </c>
      <c r="K235">
        <v>0.50437322131934004</v>
      </c>
      <c r="L235">
        <v>0.33478539673244201</v>
      </c>
      <c r="M235">
        <v>1.07570775018826E-2</v>
      </c>
    </row>
    <row r="236" spans="1:13" x14ac:dyDescent="0.25">
      <c r="A236" s="7" t="str">
        <f t="shared" si="3"/>
        <v>4:25</v>
      </c>
      <c r="B236">
        <v>233</v>
      </c>
      <c r="C236">
        <v>25</v>
      </c>
      <c r="D236">
        <v>4</v>
      </c>
      <c r="E236">
        <v>0</v>
      </c>
      <c r="F236">
        <v>0.52199009910703698</v>
      </c>
      <c r="G236">
        <v>-0.36876827889115299</v>
      </c>
      <c r="H236">
        <v>0.207537682451823</v>
      </c>
      <c r="I236">
        <v>0.62986411526606501</v>
      </c>
      <c r="J236">
        <v>1.0825167285899</v>
      </c>
      <c r="K236">
        <v>0.63899641897105497</v>
      </c>
      <c r="L236">
        <v>0.58683249999471998</v>
      </c>
      <c r="M236">
        <v>1.08304021960341E-2</v>
      </c>
    </row>
    <row r="237" spans="1:13" x14ac:dyDescent="0.25">
      <c r="A237" s="7" t="str">
        <f t="shared" si="3"/>
        <v>4:39</v>
      </c>
      <c r="B237">
        <v>234</v>
      </c>
      <c r="C237">
        <v>39</v>
      </c>
      <c r="D237">
        <v>4</v>
      </c>
      <c r="E237">
        <v>0</v>
      </c>
      <c r="F237">
        <v>-0.40775540975457703</v>
      </c>
      <c r="G237">
        <v>-0.20526416159462399</v>
      </c>
      <c r="H237">
        <v>0.72221627106309905</v>
      </c>
      <c r="I237">
        <v>-0.46006959412335402</v>
      </c>
      <c r="J237">
        <v>0.177853626342794</v>
      </c>
      <c r="K237">
        <v>0.88690593691286801</v>
      </c>
      <c r="L237">
        <v>0.118304771545339</v>
      </c>
      <c r="M237">
        <v>1.15487219935069E-2</v>
      </c>
    </row>
    <row r="238" spans="1:13" x14ac:dyDescent="0.25">
      <c r="A238" s="7" t="str">
        <f t="shared" si="3"/>
        <v>4:43</v>
      </c>
      <c r="B238">
        <v>235</v>
      </c>
      <c r="C238">
        <v>43</v>
      </c>
      <c r="D238">
        <v>4</v>
      </c>
      <c r="E238">
        <v>0</v>
      </c>
      <c r="F238">
        <v>-0.29648570354697901</v>
      </c>
      <c r="G238">
        <v>-2.5640108360744298</v>
      </c>
      <c r="H238">
        <v>-1.3974440669148899E-3</v>
      </c>
      <c r="I238">
        <v>0.62425483164923501</v>
      </c>
      <c r="J238">
        <v>-1.5208972899105799</v>
      </c>
      <c r="K238">
        <v>-0.71894096337999203</v>
      </c>
      <c r="L238">
        <v>-0.4715855247413</v>
      </c>
      <c r="M238">
        <v>1.1921967002118301E-2</v>
      </c>
    </row>
    <row r="239" spans="1:13" x14ac:dyDescent="0.25">
      <c r="A239" s="7" t="str">
        <f t="shared" si="3"/>
        <v>4:20</v>
      </c>
      <c r="B239">
        <v>236</v>
      </c>
      <c r="C239">
        <v>20</v>
      </c>
      <c r="D239">
        <v>4</v>
      </c>
      <c r="E239">
        <v>0</v>
      </c>
      <c r="F239">
        <v>1.6852999824127399</v>
      </c>
      <c r="G239">
        <v>0.327746433094453</v>
      </c>
      <c r="H239">
        <v>2.1955080485158098</v>
      </c>
      <c r="I239">
        <v>1.3149706942244099E-2</v>
      </c>
      <c r="J239">
        <v>-1.0488738689741901</v>
      </c>
      <c r="K239">
        <v>9.6993407568600296E-2</v>
      </c>
      <c r="L239">
        <v>0.91578412090641304</v>
      </c>
      <c r="M239">
        <v>1.40390839424973E-2</v>
      </c>
    </row>
    <row r="240" spans="1:13" x14ac:dyDescent="0.25">
      <c r="A240" s="7" t="str">
        <f t="shared" si="3"/>
        <v>4:48</v>
      </c>
      <c r="B240">
        <v>237</v>
      </c>
      <c r="C240">
        <v>48</v>
      </c>
      <c r="D240">
        <v>4</v>
      </c>
      <c r="E240">
        <v>0</v>
      </c>
      <c r="F240">
        <v>5.6292522745663001E-2</v>
      </c>
      <c r="G240">
        <v>0.60349199207272097</v>
      </c>
      <c r="H240">
        <v>0.270823125499359</v>
      </c>
      <c r="I240">
        <v>-0.59565626197169697</v>
      </c>
      <c r="J240">
        <v>0.31363547730320601</v>
      </c>
      <c r="K240">
        <v>-0.32748447275321901</v>
      </c>
      <c r="L240">
        <v>0.51842180498694201</v>
      </c>
      <c r="M240">
        <v>1.08290513105613E-2</v>
      </c>
    </row>
    <row r="241" spans="1:13" x14ac:dyDescent="0.25">
      <c r="A241" s="7" t="str">
        <f t="shared" si="3"/>
        <v>4:1</v>
      </c>
      <c r="B241">
        <v>238</v>
      </c>
      <c r="C241">
        <v>1</v>
      </c>
      <c r="D241">
        <v>4</v>
      </c>
      <c r="E241">
        <v>0</v>
      </c>
      <c r="F241">
        <v>-1.56417489398111</v>
      </c>
      <c r="G241">
        <v>1.50511729918601</v>
      </c>
      <c r="H241">
        <v>0.42210387344940797</v>
      </c>
      <c r="I241">
        <v>1.9857323240737501</v>
      </c>
      <c r="J241">
        <v>-0.88199162355704797</v>
      </c>
      <c r="K241">
        <v>0.32044488216984202</v>
      </c>
      <c r="L241">
        <v>-2.0011767734217099</v>
      </c>
      <c r="M241">
        <v>1.2941965791346001E-2</v>
      </c>
    </row>
    <row r="242" spans="1:13" x14ac:dyDescent="0.25">
      <c r="A242" s="7" t="str">
        <f t="shared" si="3"/>
        <v>4:49</v>
      </c>
      <c r="B242">
        <v>239</v>
      </c>
      <c r="C242">
        <v>49</v>
      </c>
      <c r="D242">
        <v>4</v>
      </c>
      <c r="E242">
        <v>0</v>
      </c>
      <c r="F242">
        <v>0.12684816800419099</v>
      </c>
      <c r="G242">
        <v>1.2369925577021501</v>
      </c>
      <c r="H242">
        <v>0.32526723941261398</v>
      </c>
      <c r="I242">
        <v>-0.83963848069588398</v>
      </c>
      <c r="J242">
        <v>0.68054203074596298</v>
      </c>
      <c r="K242">
        <v>0.26194924075951398</v>
      </c>
      <c r="L242">
        <v>0.55539034816491994</v>
      </c>
      <c r="M242">
        <v>1.17251194487888E-2</v>
      </c>
    </row>
    <row r="243" spans="1:13" x14ac:dyDescent="0.25">
      <c r="A243" s="7" t="str">
        <f t="shared" si="3"/>
        <v>4:3</v>
      </c>
      <c r="B243">
        <v>240</v>
      </c>
      <c r="C243">
        <v>3</v>
      </c>
      <c r="D243">
        <v>4</v>
      </c>
      <c r="E243">
        <v>0</v>
      </c>
      <c r="F243">
        <v>-1.2454040235525099</v>
      </c>
      <c r="G243">
        <v>1.18938744947457</v>
      </c>
      <c r="H243">
        <v>0.37979237256775</v>
      </c>
      <c r="I243">
        <v>1.5049971777431099</v>
      </c>
      <c r="J243">
        <v>-0.71154839246132495</v>
      </c>
      <c r="K243">
        <v>4.2768850110795099E-2</v>
      </c>
      <c r="L243">
        <v>-1.3326130975810599</v>
      </c>
      <c r="M243">
        <v>1.1571352129772099E-2</v>
      </c>
    </row>
    <row r="244" spans="1:13" x14ac:dyDescent="0.25">
      <c r="A244" s="7" t="str">
        <f t="shared" si="3"/>
        <v>4:14</v>
      </c>
      <c r="B244">
        <v>241</v>
      </c>
      <c r="C244">
        <v>14</v>
      </c>
      <c r="D244">
        <v>4</v>
      </c>
      <c r="E244">
        <v>0</v>
      </c>
      <c r="F244">
        <v>-1.0437102570911001</v>
      </c>
      <c r="G244">
        <v>-0.24670536193172701</v>
      </c>
      <c r="H244">
        <v>-0.98240478768744799</v>
      </c>
      <c r="I244">
        <v>-0.57265246009504001</v>
      </c>
      <c r="J244">
        <v>0.549778283599625</v>
      </c>
      <c r="K244">
        <v>0.112317143429045</v>
      </c>
      <c r="L244">
        <v>-0.78633502311654901</v>
      </c>
      <c r="M244">
        <v>1.28040657300741E-2</v>
      </c>
    </row>
    <row r="245" spans="1:13" x14ac:dyDescent="0.25">
      <c r="A245" s="7" t="str">
        <f t="shared" si="3"/>
        <v>4:12</v>
      </c>
      <c r="B245">
        <v>242</v>
      </c>
      <c r="C245">
        <v>12</v>
      </c>
      <c r="D245">
        <v>4</v>
      </c>
      <c r="E245">
        <v>0</v>
      </c>
      <c r="F245">
        <v>-1.96984351016201</v>
      </c>
      <c r="G245">
        <v>-0.44165476225231498</v>
      </c>
      <c r="H245">
        <v>-2.0608803134897302</v>
      </c>
      <c r="I245">
        <v>-0.77145379061436603</v>
      </c>
      <c r="J245">
        <v>1.0923064489982199</v>
      </c>
      <c r="K245">
        <v>7.7851083528968398E-2</v>
      </c>
      <c r="L245">
        <v>-2.5145560896110202</v>
      </c>
      <c r="M245">
        <v>1.3891094137210401E-2</v>
      </c>
    </row>
    <row r="246" spans="1:13" x14ac:dyDescent="0.25">
      <c r="A246" s="7" t="str">
        <f t="shared" si="3"/>
        <v>4:30</v>
      </c>
      <c r="B246">
        <v>243</v>
      </c>
      <c r="C246">
        <v>30</v>
      </c>
      <c r="D246">
        <v>4</v>
      </c>
      <c r="E246">
        <v>0</v>
      </c>
      <c r="F246">
        <v>-0.36547903353599998</v>
      </c>
      <c r="G246">
        <v>0.1918601140897</v>
      </c>
      <c r="H246">
        <v>0.22216958839079301</v>
      </c>
      <c r="I246">
        <v>-0.99452671927425396</v>
      </c>
      <c r="J246">
        <v>-0.79714865576883998</v>
      </c>
      <c r="K246">
        <v>-1.0352014586167499</v>
      </c>
      <c r="L246">
        <v>0.19887345607995099</v>
      </c>
      <c r="M246">
        <v>1.0672799876121899E-2</v>
      </c>
    </row>
    <row r="247" spans="1:13" x14ac:dyDescent="0.25">
      <c r="A247" s="7" t="str">
        <f t="shared" si="3"/>
        <v>4:6</v>
      </c>
      <c r="B247">
        <v>244</v>
      </c>
      <c r="C247">
        <v>6</v>
      </c>
      <c r="D247">
        <v>4</v>
      </c>
      <c r="E247">
        <v>0</v>
      </c>
      <c r="F247">
        <v>-0.28909142661138598</v>
      </c>
      <c r="G247">
        <v>0.24219791454808201</v>
      </c>
      <c r="H247">
        <v>0.25285787182679598</v>
      </c>
      <c r="I247">
        <v>6.2791760384296902E-2</v>
      </c>
      <c r="J247">
        <v>-0.20021870684409801</v>
      </c>
      <c r="K247">
        <v>1.58287502001019</v>
      </c>
      <c r="L247">
        <v>0.274873591402439</v>
      </c>
      <c r="M247">
        <v>1.0677264038796701E-2</v>
      </c>
    </row>
    <row r="248" spans="1:13" x14ac:dyDescent="0.25">
      <c r="A248" s="7" t="str">
        <f t="shared" si="3"/>
        <v>4:41</v>
      </c>
      <c r="B248">
        <v>245</v>
      </c>
      <c r="C248">
        <v>41</v>
      </c>
      <c r="D248">
        <v>4</v>
      </c>
      <c r="E248">
        <v>0</v>
      </c>
      <c r="F248">
        <v>-1.194739984238</v>
      </c>
      <c r="G248">
        <v>-0.55577533767045795</v>
      </c>
      <c r="H248">
        <v>1.7338907900170899</v>
      </c>
      <c r="I248">
        <v>-0.67686069587503905</v>
      </c>
      <c r="J248">
        <v>0.64010303130748203</v>
      </c>
      <c r="K248">
        <v>0.38054371149153099</v>
      </c>
      <c r="L248">
        <v>-1.05461169322066</v>
      </c>
      <c r="M248">
        <v>1.3998822454349099E-2</v>
      </c>
    </row>
    <row r="249" spans="1:13" x14ac:dyDescent="0.25">
      <c r="A249" s="7" t="str">
        <f t="shared" si="3"/>
        <v>4:35</v>
      </c>
      <c r="B249">
        <v>246</v>
      </c>
      <c r="C249">
        <v>35</v>
      </c>
      <c r="D249">
        <v>4</v>
      </c>
      <c r="E249">
        <v>0</v>
      </c>
      <c r="F249">
        <v>1.16621373921227</v>
      </c>
      <c r="G249">
        <v>0.49575819055704201</v>
      </c>
      <c r="H249">
        <v>-1.30113276684488</v>
      </c>
      <c r="I249">
        <v>-2.64873906199849E-2</v>
      </c>
      <c r="J249">
        <v>-0.74664518358658205</v>
      </c>
      <c r="K249">
        <v>-1.38232340163303E-2</v>
      </c>
      <c r="L249">
        <v>0.728655097328198</v>
      </c>
      <c r="M249">
        <v>1.2527930517562199E-2</v>
      </c>
    </row>
    <row r="250" spans="1:13" x14ac:dyDescent="0.25">
      <c r="A250" s="7" t="str">
        <f t="shared" si="3"/>
        <v>4:47</v>
      </c>
      <c r="B250">
        <v>247</v>
      </c>
      <c r="C250">
        <v>47</v>
      </c>
      <c r="D250">
        <v>4</v>
      </c>
      <c r="E250">
        <v>0</v>
      </c>
      <c r="F250">
        <v>-1.42631225128652E-2</v>
      </c>
      <c r="G250">
        <v>-3.00085735567075E-2</v>
      </c>
      <c r="H250">
        <v>0.21637901158610401</v>
      </c>
      <c r="I250">
        <v>-0.351674043247512</v>
      </c>
      <c r="J250">
        <v>-5.3271076139549602E-2</v>
      </c>
      <c r="K250">
        <v>-0.37032360891451299</v>
      </c>
      <c r="L250">
        <v>0.45248245972949502</v>
      </c>
      <c r="M250">
        <v>1.04360200889595E-2</v>
      </c>
    </row>
    <row r="251" spans="1:13" x14ac:dyDescent="0.25">
      <c r="A251" s="7" t="str">
        <f t="shared" si="3"/>
        <v>4:10</v>
      </c>
      <c r="B251">
        <v>248</v>
      </c>
      <c r="C251">
        <v>10</v>
      </c>
      <c r="D251">
        <v>4</v>
      </c>
      <c r="E251">
        <v>0</v>
      </c>
      <c r="F251">
        <v>0.98599204075834102</v>
      </c>
      <c r="G251">
        <v>-1.0207214700898499</v>
      </c>
      <c r="H251">
        <v>8.3611870204186103E-2</v>
      </c>
      <c r="I251">
        <v>-1.8601488033051501</v>
      </c>
      <c r="J251">
        <v>0.481554209868851</v>
      </c>
      <c r="K251">
        <v>0.14570941113540301</v>
      </c>
      <c r="L251">
        <v>0.60229562428778005</v>
      </c>
      <c r="M251">
        <v>1.3142433570017299E-2</v>
      </c>
    </row>
    <row r="252" spans="1:13" x14ac:dyDescent="0.25">
      <c r="A252" s="7" t="str">
        <f t="shared" si="3"/>
        <v>4:13</v>
      </c>
      <c r="B252">
        <v>249</v>
      </c>
      <c r="C252">
        <v>13</v>
      </c>
      <c r="D252">
        <v>4</v>
      </c>
      <c r="E252">
        <v>0</v>
      </c>
      <c r="F252">
        <v>-1.5057324266963801</v>
      </c>
      <c r="G252">
        <v>-0.34396020576840602</v>
      </c>
      <c r="H252">
        <v>-1.5204262879900801</v>
      </c>
      <c r="I252">
        <v>-0.67182892497457403</v>
      </c>
      <c r="J252">
        <v>0.82043052421217799</v>
      </c>
      <c r="K252">
        <v>-0.20561357600821401</v>
      </c>
      <c r="L252">
        <v>-1.62939258447299</v>
      </c>
      <c r="M252">
        <v>1.33030399552402E-2</v>
      </c>
    </row>
    <row r="253" spans="1:13" x14ac:dyDescent="0.25">
      <c r="A253" s="7" t="str">
        <f t="shared" si="3"/>
        <v>4:45</v>
      </c>
      <c r="B253">
        <v>250</v>
      </c>
      <c r="C253">
        <v>45</v>
      </c>
      <c r="D253">
        <v>4</v>
      </c>
      <c r="E253">
        <v>0</v>
      </c>
      <c r="F253">
        <v>-0.155374413029922</v>
      </c>
      <c r="G253">
        <v>-1.29700970481557</v>
      </c>
      <c r="H253">
        <v>0.10749078375959401</v>
      </c>
      <c r="I253">
        <v>0.136290394200861</v>
      </c>
      <c r="J253">
        <v>-0.787084183025065</v>
      </c>
      <c r="K253">
        <v>0.93997239559149603</v>
      </c>
      <c r="L253">
        <v>0.14582957804157101</v>
      </c>
      <c r="M253">
        <v>1.13349702020774E-2</v>
      </c>
    </row>
    <row r="254" spans="1:13" x14ac:dyDescent="0.25">
      <c r="A254" s="7" t="str">
        <f t="shared" si="3"/>
        <v>4:36</v>
      </c>
      <c r="B254">
        <v>251</v>
      </c>
      <c r="C254">
        <v>36</v>
      </c>
      <c r="D254">
        <v>4</v>
      </c>
      <c r="E254">
        <v>0</v>
      </c>
      <c r="F254">
        <v>0.77272145197055797</v>
      </c>
      <c r="G254">
        <v>0.32050260251912599</v>
      </c>
      <c r="H254">
        <v>-0.79529550736788501</v>
      </c>
      <c r="I254">
        <v>-0.134882941495827</v>
      </c>
      <c r="J254">
        <v>-0.51552048110423798</v>
      </c>
      <c r="K254">
        <v>0.17657515810684099</v>
      </c>
      <c r="L254">
        <v>0.66131609714129502</v>
      </c>
      <c r="M254">
        <v>1.2453285470710901E-2</v>
      </c>
    </row>
    <row r="255" spans="1:13" x14ac:dyDescent="0.25">
      <c r="A255" s="7" t="str">
        <f t="shared" si="3"/>
        <v>4:29</v>
      </c>
      <c r="B255">
        <v>252</v>
      </c>
      <c r="C255">
        <v>29</v>
      </c>
      <c r="D255">
        <v>4</v>
      </c>
      <c r="E255">
        <v>0</v>
      </c>
      <c r="F255">
        <v>-0.143611747879233</v>
      </c>
      <c r="G255">
        <v>5.1703014267719401E-2</v>
      </c>
      <c r="H255">
        <v>0.21851161186489801</v>
      </c>
      <c r="I255">
        <v>-0.58842900607057402</v>
      </c>
      <c r="J255">
        <v>-0.32723230439259299</v>
      </c>
      <c r="K255">
        <v>-0.61546569655896799</v>
      </c>
      <c r="L255">
        <v>0.38220944616674002</v>
      </c>
      <c r="M255">
        <v>1.04764326469103E-2</v>
      </c>
    </row>
    <row r="256" spans="1:13" x14ac:dyDescent="0.25">
      <c r="A256" s="7" t="str">
        <f t="shared" si="3"/>
        <v>4:18</v>
      </c>
      <c r="B256">
        <v>253</v>
      </c>
      <c r="C256">
        <v>18</v>
      </c>
      <c r="D256">
        <v>4</v>
      </c>
      <c r="E256">
        <v>0</v>
      </c>
      <c r="F256">
        <v>0.78374754844025996</v>
      </c>
      <c r="G256">
        <v>0.137971251415445</v>
      </c>
      <c r="H256">
        <v>1.1456567101227599</v>
      </c>
      <c r="I256">
        <v>-0.180375169540021</v>
      </c>
      <c r="J256">
        <v>-0.520745128977119</v>
      </c>
      <c r="K256">
        <v>0.18688771686637301</v>
      </c>
      <c r="L256">
        <v>0.724915812797711</v>
      </c>
      <c r="M256">
        <v>1.2720529739024201E-2</v>
      </c>
    </row>
    <row r="257" spans="1:13" x14ac:dyDescent="0.25">
      <c r="A257" s="7" t="str">
        <f t="shared" si="3"/>
        <v>4:31</v>
      </c>
      <c r="B257">
        <v>254</v>
      </c>
      <c r="C257">
        <v>31</v>
      </c>
      <c r="D257">
        <v>4</v>
      </c>
      <c r="E257">
        <v>0</v>
      </c>
      <c r="F257">
        <v>-0.58734631420075201</v>
      </c>
      <c r="G257">
        <v>0.332017210758146</v>
      </c>
      <c r="H257">
        <v>0.22582756483438299</v>
      </c>
      <c r="I257">
        <v>-1.4006244233407299</v>
      </c>
      <c r="J257">
        <v>-1.26706499657196</v>
      </c>
      <c r="K257">
        <v>-0.28117960759448202</v>
      </c>
      <c r="L257">
        <v>-7.4489271811117405E-2</v>
      </c>
      <c r="M257">
        <v>1.10327702544345E-2</v>
      </c>
    </row>
    <row r="258" spans="1:13" x14ac:dyDescent="0.25">
      <c r="A258" s="7" t="str">
        <f t="shared" si="3"/>
        <v>4:5</v>
      </c>
      <c r="B258">
        <v>255</v>
      </c>
      <c r="C258">
        <v>5</v>
      </c>
      <c r="D258">
        <v>4</v>
      </c>
      <c r="E258">
        <v>0</v>
      </c>
      <c r="F258">
        <v>-0.60786228986764601</v>
      </c>
      <c r="G258">
        <v>0.55792775715560405</v>
      </c>
      <c r="H258">
        <v>0.29516937175644498</v>
      </c>
      <c r="I258">
        <v>0.54352689589838898</v>
      </c>
      <c r="J258">
        <v>-0.37066193410484899</v>
      </c>
      <c r="K258">
        <v>0.7057112079465</v>
      </c>
      <c r="L258">
        <v>-0.113075782786822</v>
      </c>
      <c r="M258">
        <v>1.1410745843349101E-2</v>
      </c>
    </row>
    <row r="259" spans="1:13" x14ac:dyDescent="0.25">
      <c r="A259" s="7" t="str">
        <f t="shared" si="3"/>
        <v>4:33</v>
      </c>
      <c r="B259">
        <v>256</v>
      </c>
      <c r="C259">
        <v>33</v>
      </c>
      <c r="D259">
        <v>4</v>
      </c>
      <c r="E259">
        <v>0</v>
      </c>
      <c r="F259">
        <v>1.9531983136956901</v>
      </c>
      <c r="G259">
        <v>0.846269366632876</v>
      </c>
      <c r="H259">
        <v>-2.31280728579886</v>
      </c>
      <c r="I259">
        <v>0.190303711131699</v>
      </c>
      <c r="J259">
        <v>-1.2088945885512701</v>
      </c>
      <c r="K259">
        <v>-6.41327120672463E-2</v>
      </c>
      <c r="L259">
        <v>0.86650376285879405</v>
      </c>
      <c r="M259">
        <v>1.3650573239058199E-2</v>
      </c>
    </row>
    <row r="260" spans="1:13" x14ac:dyDescent="0.25">
      <c r="A260" s="7" t="str">
        <f t="shared" ref="A260:A323" si="4">D260 &amp; ":" &amp;C260</f>
        <v>4:28</v>
      </c>
      <c r="B260">
        <v>257</v>
      </c>
      <c r="C260">
        <v>28</v>
      </c>
      <c r="D260">
        <v>4</v>
      </c>
      <c r="E260">
        <v>0</v>
      </c>
      <c r="F260">
        <v>-1.4263906259041699E-2</v>
      </c>
      <c r="G260">
        <v>-3.00080784517587E-2</v>
      </c>
      <c r="H260">
        <v>0.216379024507906</v>
      </c>
      <c r="I260">
        <v>-0.351675477787665</v>
      </c>
      <c r="J260">
        <v>-5.3272736119039502E-2</v>
      </c>
      <c r="K260">
        <v>-0.37017460967982502</v>
      </c>
      <c r="L260">
        <v>0.452482102435041</v>
      </c>
      <c r="M260">
        <v>1.04360200772785E-2</v>
      </c>
    </row>
    <row r="261" spans="1:13" x14ac:dyDescent="0.25">
      <c r="A261" s="7" t="str">
        <f t="shared" si="4"/>
        <v>4:15</v>
      </c>
      <c r="B261">
        <v>258</v>
      </c>
      <c r="C261">
        <v>15</v>
      </c>
      <c r="D261">
        <v>4</v>
      </c>
      <c r="E261">
        <v>0</v>
      </c>
      <c r="F261">
        <v>-0.58376940529575805</v>
      </c>
      <c r="G261">
        <v>-0.149888631787195</v>
      </c>
      <c r="H261">
        <v>-0.44680696703565398</v>
      </c>
      <c r="I261">
        <v>-0.47392276542754302</v>
      </c>
      <c r="J261">
        <v>0.28034527739993298</v>
      </c>
      <c r="K261">
        <v>0.58385081783939996</v>
      </c>
      <c r="L261">
        <v>-5.7946556543271299E-2</v>
      </c>
      <c r="M261">
        <v>1.21621886131592E-2</v>
      </c>
    </row>
    <row r="262" spans="1:13" x14ac:dyDescent="0.25">
      <c r="A262" s="7" t="str">
        <f t="shared" si="4"/>
        <v>4:21</v>
      </c>
      <c r="B262">
        <v>259</v>
      </c>
      <c r="C262">
        <v>21</v>
      </c>
      <c r="D262">
        <v>4</v>
      </c>
      <c r="E262">
        <v>0</v>
      </c>
      <c r="F262">
        <v>1.40945923175007</v>
      </c>
      <c r="G262">
        <v>-0.92939667187200803</v>
      </c>
      <c r="H262">
        <v>0.19290577651285501</v>
      </c>
      <c r="I262">
        <v>2.2542549498063802</v>
      </c>
      <c r="J262">
        <v>2.9621821129486499</v>
      </c>
      <c r="K262">
        <v>0.10855408943794299</v>
      </c>
      <c r="L262">
        <v>0.67916678181522605</v>
      </c>
      <c r="M262">
        <v>1.3766765324265001E-2</v>
      </c>
    </row>
    <row r="263" spans="1:13" x14ac:dyDescent="0.25">
      <c r="A263" s="7" t="str">
        <f t="shared" si="4"/>
        <v>5:32</v>
      </c>
      <c r="B263">
        <v>260</v>
      </c>
      <c r="C263">
        <v>32</v>
      </c>
      <c r="D263">
        <v>5</v>
      </c>
      <c r="E263">
        <v>0</v>
      </c>
      <c r="F263">
        <v>2.5389709727452301</v>
      </c>
      <c r="G263">
        <v>-0.562433433698873</v>
      </c>
      <c r="H263">
        <v>2.2884151144867602</v>
      </c>
      <c r="I263">
        <v>1.98300487952876</v>
      </c>
      <c r="J263">
        <v>-0.85220116967635196</v>
      </c>
      <c r="K263">
        <v>0.102230421805168</v>
      </c>
      <c r="L263">
        <v>3.20230532361821</v>
      </c>
      <c r="M263">
        <v>1.41071107426136E-2</v>
      </c>
    </row>
    <row r="264" spans="1:13" x14ac:dyDescent="0.25">
      <c r="A264" s="7" t="str">
        <f t="shared" si="4"/>
        <v>5:23</v>
      </c>
      <c r="B264">
        <v>261</v>
      </c>
      <c r="C264">
        <v>23</v>
      </c>
      <c r="D264">
        <v>5</v>
      </c>
      <c r="E264">
        <v>0</v>
      </c>
      <c r="F264">
        <v>0.92057572309284397</v>
      </c>
      <c r="G264">
        <v>-1.7774258439108399</v>
      </c>
      <c r="H264">
        <v>-1.80226818896176</v>
      </c>
      <c r="I264">
        <v>-9.5262824738677795E-2</v>
      </c>
      <c r="J264">
        <v>0.547271305674907</v>
      </c>
      <c r="K264">
        <v>5.5153012780362297E-2</v>
      </c>
      <c r="L264">
        <v>0.92347036743966204</v>
      </c>
      <c r="M264">
        <v>1.1271790370098501E-2</v>
      </c>
    </row>
    <row r="265" spans="1:13" x14ac:dyDescent="0.25">
      <c r="A265" s="7" t="str">
        <f t="shared" si="4"/>
        <v>5:44</v>
      </c>
      <c r="B265">
        <v>262</v>
      </c>
      <c r="C265">
        <v>44</v>
      </c>
      <c r="D265">
        <v>5</v>
      </c>
      <c r="E265">
        <v>0</v>
      </c>
      <c r="F265">
        <v>-0.62729094249764406</v>
      </c>
      <c r="G265">
        <v>-0.30999675849361102</v>
      </c>
      <c r="H265">
        <v>-0.23351827797194299</v>
      </c>
      <c r="I265">
        <v>-0.37609456299041299</v>
      </c>
      <c r="J265">
        <v>-2.1380973554620901</v>
      </c>
      <c r="K265">
        <v>-0.292985550373767</v>
      </c>
      <c r="L265">
        <v>-0.82612108241973203</v>
      </c>
      <c r="M265">
        <v>1.0718580992806599E-2</v>
      </c>
    </row>
    <row r="266" spans="1:13" x14ac:dyDescent="0.25">
      <c r="A266" s="7" t="str">
        <f t="shared" si="4"/>
        <v>5:26</v>
      </c>
      <c r="B266">
        <v>263</v>
      </c>
      <c r="C266">
        <v>26</v>
      </c>
      <c r="D266">
        <v>5</v>
      </c>
      <c r="E266">
        <v>0</v>
      </c>
      <c r="F266">
        <v>0.28409452184813699</v>
      </c>
      <c r="G266">
        <v>-0.31091228803624299</v>
      </c>
      <c r="H266">
        <v>-0.62424553877537203</v>
      </c>
      <c r="I266">
        <v>-0.134786714197526</v>
      </c>
      <c r="J266">
        <v>0.16451421768270799</v>
      </c>
      <c r="K266">
        <v>0.53831996109893898</v>
      </c>
      <c r="L266">
        <v>3.0580609354203099E-2</v>
      </c>
      <c r="M266">
        <v>1.07091803542023E-2</v>
      </c>
    </row>
    <row r="267" spans="1:13" x14ac:dyDescent="0.25">
      <c r="A267" s="7" t="str">
        <f t="shared" si="4"/>
        <v>5:9</v>
      </c>
      <c r="B267">
        <v>264</v>
      </c>
      <c r="C267">
        <v>9</v>
      </c>
      <c r="D267">
        <v>5</v>
      </c>
      <c r="E267">
        <v>0</v>
      </c>
      <c r="F267">
        <v>0.67950880448891604</v>
      </c>
      <c r="G267">
        <v>1.22680247252551</v>
      </c>
      <c r="H267">
        <v>-0.87793001287323902</v>
      </c>
      <c r="I267">
        <v>0.108680459536888</v>
      </c>
      <c r="J267">
        <v>-0.45637378134600198</v>
      </c>
      <c r="K267">
        <v>0.120245171148641</v>
      </c>
      <c r="L267">
        <v>0.55908505882680903</v>
      </c>
      <c r="M267">
        <v>1.0822001162947801E-2</v>
      </c>
    </row>
    <row r="268" spans="1:13" x14ac:dyDescent="0.25">
      <c r="A268" s="7" t="str">
        <f t="shared" si="4"/>
        <v>5:0</v>
      </c>
      <c r="B268">
        <v>265</v>
      </c>
      <c r="C268">
        <v>0</v>
      </c>
      <c r="D268">
        <v>5</v>
      </c>
      <c r="E268">
        <v>0</v>
      </c>
      <c r="F268">
        <v>-1.92514753512448</v>
      </c>
      <c r="G268">
        <v>-1.9353708034841699</v>
      </c>
      <c r="H268">
        <v>2.1535411933583899</v>
      </c>
      <c r="I268">
        <v>-0.87225131173933801</v>
      </c>
      <c r="J268">
        <v>1.19051094939567</v>
      </c>
      <c r="K268">
        <v>-3.60366132365081E-2</v>
      </c>
      <c r="L268">
        <v>-0.98830730122294896</v>
      </c>
      <c r="M268">
        <v>1.31981425980645E-2</v>
      </c>
    </row>
    <row r="269" spans="1:13" x14ac:dyDescent="0.25">
      <c r="A269" s="7" t="str">
        <f t="shared" si="4"/>
        <v>5:7</v>
      </c>
      <c r="B269">
        <v>266</v>
      </c>
      <c r="C269">
        <v>7</v>
      </c>
      <c r="D269">
        <v>5</v>
      </c>
      <c r="E269">
        <v>0</v>
      </c>
      <c r="F269">
        <v>2.8344719585566901E-2</v>
      </c>
      <c r="G269">
        <v>0.43625915352309202</v>
      </c>
      <c r="H269">
        <v>-0.120062211315332</v>
      </c>
      <c r="I269">
        <v>-0.13655248328216801</v>
      </c>
      <c r="J269">
        <v>-4.4652598660582403E-2</v>
      </c>
      <c r="K269">
        <v>0.348577705514653</v>
      </c>
      <c r="L269">
        <v>-0.28650438341951101</v>
      </c>
      <c r="M269">
        <v>1.04121370747616E-2</v>
      </c>
    </row>
    <row r="270" spans="1:13" x14ac:dyDescent="0.25">
      <c r="A270" s="7" t="str">
        <f t="shared" si="4"/>
        <v>5:11</v>
      </c>
      <c r="B270">
        <v>267</v>
      </c>
      <c r="C270">
        <v>11</v>
      </c>
      <c r="D270">
        <v>5</v>
      </c>
      <c r="E270">
        <v>0</v>
      </c>
      <c r="F270">
        <v>-2.0202174040278802</v>
      </c>
      <c r="G270">
        <v>0.34231711479918497</v>
      </c>
      <c r="H270">
        <v>-0.89068373896463604</v>
      </c>
      <c r="I270">
        <v>3.2494305943002599</v>
      </c>
      <c r="J270">
        <v>0.28053320913119201</v>
      </c>
      <c r="K270">
        <v>-7.0538479524380102E-4</v>
      </c>
      <c r="L270">
        <v>-0.95143574076937598</v>
      </c>
      <c r="M270">
        <v>1.37169628843867E-2</v>
      </c>
    </row>
    <row r="271" spans="1:13" x14ac:dyDescent="0.25">
      <c r="A271" s="7" t="str">
        <f t="shared" si="4"/>
        <v>5:17</v>
      </c>
      <c r="B271">
        <v>268</v>
      </c>
      <c r="C271">
        <v>17</v>
      </c>
      <c r="D271">
        <v>5</v>
      </c>
      <c r="E271">
        <v>0</v>
      </c>
      <c r="F271">
        <v>0.268245287745429</v>
      </c>
      <c r="G271">
        <v>0.38737850515385203</v>
      </c>
      <c r="H271">
        <v>4.9126134937888297E-2</v>
      </c>
      <c r="I271">
        <v>-0.63710549405874095</v>
      </c>
      <c r="J271">
        <v>-5.8459865778039299E-2</v>
      </c>
      <c r="K271">
        <v>0.14209268624165799</v>
      </c>
      <c r="L271">
        <v>1.15397956830918E-2</v>
      </c>
      <c r="M271">
        <v>1.04362665961493E-2</v>
      </c>
    </row>
    <row r="272" spans="1:13" x14ac:dyDescent="0.25">
      <c r="A272" s="7" t="str">
        <f t="shared" si="4"/>
        <v>5:37</v>
      </c>
      <c r="B272">
        <v>269</v>
      </c>
      <c r="C272">
        <v>37</v>
      </c>
      <c r="D272">
        <v>5</v>
      </c>
      <c r="E272">
        <v>0</v>
      </c>
      <c r="F272">
        <v>0.40938118933073903</v>
      </c>
      <c r="G272">
        <v>0.22440355468720699</v>
      </c>
      <c r="H272">
        <v>0.32488071048425599</v>
      </c>
      <c r="I272">
        <v>0.202621509284405</v>
      </c>
      <c r="J272">
        <v>-0.155595790475648</v>
      </c>
      <c r="K272">
        <v>-0.201624048551409</v>
      </c>
      <c r="L272">
        <v>0.199106370003931</v>
      </c>
      <c r="M272">
        <v>1.0451587558840399E-2</v>
      </c>
    </row>
    <row r="273" spans="1:13" x14ac:dyDescent="0.25">
      <c r="A273" s="7" t="str">
        <f t="shared" si="4"/>
        <v>5:2</v>
      </c>
      <c r="B273">
        <v>270</v>
      </c>
      <c r="C273">
        <v>2</v>
      </c>
      <c r="D273">
        <v>5</v>
      </c>
      <c r="E273">
        <v>0</v>
      </c>
      <c r="F273">
        <v>-1.27398345022113</v>
      </c>
      <c r="G273">
        <v>-1.1448274844817501</v>
      </c>
      <c r="H273">
        <v>1.39567339180048</v>
      </c>
      <c r="I273">
        <v>-0.62701836892028195</v>
      </c>
      <c r="J273">
        <v>0.77878976671025701</v>
      </c>
      <c r="K273">
        <v>-0.19214708118224</v>
      </c>
      <c r="L273">
        <v>-0.942894360166178</v>
      </c>
      <c r="M273">
        <v>1.10887489354958E-2</v>
      </c>
    </row>
    <row r="274" spans="1:13" x14ac:dyDescent="0.25">
      <c r="A274" s="7" t="str">
        <f t="shared" si="4"/>
        <v>5:51</v>
      </c>
      <c r="B274">
        <v>271</v>
      </c>
      <c r="C274">
        <v>51</v>
      </c>
      <c r="D274">
        <v>5</v>
      </c>
      <c r="E274">
        <v>0</v>
      </c>
      <c r="F274">
        <v>0.797802132841818</v>
      </c>
      <c r="G274">
        <v>1.30412790017513</v>
      </c>
      <c r="H274">
        <v>0.153096639891352</v>
      </c>
      <c r="I274">
        <v>0.14339736620346</v>
      </c>
      <c r="J274">
        <v>2.81282213979993</v>
      </c>
      <c r="K274">
        <v>-0.35374623578236902</v>
      </c>
      <c r="L274">
        <v>0.71801932280420899</v>
      </c>
      <c r="M274">
        <v>1.08981026545038E-2</v>
      </c>
    </row>
    <row r="275" spans="1:13" x14ac:dyDescent="0.25">
      <c r="A275" s="7" t="str">
        <f t="shared" si="4"/>
        <v>5:27</v>
      </c>
      <c r="B275">
        <v>272</v>
      </c>
      <c r="C275">
        <v>27</v>
      </c>
      <c r="D275">
        <v>5</v>
      </c>
      <c r="E275">
        <v>0</v>
      </c>
      <c r="F275">
        <v>7.1934118250828905E-2</v>
      </c>
      <c r="G275">
        <v>0.17792557125452299</v>
      </c>
      <c r="H275">
        <v>-0.23157131615646001</v>
      </c>
      <c r="I275">
        <v>-0.14796134421476201</v>
      </c>
      <c r="J275">
        <v>3.6928519771523498E-2</v>
      </c>
      <c r="K275">
        <v>0.42515575539641998</v>
      </c>
      <c r="L275">
        <v>-0.237351788634271</v>
      </c>
      <c r="M275">
        <v>1.04497880552248E-2</v>
      </c>
    </row>
    <row r="276" spans="1:13" x14ac:dyDescent="0.25">
      <c r="A276" s="7" t="str">
        <f t="shared" si="4"/>
        <v>5:34</v>
      </c>
      <c r="B276">
        <v>273</v>
      </c>
      <c r="C276">
        <v>34</v>
      </c>
      <c r="D276">
        <v>5</v>
      </c>
      <c r="E276">
        <v>0</v>
      </c>
      <c r="F276">
        <v>1.6871350593794301</v>
      </c>
      <c r="G276">
        <v>-0.247698638344441</v>
      </c>
      <c r="H276">
        <v>1.50300135288575</v>
      </c>
      <c r="I276">
        <v>1.27085153143102</v>
      </c>
      <c r="J276">
        <v>-0.57355901799607001</v>
      </c>
      <c r="K276">
        <v>-0.11013886358920599</v>
      </c>
      <c r="L276">
        <v>1.97975134227717</v>
      </c>
      <c r="M276">
        <v>1.21751758124829E-2</v>
      </c>
    </row>
    <row r="277" spans="1:13" x14ac:dyDescent="0.25">
      <c r="A277" s="7" t="str">
        <f t="shared" si="4"/>
        <v>5:8</v>
      </c>
      <c r="B277">
        <v>274</v>
      </c>
      <c r="C277">
        <v>8</v>
      </c>
      <c r="D277">
        <v>5</v>
      </c>
      <c r="E277">
        <v>0</v>
      </c>
      <c r="F277">
        <v>0.35392675837444398</v>
      </c>
      <c r="G277">
        <v>0.83153080857749895</v>
      </c>
      <c r="H277">
        <v>-0.49899610783128101</v>
      </c>
      <c r="I277">
        <v>-1.3936013252074801E-2</v>
      </c>
      <c r="J277">
        <v>-0.25051318768736103</v>
      </c>
      <c r="K277">
        <v>0.296574924197263</v>
      </c>
      <c r="L277">
        <v>0.124810322887313</v>
      </c>
      <c r="M277">
        <v>1.0593135527504899E-2</v>
      </c>
    </row>
    <row r="278" spans="1:13" x14ac:dyDescent="0.25">
      <c r="A278" s="7" t="str">
        <f t="shared" si="4"/>
        <v>5:50</v>
      </c>
      <c r="B278">
        <v>275</v>
      </c>
      <c r="C278">
        <v>50</v>
      </c>
      <c r="D278">
        <v>5</v>
      </c>
      <c r="E278">
        <v>0</v>
      </c>
      <c r="F278">
        <v>0.59421740779332399</v>
      </c>
      <c r="G278">
        <v>1.07353866322245</v>
      </c>
      <c r="H278">
        <v>9.7865937339453604E-2</v>
      </c>
      <c r="I278">
        <v>6.9184233461478797E-2</v>
      </c>
      <c r="J278">
        <v>2.1055479261910701</v>
      </c>
      <c r="K278">
        <v>-0.52976896055204303</v>
      </c>
      <c r="L278">
        <v>0.44528633997698802</v>
      </c>
      <c r="M278">
        <v>1.0726092769128601E-2</v>
      </c>
    </row>
    <row r="279" spans="1:13" x14ac:dyDescent="0.25">
      <c r="A279" s="7" t="str">
        <f t="shared" si="4"/>
        <v>5:4</v>
      </c>
      <c r="B279">
        <v>276</v>
      </c>
      <c r="C279">
        <v>4</v>
      </c>
      <c r="D279">
        <v>5</v>
      </c>
      <c r="E279">
        <v>0</v>
      </c>
      <c r="F279">
        <v>-0.94840141143225598</v>
      </c>
      <c r="G279">
        <v>-0.749555829427348</v>
      </c>
      <c r="H279">
        <v>1.0167394952845299</v>
      </c>
      <c r="I279">
        <v>-0.50440189889018805</v>
      </c>
      <c r="J279">
        <v>0.57292917768347895</v>
      </c>
      <c r="K279">
        <v>0.489653142077146</v>
      </c>
      <c r="L279">
        <v>-0.91228467490618903</v>
      </c>
      <c r="M279">
        <v>1.0841440553388501E-2</v>
      </c>
    </row>
    <row r="280" spans="1:13" x14ac:dyDescent="0.25">
      <c r="A280" s="7" t="str">
        <f t="shared" si="4"/>
        <v>5:24</v>
      </c>
      <c r="B280">
        <v>277</v>
      </c>
      <c r="C280">
        <v>24</v>
      </c>
      <c r="D280">
        <v>5</v>
      </c>
      <c r="E280">
        <v>0</v>
      </c>
      <c r="F280">
        <v>0.708415324269144</v>
      </c>
      <c r="G280">
        <v>-1.2885879956189199</v>
      </c>
      <c r="H280">
        <v>-1.40959397517802</v>
      </c>
      <c r="I280">
        <v>-0.108437454459484</v>
      </c>
      <c r="J280">
        <v>0.41968561063440002</v>
      </c>
      <c r="K280">
        <v>0.116470007090306</v>
      </c>
      <c r="L280">
        <v>0.62035995522067799</v>
      </c>
      <c r="M280">
        <v>1.1223138768586599E-2</v>
      </c>
    </row>
    <row r="281" spans="1:13" x14ac:dyDescent="0.25">
      <c r="A281" s="7" t="str">
        <f t="shared" si="4"/>
        <v>5:42</v>
      </c>
      <c r="B281">
        <v>278</v>
      </c>
      <c r="C281">
        <v>42</v>
      </c>
      <c r="D281">
        <v>5</v>
      </c>
      <c r="E281">
        <v>0</v>
      </c>
      <c r="F281">
        <v>-1.0344603925946301</v>
      </c>
      <c r="G281">
        <v>-0.77117523239896701</v>
      </c>
      <c r="H281">
        <v>-0.34397968307574101</v>
      </c>
      <c r="I281">
        <v>-0.52452082847437698</v>
      </c>
      <c r="J281">
        <v>-3.5526457826798001</v>
      </c>
      <c r="K281">
        <v>5.9262825450250203E-2</v>
      </c>
      <c r="L281">
        <v>-0.920614822256965</v>
      </c>
      <c r="M281">
        <v>1.0837277518891599E-2</v>
      </c>
    </row>
    <row r="282" spans="1:13" x14ac:dyDescent="0.25">
      <c r="A282" s="7" t="str">
        <f t="shared" si="4"/>
        <v>5:40</v>
      </c>
      <c r="B282">
        <v>279</v>
      </c>
      <c r="C282">
        <v>40</v>
      </c>
      <c r="D282">
        <v>5</v>
      </c>
      <c r="E282">
        <v>0</v>
      </c>
      <c r="F282">
        <v>-0.86837268071795903</v>
      </c>
      <c r="G282">
        <v>0.69650574771885598</v>
      </c>
      <c r="H282">
        <v>-0.85323993191724601</v>
      </c>
      <c r="I282">
        <v>-0.86560851286221197</v>
      </c>
      <c r="J282">
        <v>0.262367437044774</v>
      </c>
      <c r="K282">
        <v>0.687121733794543</v>
      </c>
      <c r="L282">
        <v>-0.86260485869578896</v>
      </c>
      <c r="M282">
        <v>1.09449861999288E-2</v>
      </c>
    </row>
    <row r="283" spans="1:13" x14ac:dyDescent="0.25">
      <c r="A283" s="7" t="str">
        <f t="shared" si="4"/>
        <v>5:16</v>
      </c>
      <c r="B283">
        <v>280</v>
      </c>
      <c r="C283">
        <v>16</v>
      </c>
      <c r="D283">
        <v>5</v>
      </c>
      <c r="E283">
        <v>0</v>
      </c>
      <c r="F283">
        <v>-0.10888951263306799</v>
      </c>
      <c r="G283">
        <v>0.37995246385666298</v>
      </c>
      <c r="H283">
        <v>-0.105752950686758</v>
      </c>
      <c r="I283">
        <v>3.3891126989955399E-3</v>
      </c>
      <c r="J283">
        <v>-2.5943775202784199E-3</v>
      </c>
      <c r="K283">
        <v>-8.2951961090703005E-2</v>
      </c>
      <c r="L283">
        <v>-0.43852317810996</v>
      </c>
      <c r="M283">
        <v>1.04142917322865E-2</v>
      </c>
    </row>
    <row r="284" spans="1:13" x14ac:dyDescent="0.25">
      <c r="A284" s="7" t="str">
        <f t="shared" si="4"/>
        <v>5:19</v>
      </c>
      <c r="B284">
        <v>281</v>
      </c>
      <c r="C284">
        <v>19</v>
      </c>
      <c r="D284">
        <v>5</v>
      </c>
      <c r="E284">
        <v>0</v>
      </c>
      <c r="F284">
        <v>1.01748717865385</v>
      </c>
      <c r="G284">
        <v>0.40213158871412202</v>
      </c>
      <c r="H284">
        <v>0.35681956142390198</v>
      </c>
      <c r="I284">
        <v>-1.9095560602812001</v>
      </c>
      <c r="J284">
        <v>-0.16944608083101001</v>
      </c>
      <c r="K284">
        <v>1.46249623690315E-2</v>
      </c>
      <c r="L284">
        <v>1.0292540347725401</v>
      </c>
      <c r="M284">
        <v>1.07361214187609E-2</v>
      </c>
    </row>
    <row r="285" spans="1:13" x14ac:dyDescent="0.25">
      <c r="A285" s="7" t="str">
        <f t="shared" si="4"/>
        <v>5:38</v>
      </c>
      <c r="B285">
        <v>282</v>
      </c>
      <c r="C285">
        <v>38</v>
      </c>
      <c r="D285">
        <v>5</v>
      </c>
      <c r="E285">
        <v>0</v>
      </c>
      <c r="F285">
        <v>-1.6536767352159899E-2</v>
      </c>
      <c r="G285">
        <v>0.38177095236442299</v>
      </c>
      <c r="H285">
        <v>-6.7826170316244605E-2</v>
      </c>
      <c r="I285">
        <v>-0.153455164764466</v>
      </c>
      <c r="J285">
        <v>-1.6274714635507701E-2</v>
      </c>
      <c r="K285">
        <v>0.24089907133308899</v>
      </c>
      <c r="L285">
        <v>-0.33851647499798698</v>
      </c>
      <c r="M285">
        <v>1.04108435009326E-2</v>
      </c>
    </row>
    <row r="286" spans="1:13" x14ac:dyDescent="0.25">
      <c r="A286" s="7" t="str">
        <f t="shared" si="4"/>
        <v>5:22</v>
      </c>
      <c r="B286">
        <v>283</v>
      </c>
      <c r="C286">
        <v>22</v>
      </c>
      <c r="D286">
        <v>5</v>
      </c>
      <c r="E286">
        <v>0</v>
      </c>
      <c r="F286">
        <v>1.1327361266901499</v>
      </c>
      <c r="G286">
        <v>-2.2662637032016</v>
      </c>
      <c r="H286">
        <v>-2.1949424115806702</v>
      </c>
      <c r="I286">
        <v>-8.2088194721442201E-2</v>
      </c>
      <c r="J286">
        <v>0.67485700358609202</v>
      </c>
      <c r="K286">
        <v>7.4530027710361602E-2</v>
      </c>
      <c r="L286">
        <v>1.2281474179618601</v>
      </c>
      <c r="M286">
        <v>1.13974009429848E-2</v>
      </c>
    </row>
    <row r="287" spans="1:13" x14ac:dyDescent="0.25">
      <c r="A287" s="7" t="str">
        <f t="shared" si="4"/>
        <v>5:46</v>
      </c>
      <c r="B287">
        <v>284</v>
      </c>
      <c r="C287">
        <v>46</v>
      </c>
      <c r="D287">
        <v>5</v>
      </c>
      <c r="E287">
        <v>0</v>
      </c>
      <c r="F287">
        <v>-0.22012149240065401</v>
      </c>
      <c r="G287">
        <v>0.15118171541174499</v>
      </c>
      <c r="H287">
        <v>-0.123056872868144</v>
      </c>
      <c r="I287">
        <v>-0.22766829750644901</v>
      </c>
      <c r="J287">
        <v>-0.72354892824436801</v>
      </c>
      <c r="K287">
        <v>-0.33814032316454201</v>
      </c>
      <c r="L287">
        <v>-0.55077041603809096</v>
      </c>
      <c r="M287">
        <v>1.04888897628989E-2</v>
      </c>
    </row>
    <row r="288" spans="1:13" x14ac:dyDescent="0.25">
      <c r="A288" s="7" t="str">
        <f t="shared" si="4"/>
        <v>5:25</v>
      </c>
      <c r="B288">
        <v>285</v>
      </c>
      <c r="C288">
        <v>25</v>
      </c>
      <c r="D288">
        <v>5</v>
      </c>
      <c r="E288">
        <v>0</v>
      </c>
      <c r="F288">
        <v>0.49625492067183602</v>
      </c>
      <c r="G288">
        <v>-0.79975013632815894</v>
      </c>
      <c r="H288">
        <v>-1.01691975255911</v>
      </c>
      <c r="I288">
        <v>-0.12161208447672001</v>
      </c>
      <c r="J288">
        <v>0.292099912723215</v>
      </c>
      <c r="K288">
        <v>0.32198888207417098</v>
      </c>
      <c r="L288">
        <v>0.32065629073034002</v>
      </c>
      <c r="M288">
        <v>1.10206357012652E-2</v>
      </c>
    </row>
    <row r="289" spans="1:13" x14ac:dyDescent="0.25">
      <c r="A289" s="7" t="str">
        <f t="shared" si="4"/>
        <v>5:39</v>
      </c>
      <c r="B289">
        <v>286</v>
      </c>
      <c r="C289">
        <v>39</v>
      </c>
      <c r="D289">
        <v>5</v>
      </c>
      <c r="E289">
        <v>0</v>
      </c>
      <c r="F289">
        <v>-0.44245472403505898</v>
      </c>
      <c r="G289">
        <v>0.53913835004163901</v>
      </c>
      <c r="H289">
        <v>-0.46053305111674497</v>
      </c>
      <c r="I289">
        <v>-0.50953183881333897</v>
      </c>
      <c r="J289">
        <v>0.123046361204633</v>
      </c>
      <c r="K289">
        <v>-0.43739923857393098</v>
      </c>
      <c r="L289">
        <v>-0.713230172690828</v>
      </c>
      <c r="M289">
        <v>1.04880114734543E-2</v>
      </c>
    </row>
    <row r="290" spans="1:13" x14ac:dyDescent="0.25">
      <c r="A290" s="7" t="str">
        <f t="shared" si="4"/>
        <v>5:43</v>
      </c>
      <c r="B290">
        <v>287</v>
      </c>
      <c r="C290">
        <v>43</v>
      </c>
      <c r="D290">
        <v>5</v>
      </c>
      <c r="E290">
        <v>0</v>
      </c>
      <c r="F290">
        <v>-0.83087566754613895</v>
      </c>
      <c r="G290">
        <v>-0.54058599544628905</v>
      </c>
      <c r="H290">
        <v>-0.28874898052384201</v>
      </c>
      <c r="I290">
        <v>-0.45030769573239499</v>
      </c>
      <c r="J290">
        <v>-2.84537156907095</v>
      </c>
      <c r="K290">
        <v>0.24394736776177001</v>
      </c>
      <c r="L290">
        <v>-0.88955824738344003</v>
      </c>
      <c r="M290">
        <v>1.07534150130026E-2</v>
      </c>
    </row>
    <row r="291" spans="1:13" x14ac:dyDescent="0.25">
      <c r="A291" s="7" t="str">
        <f t="shared" si="4"/>
        <v>5:20</v>
      </c>
      <c r="B291">
        <v>288</v>
      </c>
      <c r="C291">
        <v>20</v>
      </c>
      <c r="D291">
        <v>5</v>
      </c>
      <c r="E291">
        <v>0</v>
      </c>
      <c r="F291">
        <v>1.3896068384583999</v>
      </c>
      <c r="G291">
        <v>0.40945887847478901</v>
      </c>
      <c r="H291">
        <v>0.50963906414717697</v>
      </c>
      <c r="I291">
        <v>-2.5415333663641602</v>
      </c>
      <c r="J291">
        <v>-0.224568669529877</v>
      </c>
      <c r="K291">
        <v>0.55185050759351795</v>
      </c>
      <c r="L291">
        <v>1.5475339545662701</v>
      </c>
      <c r="M291">
        <v>1.16937747364686E-2</v>
      </c>
    </row>
    <row r="292" spans="1:13" x14ac:dyDescent="0.25">
      <c r="A292" s="7" t="str">
        <f t="shared" si="4"/>
        <v>5:48</v>
      </c>
      <c r="B292">
        <v>289</v>
      </c>
      <c r="C292">
        <v>48</v>
      </c>
      <c r="D292">
        <v>5</v>
      </c>
      <c r="E292">
        <v>0</v>
      </c>
      <c r="F292">
        <v>0.18704795769633301</v>
      </c>
      <c r="G292">
        <v>0.61236018931710001</v>
      </c>
      <c r="H292">
        <v>-1.25954677643453E-2</v>
      </c>
      <c r="I292">
        <v>-7.9242032022485295E-2</v>
      </c>
      <c r="J292">
        <v>0.690999498973349</v>
      </c>
      <c r="K292">
        <v>0.16205861262897001</v>
      </c>
      <c r="L292">
        <v>-9.1906197045901195E-2</v>
      </c>
      <c r="M292">
        <v>1.0467883110415899E-2</v>
      </c>
    </row>
    <row r="293" spans="1:13" x14ac:dyDescent="0.25">
      <c r="A293" s="7" t="str">
        <f t="shared" si="4"/>
        <v>5:1</v>
      </c>
      <c r="B293">
        <v>290</v>
      </c>
      <c r="C293">
        <v>1</v>
      </c>
      <c r="D293">
        <v>5</v>
      </c>
      <c r="E293">
        <v>0</v>
      </c>
      <c r="F293">
        <v>-1.5995654963356001</v>
      </c>
      <c r="G293">
        <v>-1.5400991484297699</v>
      </c>
      <c r="H293">
        <v>1.77460729684244</v>
      </c>
      <c r="I293">
        <v>-0.74963484170924499</v>
      </c>
      <c r="J293">
        <v>0.98465036036889797</v>
      </c>
      <c r="K293">
        <v>0.15928589909029001</v>
      </c>
      <c r="L293">
        <v>-0.971655427239284</v>
      </c>
      <c r="M293">
        <v>1.18966868631544E-2</v>
      </c>
    </row>
    <row r="294" spans="1:13" x14ac:dyDescent="0.25">
      <c r="A294" s="7" t="str">
        <f t="shared" si="4"/>
        <v>5:49</v>
      </c>
      <c r="B294">
        <v>291</v>
      </c>
      <c r="C294">
        <v>49</v>
      </c>
      <c r="D294">
        <v>5</v>
      </c>
      <c r="E294">
        <v>0</v>
      </c>
      <c r="F294">
        <v>0.39063268274482799</v>
      </c>
      <c r="G294">
        <v>0.84294942626977898</v>
      </c>
      <c r="H294">
        <v>4.2635234787554099E-2</v>
      </c>
      <c r="I294">
        <v>-5.0288992805032498E-3</v>
      </c>
      <c r="J294">
        <v>1.39827371258221</v>
      </c>
      <c r="K294">
        <v>-0.28086848369106499</v>
      </c>
      <c r="L294">
        <v>0.17339354824125</v>
      </c>
      <c r="M294">
        <v>1.06004276098156E-2</v>
      </c>
    </row>
    <row r="295" spans="1:13" x14ac:dyDescent="0.25">
      <c r="A295" s="7" t="str">
        <f t="shared" si="4"/>
        <v>5:3</v>
      </c>
      <c r="B295">
        <v>292</v>
      </c>
      <c r="C295">
        <v>3</v>
      </c>
      <c r="D295">
        <v>5</v>
      </c>
      <c r="E295">
        <v>0</v>
      </c>
      <c r="F295">
        <v>-1.27398345022113</v>
      </c>
      <c r="G295">
        <v>-1.1448274844817501</v>
      </c>
      <c r="H295">
        <v>1.39567339180048</v>
      </c>
      <c r="I295">
        <v>-0.62701836892028195</v>
      </c>
      <c r="J295">
        <v>0.77878976671025701</v>
      </c>
      <c r="K295">
        <v>-0.19237058945713201</v>
      </c>
      <c r="L295">
        <v>-0.942894360166178</v>
      </c>
      <c r="M295">
        <v>1.10887489354958E-2</v>
      </c>
    </row>
    <row r="296" spans="1:13" x14ac:dyDescent="0.25">
      <c r="A296" s="7" t="str">
        <f t="shared" si="4"/>
        <v>5:14</v>
      </c>
      <c r="B296">
        <v>293</v>
      </c>
      <c r="C296">
        <v>14</v>
      </c>
      <c r="D296">
        <v>5</v>
      </c>
      <c r="E296">
        <v>0</v>
      </c>
      <c r="F296">
        <v>-0.868255954249052</v>
      </c>
      <c r="G296">
        <v>0.36500002099145901</v>
      </c>
      <c r="H296">
        <v>-0.417604256939829</v>
      </c>
      <c r="I296">
        <v>1.2930343799077599</v>
      </c>
      <c r="J296">
        <v>0.109891600927904</v>
      </c>
      <c r="K296">
        <v>0.731468659264641</v>
      </c>
      <c r="L296">
        <v>-0.87155893587328803</v>
      </c>
      <c r="M296">
        <v>1.0709594750201799E-2</v>
      </c>
    </row>
    <row r="297" spans="1:13" x14ac:dyDescent="0.25">
      <c r="A297" s="7" t="str">
        <f t="shared" si="4"/>
        <v>5:12</v>
      </c>
      <c r="B297">
        <v>294</v>
      </c>
      <c r="C297">
        <v>12</v>
      </c>
      <c r="D297">
        <v>5</v>
      </c>
      <c r="E297">
        <v>0</v>
      </c>
      <c r="F297">
        <v>-1.63449778908295</v>
      </c>
      <c r="G297">
        <v>0.34991219694711301</v>
      </c>
      <c r="H297">
        <v>-0.73227910165668697</v>
      </c>
      <c r="I297">
        <v>2.5943562472897099</v>
      </c>
      <c r="J297">
        <v>0.22339604067612501</v>
      </c>
      <c r="K297">
        <v>0.237000315003072</v>
      </c>
      <c r="L297">
        <v>-0.93689445618650002</v>
      </c>
      <c r="M297">
        <v>1.2579408769665601E-2</v>
      </c>
    </row>
    <row r="298" spans="1:13" x14ac:dyDescent="0.25">
      <c r="A298" s="7" t="str">
        <f t="shared" si="4"/>
        <v>5:30</v>
      </c>
      <c r="B298">
        <v>295</v>
      </c>
      <c r="C298">
        <v>30</v>
      </c>
      <c r="D298">
        <v>5</v>
      </c>
      <c r="E298">
        <v>0</v>
      </c>
      <c r="F298">
        <v>-0.35238668417017799</v>
      </c>
      <c r="G298">
        <v>1.1556012788372001</v>
      </c>
      <c r="H298">
        <v>0.55377712024619297</v>
      </c>
      <c r="I298">
        <v>-0.17431060395280401</v>
      </c>
      <c r="J298">
        <v>-0.218242873180168</v>
      </c>
      <c r="K298">
        <v>2.4903126229039198E-2</v>
      </c>
      <c r="L298">
        <v>-0.63980362427604098</v>
      </c>
      <c r="M298">
        <v>1.0866664942021501E-2</v>
      </c>
    </row>
    <row r="299" spans="1:13" x14ac:dyDescent="0.25">
      <c r="A299" s="7" t="str">
        <f t="shared" si="4"/>
        <v>5:6</v>
      </c>
      <c r="B299">
        <v>296</v>
      </c>
      <c r="C299">
        <v>6</v>
      </c>
      <c r="D299">
        <v>5</v>
      </c>
      <c r="E299">
        <v>0</v>
      </c>
      <c r="F299">
        <v>-0.297237326528905</v>
      </c>
      <c r="G299">
        <v>4.0987489575075101E-2</v>
      </c>
      <c r="H299">
        <v>0.25887169372662699</v>
      </c>
      <c r="I299">
        <v>-0.259168956071132</v>
      </c>
      <c r="J299">
        <v>0.16120799499805899</v>
      </c>
      <c r="K299">
        <v>-0.85826120670274397</v>
      </c>
      <c r="L299">
        <v>-0.61962374701791101</v>
      </c>
      <c r="M299">
        <v>1.05556799031162E-2</v>
      </c>
    </row>
    <row r="300" spans="1:13" x14ac:dyDescent="0.25">
      <c r="A300" s="7" t="str">
        <f t="shared" si="4"/>
        <v>5:41</v>
      </c>
      <c r="B300">
        <v>297</v>
      </c>
      <c r="C300">
        <v>41</v>
      </c>
      <c r="D300">
        <v>5</v>
      </c>
      <c r="E300">
        <v>0</v>
      </c>
      <c r="F300">
        <v>-1.29429063740085</v>
      </c>
      <c r="G300">
        <v>0.85387314539607195</v>
      </c>
      <c r="H300">
        <v>-1.24594681271774</v>
      </c>
      <c r="I300">
        <v>-1.2216851869110801</v>
      </c>
      <c r="J300">
        <v>0.40168851288491397</v>
      </c>
      <c r="K300">
        <v>-0.54583333664477995</v>
      </c>
      <c r="L300">
        <v>-0.89435288916852296</v>
      </c>
      <c r="M300">
        <v>1.1639915852826E-2</v>
      </c>
    </row>
    <row r="301" spans="1:13" x14ac:dyDescent="0.25">
      <c r="A301" s="7" t="str">
        <f t="shared" si="4"/>
        <v>5:35</v>
      </c>
      <c r="B301">
        <v>298</v>
      </c>
      <c r="C301">
        <v>35</v>
      </c>
      <c r="D301">
        <v>5</v>
      </c>
      <c r="E301">
        <v>0</v>
      </c>
      <c r="F301">
        <v>1.26121710269653</v>
      </c>
      <c r="G301">
        <v>-9.0331240667225199E-2</v>
      </c>
      <c r="H301">
        <v>1.1102944720852499</v>
      </c>
      <c r="I301">
        <v>0.91477485738215003</v>
      </c>
      <c r="J301">
        <v>-0.43423794215592998</v>
      </c>
      <c r="K301">
        <v>-0.25876388755368801</v>
      </c>
      <c r="L301">
        <v>1.3751231718547501</v>
      </c>
      <c r="M301">
        <v>1.09531470967042E-2</v>
      </c>
    </row>
    <row r="302" spans="1:13" x14ac:dyDescent="0.25">
      <c r="A302" s="7" t="str">
        <f t="shared" si="4"/>
        <v>5:47</v>
      </c>
      <c r="B302">
        <v>299</v>
      </c>
      <c r="C302">
        <v>47</v>
      </c>
      <c r="D302">
        <v>5</v>
      </c>
      <c r="E302">
        <v>0</v>
      </c>
      <c r="F302">
        <v>-1.6536767352159899E-2</v>
      </c>
      <c r="G302">
        <v>0.38177095236442299</v>
      </c>
      <c r="H302">
        <v>-6.7826170316244605E-2</v>
      </c>
      <c r="I302">
        <v>-0.153455164764466</v>
      </c>
      <c r="J302">
        <v>-1.6274714635507701E-2</v>
      </c>
      <c r="K302">
        <v>0.24089907133308899</v>
      </c>
      <c r="L302">
        <v>-0.33851647499798698</v>
      </c>
      <c r="M302">
        <v>1.04108435009326E-2</v>
      </c>
    </row>
    <row r="303" spans="1:13" x14ac:dyDescent="0.25">
      <c r="A303" s="7" t="str">
        <f t="shared" si="4"/>
        <v>5:10</v>
      </c>
      <c r="B303">
        <v>300</v>
      </c>
      <c r="C303">
        <v>10</v>
      </c>
      <c r="D303">
        <v>5</v>
      </c>
      <c r="E303">
        <v>0</v>
      </c>
      <c r="F303">
        <v>1.0050908432777901</v>
      </c>
      <c r="G303">
        <v>1.62207412757992</v>
      </c>
      <c r="H303">
        <v>-1.25686390938918</v>
      </c>
      <c r="I303">
        <v>0.231296929566981</v>
      </c>
      <c r="J303">
        <v>-0.66223437037278099</v>
      </c>
      <c r="K303">
        <v>0.39472267431026098</v>
      </c>
      <c r="L303">
        <v>0.99521581573514994</v>
      </c>
      <c r="M303">
        <v>1.13946608566263E-2</v>
      </c>
    </row>
    <row r="304" spans="1:13" x14ac:dyDescent="0.25">
      <c r="A304" s="7" t="str">
        <f t="shared" si="4"/>
        <v>5:13</v>
      </c>
      <c r="B304">
        <v>301</v>
      </c>
      <c r="C304">
        <v>13</v>
      </c>
      <c r="D304">
        <v>5</v>
      </c>
      <c r="E304">
        <v>0</v>
      </c>
      <c r="F304">
        <v>-1.25051273403578</v>
      </c>
      <c r="G304">
        <v>0.357473124428273</v>
      </c>
      <c r="H304">
        <v>-0.57458680129206896</v>
      </c>
      <c r="I304">
        <v>1.94222773359525</v>
      </c>
      <c r="J304">
        <v>0.16651581492563899</v>
      </c>
      <c r="K304">
        <v>-0.42901887653844201</v>
      </c>
      <c r="L304">
        <v>-0.90391534282102903</v>
      </c>
      <c r="M304">
        <v>1.10605135822301E-2</v>
      </c>
    </row>
    <row r="305" spans="1:13" x14ac:dyDescent="0.25">
      <c r="A305" s="7" t="str">
        <f t="shared" si="4"/>
        <v>5:45</v>
      </c>
      <c r="B305">
        <v>302</v>
      </c>
      <c r="C305">
        <v>45</v>
      </c>
      <c r="D305">
        <v>5</v>
      </c>
      <c r="E305">
        <v>0</v>
      </c>
      <c r="F305">
        <v>-0.42370621744914899</v>
      </c>
      <c r="G305">
        <v>-7.9407521540933099E-2</v>
      </c>
      <c r="H305">
        <v>-0.178287575420043</v>
      </c>
      <c r="I305">
        <v>-0.301881430248431</v>
      </c>
      <c r="J305">
        <v>-1.43082314185322</v>
      </c>
      <c r="K305">
        <v>-0.79648275473787</v>
      </c>
      <c r="L305">
        <v>-0.71511725388424396</v>
      </c>
      <c r="M305">
        <v>1.06303674140439E-2</v>
      </c>
    </row>
    <row r="306" spans="1:13" x14ac:dyDescent="0.25">
      <c r="A306" s="7" t="str">
        <f t="shared" si="4"/>
        <v>5:36</v>
      </c>
      <c r="B306">
        <v>303</v>
      </c>
      <c r="C306">
        <v>36</v>
      </c>
      <c r="D306">
        <v>5</v>
      </c>
      <c r="E306">
        <v>0</v>
      </c>
      <c r="F306">
        <v>0.83529914601363797</v>
      </c>
      <c r="G306">
        <v>6.7036157009990993E-2</v>
      </c>
      <c r="H306">
        <v>0.71758759128475702</v>
      </c>
      <c r="I306">
        <v>0.55869818333327803</v>
      </c>
      <c r="J306">
        <v>-0.29491686631578901</v>
      </c>
      <c r="K306">
        <v>-0.69536462318432501</v>
      </c>
      <c r="L306">
        <v>0.78284164666960898</v>
      </c>
      <c r="M306">
        <v>1.0534201957100199E-2</v>
      </c>
    </row>
    <row r="307" spans="1:13" x14ac:dyDescent="0.25">
      <c r="A307" s="7" t="str">
        <f t="shared" si="4"/>
        <v>5:29</v>
      </c>
      <c r="B307">
        <v>304</v>
      </c>
      <c r="C307">
        <v>29</v>
      </c>
      <c r="D307">
        <v>5</v>
      </c>
      <c r="E307">
        <v>0</v>
      </c>
      <c r="F307">
        <v>-0.14022628057287001</v>
      </c>
      <c r="G307">
        <v>0.66676341954643903</v>
      </c>
      <c r="H307">
        <v>0.161102897627281</v>
      </c>
      <c r="I307">
        <v>-0.161135973935568</v>
      </c>
      <c r="J307">
        <v>-9.0657175268983203E-2</v>
      </c>
      <c r="K307">
        <v>-3.5854130642038302E-2</v>
      </c>
      <c r="L307">
        <v>-0.46608380725916698</v>
      </c>
      <c r="M307">
        <v>1.04590508314429E-2</v>
      </c>
    </row>
    <row r="308" spans="1:13" x14ac:dyDescent="0.25">
      <c r="A308" s="7" t="str">
        <f t="shared" si="4"/>
        <v>5:18</v>
      </c>
      <c r="B308">
        <v>305</v>
      </c>
      <c r="C308">
        <v>18</v>
      </c>
      <c r="D308">
        <v>5</v>
      </c>
      <c r="E308">
        <v>0</v>
      </c>
      <c r="F308">
        <v>0.64370208996196798</v>
      </c>
      <c r="G308">
        <v>0.39477150552340701</v>
      </c>
      <c r="H308">
        <v>0.20331611199779101</v>
      </c>
      <c r="I308">
        <v>-1.2747503272824301</v>
      </c>
      <c r="J308">
        <v>-0.114076789897674</v>
      </c>
      <c r="K308">
        <v>-0.42515006533869698</v>
      </c>
      <c r="L308">
        <v>0.51706219023702704</v>
      </c>
      <c r="M308">
        <v>1.0474355609492199E-2</v>
      </c>
    </row>
    <row r="309" spans="1:13" x14ac:dyDescent="0.25">
      <c r="A309" s="7" t="str">
        <f t="shared" si="4"/>
        <v>5:31</v>
      </c>
      <c r="B309">
        <v>306</v>
      </c>
      <c r="C309">
        <v>31</v>
      </c>
      <c r="D309">
        <v>5</v>
      </c>
      <c r="E309">
        <v>0</v>
      </c>
      <c r="F309">
        <v>-0.56454708299387701</v>
      </c>
      <c r="G309">
        <v>1.6444391271291201</v>
      </c>
      <c r="H309">
        <v>0.94645133402993398</v>
      </c>
      <c r="I309">
        <v>-0.18748523367361</v>
      </c>
      <c r="J309">
        <v>-0.34582856822067498</v>
      </c>
      <c r="K309">
        <v>0.67794226308121097</v>
      </c>
      <c r="L309">
        <v>-0.75130312491529505</v>
      </c>
      <c r="M309">
        <v>1.1729841512427199E-2</v>
      </c>
    </row>
    <row r="310" spans="1:13" x14ac:dyDescent="0.25">
      <c r="A310" s="7" t="str">
        <f t="shared" si="4"/>
        <v>5:5</v>
      </c>
      <c r="B310">
        <v>307</v>
      </c>
      <c r="C310">
        <v>5</v>
      </c>
      <c r="D310">
        <v>5</v>
      </c>
      <c r="E310">
        <v>0</v>
      </c>
      <c r="F310">
        <v>-0.62281936531778204</v>
      </c>
      <c r="G310">
        <v>-0.35428416547933</v>
      </c>
      <c r="H310">
        <v>0.63780559024257499</v>
      </c>
      <c r="I310">
        <v>-0.38178542610122501</v>
      </c>
      <c r="J310">
        <v>0.367068584024837</v>
      </c>
      <c r="K310">
        <v>-0.262334786784991</v>
      </c>
      <c r="L310">
        <v>-0.82547777759221197</v>
      </c>
      <c r="M310">
        <v>1.07553730503623E-2</v>
      </c>
    </row>
    <row r="311" spans="1:13" x14ac:dyDescent="0.25">
      <c r="A311" s="7" t="str">
        <f t="shared" si="4"/>
        <v>5:33</v>
      </c>
      <c r="B311">
        <v>308</v>
      </c>
      <c r="C311">
        <v>33</v>
      </c>
      <c r="D311">
        <v>5</v>
      </c>
      <c r="E311">
        <v>0</v>
      </c>
      <c r="F311">
        <v>2.11305301606233</v>
      </c>
      <c r="G311">
        <v>-0.40506603602165703</v>
      </c>
      <c r="H311">
        <v>1.8957082336862601</v>
      </c>
      <c r="I311">
        <v>1.6269282054798899</v>
      </c>
      <c r="J311">
        <v>-0.71288009383621198</v>
      </c>
      <c r="K311">
        <v>-0.19839379000291499</v>
      </c>
      <c r="L311">
        <v>2.5924085555415601</v>
      </c>
      <c r="M311">
        <v>1.36813033194879E-2</v>
      </c>
    </row>
    <row r="312" spans="1:13" x14ac:dyDescent="0.25">
      <c r="A312" s="7" t="str">
        <f t="shared" si="4"/>
        <v>5:28</v>
      </c>
      <c r="B312">
        <v>309</v>
      </c>
      <c r="C312">
        <v>28</v>
      </c>
      <c r="D312">
        <v>5</v>
      </c>
      <c r="E312">
        <v>0</v>
      </c>
      <c r="F312">
        <v>-1.6537516808775899E-2</v>
      </c>
      <c r="G312">
        <v>0.38177267918413899</v>
      </c>
      <c r="H312">
        <v>-6.7824783194571095E-2</v>
      </c>
      <c r="I312">
        <v>-0.15345521130384601</v>
      </c>
      <c r="J312">
        <v>-1.6275165331979698E-2</v>
      </c>
      <c r="K312">
        <v>0.24149655335329401</v>
      </c>
      <c r="L312">
        <v>-0.33851729936476699</v>
      </c>
      <c r="M312">
        <v>1.04108434120153E-2</v>
      </c>
    </row>
    <row r="313" spans="1:13" x14ac:dyDescent="0.25">
      <c r="A313" s="7" t="str">
        <f t="shared" si="4"/>
        <v>5:15</v>
      </c>
      <c r="B313">
        <v>310</v>
      </c>
      <c r="C313">
        <v>15</v>
      </c>
      <c r="D313">
        <v>5</v>
      </c>
      <c r="E313">
        <v>0</v>
      </c>
      <c r="F313">
        <v>-0.48772116508545799</v>
      </c>
      <c r="G313">
        <v>0.37249301038546201</v>
      </c>
      <c r="H313">
        <v>-0.26132888766901302</v>
      </c>
      <c r="I313">
        <v>0.64676551291812401</v>
      </c>
      <c r="J313">
        <v>5.3522467731093502E-2</v>
      </c>
      <c r="K313">
        <v>-0.38117154051157898</v>
      </c>
      <c r="L313">
        <v>-0.74354847708224203</v>
      </c>
      <c r="M313">
        <v>1.0480715450258801E-2</v>
      </c>
    </row>
    <row r="314" spans="1:13" x14ac:dyDescent="0.25">
      <c r="A314" s="7" t="str">
        <f t="shared" si="4"/>
        <v>5:21</v>
      </c>
      <c r="B314">
        <v>311</v>
      </c>
      <c r="C314">
        <v>21</v>
      </c>
      <c r="D314">
        <v>5</v>
      </c>
      <c r="E314">
        <v>0</v>
      </c>
      <c r="F314">
        <v>1.3448965255138501</v>
      </c>
      <c r="G314">
        <v>-2.75510155149352</v>
      </c>
      <c r="H314">
        <v>-2.5876166253644199</v>
      </c>
      <c r="I314">
        <v>-6.8913565000635696E-2</v>
      </c>
      <c r="J314">
        <v>0.802442698626599</v>
      </c>
      <c r="K314">
        <v>9.6153680631690303E-2</v>
      </c>
      <c r="L314">
        <v>1.53380676162193</v>
      </c>
      <c r="M314">
        <v>1.2777370261382801E-2</v>
      </c>
    </row>
    <row r="315" spans="1:13" x14ac:dyDescent="0.25">
      <c r="A315" s="7" t="str">
        <f t="shared" si="4"/>
        <v>6:32</v>
      </c>
      <c r="B315">
        <v>312</v>
      </c>
      <c r="C315">
        <v>32</v>
      </c>
      <c r="D315">
        <v>6</v>
      </c>
      <c r="E315">
        <v>0</v>
      </c>
      <c r="F315">
        <v>2.6308474272159801</v>
      </c>
      <c r="G315">
        <v>4.14107399447559E-2</v>
      </c>
      <c r="H315">
        <v>1.9895704271419501</v>
      </c>
      <c r="I315">
        <v>-1.3878114203982399</v>
      </c>
      <c r="J315">
        <v>1.9622996285001799</v>
      </c>
      <c r="K315">
        <v>-9.5619766364671097E-3</v>
      </c>
      <c r="L315">
        <v>-1.2711104156281099</v>
      </c>
      <c r="M315">
        <v>1.4136214887371301E-2</v>
      </c>
    </row>
    <row r="316" spans="1:13" x14ac:dyDescent="0.25">
      <c r="A316" s="7" t="str">
        <f t="shared" si="4"/>
        <v>6:23</v>
      </c>
      <c r="B316">
        <v>313</v>
      </c>
      <c r="C316">
        <v>23</v>
      </c>
      <c r="D316">
        <v>6</v>
      </c>
      <c r="E316">
        <v>0</v>
      </c>
      <c r="F316">
        <v>1.10139334324426</v>
      </c>
      <c r="G316">
        <v>1.0439673243829899</v>
      </c>
      <c r="H316">
        <v>0.40996498139089599</v>
      </c>
      <c r="I316">
        <v>0.72429721622917198</v>
      </c>
      <c r="J316">
        <v>-2.1372508020725101</v>
      </c>
      <c r="K316">
        <v>6.3918561546422004E-2</v>
      </c>
      <c r="L316">
        <v>-0.94316152583827095</v>
      </c>
      <c r="M316">
        <v>1.23688806458205E-2</v>
      </c>
    </row>
    <row r="317" spans="1:13" x14ac:dyDescent="0.25">
      <c r="A317" s="7" t="str">
        <f t="shared" si="4"/>
        <v>6:44</v>
      </c>
      <c r="B317">
        <v>314</v>
      </c>
      <c r="C317">
        <v>44</v>
      </c>
      <c r="D317">
        <v>6</v>
      </c>
      <c r="E317">
        <v>0</v>
      </c>
      <c r="F317">
        <v>-0.62786755194738197</v>
      </c>
      <c r="G317">
        <v>-2.4268447160583798E-2</v>
      </c>
      <c r="H317">
        <v>-0.30790761617944101</v>
      </c>
      <c r="I317">
        <v>-2.05278920264041</v>
      </c>
      <c r="J317">
        <v>-0.74395758871974704</v>
      </c>
      <c r="K317">
        <v>0.53562059528318096</v>
      </c>
      <c r="L317">
        <v>0.48531335102168</v>
      </c>
      <c r="M317">
        <v>1.11694856169747E-2</v>
      </c>
    </row>
    <row r="318" spans="1:13" x14ac:dyDescent="0.25">
      <c r="A318" s="7" t="str">
        <f t="shared" si="4"/>
        <v>6:26</v>
      </c>
      <c r="B318">
        <v>315</v>
      </c>
      <c r="C318">
        <v>26</v>
      </c>
      <c r="D318">
        <v>6</v>
      </c>
      <c r="E318">
        <v>0</v>
      </c>
      <c r="F318">
        <v>0.317618040952034</v>
      </c>
      <c r="G318">
        <v>0.15735306735356899</v>
      </c>
      <c r="H318">
        <v>-8.0418258279337795E-2</v>
      </c>
      <c r="I318">
        <v>0.26117592938169898</v>
      </c>
      <c r="J318">
        <v>-0.64184878041799298</v>
      </c>
      <c r="K318">
        <v>-0.73520024188518796</v>
      </c>
      <c r="L318">
        <v>-0.69011206193604802</v>
      </c>
      <c r="M318">
        <v>1.17294913210612E-2</v>
      </c>
    </row>
    <row r="319" spans="1:13" x14ac:dyDescent="0.25">
      <c r="A319" s="7" t="str">
        <f t="shared" si="4"/>
        <v>6:9</v>
      </c>
      <c r="B319">
        <v>316</v>
      </c>
      <c r="C319">
        <v>9</v>
      </c>
      <c r="D319">
        <v>6</v>
      </c>
      <c r="E319">
        <v>0</v>
      </c>
      <c r="F319">
        <v>0.63309212914245205</v>
      </c>
      <c r="G319">
        <v>-1.39598296535644</v>
      </c>
      <c r="H319">
        <v>-0.65971310183491105</v>
      </c>
      <c r="I319">
        <v>-9.3791255626636302E-2</v>
      </c>
      <c r="J319">
        <v>-0.40501091361756603</v>
      </c>
      <c r="K319">
        <v>-5.5794488718258199E-2</v>
      </c>
      <c r="L319">
        <v>-0.58123464649047896</v>
      </c>
      <c r="M319">
        <v>1.3182487168064E-2</v>
      </c>
    </row>
    <row r="320" spans="1:13" x14ac:dyDescent="0.25">
      <c r="A320" s="7" t="str">
        <f t="shared" si="4"/>
        <v>6:0</v>
      </c>
      <c r="B320">
        <v>317</v>
      </c>
      <c r="C320">
        <v>0</v>
      </c>
      <c r="D320">
        <v>6</v>
      </c>
      <c r="E320">
        <v>0</v>
      </c>
      <c r="F320">
        <v>-1.9327653040283299</v>
      </c>
      <c r="G320">
        <v>2.8496228868520799</v>
      </c>
      <c r="H320">
        <v>0.64129675671753095</v>
      </c>
      <c r="I320">
        <v>0.41595287822149202</v>
      </c>
      <c r="J320">
        <v>1.3518583051208499</v>
      </c>
      <c r="K320">
        <v>0.11939150954776501</v>
      </c>
      <c r="L320">
        <v>2.8206579689733502</v>
      </c>
      <c r="M320">
        <v>1.41094604977498E-2</v>
      </c>
    </row>
    <row r="321" spans="1:13" x14ac:dyDescent="0.25">
      <c r="A321" s="7" t="str">
        <f t="shared" si="4"/>
        <v>6:7</v>
      </c>
      <c r="B321">
        <v>318</v>
      </c>
      <c r="C321">
        <v>7</v>
      </c>
      <c r="D321">
        <v>6</v>
      </c>
      <c r="E321">
        <v>0</v>
      </c>
      <c r="F321">
        <v>-8.3722291502442703E-3</v>
      </c>
      <c r="G321">
        <v>-0.334581502304309</v>
      </c>
      <c r="H321">
        <v>-0.33446063719680102</v>
      </c>
      <c r="I321">
        <v>3.3644777835395698E-2</v>
      </c>
      <c r="J321">
        <v>3.4206391067038301E-2</v>
      </c>
      <c r="K321">
        <v>0.21284153428435501</v>
      </c>
      <c r="L321">
        <v>-0.45465421843265102</v>
      </c>
      <c r="M321">
        <v>1.06108738307896E-2</v>
      </c>
    </row>
    <row r="322" spans="1:13" x14ac:dyDescent="0.25">
      <c r="A322" s="7" t="str">
        <f t="shared" si="4"/>
        <v>6:11</v>
      </c>
      <c r="B322">
        <v>319</v>
      </c>
      <c r="C322">
        <v>11</v>
      </c>
      <c r="D322">
        <v>6</v>
      </c>
      <c r="E322">
        <v>0</v>
      </c>
      <c r="F322">
        <v>-1.7302105091006601</v>
      </c>
      <c r="G322">
        <v>-1.9989206349454001</v>
      </c>
      <c r="H322">
        <v>2.8045154410713402</v>
      </c>
      <c r="I322">
        <v>0.58956950245130502</v>
      </c>
      <c r="J322">
        <v>-0.65350117829767396</v>
      </c>
      <c r="K322">
        <v>-0.164724891430272</v>
      </c>
      <c r="L322">
        <v>1.0062974705449801</v>
      </c>
      <c r="M322">
        <v>1.41106820908697E-2</v>
      </c>
    </row>
    <row r="323" spans="1:13" x14ac:dyDescent="0.25">
      <c r="A323" s="7" t="str">
        <f t="shared" si="4"/>
        <v>6:17</v>
      </c>
      <c r="B323">
        <v>320</v>
      </c>
      <c r="C323">
        <v>17</v>
      </c>
      <c r="D323">
        <v>6</v>
      </c>
      <c r="E323">
        <v>0</v>
      </c>
      <c r="F323">
        <v>0.18585482907463299</v>
      </c>
      <c r="G323">
        <v>-1.4474994209937199E-2</v>
      </c>
      <c r="H323">
        <v>-0.75499733546602898</v>
      </c>
      <c r="I323">
        <v>-3.5336577995189099E-2</v>
      </c>
      <c r="J323">
        <v>0.16652564667480699</v>
      </c>
      <c r="K323">
        <v>0.89781772371792601</v>
      </c>
      <c r="L323">
        <v>-0.57793529448133496</v>
      </c>
      <c r="M323">
        <v>1.19374226051995E-2</v>
      </c>
    </row>
    <row r="324" spans="1:13" x14ac:dyDescent="0.25">
      <c r="A324" s="7" t="str">
        <f t="shared" ref="A324:A387" si="5">D324 &amp; ":" &amp;C324</f>
        <v>6:37</v>
      </c>
      <c r="B324">
        <v>321</v>
      </c>
      <c r="C324">
        <v>37</v>
      </c>
      <c r="D324">
        <v>6</v>
      </c>
      <c r="E324">
        <v>0</v>
      </c>
      <c r="F324">
        <v>0.39465360253950199</v>
      </c>
      <c r="G324">
        <v>-0.21095187882140101</v>
      </c>
      <c r="H324">
        <v>7.1559562957037998E-2</v>
      </c>
      <c r="I324">
        <v>-0.195944980975814</v>
      </c>
      <c r="J324">
        <v>0.38078280925140401</v>
      </c>
      <c r="K324">
        <v>0.31439919145305301</v>
      </c>
      <c r="L324">
        <v>-0.69484597591862096</v>
      </c>
      <c r="M324">
        <v>1.17653438480569E-2</v>
      </c>
    </row>
    <row r="325" spans="1:13" x14ac:dyDescent="0.25">
      <c r="A325" s="7" t="str">
        <f t="shared" si="5"/>
        <v>6:2</v>
      </c>
      <c r="B325">
        <v>322</v>
      </c>
      <c r="C325">
        <v>2</v>
      </c>
      <c r="D325">
        <v>6</v>
      </c>
      <c r="E325">
        <v>0</v>
      </c>
      <c r="F325">
        <v>-1.2913009457356299</v>
      </c>
      <c r="G325">
        <v>1.7882214237999501</v>
      </c>
      <c r="H325">
        <v>0.31604429207941998</v>
      </c>
      <c r="I325">
        <v>0.28851684475945999</v>
      </c>
      <c r="J325">
        <v>0.91264100043624896</v>
      </c>
      <c r="K325">
        <v>0.18617893782935099</v>
      </c>
      <c r="L325">
        <v>1.90329142866418</v>
      </c>
      <c r="M325">
        <v>1.1962548688462299E-2</v>
      </c>
    </row>
    <row r="326" spans="1:13" x14ac:dyDescent="0.25">
      <c r="A326" s="7" t="str">
        <f t="shared" si="5"/>
        <v>6:51</v>
      </c>
      <c r="B326">
        <v>323</v>
      </c>
      <c r="C326">
        <v>51</v>
      </c>
      <c r="D326">
        <v>6</v>
      </c>
      <c r="E326">
        <v>0</v>
      </c>
      <c r="F326">
        <v>0.71445802367299005</v>
      </c>
      <c r="G326">
        <v>-0.57763234312669698</v>
      </c>
      <c r="H326">
        <v>-0.31755593481395</v>
      </c>
      <c r="I326">
        <v>2.8360516529741102</v>
      </c>
      <c r="J326">
        <v>1.1423954908968399</v>
      </c>
      <c r="K326">
        <v>-4.25291636059398E-2</v>
      </c>
      <c r="L326">
        <v>-0.72069263967711705</v>
      </c>
      <c r="M326">
        <v>1.25445585611324E-2</v>
      </c>
    </row>
    <row r="327" spans="1:13" x14ac:dyDescent="0.25">
      <c r="A327" s="7" t="str">
        <f t="shared" si="5"/>
        <v>6:27</v>
      </c>
      <c r="B327">
        <v>324</v>
      </c>
      <c r="C327">
        <v>27</v>
      </c>
      <c r="D327">
        <v>6</v>
      </c>
      <c r="E327">
        <v>0</v>
      </c>
      <c r="F327">
        <v>5.6359602935749903E-2</v>
      </c>
      <c r="G327">
        <v>-0.13818502275597799</v>
      </c>
      <c r="H327">
        <v>-0.24387934062133201</v>
      </c>
      <c r="I327">
        <v>0.10680216478360199</v>
      </c>
      <c r="J327">
        <v>-0.14338143238947701</v>
      </c>
      <c r="K327">
        <v>-5.6244374075019497E-2</v>
      </c>
      <c r="L327">
        <v>-0.52258633394593801</v>
      </c>
      <c r="M327">
        <v>1.0791478458756399E-2</v>
      </c>
    </row>
    <row r="328" spans="1:13" x14ac:dyDescent="0.25">
      <c r="A328" s="7" t="str">
        <f t="shared" si="5"/>
        <v>6:34</v>
      </c>
      <c r="B328">
        <v>325</v>
      </c>
      <c r="C328">
        <v>34</v>
      </c>
      <c r="D328">
        <v>6</v>
      </c>
      <c r="E328">
        <v>0</v>
      </c>
      <c r="F328">
        <v>1.73636989734539</v>
      </c>
      <c r="G328">
        <v>-5.9534307561706898E-2</v>
      </c>
      <c r="H328">
        <v>1.22236608146798</v>
      </c>
      <c r="I328">
        <v>-0.91106484462927295</v>
      </c>
      <c r="J328">
        <v>1.3296929008006699</v>
      </c>
      <c r="K328">
        <v>9.9103094466296296E-2</v>
      </c>
      <c r="L328">
        <v>-1.0723441420461399</v>
      </c>
      <c r="M328">
        <v>1.3981798672113801E-2</v>
      </c>
    </row>
    <row r="329" spans="1:13" x14ac:dyDescent="0.25">
      <c r="A329" s="7" t="str">
        <f t="shared" si="5"/>
        <v>6:8</v>
      </c>
      <c r="B329">
        <v>326</v>
      </c>
      <c r="C329">
        <v>8</v>
      </c>
      <c r="D329">
        <v>6</v>
      </c>
      <c r="E329">
        <v>0</v>
      </c>
      <c r="F329">
        <v>0.31235994638786702</v>
      </c>
      <c r="G329">
        <v>-0.86528222785999298</v>
      </c>
      <c r="H329">
        <v>-0.497086867686311</v>
      </c>
      <c r="I329">
        <v>-3.0073238178792702E-2</v>
      </c>
      <c r="J329">
        <v>-0.18540225880466699</v>
      </c>
      <c r="K329">
        <v>-0.839380813215854</v>
      </c>
      <c r="L329">
        <v>-0.557175098404322</v>
      </c>
      <c r="M329">
        <v>1.2205722475472299E-2</v>
      </c>
    </row>
    <row r="330" spans="1:13" x14ac:dyDescent="0.25">
      <c r="A330" s="7" t="str">
        <f t="shared" si="5"/>
        <v>6:50</v>
      </c>
      <c r="B330">
        <v>327</v>
      </c>
      <c r="C330">
        <v>50</v>
      </c>
      <c r="D330">
        <v>6</v>
      </c>
      <c r="E330">
        <v>0</v>
      </c>
      <c r="F330">
        <v>0.52269722715579403</v>
      </c>
      <c r="G330">
        <v>-0.49858035798868</v>
      </c>
      <c r="H330">
        <v>-0.316177603580449</v>
      </c>
      <c r="I330">
        <v>2.1376458164577499</v>
      </c>
      <c r="J330">
        <v>0.87291647952304297</v>
      </c>
      <c r="K330">
        <v>0.14802712716803701</v>
      </c>
      <c r="L330">
        <v>-0.67922752313346901</v>
      </c>
      <c r="M330">
        <v>1.11879797698107E-2</v>
      </c>
    </row>
    <row r="331" spans="1:13" x14ac:dyDescent="0.25">
      <c r="A331" s="7" t="str">
        <f t="shared" si="5"/>
        <v>6:4</v>
      </c>
      <c r="B331">
        <v>328</v>
      </c>
      <c r="C331">
        <v>4</v>
      </c>
      <c r="D331">
        <v>6</v>
      </c>
      <c r="E331">
        <v>0</v>
      </c>
      <c r="F331">
        <v>-0.97056877019752597</v>
      </c>
      <c r="G331">
        <v>1.2575206982442699</v>
      </c>
      <c r="H331">
        <v>0.153418061589909</v>
      </c>
      <c r="I331">
        <v>0.22479882874527099</v>
      </c>
      <c r="J331">
        <v>0.69303235056454304</v>
      </c>
      <c r="K331">
        <v>-0.46874550817767202</v>
      </c>
      <c r="L331">
        <v>1.30033067363392</v>
      </c>
      <c r="M331">
        <v>1.27341433619555E-2</v>
      </c>
    </row>
    <row r="332" spans="1:13" x14ac:dyDescent="0.25">
      <c r="A332" s="7" t="str">
        <f t="shared" si="5"/>
        <v>6:24</v>
      </c>
      <c r="B332">
        <v>329</v>
      </c>
      <c r="C332">
        <v>24</v>
      </c>
      <c r="D332">
        <v>6</v>
      </c>
      <c r="E332">
        <v>0</v>
      </c>
      <c r="F332">
        <v>0.84013491110628902</v>
      </c>
      <c r="G332">
        <v>0.74842924092305696</v>
      </c>
      <c r="H332">
        <v>0.246503902726776</v>
      </c>
      <c r="I332">
        <v>0.56992345510448394</v>
      </c>
      <c r="J332">
        <v>-1.6387834652594999</v>
      </c>
      <c r="K332">
        <v>0.16058920529842899</v>
      </c>
      <c r="L332">
        <v>-0.89241903203544104</v>
      </c>
      <c r="M332">
        <v>1.2287897110529701E-2</v>
      </c>
    </row>
    <row r="333" spans="1:13" x14ac:dyDescent="0.25">
      <c r="A333" s="7" t="str">
        <f t="shared" si="5"/>
        <v>6:42</v>
      </c>
      <c r="B333">
        <v>330</v>
      </c>
      <c r="C333">
        <v>42</v>
      </c>
      <c r="D333">
        <v>6</v>
      </c>
      <c r="E333">
        <v>0</v>
      </c>
      <c r="F333">
        <v>-1.01138914498177</v>
      </c>
      <c r="G333">
        <v>0.133835523115448</v>
      </c>
      <c r="H333">
        <v>-0.305150953712438</v>
      </c>
      <c r="I333">
        <v>-3.4496008756731298</v>
      </c>
      <c r="J333">
        <v>-1.2829156114673399</v>
      </c>
      <c r="K333">
        <v>-0.16577305141505499</v>
      </c>
      <c r="L333">
        <v>1.2922264348656201</v>
      </c>
      <c r="M333">
        <v>1.2908039193594499E-2</v>
      </c>
    </row>
    <row r="334" spans="1:13" x14ac:dyDescent="0.25">
      <c r="A334" s="7" t="str">
        <f t="shared" si="5"/>
        <v>6:40</v>
      </c>
      <c r="B334">
        <v>331</v>
      </c>
      <c r="C334">
        <v>40</v>
      </c>
      <c r="D334">
        <v>6</v>
      </c>
      <c r="E334">
        <v>0</v>
      </c>
      <c r="F334">
        <v>-0.94706269226638595</v>
      </c>
      <c r="G334">
        <v>-0.362369450081095</v>
      </c>
      <c r="H334">
        <v>-1.0792469555539099</v>
      </c>
      <c r="I334">
        <v>0.519174882677645</v>
      </c>
      <c r="J334">
        <v>-0.56812728229786302</v>
      </c>
      <c r="K334">
        <v>-0.34337854016338598</v>
      </c>
      <c r="L334">
        <v>1.08439089507622</v>
      </c>
      <c r="M334">
        <v>1.3595627922275699E-2</v>
      </c>
    </row>
    <row r="335" spans="1:13" x14ac:dyDescent="0.25">
      <c r="A335" s="7" t="str">
        <f t="shared" si="5"/>
        <v>6:16</v>
      </c>
      <c r="B335">
        <v>332</v>
      </c>
      <c r="C335">
        <v>16</v>
      </c>
      <c r="D335">
        <v>6</v>
      </c>
      <c r="E335">
        <v>0</v>
      </c>
      <c r="F335">
        <v>-0.129909514133841</v>
      </c>
      <c r="G335">
        <v>-0.34150829620395601</v>
      </c>
      <c r="H335">
        <v>-0.16839562015298401</v>
      </c>
      <c r="I335">
        <v>6.7646892415628698E-2</v>
      </c>
      <c r="J335">
        <v>3.1386605932410001E-2</v>
      </c>
      <c r="K335">
        <v>-0.43470149423762999</v>
      </c>
      <c r="L335">
        <v>-0.34612544584141602</v>
      </c>
      <c r="M335">
        <v>1.07700996717996E-2</v>
      </c>
    </row>
    <row r="336" spans="1:13" x14ac:dyDescent="0.25">
      <c r="A336" s="7" t="str">
        <f t="shared" si="5"/>
        <v>6:19</v>
      </c>
      <c r="B336">
        <v>333</v>
      </c>
      <c r="C336">
        <v>19</v>
      </c>
      <c r="D336">
        <v>6</v>
      </c>
      <c r="E336">
        <v>0</v>
      </c>
      <c r="F336">
        <v>0.81317395568277895</v>
      </c>
      <c r="G336">
        <v>0.63523181972002496</v>
      </c>
      <c r="H336">
        <v>-1.9203805829154199</v>
      </c>
      <c r="I336">
        <v>-0.239930611814065</v>
      </c>
      <c r="J336">
        <v>0.435002144520582</v>
      </c>
      <c r="K336">
        <v>7.2267718444310403E-2</v>
      </c>
      <c r="L336">
        <v>-0.71677748327256696</v>
      </c>
      <c r="M336">
        <v>1.36875007139641E-2</v>
      </c>
    </row>
    <row r="337" spans="1:13" x14ac:dyDescent="0.25">
      <c r="A337" s="7" t="str">
        <f t="shared" si="5"/>
        <v>6:38</v>
      </c>
      <c r="B337">
        <v>334</v>
      </c>
      <c r="C337">
        <v>38</v>
      </c>
      <c r="D337">
        <v>6</v>
      </c>
      <c r="E337">
        <v>0</v>
      </c>
      <c r="F337">
        <v>-5.25851623957935E-2</v>
      </c>
      <c r="G337">
        <v>-0.26142440257463201</v>
      </c>
      <c r="H337">
        <v>-0.31204260987994498</v>
      </c>
      <c r="I337">
        <v>4.2428306908671998E-2</v>
      </c>
      <c r="J337">
        <v>6.4479445401648294E-2</v>
      </c>
      <c r="K337">
        <v>0.31713065933790902</v>
      </c>
      <c r="L337">
        <v>-0.42743648580802301</v>
      </c>
      <c r="M337">
        <v>1.0568654642999499E-2</v>
      </c>
    </row>
    <row r="338" spans="1:13" x14ac:dyDescent="0.25">
      <c r="A338" s="7" t="str">
        <f t="shared" si="5"/>
        <v>6:22</v>
      </c>
      <c r="B338">
        <v>335</v>
      </c>
      <c r="C338">
        <v>22</v>
      </c>
      <c r="D338">
        <v>6</v>
      </c>
      <c r="E338">
        <v>0</v>
      </c>
      <c r="F338">
        <v>1.3626517812605401</v>
      </c>
      <c r="G338">
        <v>1.33950541449254</v>
      </c>
      <c r="H338">
        <v>0.57342606373288996</v>
      </c>
      <c r="I338">
        <v>0.87867098082726802</v>
      </c>
      <c r="J338">
        <v>-2.6357181501010198</v>
      </c>
      <c r="K338">
        <v>7.5250452024058098E-2</v>
      </c>
      <c r="L338">
        <v>-0.97848519788486799</v>
      </c>
      <c r="M338">
        <v>1.30054155774754E-2</v>
      </c>
    </row>
    <row r="339" spans="1:13" x14ac:dyDescent="0.25">
      <c r="A339" s="7" t="str">
        <f t="shared" si="5"/>
        <v>6:46</v>
      </c>
      <c r="B339">
        <v>336</v>
      </c>
      <c r="C339">
        <v>46</v>
      </c>
      <c r="D339">
        <v>6</v>
      </c>
      <c r="E339">
        <v>0</v>
      </c>
      <c r="F339">
        <v>-0.24434595891298899</v>
      </c>
      <c r="G339">
        <v>-0.182372417436616</v>
      </c>
      <c r="H339">
        <v>-0.31066427864644303</v>
      </c>
      <c r="I339">
        <v>-0.65597752960768796</v>
      </c>
      <c r="J339">
        <v>-0.20499956597214999</v>
      </c>
      <c r="K339">
        <v>-0.913498000871377</v>
      </c>
      <c r="L339">
        <v>-0.224719041613028</v>
      </c>
      <c r="M339">
        <v>1.06888503943972E-2</v>
      </c>
    </row>
    <row r="340" spans="1:13" x14ac:dyDescent="0.25">
      <c r="A340" s="7" t="str">
        <f t="shared" si="5"/>
        <v>6:25</v>
      </c>
      <c r="B340">
        <v>337</v>
      </c>
      <c r="C340">
        <v>25</v>
      </c>
      <c r="D340">
        <v>6</v>
      </c>
      <c r="E340">
        <v>0</v>
      </c>
      <c r="F340">
        <v>0.57887647309000401</v>
      </c>
      <c r="G340">
        <v>0.45289115081351</v>
      </c>
      <c r="H340">
        <v>8.3042820384782098E-2</v>
      </c>
      <c r="I340">
        <v>0.41554969050638701</v>
      </c>
      <c r="J340">
        <v>-1.1403161172309899</v>
      </c>
      <c r="K340">
        <v>-0.27133651570628697</v>
      </c>
      <c r="L340">
        <v>-0.81034578814730496</v>
      </c>
      <c r="M340">
        <v>1.2043935202819499E-2</v>
      </c>
    </row>
    <row r="341" spans="1:13" x14ac:dyDescent="0.25">
      <c r="A341" s="7" t="str">
        <f t="shared" si="5"/>
        <v>6:39</v>
      </c>
      <c r="B341">
        <v>338</v>
      </c>
      <c r="C341">
        <v>39</v>
      </c>
      <c r="D341">
        <v>6</v>
      </c>
      <c r="E341">
        <v>0</v>
      </c>
      <c r="F341">
        <v>-0.49982392733108999</v>
      </c>
      <c r="G341">
        <v>-0.31189692632786298</v>
      </c>
      <c r="H341">
        <v>-0.69564478271692798</v>
      </c>
      <c r="I341">
        <v>0.28080159479315803</v>
      </c>
      <c r="J341">
        <v>-0.25182391844810698</v>
      </c>
      <c r="K341">
        <v>-1.23942013986227E-2</v>
      </c>
      <c r="L341">
        <v>0.19464549914026399</v>
      </c>
      <c r="M341">
        <v>1.19901532991365E-2</v>
      </c>
    </row>
    <row r="342" spans="1:13" x14ac:dyDescent="0.25">
      <c r="A342" s="7" t="str">
        <f t="shared" si="5"/>
        <v>6:43</v>
      </c>
      <c r="B342">
        <v>339</v>
      </c>
      <c r="C342">
        <v>43</v>
      </c>
      <c r="D342">
        <v>6</v>
      </c>
      <c r="E342">
        <v>0</v>
      </c>
      <c r="F342">
        <v>-0.81962834846457799</v>
      </c>
      <c r="G342">
        <v>5.4783537977432399E-2</v>
      </c>
      <c r="H342">
        <v>-0.30652928494593901</v>
      </c>
      <c r="I342">
        <v>-2.7511950391567699</v>
      </c>
      <c r="J342">
        <v>-1.01343660009354</v>
      </c>
      <c r="K342">
        <v>1.0095665198355199</v>
      </c>
      <c r="L342">
        <v>0.90855778818694999</v>
      </c>
      <c r="M342">
        <v>1.14943043658029E-2</v>
      </c>
    </row>
    <row r="343" spans="1:13" x14ac:dyDescent="0.25">
      <c r="A343" s="7" t="str">
        <f t="shared" si="5"/>
        <v>6:20</v>
      </c>
      <c r="B343">
        <v>340</v>
      </c>
      <c r="C343">
        <v>20</v>
      </c>
      <c r="D343">
        <v>6</v>
      </c>
      <c r="E343">
        <v>0</v>
      </c>
      <c r="F343">
        <v>1.1247392629819599</v>
      </c>
      <c r="G343">
        <v>0.95791623113111102</v>
      </c>
      <c r="H343">
        <v>-2.4991816655097101</v>
      </c>
      <c r="I343">
        <v>-0.341544607489629</v>
      </c>
      <c r="J343">
        <v>0.56834410558305803</v>
      </c>
      <c r="K343">
        <v>-5.35027376263848E-2</v>
      </c>
      <c r="L343">
        <v>-0.74693911774670896</v>
      </c>
      <c r="M343">
        <v>1.4086657750007E-2</v>
      </c>
    </row>
    <row r="344" spans="1:13" x14ac:dyDescent="0.25">
      <c r="A344" s="7" t="str">
        <f t="shared" si="5"/>
        <v>6:48</v>
      </c>
      <c r="B344">
        <v>341</v>
      </c>
      <c r="C344">
        <v>48</v>
      </c>
      <c r="D344">
        <v>6</v>
      </c>
      <c r="E344">
        <v>0</v>
      </c>
      <c r="F344">
        <v>0.13917563412140099</v>
      </c>
      <c r="G344">
        <v>-0.34047638771264799</v>
      </c>
      <c r="H344">
        <v>-0.31342094111344598</v>
      </c>
      <c r="I344">
        <v>0.74083414342502896</v>
      </c>
      <c r="J344">
        <v>0.333958456775445</v>
      </c>
      <c r="K344">
        <v>0.438474162608125</v>
      </c>
      <c r="L344">
        <v>-0.54650065657354197</v>
      </c>
      <c r="M344">
        <v>1.06845175989452E-2</v>
      </c>
    </row>
    <row r="345" spans="1:13" x14ac:dyDescent="0.25">
      <c r="A345" s="7" t="str">
        <f t="shared" si="5"/>
        <v>6:1</v>
      </c>
      <c r="B345">
        <v>342</v>
      </c>
      <c r="C345">
        <v>1</v>
      </c>
      <c r="D345">
        <v>6</v>
      </c>
      <c r="E345">
        <v>0</v>
      </c>
      <c r="F345">
        <v>-1.6120331284902201</v>
      </c>
      <c r="G345">
        <v>2.3189221612963999</v>
      </c>
      <c r="H345">
        <v>0.47867052622801998</v>
      </c>
      <c r="I345">
        <v>0.35223486220730299</v>
      </c>
      <c r="J345">
        <v>1.1322496552491399</v>
      </c>
      <c r="K345">
        <v>-0.23894172867852601</v>
      </c>
      <c r="L345">
        <v>2.4058257756606398</v>
      </c>
      <c r="M345">
        <v>1.38018439474402E-2</v>
      </c>
    </row>
    <row r="346" spans="1:13" x14ac:dyDescent="0.25">
      <c r="A346" s="7" t="str">
        <f t="shared" si="5"/>
        <v>6:49</v>
      </c>
      <c r="B346">
        <v>343</v>
      </c>
      <c r="C346">
        <v>49</v>
      </c>
      <c r="D346">
        <v>6</v>
      </c>
      <c r="E346">
        <v>0</v>
      </c>
      <c r="F346">
        <v>0.33093643063859701</v>
      </c>
      <c r="G346">
        <v>-0.41952837285066402</v>
      </c>
      <c r="H346">
        <v>-0.31479927234694699</v>
      </c>
      <c r="I346">
        <v>1.43923997994138</v>
      </c>
      <c r="J346">
        <v>0.60343746814924404</v>
      </c>
      <c r="K346">
        <v>0.14996858658685999</v>
      </c>
      <c r="L346">
        <v>-0.62235440416874599</v>
      </c>
      <c r="M346">
        <v>1.08892871595358E-2</v>
      </c>
    </row>
    <row r="347" spans="1:13" x14ac:dyDescent="0.25">
      <c r="A347" s="7" t="str">
        <f t="shared" si="5"/>
        <v>6:3</v>
      </c>
      <c r="B347">
        <v>344</v>
      </c>
      <c r="C347">
        <v>3</v>
      </c>
      <c r="D347">
        <v>6</v>
      </c>
      <c r="E347">
        <v>0</v>
      </c>
      <c r="F347">
        <v>-1.2913009457356299</v>
      </c>
      <c r="G347">
        <v>1.7882214237999501</v>
      </c>
      <c r="H347">
        <v>0.31604429207941998</v>
      </c>
      <c r="I347">
        <v>0.28851684475945999</v>
      </c>
      <c r="J347">
        <v>0.91264100043624896</v>
      </c>
      <c r="K347">
        <v>0.17753254805654001</v>
      </c>
      <c r="L347">
        <v>1.90329142866418</v>
      </c>
      <c r="M347">
        <v>1.1962548688462299E-2</v>
      </c>
    </row>
    <row r="348" spans="1:13" x14ac:dyDescent="0.25">
      <c r="A348" s="7" t="str">
        <f t="shared" si="5"/>
        <v>6:14</v>
      </c>
      <c r="B348">
        <v>345</v>
      </c>
      <c r="C348">
        <v>14</v>
      </c>
      <c r="D348">
        <v>6</v>
      </c>
      <c r="E348">
        <v>0</v>
      </c>
      <c r="F348">
        <v>-0.76570564180697398</v>
      </c>
      <c r="G348">
        <v>-0.99999463736337302</v>
      </c>
      <c r="H348">
        <v>1.0127355211684801</v>
      </c>
      <c r="I348">
        <v>0.27500561771131299</v>
      </c>
      <c r="J348">
        <v>-0.240717830966441</v>
      </c>
      <c r="K348">
        <v>0.53507671647194599</v>
      </c>
      <c r="L348">
        <v>0.74436871984289599</v>
      </c>
      <c r="M348">
        <v>1.28548830544557E-2</v>
      </c>
    </row>
    <row r="349" spans="1:13" x14ac:dyDescent="0.25">
      <c r="A349" s="7" t="str">
        <f t="shared" si="5"/>
        <v>6:12</v>
      </c>
      <c r="B349">
        <v>346</v>
      </c>
      <c r="C349">
        <v>12</v>
      </c>
      <c r="D349">
        <v>6</v>
      </c>
      <c r="E349">
        <v>0</v>
      </c>
      <c r="F349">
        <v>-1.40725834251865</v>
      </c>
      <c r="G349">
        <v>-1.6644429914272101</v>
      </c>
      <c r="H349">
        <v>2.20456076298409</v>
      </c>
      <c r="I349">
        <v>0.484241793333273</v>
      </c>
      <c r="J349">
        <v>-0.51528593349165097</v>
      </c>
      <c r="K349">
        <v>0.52608630307138404</v>
      </c>
      <c r="L349">
        <v>1.0801987902316199</v>
      </c>
      <c r="M349">
        <v>1.3840167157759599E-2</v>
      </c>
    </row>
    <row r="350" spans="1:13" x14ac:dyDescent="0.25">
      <c r="A350" s="7" t="str">
        <f t="shared" si="5"/>
        <v>6:30</v>
      </c>
      <c r="B350">
        <v>347</v>
      </c>
      <c r="C350">
        <v>30</v>
      </c>
      <c r="D350">
        <v>6</v>
      </c>
      <c r="E350">
        <v>0</v>
      </c>
      <c r="F350">
        <v>-0.46615726721850498</v>
      </c>
      <c r="G350">
        <v>-0.72926119632546704</v>
      </c>
      <c r="H350">
        <v>-0.57080150162744603</v>
      </c>
      <c r="I350">
        <v>-0.201945360939182</v>
      </c>
      <c r="J350">
        <v>0.85355325245203895</v>
      </c>
      <c r="K350">
        <v>-0.15149674924737699</v>
      </c>
      <c r="L350">
        <v>0.15230791192425999</v>
      </c>
      <c r="M350">
        <v>1.18464818557199E-2</v>
      </c>
    </row>
    <row r="351" spans="1:13" x14ac:dyDescent="0.25">
      <c r="A351" s="7" t="str">
        <f t="shared" si="5"/>
        <v>6:6</v>
      </c>
      <c r="B351">
        <v>348</v>
      </c>
      <c r="C351">
        <v>6</v>
      </c>
      <c r="D351">
        <v>6</v>
      </c>
      <c r="E351">
        <v>0</v>
      </c>
      <c r="F351">
        <v>-0.32910441190482898</v>
      </c>
      <c r="G351">
        <v>0.196119235192138</v>
      </c>
      <c r="H351">
        <v>-0.1718344030482</v>
      </c>
      <c r="I351">
        <v>9.7362795283239503E-2</v>
      </c>
      <c r="J351">
        <v>0.25381504587993797</v>
      </c>
      <c r="K351">
        <v>-0.28978782216514898</v>
      </c>
      <c r="L351">
        <v>-0.121680455012565</v>
      </c>
      <c r="M351">
        <v>1.18395173565773E-2</v>
      </c>
    </row>
    <row r="352" spans="1:13" x14ac:dyDescent="0.25">
      <c r="A352" s="7" t="str">
        <f t="shared" si="5"/>
        <v>6:41</v>
      </c>
      <c r="B352">
        <v>349</v>
      </c>
      <c r="C352">
        <v>41</v>
      </c>
      <c r="D352">
        <v>6</v>
      </c>
      <c r="E352">
        <v>0</v>
      </c>
      <c r="F352">
        <v>-1.3943014572016801</v>
      </c>
      <c r="G352">
        <v>-0.41284197383432603</v>
      </c>
      <c r="H352">
        <v>-1.46284912839089</v>
      </c>
      <c r="I352">
        <v>0.75754817056212997</v>
      </c>
      <c r="J352">
        <v>-0.88443064614761902</v>
      </c>
      <c r="K352">
        <v>5.1502568845410997E-2</v>
      </c>
      <c r="L352">
        <v>1.7385319513472099</v>
      </c>
      <c r="M352">
        <v>1.41173118438457E-2</v>
      </c>
    </row>
    <row r="353" spans="1:13" x14ac:dyDescent="0.25">
      <c r="A353" s="7" t="str">
        <f t="shared" si="5"/>
        <v>6:35</v>
      </c>
      <c r="B353">
        <v>350</v>
      </c>
      <c r="C353">
        <v>35</v>
      </c>
      <c r="D353">
        <v>6</v>
      </c>
      <c r="E353">
        <v>0</v>
      </c>
      <c r="F353">
        <v>1.28913113241009</v>
      </c>
      <c r="G353">
        <v>-0.11000683131493801</v>
      </c>
      <c r="H353">
        <v>0.83876390863100403</v>
      </c>
      <c r="I353">
        <v>-0.67269155674478598</v>
      </c>
      <c r="J353">
        <v>1.0133895369509101</v>
      </c>
      <c r="K353">
        <v>-0.32231254989448499</v>
      </c>
      <c r="L353">
        <v>-0.96247228740180202</v>
      </c>
      <c r="M353">
        <v>1.3672756851440799E-2</v>
      </c>
    </row>
    <row r="354" spans="1:13" x14ac:dyDescent="0.25">
      <c r="A354" s="7" t="str">
        <f t="shared" si="5"/>
        <v>6:47</v>
      </c>
      <c r="B354">
        <v>351</v>
      </c>
      <c r="C354">
        <v>47</v>
      </c>
      <c r="D354">
        <v>6</v>
      </c>
      <c r="E354">
        <v>0</v>
      </c>
      <c r="F354">
        <v>-5.25851623957935E-2</v>
      </c>
      <c r="G354">
        <v>-0.26142440257463201</v>
      </c>
      <c r="H354">
        <v>-0.31204260987994498</v>
      </c>
      <c r="I354">
        <v>4.2428306908671998E-2</v>
      </c>
      <c r="J354">
        <v>6.4479445401648294E-2</v>
      </c>
      <c r="K354">
        <v>0.31713065933790902</v>
      </c>
      <c r="L354">
        <v>-0.42743648580802301</v>
      </c>
      <c r="M354">
        <v>1.0568654642999499E-2</v>
      </c>
    </row>
    <row r="355" spans="1:13" x14ac:dyDescent="0.25">
      <c r="A355" s="7" t="str">
        <f t="shared" si="5"/>
        <v>6:10</v>
      </c>
      <c r="B355">
        <v>352</v>
      </c>
      <c r="C355">
        <v>10</v>
      </c>
      <c r="D355">
        <v>6</v>
      </c>
      <c r="E355">
        <v>0</v>
      </c>
      <c r="F355">
        <v>0.95382430468056401</v>
      </c>
      <c r="G355">
        <v>-1.9266836909121201</v>
      </c>
      <c r="H355">
        <v>-0.82233933232442202</v>
      </c>
      <c r="I355">
        <v>-0.15750927164082401</v>
      </c>
      <c r="J355">
        <v>-0.62461956348927195</v>
      </c>
      <c r="K355">
        <v>0.15004540653491499</v>
      </c>
      <c r="L355">
        <v>-0.53752807038123296</v>
      </c>
      <c r="M355">
        <v>1.40162932200727E-2</v>
      </c>
    </row>
    <row r="356" spans="1:13" x14ac:dyDescent="0.25">
      <c r="A356" s="7" t="str">
        <f t="shared" si="5"/>
        <v>6:13</v>
      </c>
      <c r="B356">
        <v>353</v>
      </c>
      <c r="C356">
        <v>13</v>
      </c>
      <c r="D356">
        <v>6</v>
      </c>
      <c r="E356">
        <v>0</v>
      </c>
      <c r="F356">
        <v>-1.0857584740706701</v>
      </c>
      <c r="G356">
        <v>-1.3314694754790499</v>
      </c>
      <c r="H356">
        <v>1.60730404809279</v>
      </c>
      <c r="I356">
        <v>0.379387737131194</v>
      </c>
      <c r="J356">
        <v>-0.37769223504108901</v>
      </c>
      <c r="K356">
        <v>-0.861787126851281</v>
      </c>
      <c r="L356">
        <v>1.0443227461762199</v>
      </c>
      <c r="M356">
        <v>1.32855299054824E-2</v>
      </c>
    </row>
    <row r="357" spans="1:13" x14ac:dyDescent="0.25">
      <c r="A357" s="7" t="str">
        <f t="shared" si="5"/>
        <v>6:45</v>
      </c>
      <c r="B357">
        <v>354</v>
      </c>
      <c r="C357">
        <v>45</v>
      </c>
      <c r="D357">
        <v>6</v>
      </c>
      <c r="E357">
        <v>0</v>
      </c>
      <c r="F357">
        <v>-0.43610675543018601</v>
      </c>
      <c r="G357">
        <v>-0.1033204322986</v>
      </c>
      <c r="H357">
        <v>-0.30928594741294202</v>
      </c>
      <c r="I357">
        <v>-1.3543833661240501</v>
      </c>
      <c r="J357">
        <v>-0.474478577345949</v>
      </c>
      <c r="K357">
        <v>-1.2446390224441699</v>
      </c>
      <c r="L357">
        <v>8.6602422968468304E-2</v>
      </c>
      <c r="M357">
        <v>1.0866653303005701E-2</v>
      </c>
    </row>
    <row r="358" spans="1:13" x14ac:dyDescent="0.25">
      <c r="A358" s="7" t="str">
        <f t="shared" si="5"/>
        <v>6:36</v>
      </c>
      <c r="B358">
        <v>355</v>
      </c>
      <c r="C358">
        <v>36</v>
      </c>
      <c r="D358">
        <v>6</v>
      </c>
      <c r="E358">
        <v>0</v>
      </c>
      <c r="F358">
        <v>0.84189236747479901</v>
      </c>
      <c r="G358">
        <v>-0.16047935506816899</v>
      </c>
      <c r="H358">
        <v>0.45516173579402103</v>
      </c>
      <c r="I358">
        <v>-0.43431826886030001</v>
      </c>
      <c r="J358">
        <v>0.69708617310115994</v>
      </c>
      <c r="K358">
        <v>0.19325719757649901</v>
      </c>
      <c r="L358">
        <v>-0.85045526205712996</v>
      </c>
      <c r="M358">
        <v>1.30595962076845E-2</v>
      </c>
    </row>
    <row r="359" spans="1:13" x14ac:dyDescent="0.25">
      <c r="A359" s="7" t="str">
        <f t="shared" si="5"/>
        <v>6:29</v>
      </c>
      <c r="B359">
        <v>356</v>
      </c>
      <c r="C359">
        <v>29</v>
      </c>
      <c r="D359">
        <v>6</v>
      </c>
      <c r="E359">
        <v>0</v>
      </c>
      <c r="F359">
        <v>-0.20489882920222</v>
      </c>
      <c r="G359">
        <v>-0.43372310621591897</v>
      </c>
      <c r="H359">
        <v>-0.407340419285452</v>
      </c>
      <c r="I359">
        <v>-4.7571596341085001E-2</v>
      </c>
      <c r="J359">
        <v>0.355085904423522</v>
      </c>
      <c r="K359">
        <v>0.48162051601940797</v>
      </c>
      <c r="L359">
        <v>-0.25585670327771398</v>
      </c>
      <c r="M359">
        <v>1.0921353246518099E-2</v>
      </c>
    </row>
    <row r="360" spans="1:13" x14ac:dyDescent="0.25">
      <c r="A360" s="7" t="str">
        <f t="shared" si="5"/>
        <v>6:18</v>
      </c>
      <c r="B360">
        <v>357</v>
      </c>
      <c r="C360">
        <v>18</v>
      </c>
      <c r="D360">
        <v>6</v>
      </c>
      <c r="E360">
        <v>0</v>
      </c>
      <c r="F360">
        <v>0.50021423169692103</v>
      </c>
      <c r="G360">
        <v>0.31110322785219902</v>
      </c>
      <c r="H360">
        <v>-1.33898906464385</v>
      </c>
      <c r="I360">
        <v>-0.137861840693836</v>
      </c>
      <c r="J360">
        <v>0.30106340887768201</v>
      </c>
      <c r="K360">
        <v>-0.242229564158946</v>
      </c>
      <c r="L360">
        <v>-0.66049996976187497</v>
      </c>
      <c r="M360">
        <v>1.30191585231666E-2</v>
      </c>
    </row>
    <row r="361" spans="1:13" x14ac:dyDescent="0.25">
      <c r="A361" s="7" t="str">
        <f t="shared" si="5"/>
        <v>6:31</v>
      </c>
      <c r="B361">
        <v>358</v>
      </c>
      <c r="C361">
        <v>31</v>
      </c>
      <c r="D361">
        <v>6</v>
      </c>
      <c r="E361">
        <v>0</v>
      </c>
      <c r="F361">
        <v>-0.72741569935647499</v>
      </c>
      <c r="G361">
        <v>-1.0247992797854</v>
      </c>
      <c r="H361">
        <v>-0.73426258029156599</v>
      </c>
      <c r="I361">
        <v>-0.35631912206386901</v>
      </c>
      <c r="J361">
        <v>1.3520205892650301</v>
      </c>
      <c r="K361">
        <v>9.1836256987468598E-2</v>
      </c>
      <c r="L361">
        <v>0.63098662437619801</v>
      </c>
      <c r="M361">
        <v>1.3423896370033E-2</v>
      </c>
    </row>
    <row r="362" spans="1:13" x14ac:dyDescent="0.25">
      <c r="A362" s="7" t="str">
        <f t="shared" si="5"/>
        <v>6:5</v>
      </c>
      <c r="B362">
        <v>359</v>
      </c>
      <c r="C362">
        <v>5</v>
      </c>
      <c r="D362">
        <v>6</v>
      </c>
      <c r="E362">
        <v>0</v>
      </c>
      <c r="F362">
        <v>-0.64983658744294104</v>
      </c>
      <c r="G362">
        <v>0.72681996074782096</v>
      </c>
      <c r="H362">
        <v>-9.2081725586904296E-3</v>
      </c>
      <c r="I362">
        <v>0.16108081129742699</v>
      </c>
      <c r="J362">
        <v>0.473423695751643</v>
      </c>
      <c r="K362">
        <v>0.30626530052701201</v>
      </c>
      <c r="L362">
        <v>0.54367723266396695</v>
      </c>
      <c r="M362">
        <v>1.2490338042067801E-2</v>
      </c>
    </row>
    <row r="363" spans="1:13" x14ac:dyDescent="0.25">
      <c r="A363" s="7" t="str">
        <f t="shared" si="5"/>
        <v>6:33</v>
      </c>
      <c r="B363">
        <v>360</v>
      </c>
      <c r="C363">
        <v>33</v>
      </c>
      <c r="D363">
        <v>6</v>
      </c>
      <c r="E363">
        <v>0</v>
      </c>
      <c r="F363">
        <v>2.1836086622806898</v>
      </c>
      <c r="G363">
        <v>-9.0617838084755993E-3</v>
      </c>
      <c r="H363">
        <v>1.60596825430497</v>
      </c>
      <c r="I363">
        <v>-1.1494381325137499</v>
      </c>
      <c r="J363">
        <v>1.64599626465042</v>
      </c>
      <c r="K363">
        <v>-2.1223936382799999E-2</v>
      </c>
      <c r="L363">
        <v>-1.1700613481705699</v>
      </c>
      <c r="M363">
        <v>1.4096049383067501E-2</v>
      </c>
    </row>
    <row r="364" spans="1:13" x14ac:dyDescent="0.25">
      <c r="A364" s="7" t="str">
        <f t="shared" si="5"/>
        <v>6:28</v>
      </c>
      <c r="B364">
        <v>361</v>
      </c>
      <c r="C364">
        <v>28</v>
      </c>
      <c r="D364">
        <v>6</v>
      </c>
      <c r="E364">
        <v>0</v>
      </c>
      <c r="F364">
        <v>-5.2586085291213898E-2</v>
      </c>
      <c r="G364">
        <v>-0.26142544656292199</v>
      </c>
      <c r="H364">
        <v>-0.312043187306211</v>
      </c>
      <c r="I364">
        <v>4.2427761583355601E-2</v>
      </c>
      <c r="J364">
        <v>6.4481206237532507E-2</v>
      </c>
      <c r="K364">
        <v>0.31596659849977998</v>
      </c>
      <c r="L364">
        <v>-0.42743559122783298</v>
      </c>
      <c r="M364">
        <v>1.05686544560181E-2</v>
      </c>
    </row>
    <row r="365" spans="1:13" x14ac:dyDescent="0.25">
      <c r="A365" s="7" t="str">
        <f t="shared" si="5"/>
        <v>6:15</v>
      </c>
      <c r="B365">
        <v>362</v>
      </c>
      <c r="C365">
        <v>15</v>
      </c>
      <c r="D365">
        <v>6</v>
      </c>
      <c r="E365">
        <v>0</v>
      </c>
      <c r="F365">
        <v>-0.44709458377779099</v>
      </c>
      <c r="G365">
        <v>-0.67001302734257795</v>
      </c>
      <c r="H365">
        <v>0.42084540698219802</v>
      </c>
      <c r="I365">
        <v>0.17109371893987799</v>
      </c>
      <c r="J365">
        <v>-0.104360469288156</v>
      </c>
      <c r="K365">
        <v>0.15129272098392199</v>
      </c>
      <c r="L365">
        <v>0.16575731326601301</v>
      </c>
      <c r="M365">
        <v>1.2761309141085199E-2</v>
      </c>
    </row>
    <row r="366" spans="1:13" x14ac:dyDescent="0.25">
      <c r="A366" s="7" t="str">
        <f t="shared" si="5"/>
        <v>6:21</v>
      </c>
      <c r="B366">
        <v>363</v>
      </c>
      <c r="C366">
        <v>21</v>
      </c>
      <c r="D366">
        <v>6</v>
      </c>
      <c r="E366">
        <v>0</v>
      </c>
      <c r="F366">
        <v>1.6239102133985099</v>
      </c>
      <c r="G366">
        <v>1.6350434979524799</v>
      </c>
      <c r="H366">
        <v>0.73688714239701003</v>
      </c>
      <c r="I366">
        <v>1.03304474195195</v>
      </c>
      <c r="J366">
        <v>-3.1341854869140202</v>
      </c>
      <c r="K366">
        <v>-2.0109217465478502E-2</v>
      </c>
      <c r="L366">
        <v>-1.0009311125600799</v>
      </c>
      <c r="M366">
        <v>1.3970718327731E-2</v>
      </c>
    </row>
    <row r="367" spans="1:13" x14ac:dyDescent="0.25">
      <c r="A367" s="7" t="str">
        <f t="shared" si="5"/>
        <v>7:32</v>
      </c>
      <c r="B367">
        <v>364</v>
      </c>
      <c r="C367">
        <v>32</v>
      </c>
      <c r="D367">
        <v>7</v>
      </c>
      <c r="E367">
        <v>0</v>
      </c>
      <c r="F367">
        <v>-3.8143951851057798</v>
      </c>
      <c r="G367">
        <v>0.50970549543578503</v>
      </c>
      <c r="H367">
        <v>1.0929757777361599</v>
      </c>
      <c r="I367">
        <v>-0.68486696293441596</v>
      </c>
      <c r="J367">
        <v>-0.43017991812349399</v>
      </c>
      <c r="K367">
        <v>-1.83688825319205E-2</v>
      </c>
      <c r="L367">
        <v>-2.3595651523352901</v>
      </c>
      <c r="M367">
        <v>1.4129298351195099E-2</v>
      </c>
    </row>
    <row r="368" spans="1:13" x14ac:dyDescent="0.25">
      <c r="A368" s="7" t="str">
        <f t="shared" si="5"/>
        <v>7:23</v>
      </c>
      <c r="B368">
        <v>365</v>
      </c>
      <c r="C368">
        <v>23</v>
      </c>
      <c r="D368">
        <v>7</v>
      </c>
      <c r="E368">
        <v>0</v>
      </c>
      <c r="F368">
        <v>-0.10596664064974</v>
      </c>
      <c r="G368">
        <v>-1.5795806024033301</v>
      </c>
      <c r="H368">
        <v>-0.71937013208409195</v>
      </c>
      <c r="I368">
        <v>1.3882374690774399</v>
      </c>
      <c r="J368">
        <v>-1.6163085532723001</v>
      </c>
      <c r="K368">
        <v>-5.9561697471363799E-2</v>
      </c>
      <c r="L368">
        <v>-0.44232956694482001</v>
      </c>
      <c r="M368">
        <v>1.2117809629802899E-2</v>
      </c>
    </row>
    <row r="369" spans="1:13" x14ac:dyDescent="0.25">
      <c r="A369" s="7" t="str">
        <f t="shared" si="5"/>
        <v>7:44</v>
      </c>
      <c r="B369">
        <v>366</v>
      </c>
      <c r="C369">
        <v>44</v>
      </c>
      <c r="D369">
        <v>7</v>
      </c>
      <c r="E369">
        <v>0</v>
      </c>
      <c r="F369">
        <v>0.858926995497449</v>
      </c>
      <c r="G369">
        <v>0.90607979257367999</v>
      </c>
      <c r="H369">
        <v>0.54609597172264102</v>
      </c>
      <c r="I369">
        <v>-0.97538376149914396</v>
      </c>
      <c r="J369">
        <v>-1.5648321501283999</v>
      </c>
      <c r="K369">
        <v>-0.104033075388917</v>
      </c>
      <c r="L369">
        <v>1.22869972789337</v>
      </c>
      <c r="M369">
        <v>1.20856357052755E-2</v>
      </c>
    </row>
    <row r="370" spans="1:13" x14ac:dyDescent="0.25">
      <c r="A370" s="7" t="str">
        <f t="shared" si="5"/>
        <v>7:26</v>
      </c>
      <c r="B370">
        <v>367</v>
      </c>
      <c r="C370">
        <v>26</v>
      </c>
      <c r="D370">
        <v>7</v>
      </c>
      <c r="E370">
        <v>0</v>
      </c>
      <c r="F370">
        <v>0.124339110287792</v>
      </c>
      <c r="G370">
        <v>-0.55734782674686001</v>
      </c>
      <c r="H370">
        <v>-6.9951849015162701E-2</v>
      </c>
      <c r="I370">
        <v>0.38348392706509898</v>
      </c>
      <c r="J370">
        <v>-0.36638917723700498</v>
      </c>
      <c r="K370">
        <v>-0.34023159814165499</v>
      </c>
      <c r="L370">
        <v>0.21615726793099499</v>
      </c>
      <c r="M370">
        <v>1.12717313317024E-2</v>
      </c>
    </row>
    <row r="371" spans="1:13" x14ac:dyDescent="0.25">
      <c r="A371" s="7" t="str">
        <f t="shared" si="5"/>
        <v>7:9</v>
      </c>
      <c r="B371">
        <v>368</v>
      </c>
      <c r="C371">
        <v>9</v>
      </c>
      <c r="D371">
        <v>7</v>
      </c>
      <c r="E371">
        <v>0</v>
      </c>
      <c r="F371">
        <v>0.42045593805776998</v>
      </c>
      <c r="G371">
        <v>-0.47955241282264399</v>
      </c>
      <c r="H371">
        <v>1.5695283512734699</v>
      </c>
      <c r="I371">
        <v>0.27068275541410203</v>
      </c>
      <c r="J371">
        <v>0.11909654923466401</v>
      </c>
      <c r="K371">
        <v>6.4814380034657797E-3</v>
      </c>
      <c r="L371">
        <v>0.357930724493698</v>
      </c>
      <c r="M371">
        <v>1.3477773186621699E-2</v>
      </c>
    </row>
    <row r="372" spans="1:13" x14ac:dyDescent="0.25">
      <c r="A372" s="7" t="str">
        <f t="shared" si="5"/>
        <v>7:0</v>
      </c>
      <c r="B372">
        <v>369</v>
      </c>
      <c r="C372">
        <v>0</v>
      </c>
      <c r="D372">
        <v>7</v>
      </c>
      <c r="E372">
        <v>0</v>
      </c>
      <c r="F372">
        <v>-0.28056889884251501</v>
      </c>
      <c r="G372">
        <v>1.0361355988402501</v>
      </c>
      <c r="H372">
        <v>-3.4176813837473099</v>
      </c>
      <c r="I372">
        <v>-1.08311632177906</v>
      </c>
      <c r="J372">
        <v>0.51161374925756498</v>
      </c>
      <c r="K372">
        <v>-3.6100698847519E-2</v>
      </c>
      <c r="L372">
        <v>-1.61678505487947</v>
      </c>
      <c r="M372">
        <v>1.4084155131623199E-2</v>
      </c>
    </row>
    <row r="373" spans="1:13" x14ac:dyDescent="0.25">
      <c r="A373" s="7" t="str">
        <f t="shared" si="5"/>
        <v>7:7</v>
      </c>
      <c r="B373">
        <v>370</v>
      </c>
      <c r="C373">
        <v>7</v>
      </c>
      <c r="D373">
        <v>7</v>
      </c>
      <c r="E373">
        <v>0</v>
      </c>
      <c r="F373">
        <v>0.245199728832699</v>
      </c>
      <c r="G373">
        <v>-0.100630409906918</v>
      </c>
      <c r="H373">
        <v>0.32272591751828</v>
      </c>
      <c r="I373">
        <v>-6.7767013884188002E-2</v>
      </c>
      <c r="J373">
        <v>0.21722584924038901</v>
      </c>
      <c r="K373">
        <v>-0.49218181701154201</v>
      </c>
      <c r="L373">
        <v>0.474596653480929</v>
      </c>
      <c r="M373">
        <v>1.0541644942531901E-2</v>
      </c>
    </row>
    <row r="374" spans="1:13" x14ac:dyDescent="0.25">
      <c r="A374" s="7" t="str">
        <f t="shared" si="5"/>
        <v>7:11</v>
      </c>
      <c r="B374">
        <v>371</v>
      </c>
      <c r="C374">
        <v>11</v>
      </c>
      <c r="D374">
        <v>7</v>
      </c>
      <c r="E374">
        <v>0</v>
      </c>
      <c r="F374">
        <v>0.20342944810368099</v>
      </c>
      <c r="G374">
        <v>2.7024873229253998</v>
      </c>
      <c r="H374">
        <v>0.29237548303420402</v>
      </c>
      <c r="I374">
        <v>2.8484177143529199</v>
      </c>
      <c r="J374">
        <v>0.292381238506083</v>
      </c>
      <c r="K374">
        <v>-4.7821945636743697E-2</v>
      </c>
      <c r="L374">
        <v>-0.69486938200872495</v>
      </c>
      <c r="M374">
        <v>1.4096271396429799E-2</v>
      </c>
    </row>
    <row r="375" spans="1:13" x14ac:dyDescent="0.25">
      <c r="A375" s="7" t="str">
        <f t="shared" si="5"/>
        <v>7:17</v>
      </c>
      <c r="B375">
        <v>372</v>
      </c>
      <c r="C375">
        <v>17</v>
      </c>
      <c r="D375">
        <v>7</v>
      </c>
      <c r="E375">
        <v>0</v>
      </c>
      <c r="F375">
        <v>0.237340123768117</v>
      </c>
      <c r="G375">
        <v>-0.46920680691342098</v>
      </c>
      <c r="H375">
        <v>0.228889728134856</v>
      </c>
      <c r="I375">
        <v>-0.50888598470275204</v>
      </c>
      <c r="J375">
        <v>0.214268917896938</v>
      </c>
      <c r="K375">
        <v>-0.80307673521838097</v>
      </c>
      <c r="L375">
        <v>0.361723805713069</v>
      </c>
      <c r="M375">
        <v>1.1655185970176399E-2</v>
      </c>
    </row>
    <row r="376" spans="1:13" x14ac:dyDescent="0.25">
      <c r="A376" s="7" t="str">
        <f t="shared" si="5"/>
        <v>7:37</v>
      </c>
      <c r="B376">
        <v>373</v>
      </c>
      <c r="C376">
        <v>37</v>
      </c>
      <c r="D376">
        <v>7</v>
      </c>
      <c r="E376">
        <v>0</v>
      </c>
      <c r="F376">
        <v>-0.44146570254283801</v>
      </c>
      <c r="G376">
        <v>2.2856574682929801E-2</v>
      </c>
      <c r="H376">
        <v>0.37948767562570401</v>
      </c>
      <c r="I376">
        <v>-0.190056715049985</v>
      </c>
      <c r="J376">
        <v>0.114961189981762</v>
      </c>
      <c r="K376">
        <v>0.34073964434986997</v>
      </c>
      <c r="L376">
        <v>-0.43359514714893499</v>
      </c>
      <c r="M376">
        <v>1.28448835230719E-2</v>
      </c>
    </row>
    <row r="377" spans="1:13" x14ac:dyDescent="0.25">
      <c r="A377" s="7" t="str">
        <f t="shared" si="5"/>
        <v>7:2</v>
      </c>
      <c r="B377">
        <v>374</v>
      </c>
      <c r="C377">
        <v>2</v>
      </c>
      <c r="D377">
        <v>7</v>
      </c>
      <c r="E377">
        <v>0</v>
      </c>
      <c r="F377">
        <v>-0.105312689617443</v>
      </c>
      <c r="G377">
        <v>0.65721359592453299</v>
      </c>
      <c r="H377">
        <v>-2.1708789499921202</v>
      </c>
      <c r="I377">
        <v>-0.74466655248076896</v>
      </c>
      <c r="J377">
        <v>0.41348444925184002</v>
      </c>
      <c r="K377">
        <v>0.27549876771334902</v>
      </c>
      <c r="L377">
        <v>-0.76178733214223304</v>
      </c>
      <c r="M377">
        <v>1.1762612964607601E-2</v>
      </c>
    </row>
    <row r="378" spans="1:13" x14ac:dyDescent="0.25">
      <c r="A378" s="7" t="str">
        <f t="shared" si="5"/>
        <v>7:51</v>
      </c>
      <c r="B378">
        <v>375</v>
      </c>
      <c r="C378">
        <v>51</v>
      </c>
      <c r="D378">
        <v>7</v>
      </c>
      <c r="E378">
        <v>0</v>
      </c>
      <c r="F378">
        <v>-0.60128887473384895</v>
      </c>
      <c r="G378">
        <v>-1.38197054552273</v>
      </c>
      <c r="H378">
        <v>-0.175617833488422</v>
      </c>
      <c r="I378">
        <v>1.08795746256162</v>
      </c>
      <c r="J378">
        <v>2.60908482724443</v>
      </c>
      <c r="K378">
        <v>-5.83297840800606E-2</v>
      </c>
      <c r="L378">
        <v>-0.76621180120696397</v>
      </c>
      <c r="M378">
        <v>1.39523893512706E-2</v>
      </c>
    </row>
    <row r="379" spans="1:13" x14ac:dyDescent="0.25">
      <c r="A379" s="7" t="str">
        <f t="shared" si="5"/>
        <v>7:27</v>
      </c>
      <c r="B379">
        <v>376</v>
      </c>
      <c r="C379">
        <v>27</v>
      </c>
      <c r="D379">
        <v>7</v>
      </c>
      <c r="E379">
        <v>0</v>
      </c>
      <c r="F379">
        <v>0.20110769508516499</v>
      </c>
      <c r="G379">
        <v>-0.21660356308353601</v>
      </c>
      <c r="H379">
        <v>0.14652091525490399</v>
      </c>
      <c r="I379">
        <v>4.85660747038845E-2</v>
      </c>
      <c r="J379">
        <v>5.0250621024358198E-2</v>
      </c>
      <c r="K379">
        <v>-0.59971531184073301</v>
      </c>
      <c r="L379">
        <v>0.41217922492228298</v>
      </c>
      <c r="M379">
        <v>1.0589031743756999E-2</v>
      </c>
    </row>
    <row r="380" spans="1:13" x14ac:dyDescent="0.25">
      <c r="A380" s="7" t="str">
        <f t="shared" si="5"/>
        <v>7:34</v>
      </c>
      <c r="B380">
        <v>377</v>
      </c>
      <c r="C380">
        <v>34</v>
      </c>
      <c r="D380">
        <v>7</v>
      </c>
      <c r="E380">
        <v>0</v>
      </c>
      <c r="F380">
        <v>-2.4652233920805999</v>
      </c>
      <c r="G380">
        <v>0.314965927134643</v>
      </c>
      <c r="H380">
        <v>0.80758053689197695</v>
      </c>
      <c r="I380">
        <v>-0.486942863780644</v>
      </c>
      <c r="J380">
        <v>-0.21212347488139099</v>
      </c>
      <c r="K380">
        <v>2.4164608039446599E-2</v>
      </c>
      <c r="L380">
        <v>-1.9658843415993199</v>
      </c>
      <c r="M380">
        <v>1.3672689643631299E-2</v>
      </c>
    </row>
    <row r="381" spans="1:13" x14ac:dyDescent="0.25">
      <c r="A381" s="7" t="str">
        <f t="shared" si="5"/>
        <v>7:8</v>
      </c>
      <c r="B381">
        <v>378</v>
      </c>
      <c r="C381">
        <v>8</v>
      </c>
      <c r="D381">
        <v>7</v>
      </c>
      <c r="E381">
        <v>0</v>
      </c>
      <c r="F381">
        <v>0.33282783245941899</v>
      </c>
      <c r="G381">
        <v>-0.29009140923334498</v>
      </c>
      <c r="H381">
        <v>0.94612712738261695</v>
      </c>
      <c r="I381">
        <v>0.101457868861177</v>
      </c>
      <c r="J381">
        <v>0.168161199789503</v>
      </c>
      <c r="K381">
        <v>0.35855304565560803</v>
      </c>
      <c r="L381">
        <v>0.41578380385359898</v>
      </c>
      <c r="M381">
        <v>1.23841364332434E-2</v>
      </c>
    </row>
    <row r="382" spans="1:13" x14ac:dyDescent="0.25">
      <c r="A382" s="7" t="str">
        <f t="shared" si="5"/>
        <v>7:50</v>
      </c>
      <c r="B382">
        <v>379</v>
      </c>
      <c r="C382">
        <v>50</v>
      </c>
      <c r="D382">
        <v>7</v>
      </c>
      <c r="E382">
        <v>0</v>
      </c>
      <c r="F382">
        <v>-0.39268660755794899</v>
      </c>
      <c r="G382">
        <v>-1.05510621150896</v>
      </c>
      <c r="H382">
        <v>-7.2515861315413405E-2</v>
      </c>
      <c r="I382">
        <v>0.79319443055294203</v>
      </c>
      <c r="J382">
        <v>2.0128109733340298</v>
      </c>
      <c r="K382">
        <v>-4.1996429418694803E-2</v>
      </c>
      <c r="L382">
        <v>-0.494079709155755</v>
      </c>
      <c r="M382">
        <v>1.2634982820552899E-2</v>
      </c>
    </row>
    <row r="383" spans="1:13" x14ac:dyDescent="0.25">
      <c r="A383" s="7" t="str">
        <f t="shared" si="5"/>
        <v>7:4</v>
      </c>
      <c r="B383">
        <v>380</v>
      </c>
      <c r="C383">
        <v>4</v>
      </c>
      <c r="D383">
        <v>7</v>
      </c>
      <c r="E383">
        <v>0</v>
      </c>
      <c r="F383">
        <v>-1.7684585990724099E-2</v>
      </c>
      <c r="G383">
        <v>0.46775259659810597</v>
      </c>
      <c r="H383">
        <v>-1.5474777401277799</v>
      </c>
      <c r="I383">
        <v>-0.57544166973540301</v>
      </c>
      <c r="J383">
        <v>0.36441979980095401</v>
      </c>
      <c r="K383">
        <v>-0.70883603069572598</v>
      </c>
      <c r="L383">
        <v>-0.28965251593091002</v>
      </c>
      <c r="M383">
        <v>1.22961319486295E-2</v>
      </c>
    </row>
    <row r="384" spans="1:13" x14ac:dyDescent="0.25">
      <c r="A384" s="7" t="str">
        <f t="shared" si="5"/>
        <v>7:24</v>
      </c>
      <c r="B384">
        <v>381</v>
      </c>
      <c r="C384">
        <v>24</v>
      </c>
      <c r="D384">
        <v>7</v>
      </c>
      <c r="E384">
        <v>0</v>
      </c>
      <c r="F384">
        <v>-2.9198057579660399E-2</v>
      </c>
      <c r="G384">
        <v>-1.23883634640676</v>
      </c>
      <c r="H384">
        <v>-0.50289737268466095</v>
      </c>
      <c r="I384">
        <v>1.0533196242518701</v>
      </c>
      <c r="J384">
        <v>-1.1996687643853301</v>
      </c>
      <c r="K384">
        <v>0.119730878740496</v>
      </c>
      <c r="L384">
        <v>-0.22658426956785099</v>
      </c>
      <c r="M384">
        <v>1.2045824385172399E-2</v>
      </c>
    </row>
    <row r="385" spans="1:13" x14ac:dyDescent="0.25">
      <c r="A385" s="7" t="str">
        <f t="shared" si="5"/>
        <v>7:42</v>
      </c>
      <c r="B385">
        <v>382</v>
      </c>
      <c r="C385">
        <v>42</v>
      </c>
      <c r="D385">
        <v>7</v>
      </c>
      <c r="E385">
        <v>0</v>
      </c>
      <c r="F385">
        <v>1.2761315298492399</v>
      </c>
      <c r="G385">
        <v>1.5598084606012199</v>
      </c>
      <c r="H385">
        <v>0.75229991606865798</v>
      </c>
      <c r="I385">
        <v>-1.5649098255164999</v>
      </c>
      <c r="J385">
        <v>-2.7573798579492101</v>
      </c>
      <c r="K385">
        <v>0.18779626432228899</v>
      </c>
      <c r="L385">
        <v>1.3763945510796201</v>
      </c>
      <c r="M385">
        <v>1.39793082520127E-2</v>
      </c>
    </row>
    <row r="386" spans="1:13" x14ac:dyDescent="0.25">
      <c r="A386" s="7" t="str">
        <f t="shared" si="5"/>
        <v>7:40</v>
      </c>
      <c r="B386">
        <v>383</v>
      </c>
      <c r="C386">
        <v>40</v>
      </c>
      <c r="D386">
        <v>7</v>
      </c>
      <c r="E386">
        <v>0</v>
      </c>
      <c r="F386">
        <v>1.5822919869949199</v>
      </c>
      <c r="G386">
        <v>-0.26925277776878298</v>
      </c>
      <c r="H386">
        <v>-4.86051856405686E-2</v>
      </c>
      <c r="I386">
        <v>0.10682943368067201</v>
      </c>
      <c r="J386">
        <v>0.44204585484491699</v>
      </c>
      <c r="K386">
        <v>-0.40597144486743703</v>
      </c>
      <c r="L386">
        <v>2.0963237996626201</v>
      </c>
      <c r="M386">
        <v>1.39681333981162E-2</v>
      </c>
    </row>
    <row r="387" spans="1:13" x14ac:dyDescent="0.25">
      <c r="A387" s="7" t="str">
        <f t="shared" si="5"/>
        <v>7:16</v>
      </c>
      <c r="B387">
        <v>384</v>
      </c>
      <c r="C387">
        <v>16</v>
      </c>
      <c r="D387">
        <v>7</v>
      </c>
      <c r="E387">
        <v>0</v>
      </c>
      <c r="F387">
        <v>0.231751701486477</v>
      </c>
      <c r="G387">
        <v>5.3483048078938403E-2</v>
      </c>
      <c r="H387">
        <v>0.23935207370287101</v>
      </c>
      <c r="I387">
        <v>4.4392014936480602E-2</v>
      </c>
      <c r="J387">
        <v>0.22714169687906099</v>
      </c>
      <c r="K387">
        <v>0.334306613987918</v>
      </c>
      <c r="L387">
        <v>0.493627457538792</v>
      </c>
      <c r="M387">
        <v>1.0632162069245801E-2</v>
      </c>
    </row>
    <row r="388" spans="1:13" x14ac:dyDescent="0.25">
      <c r="A388" s="7" t="str">
        <f t="shared" ref="A388:A418" si="6">D388 &amp; ":" &amp;C388</f>
        <v>7:19</v>
      </c>
      <c r="B388">
        <v>385</v>
      </c>
      <c r="C388">
        <v>19</v>
      </c>
      <c r="D388">
        <v>7</v>
      </c>
      <c r="E388">
        <v>0</v>
      </c>
      <c r="F388">
        <v>0.24844246720947599</v>
      </c>
      <c r="G388">
        <v>-1.5076183640545</v>
      </c>
      <c r="H388">
        <v>0.20810451401817801</v>
      </c>
      <c r="I388">
        <v>-1.60806605037607</v>
      </c>
      <c r="J388">
        <v>0.18869497124409201</v>
      </c>
      <c r="K388">
        <v>-9.1503350296860395E-2</v>
      </c>
      <c r="L388">
        <v>-2.29840029669858E-2</v>
      </c>
      <c r="M388">
        <v>1.35678909984191E-2</v>
      </c>
    </row>
    <row r="389" spans="1:13" x14ac:dyDescent="0.25">
      <c r="A389" s="7" t="str">
        <f t="shared" si="6"/>
        <v>7:38</v>
      </c>
      <c r="B389">
        <v>386</v>
      </c>
      <c r="C389">
        <v>38</v>
      </c>
      <c r="D389">
        <v>7</v>
      </c>
      <c r="E389">
        <v>0</v>
      </c>
      <c r="F389">
        <v>0.23312019396974901</v>
      </c>
      <c r="G389">
        <v>-7.4513209467641395E-2</v>
      </c>
      <c r="H389">
        <v>0.23679005520361299</v>
      </c>
      <c r="I389">
        <v>-9.1094665473099801E-2</v>
      </c>
      <c r="J389">
        <v>0.22398941160281399</v>
      </c>
      <c r="K389">
        <v>-0.44293265584900698</v>
      </c>
      <c r="L389">
        <v>0.47695520233921201</v>
      </c>
      <c r="M389">
        <v>1.0483701995699901E-2</v>
      </c>
    </row>
    <row r="390" spans="1:13" x14ac:dyDescent="0.25">
      <c r="A390" s="7" t="str">
        <f t="shared" si="6"/>
        <v>7:22</v>
      </c>
      <c r="B390">
        <v>387</v>
      </c>
      <c r="C390">
        <v>22</v>
      </c>
      <c r="D390">
        <v>7</v>
      </c>
      <c r="E390">
        <v>0</v>
      </c>
      <c r="F390">
        <v>-0.18273522544711299</v>
      </c>
      <c r="G390">
        <v>-1.9203248660666601</v>
      </c>
      <c r="H390">
        <v>-0.93584289635415896</v>
      </c>
      <c r="I390">
        <v>1.7231553214386499</v>
      </c>
      <c r="J390">
        <v>-2.0329483515336602</v>
      </c>
      <c r="K390">
        <v>9.7544096531895098E-3</v>
      </c>
      <c r="L390">
        <v>-0.65388735597528502</v>
      </c>
      <c r="M390">
        <v>1.28155043537291E-2</v>
      </c>
    </row>
    <row r="391" spans="1:13" x14ac:dyDescent="0.25">
      <c r="A391" s="7" t="str">
        <f t="shared" si="6"/>
        <v>7:46</v>
      </c>
      <c r="B391">
        <v>388</v>
      </c>
      <c r="C391">
        <v>46</v>
      </c>
      <c r="D391">
        <v>7</v>
      </c>
      <c r="E391">
        <v>0</v>
      </c>
      <c r="F391">
        <v>0.441722461145649</v>
      </c>
      <c r="G391">
        <v>0.25235112454613201</v>
      </c>
      <c r="H391">
        <v>0.339892027376622</v>
      </c>
      <c r="I391">
        <v>-0.385857697481781</v>
      </c>
      <c r="J391">
        <v>-0.372284442307592</v>
      </c>
      <c r="K391">
        <v>-5.0237259020384499E-2</v>
      </c>
      <c r="L391">
        <v>0.80217806608695197</v>
      </c>
      <c r="M391">
        <v>1.0948370363979601E-2</v>
      </c>
    </row>
    <row r="392" spans="1:13" x14ac:dyDescent="0.25">
      <c r="A392" s="7" t="str">
        <f t="shared" si="6"/>
        <v>7:25</v>
      </c>
      <c r="B392">
        <v>389</v>
      </c>
      <c r="C392">
        <v>25</v>
      </c>
      <c r="D392">
        <v>7</v>
      </c>
      <c r="E392">
        <v>0</v>
      </c>
      <c r="F392">
        <v>4.7570527217712502E-2</v>
      </c>
      <c r="G392">
        <v>-0.89809208274343699</v>
      </c>
      <c r="H392">
        <v>-0.286424608414593</v>
      </c>
      <c r="I392">
        <v>0.71840177189066201</v>
      </c>
      <c r="J392">
        <v>-0.78302896612397299</v>
      </c>
      <c r="K392">
        <v>9.87638224033099E-2</v>
      </c>
      <c r="L392">
        <v>-5.0802743089093296E-3</v>
      </c>
      <c r="M392">
        <v>1.18891988855698E-2</v>
      </c>
    </row>
    <row r="393" spans="1:13" x14ac:dyDescent="0.25">
      <c r="A393" s="7" t="str">
        <f t="shared" si="6"/>
        <v>7:39</v>
      </c>
      <c r="B393">
        <v>390</v>
      </c>
      <c r="C393">
        <v>39</v>
      </c>
      <c r="D393">
        <v>7</v>
      </c>
      <c r="E393">
        <v>0</v>
      </c>
      <c r="F393">
        <v>0.90770609048233797</v>
      </c>
      <c r="G393">
        <v>-0.17188299361821199</v>
      </c>
      <c r="H393">
        <v>9.4092434781522502E-2</v>
      </c>
      <c r="I393">
        <v>7.8673841037863491E-3</v>
      </c>
      <c r="J393">
        <v>0.33301763322386602</v>
      </c>
      <c r="K393">
        <v>0.652501403718448</v>
      </c>
      <c r="L393">
        <v>1.3932993266129701</v>
      </c>
      <c r="M393">
        <v>1.3402524507670301E-2</v>
      </c>
    </row>
    <row r="394" spans="1:13" x14ac:dyDescent="0.25">
      <c r="A394" s="7" t="str">
        <f t="shared" si="6"/>
        <v>7:43</v>
      </c>
      <c r="B394">
        <v>391</v>
      </c>
      <c r="C394">
        <v>43</v>
      </c>
      <c r="D394">
        <v>7</v>
      </c>
      <c r="E394">
        <v>0</v>
      </c>
      <c r="F394">
        <v>1.0675292626733499</v>
      </c>
      <c r="G394">
        <v>1.2329441265874499</v>
      </c>
      <c r="H394">
        <v>0.64919794389565</v>
      </c>
      <c r="I394">
        <v>-1.2701467935078199</v>
      </c>
      <c r="J394">
        <v>-2.1611060040388099</v>
      </c>
      <c r="K394">
        <v>-0.35150382845162098</v>
      </c>
      <c r="L394">
        <v>1.31986801996434</v>
      </c>
      <c r="M394">
        <v>1.2739402371382699E-2</v>
      </c>
    </row>
    <row r="395" spans="1:13" x14ac:dyDescent="0.25">
      <c r="A395" s="7" t="str">
        <f t="shared" si="6"/>
        <v>7:20</v>
      </c>
      <c r="B395">
        <v>392</v>
      </c>
      <c r="C395">
        <v>20</v>
      </c>
      <c r="D395">
        <v>7</v>
      </c>
      <c r="E395">
        <v>0</v>
      </c>
      <c r="F395">
        <v>0.253956574622</v>
      </c>
      <c r="G395">
        <v>-2.0233574865853301</v>
      </c>
      <c r="H395">
        <v>0.19778129677696801</v>
      </c>
      <c r="I395">
        <v>-2.1539865562441598</v>
      </c>
      <c r="J395">
        <v>0.17599337454508901</v>
      </c>
      <c r="K395">
        <v>-2.0536405306815501E-2</v>
      </c>
      <c r="L395">
        <v>-0.19571653706846301</v>
      </c>
      <c r="M395">
        <v>1.40887374186604E-2</v>
      </c>
    </row>
    <row r="396" spans="1:13" x14ac:dyDescent="0.25">
      <c r="A396" s="7" t="str">
        <f t="shared" si="6"/>
        <v>7:48</v>
      </c>
      <c r="B396">
        <v>393</v>
      </c>
      <c r="C396">
        <v>48</v>
      </c>
      <c r="D396">
        <v>7</v>
      </c>
      <c r="E396">
        <v>0</v>
      </c>
      <c r="F396">
        <v>2.45179267938508E-2</v>
      </c>
      <c r="G396">
        <v>-0.40137754348141302</v>
      </c>
      <c r="H396">
        <v>0.133688083030604</v>
      </c>
      <c r="I396">
        <v>0.20366836653557899</v>
      </c>
      <c r="J396">
        <v>0.82026326551321804</v>
      </c>
      <c r="K396">
        <v>9.3649543684987402E-2</v>
      </c>
      <c r="L396">
        <v>0.13044760419559501</v>
      </c>
      <c r="M396">
        <v>1.0900297902523001E-2</v>
      </c>
    </row>
    <row r="397" spans="1:13" x14ac:dyDescent="0.25">
      <c r="A397" s="7" t="str">
        <f t="shared" si="6"/>
        <v>7:1</v>
      </c>
      <c r="B397">
        <v>394</v>
      </c>
      <c r="C397">
        <v>1</v>
      </c>
      <c r="D397">
        <v>7</v>
      </c>
      <c r="E397">
        <v>0</v>
      </c>
      <c r="F397">
        <v>-0.19294079521579499</v>
      </c>
      <c r="G397">
        <v>0.84667459951383095</v>
      </c>
      <c r="H397">
        <v>-2.7942801738829801</v>
      </c>
      <c r="I397">
        <v>-0.91389143903369496</v>
      </c>
      <c r="J397">
        <v>0.46254909980667902</v>
      </c>
      <c r="K397">
        <v>-8.6482325318665496E-2</v>
      </c>
      <c r="L397">
        <v>-1.19845368393912</v>
      </c>
      <c r="M397">
        <v>1.34665417855924E-2</v>
      </c>
    </row>
    <row r="398" spans="1:13" x14ac:dyDescent="0.25">
      <c r="A398" s="7" t="str">
        <f t="shared" si="6"/>
        <v>7:49</v>
      </c>
      <c r="B398">
        <v>395</v>
      </c>
      <c r="C398">
        <v>49</v>
      </c>
      <c r="D398">
        <v>7</v>
      </c>
      <c r="E398">
        <v>0</v>
      </c>
      <c r="F398">
        <v>-0.18408434038204899</v>
      </c>
      <c r="G398">
        <v>-0.72824187749518698</v>
      </c>
      <c r="H398">
        <v>3.0586110857595699E-2</v>
      </c>
      <c r="I398">
        <v>0.498431398544261</v>
      </c>
      <c r="J398">
        <v>1.41653711942362</v>
      </c>
      <c r="K398">
        <v>0.32389970114634797</v>
      </c>
      <c r="L398">
        <v>-0.197991294502813</v>
      </c>
      <c r="M398">
        <v>1.18080055253229E-2</v>
      </c>
    </row>
    <row r="399" spans="1:13" x14ac:dyDescent="0.25">
      <c r="A399" s="7" t="str">
        <f t="shared" si="6"/>
        <v>7:3</v>
      </c>
      <c r="B399">
        <v>396</v>
      </c>
      <c r="C399">
        <v>3</v>
      </c>
      <c r="D399">
        <v>7</v>
      </c>
      <c r="E399">
        <v>0</v>
      </c>
      <c r="F399">
        <v>-0.105312689617443</v>
      </c>
      <c r="G399">
        <v>0.65721359592453299</v>
      </c>
      <c r="H399">
        <v>-2.1708789499921202</v>
      </c>
      <c r="I399">
        <v>-0.74466655248076896</v>
      </c>
      <c r="J399">
        <v>0.41348444925184002</v>
      </c>
      <c r="K399">
        <v>0.27721218576769402</v>
      </c>
      <c r="L399">
        <v>-0.76178733214223304</v>
      </c>
      <c r="M399">
        <v>1.1762612964607601E-2</v>
      </c>
    </row>
    <row r="400" spans="1:13" x14ac:dyDescent="0.25">
      <c r="A400" s="7" t="str">
        <f t="shared" si="6"/>
        <v>7:14</v>
      </c>
      <c r="B400">
        <v>397</v>
      </c>
      <c r="C400">
        <v>14</v>
      </c>
      <c r="D400">
        <v>7</v>
      </c>
      <c r="E400">
        <v>0</v>
      </c>
      <c r="F400">
        <v>0.22049933141085101</v>
      </c>
      <c r="G400">
        <v>1.1059267230088901</v>
      </c>
      <c r="H400">
        <v>0.260418159667273</v>
      </c>
      <c r="I400">
        <v>1.15842536690716</v>
      </c>
      <c r="J400">
        <v>0.25306122581023599</v>
      </c>
      <c r="K400">
        <v>-1.1048983095814999</v>
      </c>
      <c r="L400">
        <v>0.13001103171063699</v>
      </c>
      <c r="M400">
        <v>1.25603578117641E-2</v>
      </c>
    </row>
    <row r="401" spans="1:13" x14ac:dyDescent="0.25">
      <c r="A401" s="7" t="str">
        <f t="shared" si="6"/>
        <v>7:12</v>
      </c>
      <c r="B401">
        <v>398</v>
      </c>
      <c r="C401">
        <v>12</v>
      </c>
      <c r="D401">
        <v>7</v>
      </c>
      <c r="E401">
        <v>0</v>
      </c>
      <c r="F401">
        <v>0.20914508105099899</v>
      </c>
      <c r="G401">
        <v>2.1678993469525301</v>
      </c>
      <c r="H401">
        <v>0.28167498045564099</v>
      </c>
      <c r="I401">
        <v>2.2825453080828901</v>
      </c>
      <c r="J401">
        <v>0.27921543320974801</v>
      </c>
      <c r="K401">
        <v>-1.7732860986676299E-2</v>
      </c>
      <c r="L401">
        <v>-0.46046446602079499</v>
      </c>
      <c r="M401">
        <v>1.36278424067535E-2</v>
      </c>
    </row>
    <row r="402" spans="1:13" x14ac:dyDescent="0.25">
      <c r="A402" s="7" t="str">
        <f t="shared" si="6"/>
        <v>7:30</v>
      </c>
      <c r="B402">
        <v>399</v>
      </c>
      <c r="C402">
        <v>30</v>
      </c>
      <c r="D402">
        <v>7</v>
      </c>
      <c r="E402">
        <v>0</v>
      </c>
      <c r="F402">
        <v>0.35464486295261899</v>
      </c>
      <c r="G402">
        <v>0.46488495657636503</v>
      </c>
      <c r="H402">
        <v>0.57946643892440297</v>
      </c>
      <c r="I402">
        <v>-0.62126962248289497</v>
      </c>
      <c r="J402">
        <v>0.88353020817269101</v>
      </c>
      <c r="K402">
        <v>6.7466766149112997E-2</v>
      </c>
      <c r="L402">
        <v>0.56927007615608705</v>
      </c>
      <c r="M402">
        <v>1.1836376415172699E-2</v>
      </c>
    </row>
    <row r="403" spans="1:13" x14ac:dyDescent="0.25">
      <c r="A403" s="7" t="str">
        <f t="shared" si="6"/>
        <v>7:6</v>
      </c>
      <c r="B403">
        <v>400</v>
      </c>
      <c r="C403">
        <v>6</v>
      </c>
      <c r="D403">
        <v>7</v>
      </c>
      <c r="E403">
        <v>0</v>
      </c>
      <c r="F403">
        <v>0.15757162323434701</v>
      </c>
      <c r="G403">
        <v>8.8830593682380193E-2</v>
      </c>
      <c r="H403">
        <v>-0.300675306372583</v>
      </c>
      <c r="I403">
        <v>-0.23699190043711299</v>
      </c>
      <c r="J403">
        <v>0.26629049979522901</v>
      </c>
      <c r="K403">
        <v>0.977903130855869</v>
      </c>
      <c r="L403">
        <v>0.41859157146288301</v>
      </c>
      <c r="M403">
        <v>1.1759807491773199E-2</v>
      </c>
    </row>
    <row r="404" spans="1:13" x14ac:dyDescent="0.25">
      <c r="A404" s="7" t="str">
        <f t="shared" si="6"/>
        <v>7:41</v>
      </c>
      <c r="B404">
        <v>401</v>
      </c>
      <c r="C404">
        <v>41</v>
      </c>
      <c r="D404">
        <v>7</v>
      </c>
      <c r="E404">
        <v>0</v>
      </c>
      <c r="F404">
        <v>2.2568778835075101</v>
      </c>
      <c r="G404">
        <v>-0.366622561919354</v>
      </c>
      <c r="H404">
        <v>-0.19130280606265901</v>
      </c>
      <c r="I404">
        <v>0.205791483257558</v>
      </c>
      <c r="J404">
        <v>0.55107407646596895</v>
      </c>
      <c r="K404">
        <v>0.138013424524698</v>
      </c>
      <c r="L404">
        <v>2.8086073084473702</v>
      </c>
      <c r="M404">
        <v>1.41277757452996E-2</v>
      </c>
    </row>
    <row r="405" spans="1:13" x14ac:dyDescent="0.25">
      <c r="A405" s="7" t="str">
        <f t="shared" si="6"/>
        <v>7:35</v>
      </c>
      <c r="B405">
        <v>402</v>
      </c>
      <c r="C405">
        <v>35</v>
      </c>
      <c r="D405">
        <v>7</v>
      </c>
      <c r="E405">
        <v>0</v>
      </c>
      <c r="F405">
        <v>-1.79063749556801</v>
      </c>
      <c r="G405">
        <v>0.21759614298407201</v>
      </c>
      <c r="H405">
        <v>0.66488291646988595</v>
      </c>
      <c r="I405">
        <v>-0.38798081420375802</v>
      </c>
      <c r="J405">
        <v>-0.103095253260339</v>
      </c>
      <c r="K405">
        <v>-2.8992799110019399E-2</v>
      </c>
      <c r="L405">
        <v>-1.61735459389864</v>
      </c>
      <c r="M405">
        <v>1.3315551703143901E-2</v>
      </c>
    </row>
    <row r="406" spans="1:13" x14ac:dyDescent="0.25">
      <c r="A406" s="7" t="str">
        <f t="shared" si="6"/>
        <v>7:47</v>
      </c>
      <c r="B406">
        <v>403</v>
      </c>
      <c r="C406">
        <v>47</v>
      </c>
      <c r="D406">
        <v>7</v>
      </c>
      <c r="E406">
        <v>0</v>
      </c>
      <c r="F406">
        <v>0.23312019396974901</v>
      </c>
      <c r="G406">
        <v>-7.4513209467641395E-2</v>
      </c>
      <c r="H406">
        <v>0.23679005520361299</v>
      </c>
      <c r="I406">
        <v>-9.1094665473099801E-2</v>
      </c>
      <c r="J406">
        <v>0.22398941160281399</v>
      </c>
      <c r="K406">
        <v>-0.44293265584900698</v>
      </c>
      <c r="L406">
        <v>0.47695520233921201</v>
      </c>
      <c r="M406">
        <v>1.0483701995699901E-2</v>
      </c>
    </row>
    <row r="407" spans="1:13" x14ac:dyDescent="0.25">
      <c r="A407" s="7" t="str">
        <f t="shared" si="6"/>
        <v>7:10</v>
      </c>
      <c r="B407">
        <v>404</v>
      </c>
      <c r="C407">
        <v>10</v>
      </c>
      <c r="D407">
        <v>7</v>
      </c>
      <c r="E407">
        <v>0</v>
      </c>
      <c r="F407">
        <v>0.50808404168448995</v>
      </c>
      <c r="G407">
        <v>-0.66901341214907095</v>
      </c>
      <c r="H407">
        <v>2.1929295611378099</v>
      </c>
      <c r="I407">
        <v>0.43990763815946798</v>
      </c>
      <c r="J407">
        <v>7.0031899783778606E-2</v>
      </c>
      <c r="K407">
        <v>-3.5424682908461097E-2</v>
      </c>
      <c r="L407">
        <v>0.30144296660640102</v>
      </c>
      <c r="M407">
        <v>1.4086316780283501E-2</v>
      </c>
    </row>
    <row r="408" spans="1:13" x14ac:dyDescent="0.25">
      <c r="A408" s="7" t="str">
        <f t="shared" si="6"/>
        <v>7:13</v>
      </c>
      <c r="B408">
        <v>405</v>
      </c>
      <c r="C408">
        <v>13</v>
      </c>
      <c r="D408">
        <v>7</v>
      </c>
      <c r="E408">
        <v>0</v>
      </c>
      <c r="F408">
        <v>0.214835011111255</v>
      </c>
      <c r="G408">
        <v>1.6357153837107099</v>
      </c>
      <c r="H408">
        <v>0.27102259744875601</v>
      </c>
      <c r="I408">
        <v>1.7192175989066401</v>
      </c>
      <c r="J408">
        <v>0.26610883381584499</v>
      </c>
      <c r="K408">
        <v>0.51167781987875305</v>
      </c>
      <c r="L408">
        <v>-0.19966707391219499</v>
      </c>
      <c r="M408">
        <v>1.28360849871265E-2</v>
      </c>
    </row>
    <row r="409" spans="1:13" x14ac:dyDescent="0.25">
      <c r="A409" s="7" t="str">
        <f t="shared" si="6"/>
        <v>7:45</v>
      </c>
      <c r="B409">
        <v>406</v>
      </c>
      <c r="C409">
        <v>45</v>
      </c>
      <c r="D409">
        <v>7</v>
      </c>
      <c r="E409">
        <v>0</v>
      </c>
      <c r="F409">
        <v>0.65032472832154897</v>
      </c>
      <c r="G409">
        <v>0.57921545855990597</v>
      </c>
      <c r="H409">
        <v>0.44299399954963198</v>
      </c>
      <c r="I409">
        <v>-0.68062072949046204</v>
      </c>
      <c r="J409">
        <v>-0.96855829621799905</v>
      </c>
      <c r="K409">
        <v>0.52552115126437304</v>
      </c>
      <c r="L409">
        <v>1.0606855755437199</v>
      </c>
      <c r="M409">
        <v>1.17337174532365E-2</v>
      </c>
    </row>
    <row r="410" spans="1:13" x14ac:dyDescent="0.25">
      <c r="A410" s="7" t="str">
        <f t="shared" si="6"/>
        <v>7:36</v>
      </c>
      <c r="B410">
        <v>407</v>
      </c>
      <c r="C410">
        <v>36</v>
      </c>
      <c r="D410">
        <v>7</v>
      </c>
      <c r="E410">
        <v>0</v>
      </c>
      <c r="F410">
        <v>-1.1160515990554201</v>
      </c>
      <c r="G410">
        <v>0.1202263588335</v>
      </c>
      <c r="H410">
        <v>0.52218529604779496</v>
      </c>
      <c r="I410">
        <v>-0.28901876462687198</v>
      </c>
      <c r="J410">
        <v>5.93296836071152E-3</v>
      </c>
      <c r="K410">
        <v>-9.7492628182947794E-2</v>
      </c>
      <c r="L410">
        <v>-1.1188104646361401</v>
      </c>
      <c r="M410">
        <v>1.30879204801827E-2</v>
      </c>
    </row>
    <row r="411" spans="1:13" x14ac:dyDescent="0.25">
      <c r="A411" s="7" t="str">
        <f t="shared" si="6"/>
        <v>7:29</v>
      </c>
      <c r="B411">
        <v>408</v>
      </c>
      <c r="C411">
        <v>29</v>
      </c>
      <c r="D411">
        <v>7</v>
      </c>
      <c r="E411">
        <v>0</v>
      </c>
      <c r="F411">
        <v>0.27787627815524502</v>
      </c>
      <c r="G411">
        <v>0.12414069291304</v>
      </c>
      <c r="H411">
        <v>0.36299367465433502</v>
      </c>
      <c r="I411">
        <v>-0.28635177012167901</v>
      </c>
      <c r="J411">
        <v>0.46689040991132602</v>
      </c>
      <c r="K411">
        <v>-7.42117497680016E-2</v>
      </c>
      <c r="L411">
        <v>0.54232746601250803</v>
      </c>
      <c r="M411">
        <v>1.0700780648244399E-2</v>
      </c>
    </row>
    <row r="412" spans="1:13" x14ac:dyDescent="0.25">
      <c r="A412" s="7" t="str">
        <f t="shared" si="6"/>
        <v>7:18</v>
      </c>
      <c r="B412">
        <v>409</v>
      </c>
      <c r="C412">
        <v>18</v>
      </c>
      <c r="D412">
        <v>7</v>
      </c>
      <c r="E412">
        <v>0</v>
      </c>
      <c r="F412">
        <v>0.242903681300316</v>
      </c>
      <c r="G412">
        <v>-0.98957104089421899</v>
      </c>
      <c r="H412">
        <v>0.21847393302204901</v>
      </c>
      <c r="I412">
        <v>-1.0597022665012601</v>
      </c>
      <c r="J412">
        <v>0.20145341418999499</v>
      </c>
      <c r="K412">
        <v>0.51606600715851103</v>
      </c>
      <c r="L412">
        <v>0.15549766767883</v>
      </c>
      <c r="M412">
        <v>1.27672124223415E-2</v>
      </c>
    </row>
    <row r="413" spans="1:13" x14ac:dyDescent="0.25">
      <c r="A413" s="7" t="str">
        <f t="shared" si="6"/>
        <v>7:31</v>
      </c>
      <c r="B413">
        <v>410</v>
      </c>
      <c r="C413">
        <v>31</v>
      </c>
      <c r="D413">
        <v>7</v>
      </c>
      <c r="E413">
        <v>0</v>
      </c>
      <c r="F413">
        <v>0.43141344602269799</v>
      </c>
      <c r="G413">
        <v>0.80562921257294196</v>
      </c>
      <c r="H413">
        <v>0.79593919832383297</v>
      </c>
      <c r="I413">
        <v>-0.95618746730845805</v>
      </c>
      <c r="J413">
        <v>1.3001699970596501</v>
      </c>
      <c r="K413">
        <v>-6.8098951984293596E-2</v>
      </c>
      <c r="L413">
        <v>0.483038150644716</v>
      </c>
      <c r="M413">
        <v>1.38959357409781E-2</v>
      </c>
    </row>
    <row r="414" spans="1:13" x14ac:dyDescent="0.25">
      <c r="A414" s="7" t="str">
        <f t="shared" si="6"/>
        <v>7:5</v>
      </c>
      <c r="B414">
        <v>411</v>
      </c>
      <c r="C414">
        <v>5</v>
      </c>
      <c r="D414">
        <v>7</v>
      </c>
      <c r="E414">
        <v>0</v>
      </c>
      <c r="F414">
        <v>6.9943519607627805E-2</v>
      </c>
      <c r="G414">
        <v>0.27829159300880602</v>
      </c>
      <c r="H414">
        <v>-0.924076516236919</v>
      </c>
      <c r="I414">
        <v>-0.406216783182478</v>
      </c>
      <c r="J414">
        <v>0.31535514924611402</v>
      </c>
      <c r="K414">
        <v>4.87566660794823E-2</v>
      </c>
      <c r="L414">
        <v>0.14847957230468001</v>
      </c>
      <c r="M414">
        <v>1.2527135630886799E-2</v>
      </c>
    </row>
    <row r="415" spans="1:13" x14ac:dyDescent="0.25">
      <c r="A415" s="7" t="str">
        <f t="shared" si="6"/>
        <v>7:33</v>
      </c>
      <c r="B415">
        <v>412</v>
      </c>
      <c r="C415">
        <v>33</v>
      </c>
      <c r="D415">
        <v>7</v>
      </c>
      <c r="E415">
        <v>0</v>
      </c>
      <c r="F415">
        <v>-3.1398092885931899</v>
      </c>
      <c r="G415">
        <v>0.41233571128521401</v>
      </c>
      <c r="H415">
        <v>0.95027815731406795</v>
      </c>
      <c r="I415">
        <v>-0.58590491335753003</v>
      </c>
      <c r="J415">
        <v>-0.32115169650244202</v>
      </c>
      <c r="K415">
        <v>8.73853686950175E-3</v>
      </c>
      <c r="L415">
        <v>-2.2027320418534799</v>
      </c>
      <c r="M415">
        <v>1.3999777264638099E-2</v>
      </c>
    </row>
    <row r="416" spans="1:13" x14ac:dyDescent="0.25">
      <c r="A416" s="7" t="str">
        <f t="shared" si="6"/>
        <v>7:28</v>
      </c>
      <c r="B416">
        <v>413</v>
      </c>
      <c r="C416">
        <v>28</v>
      </c>
      <c r="D416">
        <v>7</v>
      </c>
      <c r="E416">
        <v>0</v>
      </c>
      <c r="F416">
        <v>0.233120465154772</v>
      </c>
      <c r="G416">
        <v>-7.4512005788545499E-2</v>
      </c>
      <c r="H416">
        <v>0.23679081989364301</v>
      </c>
      <c r="I416">
        <v>-9.1095848570398E-2</v>
      </c>
      <c r="J416">
        <v>0.22399088338288201</v>
      </c>
      <c r="K416">
        <v>-0.443619399037952</v>
      </c>
      <c r="L416">
        <v>0.47695569329097498</v>
      </c>
      <c r="M416">
        <v>1.04837018976789E-2</v>
      </c>
    </row>
    <row r="417" spans="1:13" x14ac:dyDescent="0.25">
      <c r="A417" s="7" t="str">
        <f t="shared" si="6"/>
        <v>7:15</v>
      </c>
      <c r="B417">
        <v>414</v>
      </c>
      <c r="C417">
        <v>15</v>
      </c>
      <c r="D417">
        <v>7</v>
      </c>
      <c r="E417">
        <v>0</v>
      </c>
      <c r="F417">
        <v>0.22613813507618899</v>
      </c>
      <c r="G417">
        <v>0.57852465465602698</v>
      </c>
      <c r="H417">
        <v>0.24986149276491901</v>
      </c>
      <c r="I417">
        <v>0.60015939216745295</v>
      </c>
      <c r="J417">
        <v>0.24007239467878</v>
      </c>
      <c r="K417">
        <v>0.88457064947800801</v>
      </c>
      <c r="L417">
        <v>0.41387574033811297</v>
      </c>
      <c r="M417">
        <v>1.2379115911172099E-2</v>
      </c>
    </row>
    <row r="418" spans="1:13" x14ac:dyDescent="0.25">
      <c r="A418" s="7" t="str">
        <f t="shared" si="6"/>
        <v>7:21</v>
      </c>
      <c r="B418">
        <v>415</v>
      </c>
      <c r="C418">
        <v>21</v>
      </c>
      <c r="D418">
        <v>7</v>
      </c>
      <c r="E418">
        <v>0</v>
      </c>
      <c r="F418">
        <v>-0.25950380851719301</v>
      </c>
      <c r="G418">
        <v>-2.2610691220632302</v>
      </c>
      <c r="H418">
        <v>-1.1523156557535901</v>
      </c>
      <c r="I418">
        <v>2.05807316626422</v>
      </c>
      <c r="J418">
        <v>-2.4495881404206301</v>
      </c>
      <c r="K418">
        <v>-8.7990277347541005E-3</v>
      </c>
      <c r="L418">
        <v>-0.85544091914105902</v>
      </c>
      <c r="M418">
        <v>1.39900528832123E-2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26</vt:i4>
      </vt:variant>
    </vt:vector>
  </HeadingPairs>
  <TitlesOfParts>
    <vt:vector size="35" baseType="lpstr">
      <vt:lpstr>Results</vt:lpstr>
      <vt:lpstr>PCC Data V2</vt:lpstr>
      <vt:lpstr>Standardized</vt:lpstr>
      <vt:lpstr>Generic</vt:lpstr>
      <vt:lpstr>ARD.1</vt:lpstr>
      <vt:lpstr>ARD.2</vt:lpstr>
      <vt:lpstr>ARD.3</vt:lpstr>
      <vt:lpstr>ARD.4</vt:lpstr>
      <vt:lpstr>ARD.5</vt:lpstr>
      <vt:lpstr>Standardized!__standard__</vt:lpstr>
      <vt:lpstr>ARD.1!__test__</vt:lpstr>
      <vt:lpstr>ARD.2!__test__</vt:lpstr>
      <vt:lpstr>ARD.3!__test__</vt:lpstr>
      <vt:lpstr>ARD.4!__test__</vt:lpstr>
      <vt:lpstr>ARD.5!__test__</vt:lpstr>
      <vt:lpstr>__test__range</vt:lpstr>
      <vt:lpstr>ARD.1!lengthscale</vt:lpstr>
      <vt:lpstr>ARD.2!lengthscale</vt:lpstr>
      <vt:lpstr>ARD.3!lengthscale</vt:lpstr>
      <vt:lpstr>ARD.4!lengthscale</vt:lpstr>
      <vt:lpstr>ARD.5!lengthscale</vt:lpstr>
      <vt:lpstr>lengthscale_range</vt:lpstr>
      <vt:lpstr>ARD.1!log_likelihood</vt:lpstr>
      <vt:lpstr>ARD.2!log_likelihood</vt:lpstr>
      <vt:lpstr>ARD.3!log_likelihood</vt:lpstr>
      <vt:lpstr>ARD.4!log_likelihood</vt:lpstr>
      <vt:lpstr>ARD.5!log_likelihood</vt:lpstr>
      <vt:lpstr>log_likelihood_range</vt:lpstr>
      <vt:lpstr>Output</vt:lpstr>
      <vt:lpstr>ROM</vt:lpstr>
      <vt:lpstr>Generic!S</vt:lpstr>
      <vt:lpstr>Generic!S1_</vt:lpstr>
      <vt:lpstr>SplitIndex</vt:lpstr>
      <vt:lpstr>Generic!Theta</vt:lpstr>
      <vt:lpstr>Theta_Used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Milton</cp:lastModifiedBy>
  <dcterms:created xsi:type="dcterms:W3CDTF">2018-11-05T16:12:39Z</dcterms:created>
  <dcterms:modified xsi:type="dcterms:W3CDTF">2019-04-11T20:10:34Z</dcterms:modified>
</cp:coreProperties>
</file>