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pravata/Downloads/"/>
    </mc:Choice>
  </mc:AlternateContent>
  <xr:revisionPtr revIDLastSave="0" documentId="13_ncr:1_{FD5A1AED-1CBD-3646-897B-874DD7E29414}" xr6:coauthVersionLast="45" xr6:coauthVersionMax="45" xr10:uidLastSave="{00000000-0000-0000-0000-000000000000}"/>
  <bookViews>
    <workbookView xWindow="420" yWindow="540" windowWidth="32240" windowHeight="19820" xr2:uid="{11AD1E64-48FE-424F-9F9E-1935BB61DADC}"/>
  </bookViews>
  <sheets>
    <sheet name="Year over Year (YOY) Trends" sheetId="3" r:id="rId1"/>
    <sheet name="Data Issues - Oct'21 vs Nov" sheetId="6" r:id="rId2"/>
    <sheet name="Time-Series Meta" sheetId="7" r:id="rId3"/>
    <sheet name="Time-Series Twitter" sheetId="8" r:id="rId4"/>
  </sheets>
  <definedNames>
    <definedName name="_xlchart.v1.0" hidden="1">'Year over Year (YOY) Trends'!$L$148</definedName>
    <definedName name="_xlchart.v1.1" hidden="1">'Year over Year (YOY) Trends'!$L$149:$L$160</definedName>
    <definedName name="_xlchart.v1.2" hidden="1">'Year over Year (YOY) Trends'!$M$148</definedName>
    <definedName name="_xlchart.v1.3" hidden="1">'Year over Year (YOY) Trends'!$M$149:$M$160</definedName>
    <definedName name="_xlchart.v1.4" hidden="1">'Year over Year (YOY) Trends'!$N$148</definedName>
    <definedName name="_xlchart.v1.5" hidden="1">'Year over Year (YOY) Trends'!$N$149:$N$160</definedName>
    <definedName name="_xlchart.v1.6" hidden="1">'Year over Year (YOY) Trends'!$O$148</definedName>
    <definedName name="_xlchart.v1.7" hidden="1">'Year over Year (YOY) Trends'!$O$149:$O$160</definedName>
    <definedName name="_xlchart.v2.10" hidden="1">'Year over Year (YOY) Trends'!$M$148</definedName>
    <definedName name="_xlchart.v2.11" hidden="1">'Year over Year (YOY) Trends'!$M$149:$M$160</definedName>
    <definedName name="_xlchart.v2.12" hidden="1">'Year over Year (YOY) Trends'!$N$148</definedName>
    <definedName name="_xlchart.v2.13" hidden="1">'Year over Year (YOY) Trends'!$N$149:$N$160</definedName>
    <definedName name="_xlchart.v2.14" hidden="1">'Year over Year (YOY) Trends'!$O$148</definedName>
    <definedName name="_xlchart.v2.15" hidden="1">'Year over Year (YOY) Trends'!$O$149:$O$160</definedName>
    <definedName name="_xlchart.v2.8" hidden="1">'Year over Year (YOY) Trends'!$L$148</definedName>
    <definedName name="_xlchart.v2.9" hidden="1">'Year over Year (YOY) Trends'!$L$149:$L$160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3" i="3" l="1"/>
  <c r="F146" i="3"/>
  <c r="E146" i="3" a="1"/>
  <c r="E146" i="3" s="1"/>
  <c r="D146" i="3" a="1"/>
  <c r="D146" i="3" s="1"/>
  <c r="E18" i="3" a="1"/>
  <c r="E18" i="3" s="1"/>
  <c r="D18" i="3" a="1"/>
  <c r="D18" i="3" s="1"/>
  <c r="P19" i="6"/>
  <c r="Q19" i="6"/>
  <c r="R19" i="6"/>
  <c r="S19" i="6"/>
  <c r="P20" i="6"/>
  <c r="Q20" i="6"/>
  <c r="R20" i="6"/>
  <c r="S20" i="6"/>
  <c r="P21" i="6"/>
  <c r="Q21" i="6"/>
  <c r="R21" i="6"/>
  <c r="S21" i="6"/>
  <c r="P22" i="6"/>
  <c r="Q22" i="6"/>
  <c r="R22" i="6"/>
  <c r="S22" i="6"/>
  <c r="P23" i="6"/>
  <c r="Q23" i="6"/>
  <c r="R23" i="6"/>
  <c r="S23" i="6"/>
  <c r="P24" i="6"/>
  <c r="Q24" i="6"/>
  <c r="R24" i="6"/>
  <c r="S24" i="6"/>
  <c r="P25" i="6"/>
  <c r="Q25" i="6"/>
  <c r="R25" i="6"/>
  <c r="S25" i="6"/>
  <c r="P26" i="6"/>
  <c r="Q26" i="6"/>
  <c r="R26" i="6"/>
  <c r="S26" i="6"/>
  <c r="P27" i="6"/>
  <c r="Q27" i="6"/>
  <c r="R27" i="6"/>
  <c r="S27" i="6"/>
  <c r="P4" i="6"/>
  <c r="Q4" i="6"/>
  <c r="R4" i="6"/>
  <c r="S4" i="6"/>
  <c r="P5" i="6"/>
  <c r="Q5" i="6"/>
  <c r="R5" i="6"/>
  <c r="S5" i="6"/>
  <c r="P6" i="6"/>
  <c r="Q6" i="6"/>
  <c r="R6" i="6"/>
  <c r="S6" i="6"/>
  <c r="P7" i="6"/>
  <c r="Q7" i="6"/>
  <c r="R7" i="6"/>
  <c r="S7" i="6"/>
  <c r="P8" i="6"/>
  <c r="Q8" i="6"/>
  <c r="R8" i="6"/>
  <c r="S8" i="6"/>
  <c r="P9" i="6"/>
  <c r="Q9" i="6"/>
  <c r="R9" i="6"/>
  <c r="S9" i="6"/>
  <c r="P10" i="6"/>
  <c r="Q10" i="6"/>
  <c r="R10" i="6"/>
  <c r="S10" i="6"/>
  <c r="P11" i="6"/>
  <c r="Q11" i="6"/>
  <c r="R11" i="6"/>
  <c r="S11" i="6"/>
  <c r="P12" i="6"/>
  <c r="Q12" i="6"/>
  <c r="R12" i="6"/>
  <c r="S12" i="6"/>
  <c r="S47" i="6"/>
  <c r="S56" i="6"/>
  <c r="P13" i="6"/>
  <c r="Q13" i="6"/>
  <c r="R13" i="6"/>
  <c r="S13" i="6"/>
  <c r="P14" i="6"/>
  <c r="Q14" i="6"/>
  <c r="R14" i="6"/>
  <c r="P15" i="6"/>
  <c r="Q15" i="6"/>
  <c r="R15" i="6"/>
  <c r="P28" i="6"/>
  <c r="Q28" i="6"/>
  <c r="R28" i="6"/>
  <c r="S28" i="6"/>
  <c r="P29" i="6"/>
  <c r="Q29" i="6"/>
  <c r="R29" i="6"/>
  <c r="P30" i="6"/>
  <c r="Q30" i="6"/>
  <c r="R30" i="6"/>
  <c r="P33" i="6"/>
  <c r="Q33" i="6"/>
  <c r="R33" i="6"/>
  <c r="S33" i="6"/>
  <c r="P34" i="6"/>
  <c r="Q34" i="6"/>
  <c r="R34" i="6"/>
  <c r="S34" i="6"/>
  <c r="P35" i="6"/>
  <c r="Q35" i="6"/>
  <c r="R35" i="6"/>
  <c r="S35" i="6"/>
  <c r="P36" i="6"/>
  <c r="Q36" i="6"/>
  <c r="R36" i="6"/>
  <c r="S36" i="6"/>
  <c r="P37" i="6"/>
  <c r="Q37" i="6"/>
  <c r="R37" i="6"/>
  <c r="S37" i="6"/>
  <c r="P38" i="6"/>
  <c r="Q38" i="6"/>
  <c r="R38" i="6"/>
  <c r="S38" i="6"/>
  <c r="P39" i="6"/>
  <c r="Q39" i="6"/>
  <c r="R39" i="6"/>
  <c r="S39" i="6"/>
  <c r="P40" i="6"/>
  <c r="Q40" i="6"/>
  <c r="R40" i="6"/>
  <c r="S40" i="6"/>
  <c r="P41" i="6"/>
  <c r="Q41" i="6"/>
  <c r="R41" i="6"/>
  <c r="S41" i="6"/>
  <c r="P42" i="6"/>
  <c r="Q42" i="6"/>
  <c r="R42" i="6"/>
  <c r="S42" i="6"/>
  <c r="P43" i="6"/>
  <c r="Q43" i="6"/>
  <c r="R43" i="6"/>
  <c r="P44" i="6"/>
  <c r="Q44" i="6"/>
  <c r="R44" i="6"/>
  <c r="P47" i="6"/>
  <c r="Q47" i="6"/>
  <c r="R47" i="6"/>
  <c r="P48" i="6"/>
  <c r="Q48" i="6"/>
  <c r="R48" i="6"/>
  <c r="S48" i="6"/>
  <c r="P49" i="6"/>
  <c r="Q49" i="6"/>
  <c r="R49" i="6"/>
  <c r="S49" i="6"/>
  <c r="P50" i="6"/>
  <c r="Q50" i="6"/>
  <c r="R50" i="6"/>
  <c r="S50" i="6"/>
  <c r="P51" i="6"/>
  <c r="Q51" i="6"/>
  <c r="R51" i="6"/>
  <c r="S51" i="6"/>
  <c r="P52" i="6"/>
  <c r="Q52" i="6"/>
  <c r="R52" i="6"/>
  <c r="S52" i="6"/>
  <c r="P53" i="6"/>
  <c r="Q53" i="6"/>
  <c r="R53" i="6"/>
  <c r="S53" i="6"/>
  <c r="P54" i="6"/>
  <c r="Q54" i="6"/>
  <c r="R54" i="6"/>
  <c r="S54" i="6"/>
  <c r="P55" i="6"/>
  <c r="Q55" i="6"/>
  <c r="R55" i="6"/>
  <c r="S55" i="6"/>
  <c r="P56" i="6"/>
  <c r="Q56" i="6"/>
  <c r="R56" i="6"/>
  <c r="P57" i="6"/>
  <c r="Q57" i="6"/>
  <c r="R57" i="6"/>
  <c r="P58" i="6"/>
  <c r="Q58" i="6"/>
  <c r="R58" i="6"/>
  <c r="J64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2" i="8"/>
  <c r="J3" i="8"/>
  <c r="J2" i="7"/>
  <c r="E59" i="8"/>
  <c r="E58" i="8"/>
  <c r="E57" i="8"/>
  <c r="F57" i="8" s="1"/>
  <c r="G57" i="8" s="1"/>
  <c r="E56" i="8"/>
  <c r="E55" i="8"/>
  <c r="F55" i="8" s="1"/>
  <c r="G55" i="8" s="1"/>
  <c r="E54" i="8"/>
  <c r="E53" i="8"/>
  <c r="F53" i="8" s="1"/>
  <c r="G53" i="8" s="1"/>
  <c r="E52" i="8"/>
  <c r="F52" i="8" s="1"/>
  <c r="G52" i="8" s="1"/>
  <c r="E51" i="8"/>
  <c r="E50" i="8"/>
  <c r="E49" i="8"/>
  <c r="F49" i="8" s="1"/>
  <c r="G49" i="8" s="1"/>
  <c r="E48" i="8"/>
  <c r="E47" i="8"/>
  <c r="F47" i="8" s="1"/>
  <c r="G47" i="8" s="1"/>
  <c r="E46" i="8"/>
  <c r="E45" i="8"/>
  <c r="F45" i="8" s="1"/>
  <c r="G45" i="8" s="1"/>
  <c r="E44" i="8"/>
  <c r="F44" i="8" s="1"/>
  <c r="G44" i="8" s="1"/>
  <c r="E43" i="8"/>
  <c r="E42" i="8"/>
  <c r="E41" i="8"/>
  <c r="F41" i="8" s="1"/>
  <c r="G41" i="8" s="1"/>
  <c r="E40" i="8"/>
  <c r="E39" i="8"/>
  <c r="E38" i="8"/>
  <c r="E37" i="8"/>
  <c r="F37" i="8" s="1"/>
  <c r="G37" i="8" s="1"/>
  <c r="E36" i="8"/>
  <c r="F36" i="8" s="1"/>
  <c r="G36" i="8" s="1"/>
  <c r="E35" i="8"/>
  <c r="E34" i="8"/>
  <c r="E33" i="8"/>
  <c r="F33" i="8" s="1"/>
  <c r="G33" i="8" s="1"/>
  <c r="E32" i="8"/>
  <c r="E31" i="8"/>
  <c r="E30" i="8"/>
  <c r="E29" i="8"/>
  <c r="F29" i="8" s="1"/>
  <c r="G29" i="8" s="1"/>
  <c r="E28" i="8"/>
  <c r="F28" i="8" s="1"/>
  <c r="G28" i="8" s="1"/>
  <c r="E27" i="8"/>
  <c r="E26" i="8"/>
  <c r="E25" i="8"/>
  <c r="F25" i="8" s="1"/>
  <c r="G25" i="8" s="1"/>
  <c r="E24" i="8"/>
  <c r="E23" i="8"/>
  <c r="E22" i="8"/>
  <c r="E21" i="8"/>
  <c r="F21" i="8" s="1"/>
  <c r="G21" i="8" s="1"/>
  <c r="E20" i="8"/>
  <c r="F20" i="8" s="1"/>
  <c r="G20" i="8" s="1"/>
  <c r="E19" i="8"/>
  <c r="E18" i="8"/>
  <c r="E17" i="8"/>
  <c r="F17" i="8" s="1"/>
  <c r="G17" i="8" s="1"/>
  <c r="E16" i="8"/>
  <c r="E15" i="8"/>
  <c r="E14" i="8"/>
  <c r="E13" i="8"/>
  <c r="F13" i="8" s="1"/>
  <c r="G13" i="8" s="1"/>
  <c r="E12" i="8"/>
  <c r="F12" i="8" s="1"/>
  <c r="G12" i="8" s="1"/>
  <c r="E11" i="8"/>
  <c r="E10" i="8"/>
  <c r="E9" i="8"/>
  <c r="F9" i="8" s="1"/>
  <c r="G9" i="8" s="1"/>
  <c r="E8" i="8"/>
  <c r="E7" i="8"/>
  <c r="E6" i="8"/>
  <c r="E5" i="8"/>
  <c r="F5" i="8" s="1"/>
  <c r="G5" i="8" s="1"/>
  <c r="E4" i="8"/>
  <c r="F4" i="8" s="1"/>
  <c r="G4" i="8" s="1"/>
  <c r="K62" i="7"/>
  <c r="K63" i="7"/>
  <c r="K64" i="7"/>
  <c r="J62" i="7"/>
  <c r="J63" i="7"/>
  <c r="J64" i="7"/>
  <c r="H63" i="7"/>
  <c r="H64" i="7"/>
  <c r="H6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E13" i="7"/>
  <c r="E4" i="7"/>
  <c r="E5" i="7"/>
  <c r="E60" i="7"/>
  <c r="E6" i="7"/>
  <c r="E7" i="7"/>
  <c r="E8" i="7"/>
  <c r="E9" i="7"/>
  <c r="E10" i="7"/>
  <c r="E11" i="7"/>
  <c r="E12" i="7"/>
  <c r="E14" i="7"/>
  <c r="E15" i="7"/>
  <c r="F15" i="7" s="1"/>
  <c r="G15" i="7" s="1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F18" i="3" l="1"/>
  <c r="H15" i="3" s="1"/>
  <c r="F8" i="8"/>
  <c r="G8" i="8" s="1"/>
  <c r="F16" i="8"/>
  <c r="G16" i="8" s="1"/>
  <c r="F24" i="8"/>
  <c r="G24" i="8" s="1"/>
  <c r="F32" i="8"/>
  <c r="G32" i="8" s="1"/>
  <c r="F40" i="8"/>
  <c r="G40" i="8" s="1"/>
  <c r="F48" i="8"/>
  <c r="G48" i="8" s="1"/>
  <c r="F56" i="8"/>
  <c r="G56" i="8" s="1"/>
  <c r="F6" i="8"/>
  <c r="G6" i="8" s="1"/>
  <c r="F10" i="8"/>
  <c r="G10" i="8" s="1"/>
  <c r="F14" i="8"/>
  <c r="G14" i="8" s="1"/>
  <c r="F18" i="8"/>
  <c r="G18" i="8" s="1"/>
  <c r="F22" i="8"/>
  <c r="G22" i="8" s="1"/>
  <c r="F26" i="8"/>
  <c r="G26" i="8" s="1"/>
  <c r="F30" i="8"/>
  <c r="G30" i="8" s="1"/>
  <c r="F34" i="8"/>
  <c r="G34" i="8" s="1"/>
  <c r="F50" i="8"/>
  <c r="G50" i="8" s="1"/>
  <c r="F54" i="8"/>
  <c r="G54" i="8" s="1"/>
  <c r="F58" i="8"/>
  <c r="G58" i="8" s="1"/>
  <c r="F51" i="8"/>
  <c r="G51" i="8" s="1"/>
  <c r="F38" i="8"/>
  <c r="G38" i="8" s="1"/>
  <c r="F42" i="8"/>
  <c r="G42" i="8" s="1"/>
  <c r="F46" i="8"/>
  <c r="G46" i="8" s="1"/>
  <c r="F39" i="8"/>
  <c r="G39" i="8" s="1"/>
  <c r="F43" i="8"/>
  <c r="G43" i="8" s="1"/>
  <c r="F31" i="8"/>
  <c r="G31" i="8" s="1"/>
  <c r="F35" i="8"/>
  <c r="G35" i="8" s="1"/>
  <c r="F27" i="8"/>
  <c r="G27" i="8" s="1"/>
  <c r="F15" i="8"/>
  <c r="G15" i="8" s="1"/>
  <c r="F19" i="8"/>
  <c r="G19" i="8" s="1"/>
  <c r="F23" i="8"/>
  <c r="G23" i="8" s="1"/>
  <c r="F7" i="8"/>
  <c r="G7" i="8" s="1"/>
  <c r="F11" i="8"/>
  <c r="G11" i="8" s="1"/>
  <c r="F29" i="7"/>
  <c r="G29" i="7" s="1"/>
  <c r="F45" i="7"/>
  <c r="G45" i="7" s="1"/>
  <c r="F59" i="7"/>
  <c r="G59" i="7" s="1"/>
  <c r="F37" i="7"/>
  <c r="G37" i="7" s="1"/>
  <c r="F21" i="7"/>
  <c r="G21" i="7" s="1"/>
  <c r="F53" i="7"/>
  <c r="G53" i="7" s="1"/>
  <c r="F7" i="7"/>
  <c r="G7" i="7" s="1"/>
  <c r="F31" i="7"/>
  <c r="G31" i="7" s="1"/>
  <c r="F6" i="7"/>
  <c r="G6" i="7" s="1"/>
  <c r="F56" i="7"/>
  <c r="G56" i="7" s="1"/>
  <c r="F48" i="7"/>
  <c r="G48" i="7" s="1"/>
  <c r="F40" i="7"/>
  <c r="G40" i="7" s="1"/>
  <c r="F32" i="7"/>
  <c r="G32" i="7" s="1"/>
  <c r="F47" i="7"/>
  <c r="G47" i="7" s="1"/>
  <c r="F23" i="7"/>
  <c r="G23" i="7" s="1"/>
  <c r="F55" i="7"/>
  <c r="G55" i="7" s="1"/>
  <c r="F39" i="7"/>
  <c r="G39" i="7" s="1"/>
  <c r="F12" i="7"/>
  <c r="G12" i="7" s="1"/>
  <c r="F5" i="7"/>
  <c r="G5" i="7" s="1"/>
  <c r="F4" i="7"/>
  <c r="G4" i="7" s="1"/>
  <c r="F27" i="7"/>
  <c r="G27" i="7" s="1"/>
  <c r="F50" i="7"/>
  <c r="G50" i="7" s="1"/>
  <c r="F34" i="7"/>
  <c r="G34" i="7" s="1"/>
  <c r="F26" i="7"/>
  <c r="G26" i="7" s="1"/>
  <c r="F18" i="7"/>
  <c r="G18" i="7" s="1"/>
  <c r="F9" i="7"/>
  <c r="G9" i="7" s="1"/>
  <c r="F52" i="7"/>
  <c r="G52" i="7" s="1"/>
  <c r="F20" i="7"/>
  <c r="G20" i="7" s="1"/>
  <c r="F10" i="7"/>
  <c r="G10" i="7" s="1"/>
  <c r="F42" i="7"/>
  <c r="G42" i="7" s="1"/>
  <c r="F57" i="7"/>
  <c r="G57" i="7" s="1"/>
  <c r="F49" i="7"/>
  <c r="G49" i="7" s="1"/>
  <c r="F41" i="7"/>
  <c r="G41" i="7" s="1"/>
  <c r="F33" i="7"/>
  <c r="G33" i="7" s="1"/>
  <c r="F25" i="7"/>
  <c r="G25" i="7" s="1"/>
  <c r="F17" i="7"/>
  <c r="G17" i="7" s="1"/>
  <c r="F8" i="7"/>
  <c r="G8" i="7" s="1"/>
  <c r="F36" i="7"/>
  <c r="G36" i="7" s="1"/>
  <c r="F51" i="7"/>
  <c r="G51" i="7" s="1"/>
  <c r="F24" i="7"/>
  <c r="G24" i="7" s="1"/>
  <c r="F16" i="7"/>
  <c r="G16" i="7" s="1"/>
  <c r="F44" i="7"/>
  <c r="G44" i="7" s="1"/>
  <c r="F11" i="7"/>
  <c r="G11" i="7" s="1"/>
  <c r="F35" i="7"/>
  <c r="G35" i="7" s="1"/>
  <c r="F28" i="7"/>
  <c r="G28" i="7" s="1"/>
  <c r="F43" i="7"/>
  <c r="G43" i="7" s="1"/>
  <c r="F19" i="7"/>
  <c r="G19" i="7" s="1"/>
  <c r="F58" i="7"/>
  <c r="G58" i="7" s="1"/>
  <c r="F54" i="7"/>
  <c r="G54" i="7" s="1"/>
  <c r="F46" i="7"/>
  <c r="G46" i="7" s="1"/>
  <c r="F38" i="7"/>
  <c r="G38" i="7" s="1"/>
  <c r="F30" i="7"/>
  <c r="G30" i="7" s="1"/>
  <c r="F22" i="7"/>
  <c r="G22" i="7" s="1"/>
  <c r="F14" i="7"/>
  <c r="G14" i="7" s="1"/>
  <c r="F13" i="7"/>
  <c r="G13" i="7" s="1"/>
  <c r="C71" i="8" l="1"/>
  <c r="H43" i="8" s="1"/>
  <c r="C72" i="8"/>
  <c r="H32" i="8" s="1"/>
  <c r="C70" i="8"/>
  <c r="H50" i="8"/>
  <c r="H26" i="8"/>
  <c r="H38" i="8"/>
  <c r="H40" i="8"/>
  <c r="H63" i="8"/>
  <c r="K63" i="8" s="1"/>
  <c r="H51" i="8"/>
  <c r="H27" i="8"/>
  <c r="H3" i="8"/>
  <c r="H39" i="8"/>
  <c r="H64" i="8"/>
  <c r="K64" i="8" s="1"/>
  <c r="H16" i="8"/>
  <c r="H52" i="8"/>
  <c r="H28" i="8"/>
  <c r="H4" i="8"/>
  <c r="H62" i="8"/>
  <c r="K62" i="8" s="1"/>
  <c r="H14" i="8"/>
  <c r="H15" i="8"/>
  <c r="H2" i="8"/>
  <c r="H42" i="8"/>
  <c r="H18" i="8"/>
  <c r="H30" i="8"/>
  <c r="H55" i="8"/>
  <c r="H17" i="8"/>
  <c r="H53" i="8"/>
  <c r="H29" i="8"/>
  <c r="H5" i="8"/>
  <c r="H54" i="8"/>
  <c r="H6" i="8"/>
  <c r="H31" i="8"/>
  <c r="H41" i="8"/>
  <c r="H58" i="8"/>
  <c r="H34" i="8"/>
  <c r="H10" i="8"/>
  <c r="H33" i="8"/>
  <c r="H46" i="8"/>
  <c r="H56" i="8"/>
  <c r="H44" i="8"/>
  <c r="H20" i="8"/>
  <c r="H22" i="8"/>
  <c r="H57" i="8"/>
  <c r="H9" i="8"/>
  <c r="H45" i="8"/>
  <c r="H21" i="8"/>
  <c r="C71" i="7"/>
  <c r="H30" i="7" s="1"/>
  <c r="C73" i="7"/>
  <c r="H12" i="7" s="1"/>
  <c r="C72" i="7"/>
  <c r="H22" i="7" s="1"/>
  <c r="C70" i="7"/>
  <c r="H5" i="7"/>
  <c r="H18" i="7"/>
  <c r="H17" i="7"/>
  <c r="H6" i="7"/>
  <c r="H53" i="7"/>
  <c r="H43" i="7"/>
  <c r="H54" i="7"/>
  <c r="H34" i="7"/>
  <c r="H8" i="7"/>
  <c r="H58" i="7"/>
  <c r="H32" i="7"/>
  <c r="H37" i="7"/>
  <c r="H11" i="7"/>
  <c r="H8" i="8" l="1"/>
  <c r="H7" i="8"/>
  <c r="K7" i="8" s="1"/>
  <c r="H19" i="8"/>
  <c r="I2" i="8"/>
  <c r="K2" i="8"/>
  <c r="K45" i="8"/>
  <c r="I45" i="8"/>
  <c r="K53" i="8"/>
  <c r="I53" i="8"/>
  <c r="K14" i="8"/>
  <c r="I14" i="8"/>
  <c r="I33" i="8"/>
  <c r="K33" i="8"/>
  <c r="K17" i="8"/>
  <c r="I17" i="8"/>
  <c r="I57" i="8"/>
  <c r="K57" i="8"/>
  <c r="I7" i="8"/>
  <c r="I4" i="8"/>
  <c r="K4" i="8"/>
  <c r="I34" i="8"/>
  <c r="K34" i="8"/>
  <c r="I43" i="8"/>
  <c r="K43" i="8"/>
  <c r="K28" i="8"/>
  <c r="I28" i="8"/>
  <c r="K58" i="8"/>
  <c r="I58" i="8"/>
  <c r="K40" i="8"/>
  <c r="I40" i="8"/>
  <c r="I44" i="8"/>
  <c r="K44" i="8"/>
  <c r="K54" i="8"/>
  <c r="I54" i="8"/>
  <c r="I16" i="8"/>
  <c r="K16" i="8"/>
  <c r="I8" i="8"/>
  <c r="K8" i="8"/>
  <c r="K32" i="8"/>
  <c r="I32" i="8"/>
  <c r="K5" i="8"/>
  <c r="I5" i="8"/>
  <c r="K18" i="8"/>
  <c r="I18" i="8"/>
  <c r="K26" i="8"/>
  <c r="I26" i="8"/>
  <c r="K46" i="8"/>
  <c r="I46" i="8"/>
  <c r="I3" i="8"/>
  <c r="K3" i="8"/>
  <c r="I9" i="8"/>
  <c r="K9" i="8"/>
  <c r="I41" i="8"/>
  <c r="K41" i="8"/>
  <c r="I27" i="8"/>
  <c r="K27" i="8"/>
  <c r="K10" i="8"/>
  <c r="I10" i="8"/>
  <c r="I19" i="8"/>
  <c r="K19" i="8"/>
  <c r="I51" i="8"/>
  <c r="K51" i="8"/>
  <c r="K22" i="8"/>
  <c r="I22" i="8"/>
  <c r="K31" i="8"/>
  <c r="I31" i="8"/>
  <c r="I20" i="8"/>
  <c r="K20" i="8"/>
  <c r="K6" i="8"/>
  <c r="I6" i="8"/>
  <c r="K55" i="8"/>
  <c r="I55" i="8"/>
  <c r="I52" i="8"/>
  <c r="K52" i="8"/>
  <c r="K30" i="8"/>
  <c r="I30" i="8"/>
  <c r="K38" i="8"/>
  <c r="I38" i="8"/>
  <c r="K21" i="8"/>
  <c r="I21" i="8"/>
  <c r="I56" i="8"/>
  <c r="K56" i="8"/>
  <c r="K29" i="8"/>
  <c r="I29" i="8"/>
  <c r="I42" i="8"/>
  <c r="K42" i="8"/>
  <c r="I15" i="8"/>
  <c r="K15" i="8"/>
  <c r="K39" i="8"/>
  <c r="I39" i="8"/>
  <c r="K50" i="8"/>
  <c r="I50" i="8"/>
  <c r="H60" i="7"/>
  <c r="K60" i="7" s="1"/>
  <c r="H7" i="7"/>
  <c r="H49" i="7"/>
  <c r="H13" i="7"/>
  <c r="K13" i="7" s="1"/>
  <c r="H59" i="7"/>
  <c r="K59" i="7" s="1"/>
  <c r="H24" i="7"/>
  <c r="K24" i="7" s="1"/>
  <c r="H36" i="7"/>
  <c r="K36" i="7" s="1"/>
  <c r="H61" i="7"/>
  <c r="K61" i="7" s="1"/>
  <c r="H23" i="7"/>
  <c r="H48" i="7"/>
  <c r="K48" i="7" s="1"/>
  <c r="H31" i="7"/>
  <c r="H55" i="7"/>
  <c r="K55" i="7" s="1"/>
  <c r="H25" i="7"/>
  <c r="I25" i="7" s="1"/>
  <c r="H47" i="7"/>
  <c r="K47" i="7" s="1"/>
  <c r="H42" i="7"/>
  <c r="I42" i="7" s="1"/>
  <c r="H41" i="7"/>
  <c r="K41" i="7" s="1"/>
  <c r="H29" i="7"/>
  <c r="K29" i="7" s="1"/>
  <c r="H19" i="7"/>
  <c r="K19" i="7" s="1"/>
  <c r="H9" i="7"/>
  <c r="H45" i="7"/>
  <c r="K45" i="7" s="1"/>
  <c r="H46" i="7"/>
  <c r="K46" i="7" s="1"/>
  <c r="H21" i="7"/>
  <c r="K21" i="7" s="1"/>
  <c r="H33" i="7"/>
  <c r="K33" i="7" s="1"/>
  <c r="H10" i="7"/>
  <c r="K10" i="7" s="1"/>
  <c r="H35" i="7"/>
  <c r="K35" i="7" s="1"/>
  <c r="H20" i="7"/>
  <c r="K20" i="7" s="1"/>
  <c r="H44" i="7"/>
  <c r="H56" i="7"/>
  <c r="I56" i="7" s="1"/>
  <c r="H57" i="7"/>
  <c r="H51" i="7"/>
  <c r="H4" i="7"/>
  <c r="H50" i="7"/>
  <c r="H52" i="7"/>
  <c r="H14" i="7"/>
  <c r="H16" i="7"/>
  <c r="H28" i="7"/>
  <c r="H40" i="7"/>
  <c r="H27" i="7"/>
  <c r="H38" i="7"/>
  <c r="H2" i="7"/>
  <c r="H15" i="7"/>
  <c r="H26" i="7"/>
  <c r="H39" i="7"/>
  <c r="H3" i="7"/>
  <c r="K37" i="7"/>
  <c r="I37" i="7"/>
  <c r="K57" i="7"/>
  <c r="I57" i="7"/>
  <c r="K49" i="7"/>
  <c r="I49" i="7"/>
  <c r="K32" i="7"/>
  <c r="I32" i="7"/>
  <c r="K58" i="7"/>
  <c r="I58" i="7"/>
  <c r="K34" i="7"/>
  <c r="I34" i="7"/>
  <c r="I17" i="7"/>
  <c r="K17" i="7"/>
  <c r="K18" i="7"/>
  <c r="I18" i="7"/>
  <c r="K23" i="7"/>
  <c r="I23" i="7"/>
  <c r="K53" i="7"/>
  <c r="I53" i="7"/>
  <c r="K5" i="7"/>
  <c r="I5" i="7"/>
  <c r="I60" i="7"/>
  <c r="K12" i="7"/>
  <c r="I12" i="7"/>
  <c r="K44" i="7"/>
  <c r="I44" i="7"/>
  <c r="I55" i="7"/>
  <c r="K22" i="7"/>
  <c r="I22" i="7"/>
  <c r="K30" i="7"/>
  <c r="I30" i="7"/>
  <c r="I59" i="7"/>
  <c r="K8" i="7"/>
  <c r="I8" i="7"/>
  <c r="K54" i="7"/>
  <c r="I54" i="7"/>
  <c r="I6" i="7"/>
  <c r="K6" i="7"/>
  <c r="K25" i="7"/>
  <c r="K7" i="7"/>
  <c r="I7" i="7"/>
  <c r="I9" i="7"/>
  <c r="K9" i="7"/>
  <c r="I45" i="7"/>
  <c r="K43" i="7"/>
  <c r="I43" i="7"/>
  <c r="I24" i="7"/>
  <c r="K31" i="7"/>
  <c r="I31" i="7"/>
  <c r="K11" i="7"/>
  <c r="I11" i="7"/>
  <c r="I48" i="7"/>
  <c r="K56" i="7"/>
  <c r="I33" i="7" l="1"/>
  <c r="I46" i="7"/>
  <c r="I47" i="7"/>
  <c r="I36" i="7"/>
  <c r="I13" i="7"/>
  <c r="I41" i="7"/>
  <c r="I61" i="7"/>
  <c r="I19" i="7"/>
  <c r="K42" i="7"/>
  <c r="I10" i="7"/>
  <c r="I29" i="7"/>
  <c r="I21" i="7"/>
  <c r="I35" i="7"/>
  <c r="I20" i="7"/>
  <c r="K40" i="7"/>
  <c r="I40" i="7"/>
  <c r="K39" i="7"/>
  <c r="I39" i="7"/>
  <c r="I15" i="7"/>
  <c r="K15" i="7"/>
  <c r="K52" i="7"/>
  <c r="I52" i="7"/>
  <c r="I16" i="7"/>
  <c r="K16" i="7"/>
  <c r="K26" i="7"/>
  <c r="I26" i="7"/>
  <c r="I2" i="7"/>
  <c r="K2" i="7"/>
  <c r="K50" i="7"/>
  <c r="I50" i="7"/>
  <c r="I3" i="7"/>
  <c r="K3" i="7"/>
  <c r="K28" i="7"/>
  <c r="I28" i="7"/>
  <c r="K14" i="7"/>
  <c r="I14" i="7"/>
  <c r="I38" i="7"/>
  <c r="K38" i="7"/>
  <c r="K4" i="7"/>
  <c r="I4" i="7"/>
  <c r="K27" i="7"/>
  <c r="I27" i="7"/>
  <c r="K51" i="7"/>
  <c r="I51" i="7"/>
  <c r="E60" i="8" l="1"/>
  <c r="F59" i="8" s="1"/>
  <c r="G59" i="8" s="1"/>
  <c r="C73" i="8" s="1"/>
  <c r="H13" i="8" l="1"/>
  <c r="H49" i="8"/>
  <c r="H36" i="8"/>
  <c r="H25" i="8"/>
  <c r="H12" i="8"/>
  <c r="H59" i="8"/>
  <c r="H47" i="8"/>
  <c r="H61" i="8"/>
  <c r="H24" i="8"/>
  <c r="H11" i="8"/>
  <c r="H35" i="8"/>
  <c r="H60" i="8"/>
  <c r="H48" i="8"/>
  <c r="H37" i="8"/>
  <c r="H23" i="8"/>
  <c r="I23" i="8" l="1"/>
  <c r="K23" i="8"/>
  <c r="I24" i="8"/>
  <c r="K24" i="8"/>
  <c r="I47" i="8"/>
  <c r="K47" i="8"/>
  <c r="I37" i="8"/>
  <c r="K37" i="8"/>
  <c r="I59" i="8"/>
  <c r="K59" i="8"/>
  <c r="I48" i="8"/>
  <c r="K48" i="8"/>
  <c r="K12" i="8"/>
  <c r="I12" i="8"/>
  <c r="K60" i="8"/>
  <c r="I60" i="8"/>
  <c r="I25" i="8"/>
  <c r="K25" i="8"/>
  <c r="I36" i="8"/>
  <c r="K36" i="8"/>
  <c r="K61" i="8"/>
  <c r="I61" i="8"/>
  <c r="K35" i="8"/>
  <c r="I35" i="8"/>
  <c r="I11" i="8"/>
  <c r="K11" i="8"/>
  <c r="K49" i="8"/>
  <c r="I49" i="8"/>
  <c r="K13" i="8"/>
  <c r="I1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<sst xmlns="http://schemas.openxmlformats.org/spreadsheetml/2006/main" count="374" uniqueCount="67">
  <si>
    <t>MASTEROWNER</t>
  </si>
  <si>
    <t>MONTH</t>
  </si>
  <si>
    <t>CALENDARQUARTER</t>
  </si>
  <si>
    <t>Amazon.com, Inc.</t>
  </si>
  <si>
    <t>Q1</t>
  </si>
  <si>
    <t>Q2</t>
  </si>
  <si>
    <t>Q3</t>
  </si>
  <si>
    <t>Q4</t>
  </si>
  <si>
    <t>Google, Inc.</t>
  </si>
  <si>
    <t>Meta Platforms, Inc.</t>
  </si>
  <si>
    <t>Pinterest</t>
  </si>
  <si>
    <t>Data Release of October'21 Data</t>
  </si>
  <si>
    <t>Data Release of November'21 Data</t>
  </si>
  <si>
    <t>Twitter, Inc.</t>
  </si>
  <si>
    <t>Roku, Inc.</t>
  </si>
  <si>
    <t>SD</t>
  </si>
  <si>
    <t>Mean</t>
  </si>
  <si>
    <t>Month</t>
  </si>
  <si>
    <t>Meta Z score</t>
  </si>
  <si>
    <t xml:space="preserve">5th </t>
  </si>
  <si>
    <t>95th</t>
  </si>
  <si>
    <t>5th</t>
  </si>
  <si>
    <t>Outlier high</t>
  </si>
  <si>
    <t>Outlier low</t>
  </si>
  <si>
    <t>T</t>
  </si>
  <si>
    <t>MA (4)</t>
  </si>
  <si>
    <t>Revenue</t>
  </si>
  <si>
    <t>Seasonal</t>
  </si>
  <si>
    <t>CMA (4) (Baseline)</t>
  </si>
  <si>
    <t>Quarter</t>
  </si>
  <si>
    <t>Deseasonalize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</si>
  <si>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</si>
  <si>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</si>
  <si>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</si>
  <si>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</si>
  <si>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</si>
  <si>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</si>
  <si>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</si>
  <si>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</si>
  <si>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</si>
  <si>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</si>
  <si>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</si>
  <si>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</si>
  <si>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</si>
  <si>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</si>
  <si>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</si>
  <si>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</si>
  <si>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</si>
  <si>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</si>
  <si>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</si>
  <si>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</si>
  <si>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</si>
  <si>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</si>
  <si>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</si>
  <si>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</si>
  <si>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</si>
  <si>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Significantly different than 0. Justified in assuming a trend component</t>
  </si>
  <si>
    <t>Forecast</t>
  </si>
  <si>
    <t>Seasonal, Irregular</t>
  </si>
  <si>
    <t>Months 1- 9</t>
  </si>
  <si>
    <t>Months 10-12</t>
  </si>
  <si>
    <t xml:space="preserve"> last three months Low single digits (ASSUMPTION &gt;  or equal to 5%,  &lt; or equal to -5%)</t>
  </si>
  <si>
    <t>~0%. (ASSUMPTION: &gt; .45% or &lt; -.45%)</t>
  </si>
  <si>
    <t>Meta YOY Growth %</t>
  </si>
  <si>
    <t>Winsorize</t>
  </si>
  <si>
    <t>Meta Z score  of growth %</t>
  </si>
  <si>
    <t>Meta Winsorize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</si>
</sst>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0" fontId="0" fillId="3" borderId="0" xfId="0" applyFill="1"/>
    <xf numFmtId="3" fontId="0" fillId="3" borderId="0" xfId="0" applyNumberFormat="1" applyFill="1"/>
    <xf numFmtId="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4" borderId="0" xfId="0" applyFill="1"/>
    <xf numFmtId="3" fontId="0" fillId="4" borderId="0" xfId="0" applyNumberFormat="1" applyFill="1"/>
    <xf numFmtId="4" fontId="0" fillId="4" borderId="0" xfId="0" applyNumberFormat="1" applyFill="1"/>
    <xf numFmtId="3" fontId="5" fillId="0" borderId="1" xfId="0" applyNumberFormat="1" applyFont="1" applyBorder="1"/>
    <xf numFmtId="3" fontId="0" fillId="0" borderId="1" xfId="0" applyNumberFormat="1" applyFont="1" applyBorder="1"/>
    <xf numFmtId="3" fontId="0" fillId="0" borderId="0" xfId="0" applyNumberFormat="1" applyFill="1" applyBorder="1"/>
    <xf numFmtId="0" fontId="0" fillId="5" borderId="0" xfId="0" applyFill="1"/>
    <xf numFmtId="0" fontId="0" fillId="6" borderId="0" xfId="0" applyFill="1"/>
    <xf numFmtId="0" fontId="8" fillId="0" borderId="0" xfId="0" applyFont="1"/>
    <xf numFmtId="16" fontId="1" fillId="0" borderId="0" xfId="0" applyNumberFormat="1" applyFont="1"/>
    <xf numFmtId="10" fontId="0" fillId="0" borderId="0" xfId="0" applyNumberFormat="1"/>
    <xf numFmtId="1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Twitter</a:t>
            </a:r>
            <a:r>
              <a:rPr lang="en-US" baseline="0"/>
              <a:t> Z 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'Year over Year (YOY) Trends'!$L$148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'Year over Year (YOY) Trends'!$L$149:$L$160</c:f>
              <c:numCache>
                <c:formatCode>General</c:formatCode>
                <c:ptCount val="12"/>
                <c:pt idx="0">
                  <c:v>0.7375409229484865</c:v>
                </c:pt>
                <c:pt idx="1">
                  <c:v>-0.50512465990416477</c:v>
                </c:pt>
                <c:pt idx="2">
                  <c:v>0.25664782177537843</c:v>
                </c:pt>
                <c:pt idx="3">
                  <c:v>-0.30214052557877097</c:v>
                </c:pt>
                <c:pt idx="4">
                  <c:v>-0.17605431291601639</c:v>
                </c:pt>
                <c:pt idx="5">
                  <c:v>-4.995521875676269E-2</c:v>
                </c:pt>
                <c:pt idx="6">
                  <c:v>1.0506780049377831</c:v>
                </c:pt>
                <c:pt idx="7">
                  <c:v>0.61842158915293877</c:v>
                </c:pt>
                <c:pt idx="8">
                  <c:v>0.44193606975691241</c:v>
                </c:pt>
                <c:pt idx="9">
                  <c:v>0.93999637424666216</c:v>
                </c:pt>
                <c:pt idx="10">
                  <c:v>1.2579237419332301</c:v>
                </c:pt>
                <c:pt idx="11">
                  <c:v>-0.41548148709214172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B-2648-86DE-40F42ED0C7D2}"/>
            </c:ext>
          </c:extLst>
        </c:ser>
        <c:ser>
          <c:idx val="1"/>
          <c:order val="1"/>
          <c:tx>
            <c:strRef>
              <c:f>'Year over Year (YOY) Trends'!$M$148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'Year over Year (YOY) Trends'!$M$149:$M$160</c:f>
              <c:numCache>
                <c:formatCode>General</c:formatCode>
                <c:ptCount val="12"/>
                <c:pt idx="0">
                  <c:v>0.20949801478474778</c:v>
                </c:pt>
                <c:pt idx="1">
                  <c:v>1.3161478643402627</c:v>
                </c:pt>
                <c:pt idx="2">
                  <c:v>3.1871924796441471E-2</c:v>
                </c:pt>
                <c:pt idx="3">
                  <c:v>0.13756142895459711</c:v>
                </c:pt>
                <c:pt idx="4">
                  <c:v>7.7810084743221514E-2</c:v>
                </c:pt>
                <c:pt idx="5">
                  <c:v>-0.274251166596998</c:v>
                </c:pt>
                <c:pt idx="6">
                  <c:v>-0.95730074742510218</c:v>
                </c:pt>
                <c:pt idx="7">
                  <c:v>-1.1945026283790035</c:v>
                </c:pt>
                <c:pt idx="8">
                  <c:v>0.35449229183579173</c:v>
                </c:pt>
                <c:pt idx="9">
                  <c:v>-0.63833664428435122</c:v>
                </c:pt>
                <c:pt idx="10">
                  <c:v>-0.16055729614147737</c:v>
                </c:pt>
                <c:pt idx="11">
                  <c:v>0.35143530666958223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B-2648-86DE-40F42ED0C7D2}"/>
            </c:ext>
          </c:extLst>
        </c:ser>
        <c:ser>
          <c:idx val="2"/>
          <c:order val="2"/>
          <c:tx>
            <c:strRef>
              <c:f>'Year over Year (YOY) Trends'!$N$148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'Year over Year (YOY) Trends'!$N$149:$N$160</c:f>
              <c:numCache>
                <c:formatCode>General</c:formatCode>
                <c:ptCount val="12"/>
                <c:pt idx="0">
                  <c:v>0.51736462980135955</c:v>
                </c:pt>
                <c:pt idx="1">
                  <c:v>0.17917829767862553</c:v>
                </c:pt>
                <c:pt idx="2">
                  <c:v>-1.3466521249880714</c:v>
                </c:pt>
                <c:pt idx="3">
                  <c:v>-1.1169278666181957</c:v>
                </c:pt>
                <c:pt idx="4">
                  <c:v>-1.1670449191436782</c:v>
                </c:pt>
                <c:pt idx="5">
                  <c:v>-1.0357565410956249</c:v>
                </c:pt>
                <c:pt idx="6">
                  <c:v>-0.74500494419262087</c:v>
                </c:pt>
                <c:pt idx="7">
                  <c:v>-0.42777493390390436</c:v>
                </c:pt>
                <c:pt idx="8">
                  <c:v>-1.484924505055351</c:v>
                </c:pt>
                <c:pt idx="9">
                  <c:v>0.76115529077151789</c:v>
                </c:pt>
                <c:pt idx="10">
                  <c:v>7.9704657302981416E-2</c:v>
                </c:pt>
                <c:pt idx="11">
                  <c:v>1.1943090710474071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B-2648-86DE-40F42ED0C7D2}"/>
            </c:ext>
          </c:extLst>
        </c:ser>
        <c:ser>
          <c:idx val="3"/>
          <c:order val="3"/>
          <c:tx>
            <c:strRef>
              <c:f>'Year over Year (YOY) Trends'!$O$148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'Year over Year (YOY) Trends'!$O$149:$O$160</c:f>
              <c:numCache>
                <c:formatCode>General</c:formatCode>
                <c:ptCount val="12"/>
                <c:pt idx="0">
                  <c:v>-1.4644035675345937</c:v>
                </c:pt>
                <c:pt idx="1">
                  <c:v>-0.99020150211472324</c:v>
                </c:pt>
                <c:pt idx="2">
                  <c:v>1.0581323784162517</c:v>
                </c:pt>
                <c:pt idx="3">
                  <c:v>1.2815069632423695</c:v>
                </c:pt>
                <c:pt idx="4">
                  <c:v>1.2652891473164731</c:v>
                </c:pt>
                <c:pt idx="5">
                  <c:v>1.3599629264493855</c:v>
                </c:pt>
                <c:pt idx="6">
                  <c:v>0.65162768667994009</c:v>
                </c:pt>
                <c:pt idx="7">
                  <c:v>1.0038559731299688</c:v>
                </c:pt>
                <c:pt idx="8">
                  <c:v>0.68849614346264698</c:v>
                </c:pt>
                <c:pt idx="9">
                  <c:v>-1.0628150207338287</c:v>
                </c:pt>
                <c:pt idx="10">
                  <c:v>-1.1770711030947338</c:v>
                </c:pt>
                <c:pt idx="11">
                  <c:v>-1.1302628906248473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B-2648-86DE-40F42ED0C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8758672"/>
        <c:axId val="1212444736"/>
      </c:barChart>
      <c:catAx>
        <c:axId val="12587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444736"/>
        <c:crosses val="autoZero"/>
        <c:auto val="1"/>
        <c:lblAlgn val="ctr"/>
        <c:lblOffset val="100"/>
        <c:noMultiLvlLbl val="0"/>
      </c:catAx>
      <c:valAx>
        <c:axId val="12124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'Time-Series Meta'!$P$1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Meta'!$P$2:$P$64</c:f>
              <c:numCache>
                <c:formatCode>#,##0</c:formatCode>
                <c:ptCount val="63"/>
                <c:pt idx="0">
                  <c:v>151240574</c:v>
                </c:pt>
                <c:pt idx="1">
                  <c:v>194215644</c:v>
                </c:pt>
                <c:pt idx="2">
                  <c:v>242283550</c:v>
                </c:pt>
                <c:pt idx="3">
                  <c:v>205639456</c:v>
                </c:pt>
                <c:pt idx="4">
                  <c:v>244038718</c:v>
                </c:pt>
                <c:pt idx="5">
                  <c:v>300633299</c:v>
                </c:pt>
                <c:pt idx="6">
                  <c:v>242587707</c:v>
                </c:pt>
                <c:pt idx="7">
                  <c:v>275613895</c:v>
                </c:pt>
                <c:pt idx="8">
                  <c:v>312967168</c:v>
                </c:pt>
                <c:pt idx="9">
                  <c:v>299480705</c:v>
                </c:pt>
                <c:pt idx="10">
                  <c:v>385284528</c:v>
                </c:pt>
                <c:pt idx="11">
                  <c:v>435644000</c:v>
                </c:pt>
                <c:pt idx="12">
                  <c:v>222276110</c:v>
                </c:pt>
                <c:pt idx="13">
                  <c:v>288943657</c:v>
                </c:pt>
                <c:pt idx="14">
                  <c:v>354097343</c:v>
                </c:pt>
                <c:pt idx="15">
                  <c:v>302049922</c:v>
                </c:pt>
                <c:pt idx="16">
                  <c:v>352558188</c:v>
                </c:pt>
                <c:pt idx="17">
                  <c:v>385913139</c:v>
                </c:pt>
                <c:pt idx="18">
                  <c:v>315333193</c:v>
                </c:pt>
                <c:pt idx="19">
                  <c:v>346493353</c:v>
                </c:pt>
                <c:pt idx="20">
                  <c:v>375058837</c:v>
                </c:pt>
                <c:pt idx="21">
                  <c:v>370424429</c:v>
                </c:pt>
                <c:pt idx="22">
                  <c:v>410760935</c:v>
                </c:pt>
                <c:pt idx="23">
                  <c:v>459037308</c:v>
                </c:pt>
                <c:pt idx="24">
                  <c:v>261951567</c:v>
                </c:pt>
                <c:pt idx="25">
                  <c:v>308051199</c:v>
                </c:pt>
                <c:pt idx="26">
                  <c:v>393683361</c:v>
                </c:pt>
                <c:pt idx="27">
                  <c:v>350272687</c:v>
                </c:pt>
                <c:pt idx="28">
                  <c:v>394822442</c:v>
                </c:pt>
                <c:pt idx="29">
                  <c:v>423568441</c:v>
                </c:pt>
                <c:pt idx="30">
                  <c:v>347284603</c:v>
                </c:pt>
                <c:pt idx="31">
                  <c:v>384475694</c:v>
                </c:pt>
                <c:pt idx="32">
                  <c:v>441896274</c:v>
                </c:pt>
                <c:pt idx="33">
                  <c:v>447016703</c:v>
                </c:pt>
                <c:pt idx="34">
                  <c:v>481726167</c:v>
                </c:pt>
                <c:pt idx="35">
                  <c:v>548835480</c:v>
                </c:pt>
                <c:pt idx="36">
                  <c:v>320782354</c:v>
                </c:pt>
                <c:pt idx="37">
                  <c:v>383543248</c:v>
                </c:pt>
                <c:pt idx="38">
                  <c:v>380431042</c:v>
                </c:pt>
                <c:pt idx="39">
                  <c:v>266925127</c:v>
                </c:pt>
                <c:pt idx="40">
                  <c:v>354982504</c:v>
                </c:pt>
                <c:pt idx="41">
                  <c:v>339344769</c:v>
                </c:pt>
                <c:pt idx="42">
                  <c:v>185857094</c:v>
                </c:pt>
                <c:pt idx="43">
                  <c:v>364980459</c:v>
                </c:pt>
                <c:pt idx="44">
                  <c:v>468468101</c:v>
                </c:pt>
                <c:pt idx="45">
                  <c:v>508460645</c:v>
                </c:pt>
                <c:pt idx="46">
                  <c:v>607897228</c:v>
                </c:pt>
                <c:pt idx="47">
                  <c:v>729881781</c:v>
                </c:pt>
                <c:pt idx="48">
                  <c:v>342004721</c:v>
                </c:pt>
                <c:pt idx="49">
                  <c:v>433857388</c:v>
                </c:pt>
                <c:pt idx="50">
                  <c:v>511417451</c:v>
                </c:pt>
                <c:pt idx="51">
                  <c:v>468672444</c:v>
                </c:pt>
                <c:pt idx="52">
                  <c:v>529420771</c:v>
                </c:pt>
                <c:pt idx="53">
                  <c:v>589672897</c:v>
                </c:pt>
                <c:pt idx="54">
                  <c:v>495507771</c:v>
                </c:pt>
                <c:pt idx="55">
                  <c:v>556660359</c:v>
                </c:pt>
                <c:pt idx="56">
                  <c:v>629999759</c:v>
                </c:pt>
                <c:pt idx="57">
                  <c:v>619435512</c:v>
                </c:pt>
                <c:pt idx="58">
                  <c:v>763104542</c:v>
                </c:pt>
                <c:pt idx="59">
                  <c:v>783563950.54555607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4-FE42-A2F3-AB7EA3E23B26}"/>
            </c:ext>
          </c:extLst>
        </c:ser>
        <c:ser>
          <c:idx val="1"/>
          <c:order val="1"/>
          <c:tx>
            <c:strRef>
              <c:f>'Time-Series Meta'!$Q$1</c:f>
              <c:strCache>
                <c:ptCount val="1"/>
                <c:pt idx="0">
                  <c:v>CMA (4) (Baseline)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Meta'!$Q$2:$Q$64</c:f>
              <c:numCache>
                <c:formatCode>#,##0</c:formatCode>
                <c:ptCount val="63"/>
                <c:pt idx="2">
                  <c:v>209944574</c:v>
                </c:pt>
                <c:pt idx="3">
                  <c:v>234846548.875</c:v>
                </c:pt>
                <c:pt idx="4">
                  <c:v>248186775.375</c:v>
                </c:pt>
                <c:pt idx="5">
                  <c:v>256971599.875</c:v>
                </c:pt>
                <c:pt idx="6">
                  <c:v>274334461</c:v>
                </c:pt>
                <c:pt idx="7">
                  <c:v>282806443</c:v>
                </c:pt>
                <c:pt idx="8">
                  <c:v>300499471.375</c:v>
                </c:pt>
                <c:pt idx="9">
                  <c:v>338340337.125</c:v>
                </c:pt>
                <c:pt idx="10">
                  <c:v>347007718</c:v>
                </c:pt>
                <c:pt idx="11">
                  <c:v>334354204.75</c:v>
                </c:pt>
                <c:pt idx="12">
                  <c:v>329138675.625</c:v>
                </c:pt>
                <c:pt idx="13">
                  <c:v>308541017.75</c:v>
                </c:pt>
                <c:pt idx="14">
                  <c:v>308127017.75</c:v>
                </c:pt>
                <c:pt idx="15">
                  <c:v>336533462.75</c:v>
                </c:pt>
                <c:pt idx="16">
                  <c:v>343809129.25</c:v>
                </c:pt>
                <c:pt idx="17">
                  <c:v>344519039.375</c:v>
                </c:pt>
                <c:pt idx="18">
                  <c:v>352887049.375</c:v>
                </c:pt>
                <c:pt idx="19">
                  <c:v>353763541.75</c:v>
                </c:pt>
                <c:pt idx="20">
                  <c:v>363755920.75</c:v>
                </c:pt>
                <c:pt idx="21">
                  <c:v>389752382.875</c:v>
                </c:pt>
                <c:pt idx="22">
                  <c:v>389681968.5</c:v>
                </c:pt>
                <c:pt idx="23">
                  <c:v>367746906</c:v>
                </c:pt>
                <c:pt idx="24">
                  <c:v>357815555.5</c:v>
                </c:pt>
                <c:pt idx="25">
                  <c:v>342085281.125</c:v>
                </c:pt>
                <c:pt idx="26">
                  <c:v>345098562.875</c:v>
                </c:pt>
                <c:pt idx="27">
                  <c:v>376147077.5</c:v>
                </c:pt>
                <c:pt idx="28">
                  <c:v>384786888</c:v>
                </c:pt>
                <c:pt idx="29">
                  <c:v>383262419.125</c:v>
                </c:pt>
                <c:pt idx="30">
                  <c:v>393422024</c:v>
                </c:pt>
                <c:pt idx="31">
                  <c:v>402237285.75</c:v>
                </c:pt>
                <c:pt idx="32">
                  <c:v>421973514</c:v>
                </c:pt>
                <c:pt idx="33">
                  <c:v>459323682.75</c:v>
                </c:pt>
                <c:pt idx="34">
                  <c:v>464729416</c:v>
                </c:pt>
                <c:pt idx="35">
                  <c:v>441655994.125</c:v>
                </c:pt>
                <c:pt idx="36">
                  <c:v>421059921.625</c:v>
                </c:pt>
                <c:pt idx="37">
                  <c:v>373159236.875</c:v>
                </c:pt>
                <c:pt idx="38">
                  <c:v>342195461.5</c:v>
                </c:pt>
                <c:pt idx="39">
                  <c:v>340945670.375</c:v>
                </c:pt>
                <c:pt idx="40">
                  <c:v>311099117</c:v>
                </c:pt>
                <c:pt idx="41">
                  <c:v>299034290</c:v>
                </c:pt>
                <c:pt idx="42">
                  <c:v>325476906.125</c:v>
                </c:pt>
                <c:pt idx="43">
                  <c:v>360802090.25</c:v>
                </c:pt>
                <c:pt idx="44">
                  <c:v>434696591.5</c:v>
                </c:pt>
                <c:pt idx="45">
                  <c:v>533064273.5</c:v>
                </c:pt>
                <c:pt idx="46">
                  <c:v>562869016.25</c:v>
                </c:pt>
                <c:pt idx="47">
                  <c:v>537735686.625</c:v>
                </c:pt>
                <c:pt idx="48">
                  <c:v>516350307.375</c:v>
                </c:pt>
                <c:pt idx="49">
                  <c:v>471639168.125</c:v>
                </c:pt>
                <c:pt idx="50">
                  <c:v>462415007.25</c:v>
                </c:pt>
                <c:pt idx="51">
                  <c:v>505318952.125</c:v>
                </c:pt>
                <c:pt idx="52">
                  <c:v>522807180.75</c:v>
                </c:pt>
                <c:pt idx="53">
                  <c:v>531816960.125</c:v>
                </c:pt>
                <c:pt idx="54">
                  <c:v>555387823</c:v>
                </c:pt>
                <c:pt idx="55">
                  <c:v>571680523.375</c:v>
                </c:pt>
                <c:pt idx="56">
                  <c:v>608850446.625</c:v>
                </c:pt>
                <c:pt idx="57">
                  <c:v>670662991.94319451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E42-A2F3-AB7EA3E23B26}"/>
            </c:ext>
          </c:extLst>
        </c:ser>
        <c:ser>
          <c:idx val="2"/>
          <c:order val="2"/>
          <c:tx>
            <c:strRef>
              <c:f>'Time-Series Meta'!$R$1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Meta'!$R$2:$R$64</c:f>
              <c:numCache>
                <c:formatCode>General</c:formatCode>
                <c:ptCount val="63"/>
                <c:pt idx="0">
                  <c:v>213800887.45519075</c:v>
                </c:pt>
                <c:pt idx="1">
                  <c:v>219234318.95056492</c:v>
                </c:pt>
                <c:pt idx="2">
                  <c:v>224667750.44593906</c:v>
                </c:pt>
                <c:pt idx="3">
                  <c:v>247563416.5096989</c:v>
                </c:pt>
                <c:pt idx="4">
                  <c:v>253409187.71790284</c:v>
                </c:pt>
                <c:pt idx="5">
                  <c:v>259254958.92610681</c:v>
                </c:pt>
                <c:pt idx="6">
                  <c:v>247865893.73120487</c:v>
                </c:pt>
                <c:pt idx="7">
                  <c:v>253331617.28592879</c:v>
                </c:pt>
                <c:pt idx="8">
                  <c:v>258797340.84065273</c:v>
                </c:pt>
                <c:pt idx="9">
                  <c:v>302077730.61543828</c:v>
                </c:pt>
                <c:pt idx="10">
                  <c:v>308325570.70372283</c:v>
                </c:pt>
                <c:pt idx="11">
                  <c:v>314573410.79200745</c:v>
                </c:pt>
                <c:pt idx="12">
                  <c:v>279002065.39968055</c:v>
                </c:pt>
                <c:pt idx="13">
                  <c:v>284435496.89505476</c:v>
                </c:pt>
                <c:pt idx="14">
                  <c:v>289868928.39042884</c:v>
                </c:pt>
                <c:pt idx="15">
                  <c:v>317712671.00814629</c:v>
                </c:pt>
                <c:pt idx="16">
                  <c:v>323558442.21635026</c:v>
                </c:pt>
                <c:pt idx="17">
                  <c:v>329404213.42455423</c:v>
                </c:pt>
                <c:pt idx="18">
                  <c:v>313454576.38789213</c:v>
                </c:pt>
                <c:pt idx="19">
                  <c:v>318920299.94261611</c:v>
                </c:pt>
                <c:pt idx="20">
                  <c:v>324386023.49733996</c:v>
                </c:pt>
                <c:pt idx="21">
                  <c:v>377051811.67485285</c:v>
                </c:pt>
                <c:pt idx="22">
                  <c:v>383299651.7631374</c:v>
                </c:pt>
                <c:pt idx="23">
                  <c:v>389547491.85142195</c:v>
                </c:pt>
                <c:pt idx="24">
                  <c:v>344203243.34417039</c:v>
                </c:pt>
                <c:pt idx="25">
                  <c:v>349636674.83954453</c:v>
                </c:pt>
                <c:pt idx="26">
                  <c:v>355070106.33491868</c:v>
                </c:pt>
                <c:pt idx="27">
                  <c:v>387861925.5065937</c:v>
                </c:pt>
                <c:pt idx="28">
                  <c:v>393707696.71479768</c:v>
                </c:pt>
                <c:pt idx="29">
                  <c:v>399553467.92300159</c:v>
                </c:pt>
                <c:pt idx="30">
                  <c:v>379043259.04457945</c:v>
                </c:pt>
                <c:pt idx="31">
                  <c:v>384508982.59930331</c:v>
                </c:pt>
                <c:pt idx="32">
                  <c:v>389974706.15402728</c:v>
                </c:pt>
                <c:pt idx="33">
                  <c:v>452025892.73426735</c:v>
                </c:pt>
                <c:pt idx="34">
                  <c:v>458273732.82255197</c:v>
                </c:pt>
                <c:pt idx="35">
                  <c:v>464521572.91083646</c:v>
                </c:pt>
                <c:pt idx="36">
                  <c:v>409404421.28866017</c:v>
                </c:pt>
                <c:pt idx="37">
                  <c:v>414837852.78403431</c:v>
                </c:pt>
                <c:pt idx="38">
                  <c:v>420271284.27940851</c:v>
                </c:pt>
                <c:pt idx="39">
                  <c:v>458011180.00504106</c:v>
                </c:pt>
                <c:pt idx="40">
                  <c:v>463856951.21324503</c:v>
                </c:pt>
                <c:pt idx="41">
                  <c:v>469702722.42144895</c:v>
                </c:pt>
                <c:pt idx="42">
                  <c:v>444631941.70126665</c:v>
                </c:pt>
                <c:pt idx="43">
                  <c:v>450097665.25599062</c:v>
                </c:pt>
                <c:pt idx="44">
                  <c:v>455563388.8107146</c:v>
                </c:pt>
                <c:pt idx="45">
                  <c:v>526999973.79368192</c:v>
                </c:pt>
                <c:pt idx="46">
                  <c:v>533247813.88196641</c:v>
                </c:pt>
                <c:pt idx="47">
                  <c:v>539495653.97025096</c:v>
                </c:pt>
                <c:pt idx="48">
                  <c:v>474605599.23315001</c:v>
                </c:pt>
                <c:pt idx="49">
                  <c:v>480039030.72852415</c:v>
                </c:pt>
                <c:pt idx="50">
                  <c:v>485472462.22389835</c:v>
                </c:pt>
                <c:pt idx="51">
                  <c:v>528160434.50348842</c:v>
                </c:pt>
                <c:pt idx="52">
                  <c:v>534006205.71169239</c:v>
                </c:pt>
                <c:pt idx="53">
                  <c:v>539851976.91989636</c:v>
                </c:pt>
                <c:pt idx="54">
                  <c:v>510220624.35795397</c:v>
                </c:pt>
                <c:pt idx="55">
                  <c:v>515686347.91267794</c:v>
                </c:pt>
                <c:pt idx="56">
                  <c:v>521152071.46740186</c:v>
                </c:pt>
                <c:pt idx="57">
                  <c:v>601974054.85309649</c:v>
                </c:pt>
                <c:pt idx="58">
                  <c:v>608221894.94138086</c:v>
                </c:pt>
                <c:pt idx="59">
                  <c:v>614469735.02966547</c:v>
                </c:pt>
                <c:pt idx="60">
                  <c:v>539806777.17763984</c:v>
                </c:pt>
                <c:pt idx="61">
                  <c:v>545240208.67301404</c:v>
                </c:pt>
                <c:pt idx="62">
                  <c:v>550673640.16838813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4-FE42-A2F3-AB7EA3E2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395376"/>
        <c:axId val="1259723088"/>
      </c:scatterChart>
      <c:valAx>
        <c:axId val="16783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23088"/>
        <c:crosses val="autoZero"/>
        <c:crossBetween val="midCat"/>
      </c:valAx>
      <c:valAx>
        <c:axId val="12597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9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'Time-Series Meta'!$P$1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Meta'!$P$2:$P$64</c:f>
              <c:numCache>
                <c:formatCode>#,##0</c:formatCode>
                <c:ptCount val="63"/>
                <c:pt idx="0">
                  <c:v>151240574</c:v>
                </c:pt>
                <c:pt idx="1">
                  <c:v>194215644</c:v>
                </c:pt>
                <c:pt idx="2">
                  <c:v>242283550</c:v>
                </c:pt>
                <c:pt idx="3">
                  <c:v>205639456</c:v>
                </c:pt>
                <c:pt idx="4">
                  <c:v>244038718</c:v>
                </c:pt>
                <c:pt idx="5">
                  <c:v>300633299</c:v>
                </c:pt>
                <c:pt idx="6">
                  <c:v>242587707</c:v>
                </c:pt>
                <c:pt idx="7">
                  <c:v>275613895</c:v>
                </c:pt>
                <c:pt idx="8">
                  <c:v>312967168</c:v>
                </c:pt>
                <c:pt idx="9">
                  <c:v>299480705</c:v>
                </c:pt>
                <c:pt idx="10">
                  <c:v>385284528</c:v>
                </c:pt>
                <c:pt idx="11">
                  <c:v>435644000</c:v>
                </c:pt>
                <c:pt idx="12">
                  <c:v>222276110</c:v>
                </c:pt>
                <c:pt idx="13">
                  <c:v>288943657</c:v>
                </c:pt>
                <c:pt idx="14">
                  <c:v>354097343</c:v>
                </c:pt>
                <c:pt idx="15">
                  <c:v>302049922</c:v>
                </c:pt>
                <c:pt idx="16">
                  <c:v>352558188</c:v>
                </c:pt>
                <c:pt idx="17">
                  <c:v>385913139</c:v>
                </c:pt>
                <c:pt idx="18">
                  <c:v>315333193</c:v>
                </c:pt>
                <c:pt idx="19">
                  <c:v>346493353</c:v>
                </c:pt>
                <c:pt idx="20">
                  <c:v>375058837</c:v>
                </c:pt>
                <c:pt idx="21">
                  <c:v>370424429</c:v>
                </c:pt>
                <c:pt idx="22">
                  <c:v>410760935</c:v>
                </c:pt>
                <c:pt idx="23">
                  <c:v>459037308</c:v>
                </c:pt>
                <c:pt idx="24">
                  <c:v>261951567</c:v>
                </c:pt>
                <c:pt idx="25">
                  <c:v>308051199</c:v>
                </c:pt>
                <c:pt idx="26">
                  <c:v>393683361</c:v>
                </c:pt>
                <c:pt idx="27">
                  <c:v>350272687</c:v>
                </c:pt>
                <c:pt idx="28">
                  <c:v>394822442</c:v>
                </c:pt>
                <c:pt idx="29">
                  <c:v>423568441</c:v>
                </c:pt>
                <c:pt idx="30">
                  <c:v>347284603</c:v>
                </c:pt>
                <c:pt idx="31">
                  <c:v>384475694</c:v>
                </c:pt>
                <c:pt idx="32">
                  <c:v>441896274</c:v>
                </c:pt>
                <c:pt idx="33">
                  <c:v>447016703</c:v>
                </c:pt>
                <c:pt idx="34">
                  <c:v>481726167</c:v>
                </c:pt>
                <c:pt idx="35">
                  <c:v>548835480</c:v>
                </c:pt>
                <c:pt idx="36">
                  <c:v>320782354</c:v>
                </c:pt>
                <c:pt idx="37">
                  <c:v>383543248</c:v>
                </c:pt>
                <c:pt idx="38">
                  <c:v>380431042</c:v>
                </c:pt>
                <c:pt idx="39">
                  <c:v>266925127</c:v>
                </c:pt>
                <c:pt idx="40">
                  <c:v>354982504</c:v>
                </c:pt>
                <c:pt idx="41">
                  <c:v>339344769</c:v>
                </c:pt>
                <c:pt idx="42">
                  <c:v>185857094</c:v>
                </c:pt>
                <c:pt idx="43">
                  <c:v>364980459</c:v>
                </c:pt>
                <c:pt idx="44">
                  <c:v>468468101</c:v>
                </c:pt>
                <c:pt idx="45">
                  <c:v>508460645</c:v>
                </c:pt>
                <c:pt idx="46">
                  <c:v>607897228</c:v>
                </c:pt>
                <c:pt idx="47">
                  <c:v>729881781</c:v>
                </c:pt>
                <c:pt idx="48">
                  <c:v>342004721</c:v>
                </c:pt>
                <c:pt idx="49">
                  <c:v>433857388</c:v>
                </c:pt>
                <c:pt idx="50">
                  <c:v>511417451</c:v>
                </c:pt>
                <c:pt idx="51">
                  <c:v>468672444</c:v>
                </c:pt>
                <c:pt idx="52">
                  <c:v>529420771</c:v>
                </c:pt>
                <c:pt idx="53">
                  <c:v>589672897</c:v>
                </c:pt>
                <c:pt idx="54">
                  <c:v>495507771</c:v>
                </c:pt>
                <c:pt idx="55">
                  <c:v>556660359</c:v>
                </c:pt>
                <c:pt idx="56">
                  <c:v>629999759</c:v>
                </c:pt>
                <c:pt idx="57">
                  <c:v>619435512</c:v>
                </c:pt>
                <c:pt idx="58">
                  <c:v>763104542</c:v>
                </c:pt>
                <c:pt idx="59">
                  <c:v>783563950.54555607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0-0E40-BC1C-B3DAA350DA83}"/>
            </c:ext>
          </c:extLst>
        </c:ser>
        <c:ser>
          <c:idx val="1"/>
          <c:order val="1"/>
          <c:tx>
            <c:strRef>
              <c:f>'Time-Series Meta'!$Q$1</c:f>
              <c:strCache>
                <c:ptCount val="1"/>
                <c:pt idx="0">
                  <c:v>CMA (4) (Baseline)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Meta'!$Q$2:$Q$64</c:f>
              <c:numCache>
                <c:formatCode>#,##0</c:formatCode>
                <c:ptCount val="63"/>
                <c:pt idx="2">
                  <c:v>209944574</c:v>
                </c:pt>
                <c:pt idx="3">
                  <c:v>234846548.875</c:v>
                </c:pt>
                <c:pt idx="4">
                  <c:v>248186775.375</c:v>
                </c:pt>
                <c:pt idx="5">
                  <c:v>256971599.875</c:v>
                </c:pt>
                <c:pt idx="6">
                  <c:v>274334461</c:v>
                </c:pt>
                <c:pt idx="7">
                  <c:v>282806443</c:v>
                </c:pt>
                <c:pt idx="8">
                  <c:v>300499471.375</c:v>
                </c:pt>
                <c:pt idx="9">
                  <c:v>338340337.125</c:v>
                </c:pt>
                <c:pt idx="10">
                  <c:v>347007718</c:v>
                </c:pt>
                <c:pt idx="11">
                  <c:v>334354204.75</c:v>
                </c:pt>
                <c:pt idx="12">
                  <c:v>329138675.625</c:v>
                </c:pt>
                <c:pt idx="13">
                  <c:v>308541017.75</c:v>
                </c:pt>
                <c:pt idx="14">
                  <c:v>308127017.75</c:v>
                </c:pt>
                <c:pt idx="15">
                  <c:v>336533462.75</c:v>
                </c:pt>
                <c:pt idx="16">
                  <c:v>343809129.25</c:v>
                </c:pt>
                <c:pt idx="17">
                  <c:v>344519039.375</c:v>
                </c:pt>
                <c:pt idx="18">
                  <c:v>352887049.375</c:v>
                </c:pt>
                <c:pt idx="19">
                  <c:v>353763541.75</c:v>
                </c:pt>
                <c:pt idx="20">
                  <c:v>363755920.75</c:v>
                </c:pt>
                <c:pt idx="21">
                  <c:v>389752382.875</c:v>
                </c:pt>
                <c:pt idx="22">
                  <c:v>389681968.5</c:v>
                </c:pt>
                <c:pt idx="23">
                  <c:v>367746906</c:v>
                </c:pt>
                <c:pt idx="24">
                  <c:v>357815555.5</c:v>
                </c:pt>
                <c:pt idx="25">
                  <c:v>342085281.125</c:v>
                </c:pt>
                <c:pt idx="26">
                  <c:v>345098562.875</c:v>
                </c:pt>
                <c:pt idx="27">
                  <c:v>376147077.5</c:v>
                </c:pt>
                <c:pt idx="28">
                  <c:v>384786888</c:v>
                </c:pt>
                <c:pt idx="29">
                  <c:v>383262419.125</c:v>
                </c:pt>
                <c:pt idx="30">
                  <c:v>393422024</c:v>
                </c:pt>
                <c:pt idx="31">
                  <c:v>402237285.75</c:v>
                </c:pt>
                <c:pt idx="32">
                  <c:v>421973514</c:v>
                </c:pt>
                <c:pt idx="33">
                  <c:v>459323682.75</c:v>
                </c:pt>
                <c:pt idx="34">
                  <c:v>464729416</c:v>
                </c:pt>
                <c:pt idx="35">
                  <c:v>441655994.125</c:v>
                </c:pt>
                <c:pt idx="36">
                  <c:v>421059921.625</c:v>
                </c:pt>
                <c:pt idx="37">
                  <c:v>373159236.875</c:v>
                </c:pt>
                <c:pt idx="38">
                  <c:v>342195461.5</c:v>
                </c:pt>
                <c:pt idx="39">
                  <c:v>340945670.375</c:v>
                </c:pt>
                <c:pt idx="40">
                  <c:v>311099117</c:v>
                </c:pt>
                <c:pt idx="41">
                  <c:v>299034290</c:v>
                </c:pt>
                <c:pt idx="42">
                  <c:v>325476906.125</c:v>
                </c:pt>
                <c:pt idx="43">
                  <c:v>360802090.25</c:v>
                </c:pt>
                <c:pt idx="44">
                  <c:v>434696591.5</c:v>
                </c:pt>
                <c:pt idx="45">
                  <c:v>533064273.5</c:v>
                </c:pt>
                <c:pt idx="46">
                  <c:v>562869016.25</c:v>
                </c:pt>
                <c:pt idx="47">
                  <c:v>537735686.625</c:v>
                </c:pt>
                <c:pt idx="48">
                  <c:v>516350307.375</c:v>
                </c:pt>
                <c:pt idx="49">
                  <c:v>471639168.125</c:v>
                </c:pt>
                <c:pt idx="50">
                  <c:v>462415007.25</c:v>
                </c:pt>
                <c:pt idx="51">
                  <c:v>505318952.125</c:v>
                </c:pt>
                <c:pt idx="52">
                  <c:v>522807180.75</c:v>
                </c:pt>
                <c:pt idx="53">
                  <c:v>531816960.125</c:v>
                </c:pt>
                <c:pt idx="54">
                  <c:v>555387823</c:v>
                </c:pt>
                <c:pt idx="55">
                  <c:v>571680523.375</c:v>
                </c:pt>
                <c:pt idx="56">
                  <c:v>608850446.625</c:v>
                </c:pt>
                <c:pt idx="57">
                  <c:v>670662991.94319451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0-0E40-BC1C-B3DAA350DA83}"/>
            </c:ext>
          </c:extLst>
        </c:ser>
        <c:ser>
          <c:idx val="2"/>
          <c:order val="2"/>
          <c:tx>
            <c:strRef>
              <c:f>'Time-Series Meta'!$R$1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Meta'!$R$2:$R$64</c:f>
              <c:numCache>
                <c:formatCode>General</c:formatCode>
                <c:ptCount val="63"/>
                <c:pt idx="0">
                  <c:v>213800887.45519075</c:v>
                </c:pt>
                <c:pt idx="1">
                  <c:v>219234318.95056492</c:v>
                </c:pt>
                <c:pt idx="2">
                  <c:v>224667750.44593906</c:v>
                </c:pt>
                <c:pt idx="3">
                  <c:v>247563416.5096989</c:v>
                </c:pt>
                <c:pt idx="4">
                  <c:v>253409187.71790284</c:v>
                </c:pt>
                <c:pt idx="5">
                  <c:v>259254958.92610681</c:v>
                </c:pt>
                <c:pt idx="6">
                  <c:v>247865893.73120487</c:v>
                </c:pt>
                <c:pt idx="7">
                  <c:v>253331617.28592879</c:v>
                </c:pt>
                <c:pt idx="8">
                  <c:v>258797340.84065273</c:v>
                </c:pt>
                <c:pt idx="9">
                  <c:v>302077730.61543828</c:v>
                </c:pt>
                <c:pt idx="10">
                  <c:v>308325570.70372283</c:v>
                </c:pt>
                <c:pt idx="11">
                  <c:v>314573410.79200745</c:v>
                </c:pt>
                <c:pt idx="12">
                  <c:v>279002065.39968055</c:v>
                </c:pt>
                <c:pt idx="13">
                  <c:v>284435496.89505476</c:v>
                </c:pt>
                <c:pt idx="14">
                  <c:v>289868928.39042884</c:v>
                </c:pt>
                <c:pt idx="15">
                  <c:v>317712671.00814629</c:v>
                </c:pt>
                <c:pt idx="16">
                  <c:v>323558442.21635026</c:v>
                </c:pt>
                <c:pt idx="17">
                  <c:v>329404213.42455423</c:v>
                </c:pt>
                <c:pt idx="18">
                  <c:v>313454576.38789213</c:v>
                </c:pt>
                <c:pt idx="19">
                  <c:v>318920299.94261611</c:v>
                </c:pt>
                <c:pt idx="20">
                  <c:v>324386023.49733996</c:v>
                </c:pt>
                <c:pt idx="21">
                  <c:v>377051811.67485285</c:v>
                </c:pt>
                <c:pt idx="22">
                  <c:v>383299651.7631374</c:v>
                </c:pt>
                <c:pt idx="23">
                  <c:v>389547491.85142195</c:v>
                </c:pt>
                <c:pt idx="24">
                  <c:v>344203243.34417039</c:v>
                </c:pt>
                <c:pt idx="25">
                  <c:v>349636674.83954453</c:v>
                </c:pt>
                <c:pt idx="26">
                  <c:v>355070106.33491868</c:v>
                </c:pt>
                <c:pt idx="27">
                  <c:v>387861925.5065937</c:v>
                </c:pt>
                <c:pt idx="28">
                  <c:v>393707696.71479768</c:v>
                </c:pt>
                <c:pt idx="29">
                  <c:v>399553467.92300159</c:v>
                </c:pt>
                <c:pt idx="30">
                  <c:v>379043259.04457945</c:v>
                </c:pt>
                <c:pt idx="31">
                  <c:v>384508982.59930331</c:v>
                </c:pt>
                <c:pt idx="32">
                  <c:v>389974706.15402728</c:v>
                </c:pt>
                <c:pt idx="33">
                  <c:v>452025892.73426735</c:v>
                </c:pt>
                <c:pt idx="34">
                  <c:v>458273732.82255197</c:v>
                </c:pt>
                <c:pt idx="35">
                  <c:v>464521572.91083646</c:v>
                </c:pt>
                <c:pt idx="36">
                  <c:v>409404421.28866017</c:v>
                </c:pt>
                <c:pt idx="37">
                  <c:v>414837852.78403431</c:v>
                </c:pt>
                <c:pt idx="38">
                  <c:v>420271284.27940851</c:v>
                </c:pt>
                <c:pt idx="39">
                  <c:v>458011180.00504106</c:v>
                </c:pt>
                <c:pt idx="40">
                  <c:v>463856951.21324503</c:v>
                </c:pt>
                <c:pt idx="41">
                  <c:v>469702722.42144895</c:v>
                </c:pt>
                <c:pt idx="42">
                  <c:v>444631941.70126665</c:v>
                </c:pt>
                <c:pt idx="43">
                  <c:v>450097665.25599062</c:v>
                </c:pt>
                <c:pt idx="44">
                  <c:v>455563388.8107146</c:v>
                </c:pt>
                <c:pt idx="45">
                  <c:v>526999973.79368192</c:v>
                </c:pt>
                <c:pt idx="46">
                  <c:v>533247813.88196641</c:v>
                </c:pt>
                <c:pt idx="47">
                  <c:v>539495653.97025096</c:v>
                </c:pt>
                <c:pt idx="48">
                  <c:v>474605599.23315001</c:v>
                </c:pt>
                <c:pt idx="49">
                  <c:v>480039030.72852415</c:v>
                </c:pt>
                <c:pt idx="50">
                  <c:v>485472462.22389835</c:v>
                </c:pt>
                <c:pt idx="51">
                  <c:v>528160434.50348842</c:v>
                </c:pt>
                <c:pt idx="52">
                  <c:v>534006205.71169239</c:v>
                </c:pt>
                <c:pt idx="53">
                  <c:v>539851976.91989636</c:v>
                </c:pt>
                <c:pt idx="54">
                  <c:v>510220624.35795397</c:v>
                </c:pt>
                <c:pt idx="55">
                  <c:v>515686347.91267794</c:v>
                </c:pt>
                <c:pt idx="56">
                  <c:v>521152071.46740186</c:v>
                </c:pt>
                <c:pt idx="57">
                  <c:v>601974054.85309649</c:v>
                </c:pt>
                <c:pt idx="58">
                  <c:v>608221894.94138086</c:v>
                </c:pt>
                <c:pt idx="59">
                  <c:v>614469735.02966547</c:v>
                </c:pt>
                <c:pt idx="60">
                  <c:v>539806777.17763984</c:v>
                </c:pt>
                <c:pt idx="61">
                  <c:v>545240208.67301404</c:v>
                </c:pt>
                <c:pt idx="62">
                  <c:v>550673640.16838813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0-0E40-BC1C-B3DAA350DA83}"/>
            </c:ext>
          </c:extLst>
        </c:ser>
        <c:ser>
          <c:idx val="3"/>
          <c:order val="3"/>
          <c:tx>
            <c:strRef>
              <c:f>'Time-Series Meta'!$S$1</c:f>
              <c:strCache>
                <c:ptCount val="1"/>
                <c:pt idx="0">
                  <c:v>Trend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'Time-Series Meta'!$O$2:$O$64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Meta'!$S$2:$S$64</c:f>
              <c:numCache>
                <c:formatCode>General</c:formatCode>
                <c:ptCount val="63"/>
                <c:pt idx="0">
                  <c:v>226372549.23239908</c:v>
                </c:pt>
                <c:pt idx="1">
                  <c:v>232125470.80970189</c:v>
                </c:pt>
                <c:pt idx="2">
                  <c:v>237878392.38700467</c:v>
                </c:pt>
                <c:pt idx="3">
                  <c:v>243631313.96430746</c:v>
                </c:pt>
                <c:pt idx="4">
                  <c:v>249384235.54161024</c:v>
                </c:pt>
                <c:pt idx="5">
                  <c:v>255137157.11891305</c:v>
                </c:pt>
                <c:pt idx="6">
                  <c:v>260890078.69621584</c:v>
                </c:pt>
                <c:pt idx="7">
                  <c:v>266643000.27351862</c:v>
                </c:pt>
                <c:pt idx="8">
                  <c:v>272395921.85082144</c:v>
                </c:pt>
                <c:pt idx="9">
                  <c:v>278148843.42812419</c:v>
                </c:pt>
                <c:pt idx="10">
                  <c:v>283901765.005427</c:v>
                </c:pt>
                <c:pt idx="11">
                  <c:v>289654686.58272982</c:v>
                </c:pt>
                <c:pt idx="12">
                  <c:v>295407608.16003257</c:v>
                </c:pt>
                <c:pt idx="13">
                  <c:v>301160529.73733538</c:v>
                </c:pt>
                <c:pt idx="14">
                  <c:v>306913451.31463814</c:v>
                </c:pt>
                <c:pt idx="15">
                  <c:v>312666372.89194095</c:v>
                </c:pt>
                <c:pt idx="16">
                  <c:v>318419294.46924376</c:v>
                </c:pt>
                <c:pt idx="17">
                  <c:v>324172216.04654658</c:v>
                </c:pt>
                <c:pt idx="18">
                  <c:v>329925137.62384933</c:v>
                </c:pt>
                <c:pt idx="19">
                  <c:v>335678059.20115215</c:v>
                </c:pt>
                <c:pt idx="20">
                  <c:v>341430980.7784549</c:v>
                </c:pt>
                <c:pt idx="21">
                  <c:v>347183902.35575771</c:v>
                </c:pt>
                <c:pt idx="22">
                  <c:v>352936823.93306053</c:v>
                </c:pt>
                <c:pt idx="23">
                  <c:v>358689745.51036334</c:v>
                </c:pt>
                <c:pt idx="24">
                  <c:v>364442667.08766609</c:v>
                </c:pt>
                <c:pt idx="25">
                  <c:v>370195588.66496885</c:v>
                </c:pt>
                <c:pt idx="26">
                  <c:v>375948510.24227166</c:v>
                </c:pt>
                <c:pt idx="27">
                  <c:v>381701431.81957448</c:v>
                </c:pt>
                <c:pt idx="28">
                  <c:v>387454353.39687729</c:v>
                </c:pt>
                <c:pt idx="29">
                  <c:v>393207274.97418004</c:v>
                </c:pt>
                <c:pt idx="30">
                  <c:v>398960196.55148286</c:v>
                </c:pt>
                <c:pt idx="31">
                  <c:v>404713118.12878561</c:v>
                </c:pt>
                <c:pt idx="32">
                  <c:v>410466039.70608842</c:v>
                </c:pt>
                <c:pt idx="33">
                  <c:v>416218961.28339124</c:v>
                </c:pt>
                <c:pt idx="34">
                  <c:v>421971882.86069405</c:v>
                </c:pt>
                <c:pt idx="35">
                  <c:v>427724804.4379968</c:v>
                </c:pt>
                <c:pt idx="36">
                  <c:v>433477726.01529956</c:v>
                </c:pt>
                <c:pt idx="37">
                  <c:v>439230647.59260237</c:v>
                </c:pt>
                <c:pt idx="38">
                  <c:v>444983569.16990519</c:v>
                </c:pt>
                <c:pt idx="39">
                  <c:v>450736490.747208</c:v>
                </c:pt>
                <c:pt idx="40">
                  <c:v>456489412.32451081</c:v>
                </c:pt>
                <c:pt idx="41">
                  <c:v>462242333.90181357</c:v>
                </c:pt>
                <c:pt idx="42">
                  <c:v>467995255.47911632</c:v>
                </c:pt>
                <c:pt idx="43">
                  <c:v>473748177.05641913</c:v>
                </c:pt>
                <c:pt idx="44">
                  <c:v>479501098.63372195</c:v>
                </c:pt>
                <c:pt idx="45">
                  <c:v>485254020.21102476</c:v>
                </c:pt>
                <c:pt idx="46">
                  <c:v>491006941.78832752</c:v>
                </c:pt>
                <c:pt idx="47">
                  <c:v>496759863.36563033</c:v>
                </c:pt>
                <c:pt idx="48">
                  <c:v>502512784.94293308</c:v>
                </c:pt>
                <c:pt idx="49">
                  <c:v>508265706.5202359</c:v>
                </c:pt>
                <c:pt idx="50">
                  <c:v>514018628.09753871</c:v>
                </c:pt>
                <c:pt idx="51">
                  <c:v>519771549.67484146</c:v>
                </c:pt>
                <c:pt idx="52">
                  <c:v>525524471.25214428</c:v>
                </c:pt>
                <c:pt idx="53">
                  <c:v>531277392.82944709</c:v>
                </c:pt>
                <c:pt idx="54">
                  <c:v>537030314.40674984</c:v>
                </c:pt>
                <c:pt idx="55">
                  <c:v>542783235.98405266</c:v>
                </c:pt>
                <c:pt idx="56">
                  <c:v>548536157.56135547</c:v>
                </c:pt>
                <c:pt idx="57">
                  <c:v>554289079.13865829</c:v>
                </c:pt>
                <c:pt idx="58">
                  <c:v>560042000.71596098</c:v>
                </c:pt>
                <c:pt idx="59">
                  <c:v>565794922.29326379</c:v>
                </c:pt>
                <c:pt idx="60">
                  <c:v>571547843.87056661</c:v>
                </c:pt>
                <c:pt idx="61">
                  <c:v>577300765.44786942</c:v>
                </c:pt>
                <c:pt idx="62">
                  <c:v>583053687.02517223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0-0E40-BC1C-B3DAA350D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056592"/>
        <c:axId val="1214977968"/>
      </c:scatterChart>
      <c:valAx>
        <c:axId val="16820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77968"/>
        <c:crosses val="autoZero"/>
        <c:crossBetween val="midCat"/>
      </c:valAx>
      <c:valAx>
        <c:axId val="12149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0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Twitter</a:t>
            </a:r>
            <a:r>
              <a:rPr lang="en-US" baseline="0"/>
              <a:t> Time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'Time-Series Twitter'!$P$1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'Time-Series Twitter'!$O$2:$O$64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Twitter'!$P$2:$P$64</c:f>
              <c:numCache>
                <c:formatCode>#,##0</c:formatCode>
                <c:ptCount val="63"/>
                <c:pt idx="0">
                  <c:v>30806755</c:v>
                </c:pt>
                <c:pt idx="1">
                  <c:v>46653399</c:v>
                </c:pt>
                <c:pt idx="2">
                  <c:v>45846677</c:v>
                </c:pt>
                <c:pt idx="3">
                  <c:v>41784182</c:v>
                </c:pt>
                <c:pt idx="4">
                  <c:v>44714989</c:v>
                </c:pt>
                <c:pt idx="5">
                  <c:v>55294205</c:v>
                </c:pt>
                <c:pt idx="6">
                  <c:v>34038557</c:v>
                </c:pt>
                <c:pt idx="7">
                  <c:v>42058610</c:v>
                </c:pt>
                <c:pt idx="8">
                  <c:v>62351416</c:v>
                </c:pt>
                <c:pt idx="9">
                  <c:v>55646945</c:v>
                </c:pt>
                <c:pt idx="10">
                  <c:v>64959088</c:v>
                </c:pt>
                <c:pt idx="11">
                  <c:v>75677958</c:v>
                </c:pt>
                <c:pt idx="12">
                  <c:v>40894321</c:v>
                </c:pt>
                <c:pt idx="13">
                  <c:v>52156540</c:v>
                </c:pt>
                <c:pt idx="14">
                  <c:v>63446508</c:v>
                </c:pt>
                <c:pt idx="15">
                  <c:v>47675522</c:v>
                </c:pt>
                <c:pt idx="16">
                  <c:v>53010866</c:v>
                </c:pt>
                <c:pt idx="17">
                  <c:v>70299231</c:v>
                </c:pt>
                <c:pt idx="18">
                  <c:v>58492688</c:v>
                </c:pt>
                <c:pt idx="19">
                  <c:v>59856545</c:v>
                </c:pt>
                <c:pt idx="20">
                  <c:v>79625430</c:v>
                </c:pt>
                <c:pt idx="21">
                  <c:v>80072875</c:v>
                </c:pt>
                <c:pt idx="22">
                  <c:v>84282167</c:v>
                </c:pt>
                <c:pt idx="23">
                  <c:v>88572698</c:v>
                </c:pt>
                <c:pt idx="24">
                  <c:v>49403789</c:v>
                </c:pt>
                <c:pt idx="25">
                  <c:v>72066475</c:v>
                </c:pt>
                <c:pt idx="26">
                  <c:v>81885372</c:v>
                </c:pt>
                <c:pt idx="27">
                  <c:v>69461972</c:v>
                </c:pt>
                <c:pt idx="28">
                  <c:v>69489306</c:v>
                </c:pt>
                <c:pt idx="29">
                  <c:v>80240500</c:v>
                </c:pt>
                <c:pt idx="30">
                  <c:v>55587593</c:v>
                </c:pt>
                <c:pt idx="31">
                  <c:v>57214517</c:v>
                </c:pt>
                <c:pt idx="32">
                  <c:v>100924518</c:v>
                </c:pt>
                <c:pt idx="33">
                  <c:v>84777659</c:v>
                </c:pt>
                <c:pt idx="34">
                  <c:v>101455970</c:v>
                </c:pt>
                <c:pt idx="35">
                  <c:v>110342985</c:v>
                </c:pt>
                <c:pt idx="36">
                  <c:v>63122060</c:v>
                </c:pt>
                <c:pt idx="37">
                  <c:v>87709662</c:v>
                </c:pt>
                <c:pt idx="38">
                  <c:v>58846431</c:v>
                </c:pt>
                <c:pt idx="39">
                  <c:v>38584134</c:v>
                </c:pt>
                <c:pt idx="40">
                  <c:v>48386571</c:v>
                </c:pt>
                <c:pt idx="41">
                  <c:v>56185180</c:v>
                </c:pt>
                <c:pt idx="42">
                  <c:v>57340896</c:v>
                </c:pt>
                <c:pt idx="43">
                  <c:v>65996748</c:v>
                </c:pt>
                <c:pt idx="44">
                  <c:v>107642496</c:v>
                </c:pt>
                <c:pt idx="45">
                  <c:v>118338208</c:v>
                </c:pt>
                <c:pt idx="46">
                  <c:v>123739395</c:v>
                </c:pt>
                <c:pt idx="47">
                  <c:v>146608117</c:v>
                </c:pt>
                <c:pt idx="48">
                  <c:v>52372680</c:v>
                </c:pt>
                <c:pt idx="49">
                  <c:v>91893760</c:v>
                </c:pt>
                <c:pt idx="50">
                  <c:v>101006144</c:v>
                </c:pt>
                <c:pt idx="51">
                  <c:v>87934654</c:v>
                </c:pt>
                <c:pt idx="52">
                  <c:v>91792206</c:v>
                </c:pt>
                <c:pt idx="53">
                  <c:v>117328747</c:v>
                </c:pt>
                <c:pt idx="54">
                  <c:v>89783230</c:v>
                </c:pt>
                <c:pt idx="55">
                  <c:v>100481467</c:v>
                </c:pt>
                <c:pt idx="56">
                  <c:v>140363184.57499999</c:v>
                </c:pt>
                <c:pt idx="57">
                  <c:v>113191448.55</c:v>
                </c:pt>
                <c:pt idx="58">
                  <c:v>140644458</c:v>
                </c:pt>
                <c:pt idx="59">
                  <c:v>161285788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7-784F-9074-A03F1F4916CE}"/>
            </c:ext>
          </c:extLst>
        </c:ser>
        <c:ser>
          <c:idx val="1"/>
          <c:order val="1"/>
          <c:tx>
            <c:strRef>
              <c:f>'Time-Series Twitter'!$Q$1</c:f>
              <c:strCache>
                <c:ptCount val="1"/>
                <c:pt idx="0">
                  <c:v>CMA (4) (Baseline)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'Time-Series Twitter'!$O$2:$O$64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Twitter'!$Q$2:$Q$64</c:f>
              <c:numCache>
                <c:formatCode>#,##0</c:formatCode>
                <c:ptCount val="63"/>
                <c:pt idx="2">
                  <c:v>43011282.5</c:v>
                </c:pt>
                <c:pt idx="3">
                  <c:v>45829912.5</c:v>
                </c:pt>
                <c:pt idx="4">
                  <c:v>45433998.25</c:v>
                </c:pt>
                <c:pt idx="5">
                  <c:v>43992286.75</c:v>
                </c:pt>
                <c:pt idx="6">
                  <c:v>46231143.625</c:v>
                </c:pt>
                <c:pt idx="7">
                  <c:v>48479789.5</c:v>
                </c:pt>
                <c:pt idx="8">
                  <c:v>52388948.375</c:v>
                </c:pt>
                <c:pt idx="9">
                  <c:v>60456433.25</c:v>
                </c:pt>
                <c:pt idx="10">
                  <c:v>61976714.875</c:v>
                </c:pt>
                <c:pt idx="11">
                  <c:v>58858277.375</c:v>
                </c:pt>
                <c:pt idx="12">
                  <c:v>58232904.25</c:v>
                </c:pt>
                <c:pt idx="13">
                  <c:v>54543527.25</c:v>
                </c:pt>
                <c:pt idx="14">
                  <c:v>52557790.875</c:v>
                </c:pt>
                <c:pt idx="15">
                  <c:v>56340195.375</c:v>
                </c:pt>
                <c:pt idx="16">
                  <c:v>57988804.25</c:v>
                </c:pt>
                <c:pt idx="17">
                  <c:v>58892204.625</c:v>
                </c:pt>
                <c:pt idx="18">
                  <c:v>63741653</c:v>
                </c:pt>
                <c:pt idx="19">
                  <c:v>68290179</c:v>
                </c:pt>
                <c:pt idx="20">
                  <c:v>72735569.375</c:v>
                </c:pt>
                <c:pt idx="21">
                  <c:v>79548773.375</c:v>
                </c:pt>
                <c:pt idx="22">
                  <c:v>79360587.375</c:v>
                </c:pt>
                <c:pt idx="23">
                  <c:v>74582082.25</c:v>
                </c:pt>
                <c:pt idx="24">
                  <c:v>73281682.875</c:v>
                </c:pt>
                <c:pt idx="25">
                  <c:v>70593242.75</c:v>
                </c:pt>
                <c:pt idx="26">
                  <c:v>70715091.625</c:v>
                </c:pt>
                <c:pt idx="27">
                  <c:v>74247534.375</c:v>
                </c:pt>
                <c:pt idx="28">
                  <c:v>71982065.125</c:v>
                </c:pt>
                <c:pt idx="29">
                  <c:v>67163910.875</c:v>
                </c:pt>
                <c:pt idx="30">
                  <c:v>69562380.5</c:v>
                </c:pt>
                <c:pt idx="31">
                  <c:v>74058926.875</c:v>
                </c:pt>
                <c:pt idx="32">
                  <c:v>80359618.875</c:v>
                </c:pt>
                <c:pt idx="33">
                  <c:v>92734224.5</c:v>
                </c:pt>
                <c:pt idx="34">
                  <c:v>94649975.75</c:v>
                </c:pt>
                <c:pt idx="35">
                  <c:v>90291168.875</c:v>
                </c:pt>
                <c:pt idx="36">
                  <c:v>85331476.875</c:v>
                </c:pt>
                <c:pt idx="37">
                  <c:v>71035428.125</c:v>
                </c:pt>
                <c:pt idx="38">
                  <c:v>60223635.625</c:v>
                </c:pt>
                <c:pt idx="39">
                  <c:v>54441139.25</c:v>
                </c:pt>
                <c:pt idx="40">
                  <c:v>50312387.125</c:v>
                </c:pt>
                <c:pt idx="41">
                  <c:v>53550772</c:v>
                </c:pt>
                <c:pt idx="42">
                  <c:v>64384339.375</c:v>
                </c:pt>
                <c:pt idx="43">
                  <c:v>79560458.5</c:v>
                </c:pt>
                <c:pt idx="44">
                  <c:v>95629399.375</c:v>
                </c:pt>
                <c:pt idx="45">
                  <c:v>114005632.875</c:v>
                </c:pt>
                <c:pt idx="46">
                  <c:v>117173327</c:v>
                </c:pt>
                <c:pt idx="47">
                  <c:v>106959044</c:v>
                </c:pt>
                <c:pt idx="48">
                  <c:v>100811831.625</c:v>
                </c:pt>
                <c:pt idx="49">
                  <c:v>90635992.375</c:v>
                </c:pt>
                <c:pt idx="50">
                  <c:v>88229250.25</c:v>
                </c:pt>
                <c:pt idx="51">
                  <c:v>96336064.375</c:v>
                </c:pt>
                <c:pt idx="52">
                  <c:v>98112573.5</c:v>
                </c:pt>
                <c:pt idx="53">
                  <c:v>98278060.875</c:v>
                </c:pt>
                <c:pt idx="54">
                  <c:v>105917784.82187501</c:v>
                </c:pt>
                <c:pt idx="55">
                  <c:v>111471994.83750001</c:v>
                </c:pt>
                <c:pt idx="56">
                  <c:v>117312486.03125</c:v>
                </c:pt>
                <c:pt idx="57">
                  <c:v>131270679.65625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77-784F-9074-A03F1F4916CE}"/>
            </c:ext>
          </c:extLst>
        </c:ser>
        <c:ser>
          <c:idx val="2"/>
          <c:order val="2"/>
          <c:tx>
            <c:strRef>
              <c:f>'Time-Series Twitter'!$R$1</c:f>
              <c:strCache>
                <c:ptCount val="1"/>
                <c:pt idx="0">
                  <c:v>Trend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'Time-Series Twitter'!$O$2:$O$64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Twitter'!$R$2:$R$64</c:f>
              <c:numCache>
                <c:formatCode>General</c:formatCode>
                <c:ptCount val="63"/>
                <c:pt idx="0">
                  <c:v>40515481.632361777</c:v>
                </c:pt>
                <c:pt idx="1">
                  <c:v>41716723.867642589</c:v>
                </c:pt>
                <c:pt idx="2">
                  <c:v>42917966.102923408</c:v>
                </c:pt>
                <c:pt idx="3">
                  <c:v>44119208.338204227</c:v>
                </c:pt>
                <c:pt idx="4">
                  <c:v>45320450.573485047</c:v>
                </c:pt>
                <c:pt idx="5">
                  <c:v>46521692.808765858</c:v>
                </c:pt>
                <c:pt idx="6">
                  <c:v>47722935.044046678</c:v>
                </c:pt>
                <c:pt idx="7">
                  <c:v>48924177.279327497</c:v>
                </c:pt>
                <c:pt idx="8">
                  <c:v>50125419.514608309</c:v>
                </c:pt>
                <c:pt idx="9">
                  <c:v>51326661.749889128</c:v>
                </c:pt>
                <c:pt idx="10">
                  <c:v>52527903.985169947</c:v>
                </c:pt>
                <c:pt idx="11">
                  <c:v>53729146.220450759</c:v>
                </c:pt>
                <c:pt idx="12">
                  <c:v>54930388.455731578</c:v>
                </c:pt>
                <c:pt idx="13">
                  <c:v>56131630.691012397</c:v>
                </c:pt>
                <c:pt idx="14">
                  <c:v>57332872.926293217</c:v>
                </c:pt>
                <c:pt idx="15">
                  <c:v>58534115.161574036</c:v>
                </c:pt>
                <c:pt idx="16">
                  <c:v>59735357.396854848</c:v>
                </c:pt>
                <c:pt idx="17">
                  <c:v>60936599.632135667</c:v>
                </c:pt>
                <c:pt idx="18">
                  <c:v>62137841.867416486</c:v>
                </c:pt>
                <c:pt idx="19">
                  <c:v>63339084.102697298</c:v>
                </c:pt>
                <c:pt idx="20">
                  <c:v>64540326.337978117</c:v>
                </c:pt>
                <c:pt idx="21">
                  <c:v>65741568.573258936</c:v>
                </c:pt>
                <c:pt idx="22">
                  <c:v>66942810.808539748</c:v>
                </c:pt>
                <c:pt idx="23">
                  <c:v>68144053.04382056</c:v>
                </c:pt>
                <c:pt idx="24">
                  <c:v>69345295.279101387</c:v>
                </c:pt>
                <c:pt idx="25">
                  <c:v>70546537.514382198</c:v>
                </c:pt>
                <c:pt idx="26">
                  <c:v>71747779.749663025</c:v>
                </c:pt>
                <c:pt idx="27">
                  <c:v>72949021.984943837</c:v>
                </c:pt>
                <c:pt idx="28">
                  <c:v>74150264.220224649</c:v>
                </c:pt>
                <c:pt idx="29">
                  <c:v>75351506.455505475</c:v>
                </c:pt>
                <c:pt idx="30">
                  <c:v>76552748.690786287</c:v>
                </c:pt>
                <c:pt idx="31">
                  <c:v>77753990.926067114</c:v>
                </c:pt>
                <c:pt idx="32">
                  <c:v>78955233.161347926</c:v>
                </c:pt>
                <c:pt idx="33">
                  <c:v>80156475.396628737</c:v>
                </c:pt>
                <c:pt idx="34">
                  <c:v>81357717.631909549</c:v>
                </c:pt>
                <c:pt idx="35">
                  <c:v>82558959.867190376</c:v>
                </c:pt>
                <c:pt idx="36">
                  <c:v>83760202.102471203</c:v>
                </c:pt>
                <c:pt idx="37">
                  <c:v>84961444.337752014</c:v>
                </c:pt>
                <c:pt idx="38">
                  <c:v>86162686.573032826</c:v>
                </c:pt>
                <c:pt idx="39">
                  <c:v>87363928.808313638</c:v>
                </c:pt>
                <c:pt idx="40">
                  <c:v>88565171.04359445</c:v>
                </c:pt>
                <c:pt idx="41">
                  <c:v>89766413.278875276</c:v>
                </c:pt>
                <c:pt idx="42">
                  <c:v>90967655.514156103</c:v>
                </c:pt>
                <c:pt idx="43">
                  <c:v>92168897.749436915</c:v>
                </c:pt>
                <c:pt idx="44">
                  <c:v>93370139.984717727</c:v>
                </c:pt>
                <c:pt idx="45">
                  <c:v>94571382.219998538</c:v>
                </c:pt>
                <c:pt idx="46">
                  <c:v>95772624.455279365</c:v>
                </c:pt>
                <c:pt idx="47">
                  <c:v>96973866.690560177</c:v>
                </c:pt>
                <c:pt idx="48">
                  <c:v>98175108.925841004</c:v>
                </c:pt>
                <c:pt idx="49">
                  <c:v>99376351.161121815</c:v>
                </c:pt>
                <c:pt idx="50">
                  <c:v>100577593.39640263</c:v>
                </c:pt>
                <c:pt idx="51">
                  <c:v>101778835.63168344</c:v>
                </c:pt>
                <c:pt idx="52">
                  <c:v>102980077.86696427</c:v>
                </c:pt>
                <c:pt idx="53">
                  <c:v>104181320.10224509</c:v>
                </c:pt>
                <c:pt idx="54">
                  <c:v>105382562.3375259</c:v>
                </c:pt>
                <c:pt idx="55">
                  <c:v>106583804.57280672</c:v>
                </c:pt>
                <c:pt idx="56">
                  <c:v>107785046.80808753</c:v>
                </c:pt>
                <c:pt idx="57">
                  <c:v>108986289.04336835</c:v>
                </c:pt>
                <c:pt idx="58">
                  <c:v>110187531.27864917</c:v>
                </c:pt>
                <c:pt idx="59">
                  <c:v>111388773.51392999</c:v>
                </c:pt>
                <c:pt idx="60">
                  <c:v>112590015.7492108</c:v>
                </c:pt>
                <c:pt idx="61">
                  <c:v>113791257.98449162</c:v>
                </c:pt>
                <c:pt idx="62">
                  <c:v>114992500.21977244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77-784F-9074-A03F1F4916CE}"/>
            </c:ext>
          </c:extLst>
        </c:ser>
        <c:ser>
          <c:idx val="3"/>
          <c:order val="3"/>
          <c:tx>
            <c:strRef>
              <c:f>'Time-Series Twitter'!$S$1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'Time-Series Twitter'!$O$2:$O$64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'Time-Series Twitter'!$S$2:$S$64</c:f>
              <c:numCache>
                <c:formatCode>General</c:formatCode>
                <c:ptCount val="63"/>
                <c:pt idx="0">
                  <c:v>38690338.902345933</c:v>
                </c:pt>
                <c:pt idx="1">
                  <c:v>39837467.538469642</c:v>
                </c:pt>
                <c:pt idx="2">
                  <c:v>40984596.174593352</c:v>
                </c:pt>
                <c:pt idx="3">
                  <c:v>44014319.936121844</c:v>
                </c:pt>
                <c:pt idx="4">
                  <c:v>45212706.35455285</c:v>
                </c:pt>
                <c:pt idx="5">
                  <c:v>46411092.772983856</c:v>
                </c:pt>
                <c:pt idx="6">
                  <c:v>45501390.851280361</c:v>
                </c:pt>
                <c:pt idx="7">
                  <c:v>46646714.214232169</c:v>
                </c:pt>
                <c:pt idx="8">
                  <c:v>47792037.577183969</c:v>
                </c:pt>
                <c:pt idx="9">
                  <c:v>55455381.095172897</c:v>
                </c:pt>
                <c:pt idx="10">
                  <c:v>56753251.318444513</c:v>
                </c:pt>
                <c:pt idx="11">
                  <c:v>58051121.541716114</c:v>
                </c:pt>
                <c:pt idx="12">
                  <c:v>52455882.535830453</c:v>
                </c:pt>
                <c:pt idx="13">
                  <c:v>53603011.171954162</c:v>
                </c:pt>
                <c:pt idx="14">
                  <c:v>54750139.808077872</c:v>
                </c:pt>
                <c:pt idx="15">
                  <c:v>58394956.957293943</c:v>
                </c:pt>
                <c:pt idx="16">
                  <c:v>59593343.375724941</c:v>
                </c:pt>
                <c:pt idx="17">
                  <c:v>60791729.794155955</c:v>
                </c:pt>
                <c:pt idx="18">
                  <c:v>59245271.206702039</c:v>
                </c:pt>
                <c:pt idx="19">
                  <c:v>60390594.569653839</c:v>
                </c:pt>
                <c:pt idx="20">
                  <c:v>61535917.932605647</c:v>
                </c:pt>
                <c:pt idx="21">
                  <c:v>71029823.774432227</c:v>
                </c:pt>
                <c:pt idx="22">
                  <c:v>72327693.997703835</c:v>
                </c:pt>
                <c:pt idx="23">
                  <c:v>73625564.220975444</c:v>
                </c:pt>
                <c:pt idx="24">
                  <c:v>66221426.169314973</c:v>
                </c:pt>
                <c:pt idx="25">
                  <c:v>67368554.805438682</c:v>
                </c:pt>
                <c:pt idx="26">
                  <c:v>68515683.441562399</c:v>
                </c:pt>
                <c:pt idx="27">
                  <c:v>72775593.978466034</c:v>
                </c:pt>
                <c:pt idx="28">
                  <c:v>73973980.396897033</c:v>
                </c:pt>
                <c:pt idx="29">
                  <c:v>75172366.815328047</c:v>
                </c:pt>
                <c:pt idx="30">
                  <c:v>72989151.562123716</c:v>
                </c:pt>
                <c:pt idx="31">
                  <c:v>74134474.925075531</c:v>
                </c:pt>
                <c:pt idx="32">
                  <c:v>75279798.288027331</c:v>
                </c:pt>
                <c:pt idx="33">
                  <c:v>86604266.453691557</c:v>
                </c:pt>
                <c:pt idx="34">
                  <c:v>87902136.676963165</c:v>
                </c:pt>
                <c:pt idx="35">
                  <c:v>89200006.900234789</c:v>
                </c:pt>
                <c:pt idx="36">
                  <c:v>79986969.802799508</c:v>
                </c:pt>
                <c:pt idx="37">
                  <c:v>81134098.43892321</c:v>
                </c:pt>
                <c:pt idx="38">
                  <c:v>82281227.075046912</c:v>
                </c:pt>
                <c:pt idx="39">
                  <c:v>87156230.999638125</c:v>
                </c:pt>
                <c:pt idx="40">
                  <c:v>88354617.418069124</c:v>
                </c:pt>
                <c:pt idx="41">
                  <c:v>89553003.836500153</c:v>
                </c:pt>
                <c:pt idx="42">
                  <c:v>86733031.917545393</c:v>
                </c:pt>
                <c:pt idx="43">
                  <c:v>87878355.280497193</c:v>
                </c:pt>
                <c:pt idx="44">
                  <c:v>89023678.643448994</c:v>
                </c:pt>
                <c:pt idx="45">
                  <c:v>102178709.13295089</c:v>
                </c:pt>
                <c:pt idx="46">
                  <c:v>103476579.35622251</c:v>
                </c:pt>
                <c:pt idx="47">
                  <c:v>104774449.57949412</c:v>
                </c:pt>
                <c:pt idx="48">
                  <c:v>93752513.436284021</c:v>
                </c:pt>
                <c:pt idx="49">
                  <c:v>94899642.072407722</c:v>
                </c:pt>
                <c:pt idx="50">
                  <c:v>96046770.708531424</c:v>
                </c:pt>
                <c:pt idx="51">
                  <c:v>101536868.02081022</c:v>
                </c:pt>
                <c:pt idx="52">
                  <c:v>102735254.43924123</c:v>
                </c:pt>
                <c:pt idx="53">
                  <c:v>103933640.85767226</c:v>
                </c:pt>
                <c:pt idx="54">
                  <c:v>100476912.27296707</c:v>
                </c:pt>
                <c:pt idx="55">
                  <c:v>101622235.63591887</c:v>
                </c:pt>
                <c:pt idx="56">
                  <c:v>102767558.99887067</c:v>
                </c:pt>
                <c:pt idx="57">
                  <c:v>117753151.81221023</c:v>
                </c:pt>
                <c:pt idx="58">
                  <c:v>119051022.03548184</c:v>
                </c:pt>
                <c:pt idx="59">
                  <c:v>120348892.25875345</c:v>
                </c:pt>
                <c:pt idx="60">
                  <c:v>107518057.06976853</c:v>
                </c:pt>
                <c:pt idx="61">
                  <c:v>108665185.70589224</c:v>
                </c:pt>
                <c:pt idx="62">
                  <c:v>109812314.34201595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77-784F-9074-A03F1F491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710400"/>
        <c:axId val="1262035648"/>
      </c:scatterChart>
      <c:valAx>
        <c:axId val="16077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035648"/>
        <c:crosses val="autoZero"/>
        <c:crossBetween val="midCat"/>
      </c:valAx>
      <c:valAx>
        <c:axId val="12620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71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301390</xdr:colOff>
      <xdr:row>1</xdr:row>
      <xdr:rowOff>111124</xdr:rowOff>
    </xdr:from>
    <xdr:to>
      <xdr:col>24</xdr:col>
      <xdr:colOff>419100</xdr:colOff>
      <xdr:row>33</xdr:row>
      <xdr:rowOff>126999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A8A658-792F-6B4C-B6C3-8B3795F2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31515" y="317499"/>
          <a:ext cx="7451960" cy="6111875"/>
        </a:xfrm>
        <a:prstGeom prst="rect">
          <a:avLst/>
        </a:prstGeom>
      </xdr:spPr>
    </xdr:pic>
    <xdr:clientData/>
  </xdr:twoCellAnchor>
  <xdr:twoCellAnchor>
    <xdr:from>
      <xdr:col>10</xdr:col>
      <xdr:colOff>55562</xdr:colOff>
      <xdr:row>118</xdr:row>
      <xdr:rowOff>127000</xdr:rowOff>
    </xdr:from>
    <xdr:to>
      <xdr:col>25</xdr:col>
      <xdr:colOff>301625</xdr:colOff>
      <xdr:row>145</xdr:row>
      <xdr:rowOff>46038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F4B05B-5E44-4A46-861C-E288117AA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650875</xdr:colOff>
      <xdr:row>1</xdr:row>
      <xdr:rowOff>160338</xdr:rowOff>
    </xdr:from>
    <xdr:to>
      <xdr:col>30</xdr:col>
      <xdr:colOff>619125</xdr:colOff>
      <xdr:row>37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6D13D-1FDB-9B4B-91C1-5E35BEFBA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666749</xdr:colOff>
      <xdr:row>38</xdr:row>
      <xdr:rowOff>65088</xdr:rowOff>
    </xdr:from>
    <xdr:to>
      <xdr:col>30</xdr:col>
      <xdr:colOff>619124</xdr:colOff>
      <xdr:row>71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C5472-505E-CC4B-A96D-7B9B59DF6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420687</xdr:colOff>
      <xdr:row>2</xdr:row>
      <xdr:rowOff>128587</xdr:rowOff>
    </xdr:from>
    <xdr:to>
      <xdr:col>32</xdr:col>
      <xdr:colOff>809624</xdr:colOff>
      <xdr:row>45</xdr:row>
      <xdr:rowOff>15874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C89752-4939-2644-9BD1-75866AC6F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61FE-9B0E-4EE8-8EBD-0B2BC449A4A2}">
  <dimension ref="A1:O174"/>
  <sheetViews>
    <sheetView tabSelected="1" zoomScale="80" zoomScaleNormal="80" workbookViewId="0">
      <selection activeCell="S149" sqref="S149"/>
    </sheetView>
  </sheetViews>
  <sheetFormatPr baseColWidth="10" defaultColWidth="8.83203125" defaultRowHeight="15" x14ac:dyDescent="0.2"/>
  <cols>
    <col min="1" max="1" width="30.33203125" bestFit="1" customWidth="1"/>
    <col min="2" max="2" width="7.5" bestFit="1" customWidth="1"/>
    <col min="3" max="3" width="17.83203125" bestFit="1" customWidth="1"/>
    <col min="4" max="8" width="12.6640625" bestFit="1" customWidth="1"/>
  </cols>
  <sheetData>
    <row r="1" spans="1:8" ht="16" x14ac:dyDescent="0.2">
      <c r="A1" s="10" t="s">
        <v>12</v>
      </c>
    </row>
    <row r="3" spans="1:8" x14ac:dyDescent="0.2">
      <c r="A3" s="2" t="s">
        <v>0</v>
      </c>
      <c r="B3" s="2" t="s">
        <v>1</v>
      </c>
      <c r="C3" s="2" t="s">
        <v>2</v>
      </c>
      <c r="D3" s="2">
        <v>2017</v>
      </c>
      <c r="E3" s="2">
        <v>2018</v>
      </c>
      <c r="F3" s="2">
        <v>2019</v>
      </c>
      <c r="G3" s="2">
        <v>2020</v>
      </c>
      <c r="H3" s="2">
        <v>2021</v>
      </c>
    </row>
    <row r="4" spans="1:8" x14ac:dyDescent="0.2">
      <c r="A4" s="7" t="s">
        <v>9</v>
      </c>
      <c r="B4" s="8">
        <v>1</v>
      </c>
      <c r="C4" s="7" t="s">
        <v>4</v>
      </c>
      <c r="D4" s="9">
        <v>151240574</v>
      </c>
      <c r="E4" s="9">
        <v>222276110</v>
      </c>
      <c r="F4" s="9">
        <v>261951567</v>
      </c>
      <c r="G4" s="9">
        <v>320782354</v>
      </c>
      <c r="H4" s="9">
        <v>342004721</v>
      </c>
    </row>
    <row r="5" spans="1:8" x14ac:dyDescent="0.2">
      <c r="A5" s="7" t="s">
        <v>9</v>
      </c>
      <c r="B5" s="8">
        <v>2</v>
      </c>
      <c r="C5" s="7" t="s">
        <v>4</v>
      </c>
      <c r="D5" s="9">
        <v>194215644</v>
      </c>
      <c r="E5" s="9">
        <v>288943657</v>
      </c>
      <c r="F5" s="9">
        <v>308051199</v>
      </c>
      <c r="G5" s="9">
        <v>383543248</v>
      </c>
      <c r="H5" s="9">
        <v>433857388</v>
      </c>
    </row>
    <row r="6" spans="1:8" x14ac:dyDescent="0.2">
      <c r="A6" s="7" t="s">
        <v>9</v>
      </c>
      <c r="B6" s="8">
        <v>3</v>
      </c>
      <c r="C6" s="7" t="s">
        <v>4</v>
      </c>
      <c r="D6" s="9">
        <v>242283550</v>
      </c>
      <c r="E6" s="9">
        <v>354097343</v>
      </c>
      <c r="F6" s="9">
        <v>393683361</v>
      </c>
      <c r="G6" s="9">
        <v>380431042</v>
      </c>
      <c r="H6" s="9">
        <v>511417451</v>
      </c>
    </row>
    <row r="7" spans="1:8" x14ac:dyDescent="0.2">
      <c r="A7" s="7" t="s">
        <v>9</v>
      </c>
      <c r="B7" s="8">
        <v>4</v>
      </c>
      <c r="C7" s="7" t="s">
        <v>5</v>
      </c>
      <c r="D7" s="9">
        <v>205639456</v>
      </c>
      <c r="E7" s="9">
        <v>302049922</v>
      </c>
      <c r="F7" s="9">
        <v>350272687</v>
      </c>
      <c r="G7" s="9">
        <v>266925127</v>
      </c>
      <c r="H7" s="9">
        <v>468672444</v>
      </c>
    </row>
    <row r="8" spans="1:8" x14ac:dyDescent="0.2">
      <c r="A8" s="7" t="s">
        <v>9</v>
      </c>
      <c r="B8" s="8">
        <v>5</v>
      </c>
      <c r="C8" s="7" t="s">
        <v>5</v>
      </c>
      <c r="D8" s="9">
        <v>244038718</v>
      </c>
      <c r="E8" s="9">
        <v>352558188</v>
      </c>
      <c r="F8" s="9">
        <v>394822442</v>
      </c>
      <c r="G8" s="9">
        <v>354982504</v>
      </c>
      <c r="H8" s="9">
        <v>529420771</v>
      </c>
    </row>
    <row r="9" spans="1:8" x14ac:dyDescent="0.2">
      <c r="A9" s="7" t="s">
        <v>9</v>
      </c>
      <c r="B9" s="8">
        <v>6</v>
      </c>
      <c r="C9" s="7" t="s">
        <v>5</v>
      </c>
      <c r="D9" s="9">
        <v>300633299</v>
      </c>
      <c r="E9" s="9">
        <v>385913139</v>
      </c>
      <c r="F9" s="9">
        <v>423568441</v>
      </c>
      <c r="G9" s="9">
        <v>339344769</v>
      </c>
      <c r="H9" s="9">
        <v>589672897</v>
      </c>
    </row>
    <row r="10" spans="1:8" x14ac:dyDescent="0.2">
      <c r="A10" s="7" t="s">
        <v>9</v>
      </c>
      <c r="B10" s="8">
        <v>7</v>
      </c>
      <c r="C10" s="7" t="s">
        <v>6</v>
      </c>
      <c r="D10" s="9">
        <v>242587707</v>
      </c>
      <c r="E10" s="9">
        <v>315333193</v>
      </c>
      <c r="F10" s="9">
        <v>347284603</v>
      </c>
      <c r="G10" s="9">
        <v>185857094</v>
      </c>
      <c r="H10" s="9">
        <v>495507771</v>
      </c>
    </row>
    <row r="11" spans="1:8" x14ac:dyDescent="0.2">
      <c r="A11" s="7" t="s">
        <v>9</v>
      </c>
      <c r="B11" s="8">
        <v>8</v>
      </c>
      <c r="C11" s="7" t="s">
        <v>6</v>
      </c>
      <c r="D11" s="9">
        <v>275613895</v>
      </c>
      <c r="E11" s="9">
        <v>346493353</v>
      </c>
      <c r="F11" s="9">
        <v>384475694</v>
      </c>
      <c r="G11" s="9">
        <v>364980459</v>
      </c>
      <c r="H11" s="9">
        <v>556660359</v>
      </c>
    </row>
    <row r="12" spans="1:8" x14ac:dyDescent="0.2">
      <c r="A12" s="7" t="s">
        <v>9</v>
      </c>
      <c r="B12" s="8">
        <v>9</v>
      </c>
      <c r="C12" s="7" t="s">
        <v>6</v>
      </c>
      <c r="D12" s="9">
        <v>312967168</v>
      </c>
      <c r="E12" s="9">
        <v>375058837</v>
      </c>
      <c r="F12" s="9">
        <v>441896274</v>
      </c>
      <c r="G12" s="9">
        <v>468468101</v>
      </c>
      <c r="H12" s="9">
        <v>629999759</v>
      </c>
    </row>
    <row r="13" spans="1:8" x14ac:dyDescent="0.2">
      <c r="A13" s="7" t="s">
        <v>9</v>
      </c>
      <c r="B13" s="8">
        <v>10</v>
      </c>
      <c r="C13" s="7" t="s">
        <v>7</v>
      </c>
      <c r="D13" s="9">
        <v>299480705</v>
      </c>
      <c r="E13" s="9">
        <v>370424429</v>
      </c>
      <c r="F13" s="9">
        <v>447016703</v>
      </c>
      <c r="G13" s="9">
        <v>508460645</v>
      </c>
      <c r="H13" s="9">
        <v>619435512</v>
      </c>
    </row>
    <row r="14" spans="1:8" x14ac:dyDescent="0.2">
      <c r="A14" s="7" t="s">
        <v>9</v>
      </c>
      <c r="B14" s="8">
        <v>11</v>
      </c>
      <c r="C14" s="7" t="s">
        <v>7</v>
      </c>
      <c r="D14" s="9">
        <v>385284528</v>
      </c>
      <c r="E14" s="9">
        <v>410760935</v>
      </c>
      <c r="F14" s="9">
        <v>481726167</v>
      </c>
      <c r="G14" s="9">
        <v>607897228</v>
      </c>
      <c r="H14" s="9">
        <v>763104542</v>
      </c>
    </row>
    <row r="15" spans="1:8" x14ac:dyDescent="0.2">
      <c r="A15" s="7" t="s">
        <v>9</v>
      </c>
      <c r="B15" s="8">
        <v>12</v>
      </c>
      <c r="C15" s="7" t="s">
        <v>7</v>
      </c>
      <c r="D15" s="9">
        <v>435644000</v>
      </c>
      <c r="E15" s="9">
        <v>459037308</v>
      </c>
      <c r="F15" s="9">
        <v>548835480</v>
      </c>
      <c r="G15" s="9">
        <v>729881781</v>
      </c>
      <c r="H15" s="13">
        <f>F18</f>
        <v>783563950.54555607</v>
      </c>
    </row>
    <row r="16" spans="1:8" x14ac:dyDescent="0.2">
      <c r="D16" s="9"/>
      <c r="E16" s="9"/>
      <c r="F16" s="9"/>
      <c r="G16" s="9"/>
      <c r="H16" s="9"/>
    </row>
    <row r="17" spans="3:8" x14ac:dyDescent="0.2">
      <c r="D17" s="9"/>
      <c r="E17" s="9"/>
      <c r="F17" s="9"/>
      <c r="G17" s="9"/>
      <c r="H17" s="9"/>
    </row>
    <row r="18" spans="3:8" x14ac:dyDescent="0.2">
      <c r="D18" s="9" cm="1">
        <f t="array" ref="D18">GROWTH(D15:G15,D3:G3,H3)</f>
        <v>819233577.33011818</v>
      </c>
      <c r="E18" s="9" cm="1">
        <f t="array" ref="E18">GROWTH(H4:H14,B4:B14,B15)</f>
        <v>747894323.76099396</v>
      </c>
      <c r="F18" s="13">
        <f>(D18+E18)/2</f>
        <v>783563950.54555607</v>
      </c>
      <c r="G18" s="9"/>
      <c r="H18" s="9"/>
    </row>
    <row r="19" spans="3:8" x14ac:dyDescent="0.2">
      <c r="D19" s="9"/>
      <c r="E19" s="9"/>
      <c r="F19" s="9"/>
      <c r="G19" s="9"/>
      <c r="H19" s="9"/>
    </row>
    <row r="20" spans="3:8" x14ac:dyDescent="0.2">
      <c r="C20" t="s">
        <v>63</v>
      </c>
      <c r="D20" s="9"/>
      <c r="E20" s="9"/>
      <c r="F20" s="9"/>
      <c r="G20" s="9"/>
      <c r="H20" s="9"/>
    </row>
    <row r="21" spans="3:8" x14ac:dyDescent="0.2">
      <c r="C21">
        <v>2018</v>
      </c>
      <c r="D21" s="9">
        <v>2019</v>
      </c>
      <c r="E21" s="9">
        <v>2020</v>
      </c>
      <c r="F21" s="9">
        <v>2021</v>
      </c>
      <c r="G21" s="9"/>
      <c r="H21" s="9"/>
    </row>
    <row r="22" spans="3:8" x14ac:dyDescent="0.2">
      <c r="C22">
        <v>46.968570748746295</v>
      </c>
      <c r="D22">
        <v>17.849627204651007</v>
      </c>
      <c r="E22">
        <v>22.458650533669072</v>
      </c>
      <c r="F22">
        <v>6.6158149709195033</v>
      </c>
      <c r="G22" s="9"/>
      <c r="H22" s="9"/>
    </row>
    <row r="23" spans="3:8" x14ac:dyDescent="0.2">
      <c r="C23">
        <v>48.774656381439591</v>
      </c>
      <c r="D23">
        <v>6.6128954684061467</v>
      </c>
      <c r="E23">
        <v>24.506331819211649</v>
      </c>
      <c r="F23">
        <v>13.118244229917977</v>
      </c>
      <c r="G23" s="9"/>
      <c r="H23" s="9"/>
    </row>
    <row r="24" spans="3:8" x14ac:dyDescent="0.2">
      <c r="C24">
        <v>46.149973037789813</v>
      </c>
      <c r="D24">
        <v>11.179416841882375</v>
      </c>
      <c r="E24">
        <v>-3.3662380259957185</v>
      </c>
      <c r="F24">
        <v>34.431051764697997</v>
      </c>
      <c r="G24" s="9"/>
      <c r="H24" s="9"/>
    </row>
    <row r="25" spans="3:8" x14ac:dyDescent="0.2">
      <c r="C25">
        <v>46.883252793666216</v>
      </c>
      <c r="D25">
        <v>15.965163864534947</v>
      </c>
      <c r="E25">
        <v>-23.795049712226064</v>
      </c>
      <c r="F25">
        <v>75.581987828369563</v>
      </c>
      <c r="G25" s="9"/>
      <c r="H25" s="9"/>
    </row>
    <row r="26" spans="3:8" x14ac:dyDescent="0.2">
      <c r="C26">
        <v>44.468136404486444</v>
      </c>
      <c r="D26">
        <v>11.987880423301926</v>
      </c>
      <c r="E26">
        <v>-10.090596116620949</v>
      </c>
      <c r="F26">
        <v>49.139961838795301</v>
      </c>
      <c r="G26" s="9"/>
      <c r="H26" s="9"/>
    </row>
    <row r="27" spans="3:8" x14ac:dyDescent="0.2">
      <c r="C27">
        <v>28.366731258203039</v>
      </c>
      <c r="D27">
        <v>9.7574552909948977</v>
      </c>
      <c r="E27">
        <v>-19.884312391441835</v>
      </c>
      <c r="F27">
        <v>73.768082159533748</v>
      </c>
      <c r="G27" s="9"/>
      <c r="H27" s="9"/>
    </row>
    <row r="28" spans="3:8" x14ac:dyDescent="0.2">
      <c r="C28">
        <v>29.987292802103944</v>
      </c>
      <c r="D28">
        <v>10.132586961753818</v>
      </c>
      <c r="E28">
        <v>-46.482771653426859</v>
      </c>
      <c r="F28">
        <v>166.60686462686218</v>
      </c>
      <c r="G28" s="9"/>
      <c r="H28" s="9"/>
    </row>
    <row r="29" spans="3:8" x14ac:dyDescent="0.2">
      <c r="C29">
        <v>25.716939271149592</v>
      </c>
      <c r="D29">
        <v>10.961924859782231</v>
      </c>
      <c r="E29">
        <v>-5.0706027205974689</v>
      </c>
      <c r="F29">
        <v>52.517852743453318</v>
      </c>
      <c r="G29" s="9"/>
      <c r="H29" s="9"/>
    </row>
    <row r="30" spans="3:8" x14ac:dyDescent="0.2">
      <c r="C30">
        <v>19.839675003864944</v>
      </c>
      <c r="D30">
        <v>17.820520517424843</v>
      </c>
      <c r="E30">
        <v>6.0131366937029211</v>
      </c>
      <c r="F30">
        <v>34.480823273813471</v>
      </c>
      <c r="G30" s="9"/>
      <c r="H30" s="9"/>
    </row>
    <row r="31" spans="3:8" x14ac:dyDescent="0.2">
      <c r="C31">
        <v>23.688913113784743</v>
      </c>
      <c r="D31">
        <v>20.676896015408314</v>
      </c>
      <c r="E31">
        <v>13.745334701732611</v>
      </c>
      <c r="F31">
        <v>21.825655159604338</v>
      </c>
      <c r="G31" s="9"/>
      <c r="H31" s="9"/>
    </row>
    <row r="32" spans="3:8" x14ac:dyDescent="0.2">
      <c r="C32">
        <v>6.6123618127743766</v>
      </c>
      <c r="D32">
        <v>17.276528986379873</v>
      </c>
      <c r="E32">
        <v>26.191448512283124</v>
      </c>
      <c r="F32">
        <v>25.531834469888388</v>
      </c>
      <c r="G32" s="9"/>
      <c r="H32" s="9"/>
    </row>
    <row r="33" spans="3:8" x14ac:dyDescent="0.2">
      <c r="C33">
        <v>5.3698221483596695</v>
      </c>
      <c r="D33">
        <v>19.562281852698561</v>
      </c>
      <c r="E33">
        <v>32.987353696594106</v>
      </c>
      <c r="F33">
        <v>7.35491293836749</v>
      </c>
      <c r="G33" s="9"/>
      <c r="H33" s="9"/>
    </row>
    <row r="34" spans="3:8" x14ac:dyDescent="0.2">
      <c r="D34" s="9"/>
      <c r="E34" s="9"/>
      <c r="F34" s="9"/>
      <c r="G34" s="9"/>
      <c r="H34" s="9"/>
    </row>
    <row r="35" spans="3:8" x14ac:dyDescent="0.2">
      <c r="C35" t="s">
        <v>21</v>
      </c>
      <c r="D35" t="s">
        <v>20</v>
      </c>
      <c r="E35" s="9"/>
      <c r="F35" s="9"/>
      <c r="G35" s="9"/>
      <c r="H35" s="9"/>
    </row>
    <row r="36" spans="3:8" x14ac:dyDescent="0.2">
      <c r="C36">
        <v>8.3008868059792285</v>
      </c>
      <c r="D36">
        <v>43.2920827164847</v>
      </c>
      <c r="E36" s="9"/>
      <c r="F36" s="9"/>
      <c r="G36" s="9"/>
      <c r="H36" s="9"/>
    </row>
    <row r="37" spans="3:8" x14ac:dyDescent="0.2">
      <c r="C37">
        <v>7.5886977826329209</v>
      </c>
      <c r="D37">
        <v>45.134407697105388</v>
      </c>
      <c r="E37" s="9"/>
      <c r="F37" s="9"/>
      <c r="G37" s="9"/>
      <c r="H37" s="9"/>
    </row>
    <row r="38" spans="3:8" x14ac:dyDescent="0.2">
      <c r="C38">
        <v>-1.1843897958140057</v>
      </c>
      <c r="D38">
        <v>44.392134846826039</v>
      </c>
      <c r="E38" s="9"/>
      <c r="F38" s="9"/>
      <c r="G38" s="9"/>
      <c r="H38" s="9"/>
    </row>
    <row r="39" spans="3:8" x14ac:dyDescent="0.2">
      <c r="C39">
        <v>-17.831017675711916</v>
      </c>
      <c r="D39">
        <v>71.277177573164053</v>
      </c>
      <c r="E39" s="9"/>
      <c r="F39" s="9"/>
      <c r="G39" s="9"/>
      <c r="H39" s="9"/>
    </row>
    <row r="40" spans="3:8" x14ac:dyDescent="0.2">
      <c r="C40">
        <v>-6.7788246356325192</v>
      </c>
      <c r="D40">
        <v>48.439188023648974</v>
      </c>
      <c r="E40" s="9"/>
      <c r="F40" s="9"/>
      <c r="G40" s="9"/>
      <c r="H40" s="9"/>
    </row>
    <row r="41" spans="3:8" x14ac:dyDescent="0.2">
      <c r="C41">
        <v>-15.438047239076328</v>
      </c>
      <c r="D41">
        <v>66.957879524334118</v>
      </c>
      <c r="E41" s="9"/>
      <c r="F41" s="9"/>
      <c r="G41" s="9"/>
      <c r="H41" s="9"/>
    </row>
    <row r="42" spans="3:8" x14ac:dyDescent="0.2">
      <c r="C42">
        <v>-37.99046786114976</v>
      </c>
      <c r="D42">
        <v>146.11392885314839</v>
      </c>
      <c r="E42" s="9"/>
      <c r="F42" s="9"/>
      <c r="G42" s="9"/>
      <c r="H42" s="9"/>
    </row>
    <row r="43" spans="3:8" x14ac:dyDescent="0.2">
      <c r="C43">
        <v>-2.6657235835405153</v>
      </c>
      <c r="D43">
        <v>48.497715722607751</v>
      </c>
      <c r="E43" s="9"/>
      <c r="F43" s="9"/>
      <c r="G43" s="9"/>
      <c r="H43" s="9"/>
    </row>
    <row r="44" spans="3:8" x14ac:dyDescent="0.2">
      <c r="C44">
        <v>7.784244267261208</v>
      </c>
      <c r="D44">
        <v>32.284651033321182</v>
      </c>
      <c r="E44" s="9"/>
      <c r="F44" s="9"/>
      <c r="G44" s="9"/>
      <c r="H44" s="9"/>
    </row>
    <row r="45" spans="3:8" x14ac:dyDescent="0.2">
      <c r="C45">
        <v>14.785068898783965</v>
      </c>
      <c r="D45">
        <v>23.409424420657682</v>
      </c>
      <c r="E45" s="9"/>
      <c r="F45" s="9"/>
      <c r="G45" s="9"/>
      <c r="H45" s="9"/>
    </row>
    <row r="46" spans="3:8" x14ac:dyDescent="0.2">
      <c r="C46">
        <v>8.2119868888152006</v>
      </c>
      <c r="D46">
        <v>26.092506405923913</v>
      </c>
      <c r="E46" s="9"/>
      <c r="F46" s="9"/>
      <c r="G46" s="9"/>
      <c r="H46" s="9"/>
    </row>
    <row r="47" spans="3:8" x14ac:dyDescent="0.2">
      <c r="C47">
        <v>5.6675857668608423</v>
      </c>
      <c r="D47">
        <v>30.973592920009771</v>
      </c>
      <c r="E47" s="9"/>
      <c r="F47" s="9"/>
      <c r="G47" s="9"/>
      <c r="H47" s="9"/>
    </row>
    <row r="48" spans="3:8" x14ac:dyDescent="0.2">
      <c r="E48" s="9"/>
      <c r="F48" s="9"/>
      <c r="G48" s="9"/>
      <c r="H48" s="9"/>
    </row>
    <row r="49" spans="3:8" x14ac:dyDescent="0.2">
      <c r="D49" s="9"/>
      <c r="E49" s="9"/>
      <c r="F49" s="9"/>
      <c r="G49" s="9"/>
      <c r="H49" s="9"/>
    </row>
    <row r="50" spans="3:8" x14ac:dyDescent="0.2">
      <c r="C50">
        <v>43.2920827164847</v>
      </c>
      <c r="D50">
        <v>17.849627204651007</v>
      </c>
      <c r="E50">
        <v>22.458650533669072</v>
      </c>
      <c r="F50">
        <v>8.3008868059792285</v>
      </c>
      <c r="G50">
        <v>1</v>
      </c>
      <c r="H50">
        <v>1</v>
      </c>
    </row>
    <row r="51" spans="3:8" x14ac:dyDescent="0.2">
      <c r="C51">
        <v>45.134407697105388</v>
      </c>
      <c r="D51">
        <v>7.5886977826329209</v>
      </c>
      <c r="E51">
        <v>24.506331819211649</v>
      </c>
      <c r="F51">
        <v>13.118244229917977</v>
      </c>
      <c r="G51">
        <v>1</v>
      </c>
      <c r="H51">
        <v>1</v>
      </c>
    </row>
    <row r="52" spans="3:8" x14ac:dyDescent="0.2">
      <c r="C52">
        <v>44.392134846826039</v>
      </c>
      <c r="D52">
        <v>11.179416841882375</v>
      </c>
      <c r="E52">
        <v>-1.1843897958140057</v>
      </c>
      <c r="F52">
        <v>34.431051764697997</v>
      </c>
      <c r="G52">
        <v>1</v>
      </c>
      <c r="H52">
        <v>1</v>
      </c>
    </row>
    <row r="53" spans="3:8" x14ac:dyDescent="0.2">
      <c r="C53">
        <v>46.883252793666216</v>
      </c>
      <c r="D53">
        <v>15.965163864534947</v>
      </c>
      <c r="E53">
        <v>-17.831017675711916</v>
      </c>
      <c r="F53">
        <v>71.277177573164053</v>
      </c>
      <c r="G53">
        <v>1</v>
      </c>
      <c r="H53">
        <v>1</v>
      </c>
    </row>
    <row r="54" spans="3:8" x14ac:dyDescent="0.2">
      <c r="C54">
        <v>44.468136404486444</v>
      </c>
      <c r="D54">
        <v>11.987880423301926</v>
      </c>
      <c r="E54">
        <v>-6.7788246356325192</v>
      </c>
      <c r="F54">
        <v>48.439188023648974</v>
      </c>
      <c r="G54">
        <v>1</v>
      </c>
      <c r="H54">
        <v>1</v>
      </c>
    </row>
    <row r="55" spans="3:8" x14ac:dyDescent="0.2">
      <c r="C55">
        <v>28.366731258203039</v>
      </c>
      <c r="D55">
        <v>9.7574552909948977</v>
      </c>
      <c r="E55">
        <v>-15.438047239076328</v>
      </c>
      <c r="F55">
        <v>66.957879524334118</v>
      </c>
      <c r="G55">
        <v>1</v>
      </c>
      <c r="H55">
        <v>1</v>
      </c>
    </row>
    <row r="56" spans="3:8" x14ac:dyDescent="0.2">
      <c r="C56">
        <v>29.987292802103944</v>
      </c>
      <c r="D56">
        <v>10.132586961753818</v>
      </c>
      <c r="E56">
        <v>-37.99046786114976</v>
      </c>
      <c r="F56">
        <v>146.11392885314839</v>
      </c>
      <c r="G56">
        <v>1</v>
      </c>
      <c r="H56">
        <v>1</v>
      </c>
    </row>
    <row r="57" spans="3:8" x14ac:dyDescent="0.2">
      <c r="C57">
        <v>25.716939271149592</v>
      </c>
      <c r="D57">
        <v>10.961924859782231</v>
      </c>
      <c r="E57">
        <v>-2.6657235835405153</v>
      </c>
      <c r="F57">
        <v>48.497715722607751</v>
      </c>
      <c r="G57">
        <v>1</v>
      </c>
      <c r="H57">
        <v>1</v>
      </c>
    </row>
    <row r="58" spans="3:8" x14ac:dyDescent="0.2">
      <c r="C58">
        <v>19.839675003864944</v>
      </c>
      <c r="D58">
        <v>17.820520517424843</v>
      </c>
      <c r="E58">
        <v>7.784244267261208</v>
      </c>
      <c r="F58">
        <v>32.284651033321182</v>
      </c>
      <c r="G58">
        <v>1</v>
      </c>
      <c r="H58">
        <v>1</v>
      </c>
    </row>
    <row r="59" spans="3:8" x14ac:dyDescent="0.2">
      <c r="C59">
        <v>23.409424420657682</v>
      </c>
      <c r="D59">
        <v>20.676896015408314</v>
      </c>
      <c r="E59">
        <v>14.785068898783965</v>
      </c>
      <c r="F59">
        <v>21.825655159604338</v>
      </c>
      <c r="G59">
        <v>1</v>
      </c>
      <c r="H59">
        <v>1</v>
      </c>
    </row>
    <row r="60" spans="3:8" x14ac:dyDescent="0.2">
      <c r="C60">
        <v>8.2119868888152006</v>
      </c>
      <c r="D60">
        <v>17.276528986379873</v>
      </c>
      <c r="E60">
        <v>26.092506405923913</v>
      </c>
      <c r="F60">
        <v>25.531834469888388</v>
      </c>
      <c r="G60">
        <v>1</v>
      </c>
      <c r="H60">
        <v>1</v>
      </c>
    </row>
    <row r="61" spans="3:8" x14ac:dyDescent="0.2">
      <c r="C61">
        <v>5.6675857668608423</v>
      </c>
      <c r="D61">
        <v>19.562281852698561</v>
      </c>
      <c r="E61">
        <v>30.973592920009771</v>
      </c>
      <c r="F61">
        <v>7.35491293836749</v>
      </c>
      <c r="G61">
        <v>1</v>
      </c>
      <c r="H61">
        <v>1</v>
      </c>
    </row>
    <row r="62" spans="3:8" x14ac:dyDescent="0.2">
      <c r="D62" s="9"/>
      <c r="E62" s="9"/>
      <c r="F62" s="9"/>
      <c r="G62" s="9"/>
      <c r="H62" s="9"/>
    </row>
    <row r="63" spans="3:8" x14ac:dyDescent="0.2">
      <c r="C63" t="s">
        <v>16</v>
      </c>
      <c r="G63" t="s">
        <v>22</v>
      </c>
      <c r="H63" t="s">
        <v>23</v>
      </c>
    </row>
    <row r="64" spans="3:8" x14ac:dyDescent="0.2">
      <c r="D64">
        <v>23.473165864496469</v>
      </c>
      <c r="E64">
        <v>17.018203569896084</v>
      </c>
      <c r="F64">
        <v>72.500674464352429</v>
      </c>
      <c r="G64">
        <v>74.527776574184713</v>
      </c>
      <c r="H64">
        <v>27.581444845191779</v>
      </c>
    </row>
    <row r="65" spans="3:8" x14ac:dyDescent="0.2">
      <c r="D65">
        <v>23.253031974743841</v>
      </c>
      <c r="E65">
        <v>18.552018205025711</v>
      </c>
      <c r="F65">
        <v>79.783222356447482</v>
      </c>
      <c r="G65">
        <v>78.909086589820973</v>
      </c>
      <c r="H65">
        <v>32.40302264033329</v>
      </c>
    </row>
    <row r="66" spans="3:8" x14ac:dyDescent="0.2">
      <c r="D66">
        <v>22.098550904593615</v>
      </c>
      <c r="E66">
        <v>22.347590832515571</v>
      </c>
      <c r="F66">
        <v>101.12695139603107</v>
      </c>
      <c r="G66">
        <v>89.14132340214033</v>
      </c>
      <c r="H66">
        <v>44.944221592953092</v>
      </c>
    </row>
    <row r="67" spans="3:8" x14ac:dyDescent="0.2">
      <c r="D67">
        <v>28.658838693586166</v>
      </c>
      <c r="E67">
        <v>42.608492829369958</v>
      </c>
      <c r="F67">
        <v>148.67487578589748</v>
      </c>
      <c r="G67">
        <v>156.48431718169604</v>
      </c>
      <c r="H67">
        <v>99.166639794523704</v>
      </c>
    </row>
    <row r="68" spans="3:8" x14ac:dyDescent="0.2">
      <c r="D68">
        <v>23.87634563749068</v>
      </c>
      <c r="E68">
        <v>28.031891884273183</v>
      </c>
      <c r="F68">
        <v>117.40444836021078</v>
      </c>
      <c r="G68">
        <v>107.97202129031024</v>
      </c>
      <c r="H68">
        <v>60.219330015328872</v>
      </c>
    </row>
    <row r="69" spans="3:8" x14ac:dyDescent="0.2">
      <c r="D69">
        <v>23.001989079322463</v>
      </c>
      <c r="E69">
        <v>39.245505875985202</v>
      </c>
      <c r="F69">
        <v>170.61787891754449</v>
      </c>
      <c r="G69">
        <v>140.73850670727808</v>
      </c>
      <c r="H69">
        <v>94.734528548633136</v>
      </c>
    </row>
    <row r="70" spans="3:8" x14ac:dyDescent="0.2">
      <c r="D70">
        <v>40.060993184323266</v>
      </c>
      <c r="E70">
        <v>90.371215457609864</v>
      </c>
      <c r="F70">
        <v>225.58406138810878</v>
      </c>
      <c r="G70">
        <v>311.17463955715283</v>
      </c>
      <c r="H70">
        <v>231.05265318850633</v>
      </c>
    </row>
    <row r="71" spans="3:8" x14ac:dyDescent="0.2">
      <c r="D71">
        <v>21.031528538446917</v>
      </c>
      <c r="E71">
        <v>24.468073484894944</v>
      </c>
      <c r="F71">
        <v>116.33996758802296</v>
      </c>
      <c r="G71">
        <v>94.435748993131753</v>
      </c>
      <c r="H71">
        <v>52.372691916237912</v>
      </c>
    </row>
    <row r="72" spans="3:8" x14ac:dyDescent="0.2">
      <c r="D72">
        <v>19.538538872201542</v>
      </c>
      <c r="E72">
        <v>11.679763657225452</v>
      </c>
      <c r="F72">
        <v>59.778081327477551</v>
      </c>
      <c r="G72">
        <v>54.5778298438779</v>
      </c>
      <c r="H72">
        <v>15.500752099474816</v>
      </c>
    </row>
    <row r="73" spans="3:8" x14ac:dyDescent="0.2">
      <c r="D73">
        <v>19.984199747632502</v>
      </c>
      <c r="E73">
        <v>4.340473259141584</v>
      </c>
      <c r="F73">
        <v>21.7195249945187</v>
      </c>
      <c r="G73">
        <v>33.005619525057256</v>
      </c>
      <c r="H73">
        <v>-6.96277997020775</v>
      </c>
    </row>
    <row r="74" spans="3:8" x14ac:dyDescent="0.2">
      <c r="D74">
        <v>18.903043445331441</v>
      </c>
      <c r="E74">
        <v>9.1427224819391686</v>
      </c>
      <c r="F74">
        <v>48.366404639445413</v>
      </c>
      <c r="G74">
        <v>46.331210891148949</v>
      </c>
      <c r="H74">
        <v>8.5251240004860662</v>
      </c>
    </row>
    <row r="75" spans="3:8" x14ac:dyDescent="0.2">
      <c r="D75">
        <v>16.318592659004956</v>
      </c>
      <c r="E75">
        <v>12.761821238136793</v>
      </c>
      <c r="F75">
        <v>78.204177926425174</v>
      </c>
      <c r="G75">
        <v>54.604056373415339</v>
      </c>
      <c r="H75">
        <v>21.966871055405427</v>
      </c>
    </row>
    <row r="76" spans="3:8" x14ac:dyDescent="0.2">
      <c r="D76" s="9"/>
      <c r="E76" s="9"/>
      <c r="F76" s="9"/>
      <c r="G76" s="9"/>
      <c r="H76" s="9"/>
    </row>
    <row r="77" spans="3:8" x14ac:dyDescent="0.2">
      <c r="C77" t="s">
        <v>65</v>
      </c>
      <c r="H77" s="9"/>
    </row>
    <row r="78" spans="3:8" x14ac:dyDescent="0.2">
      <c r="C78" t="s">
        <v>17</v>
      </c>
      <c r="D78">
        <v>2018</v>
      </c>
      <c r="E78">
        <v>2019</v>
      </c>
      <c r="F78">
        <v>2020</v>
      </c>
      <c r="G78">
        <v>2021</v>
      </c>
      <c r="H78" s="9"/>
    </row>
    <row r="79" spans="3:8" x14ac:dyDescent="0.2">
      <c r="C79">
        <v>1</v>
      </c>
      <c r="D79">
        <v>1.3806042916193235</v>
      </c>
      <c r="E79">
        <v>-0.33044255445346044</v>
      </c>
      <c r="F79">
        <v>-5.9613538330332221E-2</v>
      </c>
      <c r="G79">
        <v>-0.99054819883553069</v>
      </c>
      <c r="H79" s="9"/>
    </row>
    <row r="80" spans="3:8" x14ac:dyDescent="0.2">
      <c r="C80">
        <v>2</v>
      </c>
      <c r="D80">
        <v>1.3756791376898274</v>
      </c>
      <c r="E80">
        <v>-0.89694481335889964</v>
      </c>
      <c r="F80">
        <v>6.7555983969889113E-2</v>
      </c>
      <c r="G80">
        <v>-0.54629030830081693</v>
      </c>
      <c r="H80" s="9"/>
    </row>
    <row r="81" spans="3:10" x14ac:dyDescent="0.2">
      <c r="C81">
        <v>3</v>
      </c>
      <c r="D81">
        <v>1.0762422810337822</v>
      </c>
      <c r="E81">
        <v>-0.48860452764438417</v>
      </c>
      <c r="F81">
        <v>-1.1394869863796802</v>
      </c>
      <c r="G81">
        <v>0.55184923299028232</v>
      </c>
      <c r="H81" s="9"/>
    </row>
    <row r="82" spans="3:10" x14ac:dyDescent="0.2">
      <c r="C82">
        <v>4</v>
      </c>
      <c r="D82">
        <v>0.42771787711575648</v>
      </c>
      <c r="E82">
        <v>-0.29791419470959302</v>
      </c>
      <c r="F82">
        <v>-1.2310665062918127</v>
      </c>
      <c r="G82">
        <v>1.1012628238856494</v>
      </c>
      <c r="H82" s="9"/>
    </row>
    <row r="83" spans="3:10" x14ac:dyDescent="0.2">
      <c r="C83">
        <v>5</v>
      </c>
      <c r="D83">
        <v>0.73458441021415466</v>
      </c>
      <c r="E83">
        <v>-0.42410498953367382</v>
      </c>
      <c r="F83">
        <v>-1.2117249129791416</v>
      </c>
      <c r="G83">
        <v>0.90124549229866091</v>
      </c>
      <c r="H83" s="9"/>
    </row>
    <row r="84" spans="3:10" x14ac:dyDescent="0.2">
      <c r="C84">
        <v>6</v>
      </c>
      <c r="D84">
        <v>0.13669698119914733</v>
      </c>
      <c r="E84">
        <v>-0.33747899263115511</v>
      </c>
      <c r="F84">
        <v>-1.092769745567401</v>
      </c>
      <c r="G84">
        <v>1.2935517569994088</v>
      </c>
      <c r="H84" s="9"/>
    </row>
    <row r="85" spans="3:10" x14ac:dyDescent="0.2">
      <c r="C85">
        <v>7</v>
      </c>
      <c r="D85">
        <v>-0.1114702323213143</v>
      </c>
      <c r="E85">
        <v>-0.33117188997649227</v>
      </c>
      <c r="F85">
        <v>-0.95764745886753</v>
      </c>
      <c r="G85">
        <v>1.4002895811653366</v>
      </c>
      <c r="H85" s="9"/>
    </row>
    <row r="86" spans="3:10" x14ac:dyDescent="0.2">
      <c r="C86">
        <v>8</v>
      </c>
      <c r="D86">
        <v>0.19149079046191167</v>
      </c>
      <c r="E86">
        <v>-0.41154051972587985</v>
      </c>
      <c r="F86">
        <v>-1.066783262489309</v>
      </c>
      <c r="G86">
        <v>1.2868329917532775</v>
      </c>
      <c r="H86" s="9"/>
    </row>
    <row r="87" spans="3:10" x14ac:dyDescent="0.2">
      <c r="C87">
        <v>9</v>
      </c>
      <c r="D87">
        <v>2.5782724762337957E-2</v>
      </c>
      <c r="E87">
        <v>-0.14709358897976343</v>
      </c>
      <c r="F87">
        <v>-1.1580201941955734</v>
      </c>
      <c r="G87">
        <v>1.279331058413</v>
      </c>
      <c r="H87" s="9"/>
    </row>
    <row r="88" spans="3:10" x14ac:dyDescent="0.2">
      <c r="C88">
        <v>10</v>
      </c>
      <c r="D88">
        <v>0.85352751761565337</v>
      </c>
      <c r="E88">
        <v>0.15959003233504693</v>
      </c>
      <c r="F88">
        <v>-1.4373697690131033</v>
      </c>
      <c r="G88">
        <v>0.42425221906240262</v>
      </c>
      <c r="H88" s="9"/>
    </row>
    <row r="89" spans="3:10" x14ac:dyDescent="0.2">
      <c r="C89">
        <v>11</v>
      </c>
      <c r="D89">
        <v>-1.3443131033274254</v>
      </c>
      <c r="E89">
        <v>-0.17790263919359228</v>
      </c>
      <c r="F89">
        <v>0.79718104550908497</v>
      </c>
      <c r="G89">
        <v>0.72503469701193224</v>
      </c>
      <c r="H89" s="9"/>
    </row>
    <row r="90" spans="3:10" x14ac:dyDescent="0.2">
      <c r="C90">
        <v>12</v>
      </c>
      <c r="D90">
        <v>-0.85793166244379937</v>
      </c>
      <c r="E90">
        <v>0.25417133911892803</v>
      </c>
      <c r="F90">
        <v>1.3061428088161156</v>
      </c>
      <c r="G90">
        <v>-0.70238248549124394</v>
      </c>
      <c r="H90" s="9"/>
    </row>
    <row r="91" spans="3:10" x14ac:dyDescent="0.2">
      <c r="D91" s="9"/>
      <c r="E91" s="9"/>
      <c r="F91" s="9"/>
      <c r="G91" s="9"/>
      <c r="H91" s="9"/>
    </row>
    <row r="92" spans="3:10" x14ac:dyDescent="0.2">
      <c r="C92" t="s">
        <v>18</v>
      </c>
    </row>
    <row r="93" spans="3:10" x14ac:dyDescent="0.2">
      <c r="C93" t="s">
        <v>17</v>
      </c>
      <c r="D93" t="s">
        <v>16</v>
      </c>
      <c r="E93" t="s">
        <v>15</v>
      </c>
      <c r="F93">
        <v>2017</v>
      </c>
      <c r="G93">
        <v>2018</v>
      </c>
      <c r="H93">
        <v>2019</v>
      </c>
      <c r="I93">
        <v>2020</v>
      </c>
      <c r="J93">
        <v>2021</v>
      </c>
    </row>
    <row r="94" spans="3:10" x14ac:dyDescent="0.2">
      <c r="C94">
        <v>1</v>
      </c>
      <c r="D94" s="9">
        <v>259651065.19999999</v>
      </c>
      <c r="E94">
        <v>76932069.517420575</v>
      </c>
      <c r="F94">
        <v>-1.4091716481830949</v>
      </c>
      <c r="G94">
        <v>-0.48581762370940462</v>
      </c>
      <c r="H94">
        <v>2.9903027624638173E-2</v>
      </c>
      <c r="I94">
        <v>0.79461386107853738</v>
      </c>
      <c r="J94">
        <v>1.0704723831893248</v>
      </c>
    </row>
    <row r="95" spans="3:10" x14ac:dyDescent="0.2">
      <c r="C95">
        <v>2</v>
      </c>
      <c r="D95" s="9">
        <v>321722227.19999999</v>
      </c>
      <c r="E95">
        <v>92080662.106839612</v>
      </c>
      <c r="F95">
        <v>-1.3847270456423988</v>
      </c>
      <c r="G95">
        <v>-0.35597669966759771</v>
      </c>
      <c r="H95">
        <v>-0.14846796153721972</v>
      </c>
      <c r="I95">
        <v>0.67137897779525246</v>
      </c>
      <c r="J95">
        <v>1.2177927290519643</v>
      </c>
    </row>
    <row r="96" spans="3:10" x14ac:dyDescent="0.2">
      <c r="C96">
        <v>3</v>
      </c>
      <c r="D96" s="9">
        <v>376382549.39999998</v>
      </c>
      <c r="E96">
        <v>96215000.245341703</v>
      </c>
      <c r="F96">
        <v>-1.3937431695479567</v>
      </c>
      <c r="G96">
        <v>-0.23161883638906841</v>
      </c>
      <c r="H96">
        <v>0.1798140784273152</v>
      </c>
      <c r="I96">
        <v>4.2077561603457291E-2</v>
      </c>
      <c r="J96">
        <v>1.4034703659062537</v>
      </c>
    </row>
    <row r="97" spans="3:10" x14ac:dyDescent="0.2">
      <c r="C97">
        <v>4</v>
      </c>
      <c r="D97" s="9">
        <v>318711927.19999999</v>
      </c>
      <c r="E97">
        <v>99031708.297886491</v>
      </c>
      <c r="F97">
        <v>-1.1417804776211575</v>
      </c>
      <c r="G97">
        <v>-0.16824919499399957</v>
      </c>
      <c r="H97">
        <v>0.31869348052712099</v>
      </c>
      <c r="I97">
        <v>-0.52293150436449864</v>
      </c>
      <c r="J97">
        <v>1.5142676964525354</v>
      </c>
    </row>
    <row r="98" spans="3:10" x14ac:dyDescent="0.2">
      <c r="C98">
        <v>5</v>
      </c>
      <c r="D98" s="9">
        <v>375164524.60000002</v>
      </c>
      <c r="E98">
        <v>102827234.76345484</v>
      </c>
      <c r="F98">
        <v>-1.2752050261941168</v>
      </c>
      <c r="G98">
        <v>-0.2198477538757504</v>
      </c>
      <c r="H98">
        <v>0.19117422971862771</v>
      </c>
      <c r="I98">
        <v>-0.19627115954666113</v>
      </c>
      <c r="J98">
        <v>1.5001497098978995</v>
      </c>
    </row>
    <row r="99" spans="3:10" x14ac:dyDescent="0.2">
      <c r="C99">
        <v>6</v>
      </c>
      <c r="D99" s="9">
        <v>407826509</v>
      </c>
      <c r="E99">
        <v>111776837.96300068</v>
      </c>
      <c r="F99">
        <v>-0.95899304322315937</v>
      </c>
      <c r="G99">
        <v>-0.19604571393631262</v>
      </c>
      <c r="H99">
        <v>0.14083357775079258</v>
      </c>
      <c r="I99">
        <v>-0.61266485300530849</v>
      </c>
      <c r="J99">
        <v>1.626870032413988</v>
      </c>
    </row>
    <row r="100" spans="3:10" x14ac:dyDescent="0.2">
      <c r="C100">
        <v>7</v>
      </c>
      <c r="D100" s="9">
        <v>317314073.60000002</v>
      </c>
      <c r="E100">
        <v>117813536.641957</v>
      </c>
      <c r="F100">
        <v>-0.63427657576478935</v>
      </c>
      <c r="G100">
        <v>-1.6813692691528725E-2</v>
      </c>
      <c r="H100">
        <v>0.25438952309090224</v>
      </c>
      <c r="I100">
        <v>-1.1158053933947025</v>
      </c>
      <c r="J100">
        <v>1.5125061387601173</v>
      </c>
    </row>
    <row r="101" spans="3:10" x14ac:dyDescent="0.2">
      <c r="C101">
        <v>8</v>
      </c>
      <c r="D101" s="9">
        <v>385644752</v>
      </c>
      <c r="E101">
        <v>104060486.10686398</v>
      </c>
      <c r="F101">
        <v>-1.0573740438518113</v>
      </c>
      <c r="G101">
        <v>-0.37623694127080881</v>
      </c>
      <c r="H101">
        <v>-1.1234408407428027E-2</v>
      </c>
      <c r="I101">
        <v>-0.19857963164595435</v>
      </c>
      <c r="J101">
        <v>1.6434250251760025</v>
      </c>
    </row>
    <row r="102" spans="3:10" x14ac:dyDescent="0.2">
      <c r="C102">
        <v>9</v>
      </c>
      <c r="D102" s="9">
        <v>445678027.80000001</v>
      </c>
      <c r="E102">
        <v>119485806.80245271</v>
      </c>
      <c r="F102">
        <v>-1.1106830455554644</v>
      </c>
      <c r="G102">
        <v>-0.59102576858149813</v>
      </c>
      <c r="H102">
        <v>-3.1650234460503163E-2</v>
      </c>
      <c r="I102">
        <v>0.19073456345889753</v>
      </c>
      <c r="J102">
        <v>1.5426244851385678</v>
      </c>
    </row>
    <row r="103" spans="3:10" x14ac:dyDescent="0.2">
      <c r="C103">
        <v>10</v>
      </c>
      <c r="D103" s="9">
        <v>448963598.80000001</v>
      </c>
      <c r="E103">
        <v>123610172.34793505</v>
      </c>
      <c r="F103">
        <v>-1.2093089990946622</v>
      </c>
      <c r="G103">
        <v>-0.63537788442628962</v>
      </c>
      <c r="H103">
        <v>-1.5750287885045049E-2</v>
      </c>
      <c r="I103">
        <v>0.48132807413720841</v>
      </c>
      <c r="J103">
        <v>1.3791090972687878</v>
      </c>
    </row>
    <row r="104" spans="3:10" x14ac:dyDescent="0.2">
      <c r="C104">
        <v>11</v>
      </c>
      <c r="D104" s="9">
        <v>529754680</v>
      </c>
      <c r="E104">
        <v>156441914.24644679</v>
      </c>
      <c r="F104">
        <v>-0.92347471389548852</v>
      </c>
      <c r="G104">
        <v>-0.76062572855345045</v>
      </c>
      <c r="H104">
        <v>-0.30700540345178534</v>
      </c>
      <c r="I104">
        <v>0.49949879721428186</v>
      </c>
      <c r="J104">
        <v>1.4916070486864423</v>
      </c>
    </row>
    <row r="105" spans="3:10" x14ac:dyDescent="0.2">
      <c r="C105">
        <v>12</v>
      </c>
      <c r="D105" s="9">
        <v>591392503.90911126</v>
      </c>
      <c r="E105">
        <v>157873160.64610773</v>
      </c>
      <c r="F105">
        <v>-0.98654200164042349</v>
      </c>
      <c r="G105">
        <v>-0.83836413591415859</v>
      </c>
      <c r="H105">
        <v>-0.26956465389647899</v>
      </c>
      <c r="I105">
        <v>0.87721862616869772</v>
      </c>
      <c r="J105">
        <v>1.217252165282362</v>
      </c>
    </row>
    <row r="106" spans="3:10" x14ac:dyDescent="0.2">
      <c r="D106" s="9"/>
      <c r="E106" s="9"/>
      <c r="F106" s="9"/>
      <c r="G106" s="9"/>
      <c r="H106" s="9"/>
    </row>
    <row r="107" spans="3:10" x14ac:dyDescent="0.2">
      <c r="C107" t="s">
        <v>19</v>
      </c>
      <c r="D107" s="9">
        <v>174876862.5</v>
      </c>
      <c r="E107" s="9">
        <v>258943260.84999999</v>
      </c>
      <c r="F107" s="9">
        <v>287306364.60000002</v>
      </c>
      <c r="G107" s="9">
        <v>230444512.15000001</v>
      </c>
      <c r="H107" s="9">
        <v>392523687.85000002</v>
      </c>
    </row>
    <row r="108" spans="3:10" x14ac:dyDescent="0.2">
      <c r="C108" t="s">
        <v>20</v>
      </c>
      <c r="D108" s="9">
        <v>407946290.39999998</v>
      </c>
      <c r="E108" s="9">
        <v>432485302.84999996</v>
      </c>
      <c r="F108" s="9">
        <v>511925357.84999996</v>
      </c>
      <c r="G108" s="9">
        <v>662790276.8499999</v>
      </c>
      <c r="H108" s="9">
        <v>772311275.84550023</v>
      </c>
    </row>
    <row r="109" spans="3:10" x14ac:dyDescent="0.2">
      <c r="D109" s="9"/>
      <c r="E109" s="9"/>
      <c r="F109" s="9"/>
      <c r="G109" s="9"/>
      <c r="H109" s="9"/>
    </row>
    <row r="110" spans="3:10" x14ac:dyDescent="0.2">
      <c r="C110" t="s">
        <v>66</v>
      </c>
    </row>
    <row r="111" spans="3:10" x14ac:dyDescent="0.2">
      <c r="C111" t="s">
        <v>17</v>
      </c>
      <c r="D111">
        <v>2017</v>
      </c>
      <c r="E111">
        <v>2018</v>
      </c>
      <c r="F111">
        <v>2019</v>
      </c>
      <c r="G111">
        <v>2020</v>
      </c>
      <c r="H111">
        <v>2021</v>
      </c>
    </row>
    <row r="112" spans="3:10" x14ac:dyDescent="0.2">
      <c r="C112">
        <v>1</v>
      </c>
      <c r="D112" s="15">
        <v>174876862.5</v>
      </c>
      <c r="E112" s="15">
        <v>258943260.84999999</v>
      </c>
      <c r="F112" s="15">
        <v>287306364.60000002</v>
      </c>
      <c r="G112" s="9">
        <v>320782354</v>
      </c>
      <c r="H112" s="15">
        <v>392523687.85000002</v>
      </c>
    </row>
    <row r="113" spans="3:8" x14ac:dyDescent="0.2">
      <c r="C113">
        <v>2</v>
      </c>
      <c r="D113" s="9">
        <v>194215644</v>
      </c>
      <c r="E113" s="9">
        <v>288943657</v>
      </c>
      <c r="F113" s="9">
        <v>308051199</v>
      </c>
      <c r="G113" s="9">
        <v>383543248</v>
      </c>
      <c r="H113" s="9">
        <v>433857388</v>
      </c>
    </row>
    <row r="114" spans="3:8" x14ac:dyDescent="0.2">
      <c r="C114">
        <v>3</v>
      </c>
      <c r="D114" s="9">
        <v>242283550</v>
      </c>
      <c r="E114" s="9">
        <v>354097343</v>
      </c>
      <c r="F114" s="9">
        <v>393683361</v>
      </c>
      <c r="G114" s="9">
        <v>380431042</v>
      </c>
      <c r="H114" s="9">
        <v>511417451</v>
      </c>
    </row>
    <row r="115" spans="3:8" x14ac:dyDescent="0.2">
      <c r="C115">
        <v>4</v>
      </c>
      <c r="D115" s="9">
        <v>205639456</v>
      </c>
      <c r="E115" s="9">
        <v>302049922</v>
      </c>
      <c r="F115" s="9">
        <v>350272687</v>
      </c>
      <c r="G115" s="9">
        <v>266925127</v>
      </c>
      <c r="H115" s="9">
        <v>468672444</v>
      </c>
    </row>
    <row r="116" spans="3:8" x14ac:dyDescent="0.2">
      <c r="C116">
        <v>5</v>
      </c>
      <c r="D116" s="9">
        <v>244038718</v>
      </c>
      <c r="E116" s="9">
        <v>352558188</v>
      </c>
      <c r="F116" s="9">
        <v>394822442</v>
      </c>
      <c r="G116" s="9">
        <v>354982504</v>
      </c>
      <c r="H116" s="9">
        <v>529420771</v>
      </c>
    </row>
    <row r="117" spans="3:8" x14ac:dyDescent="0.2">
      <c r="C117">
        <v>6</v>
      </c>
      <c r="D117" s="9">
        <v>300633299</v>
      </c>
      <c r="E117" s="9">
        <v>385913139</v>
      </c>
      <c r="F117" s="9">
        <v>423568441</v>
      </c>
      <c r="G117" s="9">
        <v>339344769</v>
      </c>
      <c r="H117" s="9">
        <v>589672897</v>
      </c>
    </row>
    <row r="118" spans="3:8" x14ac:dyDescent="0.2">
      <c r="C118">
        <v>7</v>
      </c>
      <c r="D118" s="9">
        <v>242587707</v>
      </c>
      <c r="E118" s="9">
        <v>315333193</v>
      </c>
      <c r="F118" s="9">
        <v>347284603</v>
      </c>
      <c r="G118" s="15">
        <v>230444512.15000001</v>
      </c>
      <c r="H118" s="9">
        <v>495507771</v>
      </c>
    </row>
    <row r="119" spans="3:8" x14ac:dyDescent="0.2">
      <c r="C119">
        <v>8</v>
      </c>
      <c r="D119" s="9">
        <v>275613895</v>
      </c>
      <c r="E119" s="9">
        <v>346493353</v>
      </c>
      <c r="F119" s="9">
        <v>384475694</v>
      </c>
      <c r="G119" s="9">
        <v>364980459</v>
      </c>
      <c r="H119" s="9">
        <v>556660359</v>
      </c>
    </row>
    <row r="120" spans="3:8" x14ac:dyDescent="0.2">
      <c r="C120">
        <v>9</v>
      </c>
      <c r="D120" s="9">
        <v>312967168</v>
      </c>
      <c r="E120" s="9">
        <v>375058837</v>
      </c>
      <c r="F120" s="9">
        <v>441896274</v>
      </c>
      <c r="G120" s="9">
        <v>468468101</v>
      </c>
      <c r="H120" s="9">
        <v>629999759</v>
      </c>
    </row>
    <row r="121" spans="3:8" x14ac:dyDescent="0.2">
      <c r="C121">
        <v>10</v>
      </c>
      <c r="D121" s="9">
        <v>299480705</v>
      </c>
      <c r="E121" s="9">
        <v>370424429</v>
      </c>
      <c r="F121" s="9">
        <v>447016703</v>
      </c>
      <c r="G121" s="9">
        <v>508460645</v>
      </c>
      <c r="H121" s="9">
        <v>619435512</v>
      </c>
    </row>
    <row r="122" spans="3:8" x14ac:dyDescent="0.2">
      <c r="C122">
        <v>11</v>
      </c>
      <c r="D122" s="9">
        <v>385284528</v>
      </c>
      <c r="E122" s="9">
        <v>410760935</v>
      </c>
      <c r="F122" s="9">
        <v>481726167</v>
      </c>
      <c r="G122" s="9">
        <v>607897228</v>
      </c>
      <c r="H122" s="9">
        <v>763104542</v>
      </c>
    </row>
    <row r="123" spans="3:8" x14ac:dyDescent="0.2">
      <c r="C123">
        <v>12</v>
      </c>
      <c r="D123" s="15">
        <v>407946290.39999998</v>
      </c>
      <c r="E123" s="15">
        <v>432485302.84999996</v>
      </c>
      <c r="F123" s="15">
        <v>511925357.84999996</v>
      </c>
      <c r="G123" s="15">
        <v>662790276.8499999</v>
      </c>
      <c r="H123" s="15">
        <v>772311275.84550023</v>
      </c>
    </row>
    <row r="125" spans="3:8" x14ac:dyDescent="0.2">
      <c r="D125" s="9">
        <v>1</v>
      </c>
      <c r="E125" s="9">
        <v>1</v>
      </c>
      <c r="F125" s="9">
        <v>1</v>
      </c>
      <c r="G125" s="9">
        <v>1</v>
      </c>
      <c r="H125" s="9">
        <v>1</v>
      </c>
    </row>
    <row r="126" spans="3:8" x14ac:dyDescent="0.2">
      <c r="D126">
        <v>1</v>
      </c>
      <c r="E126">
        <v>1</v>
      </c>
      <c r="F126">
        <v>1</v>
      </c>
      <c r="G126">
        <v>1</v>
      </c>
      <c r="H126">
        <v>1</v>
      </c>
    </row>
    <row r="127" spans="3:8" x14ac:dyDescent="0.2">
      <c r="D127" s="9"/>
      <c r="E127" s="9"/>
      <c r="F127" s="9"/>
      <c r="G127" s="9"/>
      <c r="H127" s="9"/>
    </row>
    <row r="128" spans="3:8" x14ac:dyDescent="0.2">
      <c r="D128" s="9"/>
      <c r="E128" s="9"/>
      <c r="F128" s="9"/>
      <c r="G128" s="9"/>
      <c r="H128" s="9"/>
    </row>
    <row r="129" spans="1:8" x14ac:dyDescent="0.2">
      <c r="D129" s="9"/>
      <c r="E129" s="9"/>
      <c r="F129" s="9"/>
      <c r="G129" s="9"/>
      <c r="H129" s="9"/>
    </row>
    <row r="130" spans="1:8" x14ac:dyDescent="0.2">
      <c r="D130" s="9"/>
      <c r="E130" s="9"/>
      <c r="F130" s="9"/>
      <c r="G130" s="9"/>
      <c r="H130" s="9"/>
    </row>
    <row r="131" spans="1:8" x14ac:dyDescent="0.2">
      <c r="A131" s="2" t="s">
        <v>0</v>
      </c>
      <c r="B131" s="2" t="s">
        <v>1</v>
      </c>
      <c r="C131" s="2" t="s">
        <v>2</v>
      </c>
      <c r="D131" s="2">
        <v>2017</v>
      </c>
      <c r="E131" s="2">
        <v>2018</v>
      </c>
      <c r="F131" s="2">
        <v>2019</v>
      </c>
      <c r="G131" s="2">
        <v>2020</v>
      </c>
      <c r="H131" s="2">
        <v>2021</v>
      </c>
    </row>
    <row r="132" spans="1:8" x14ac:dyDescent="0.2">
      <c r="A132" s="3" t="s">
        <v>13</v>
      </c>
      <c r="B132" s="2">
        <v>1</v>
      </c>
      <c r="C132" s="3" t="s">
        <v>4</v>
      </c>
      <c r="D132" s="4">
        <v>30806755</v>
      </c>
      <c r="E132" s="4">
        <v>40894321</v>
      </c>
      <c r="F132" s="4">
        <v>49403789</v>
      </c>
      <c r="G132" s="4">
        <v>63122060</v>
      </c>
      <c r="H132" s="4">
        <v>52372680</v>
      </c>
    </row>
    <row r="133" spans="1:8" x14ac:dyDescent="0.2">
      <c r="A133" s="3" t="s">
        <v>13</v>
      </c>
      <c r="B133" s="2">
        <v>2</v>
      </c>
      <c r="C133" s="3" t="s">
        <v>4</v>
      </c>
      <c r="D133" s="4">
        <v>46653399</v>
      </c>
      <c r="E133" s="4">
        <v>52156540</v>
      </c>
      <c r="F133" s="4">
        <v>72066475</v>
      </c>
      <c r="G133" s="4">
        <v>87709662</v>
      </c>
      <c r="H133" s="4">
        <v>91893760</v>
      </c>
    </row>
    <row r="134" spans="1:8" x14ac:dyDescent="0.2">
      <c r="A134" s="3" t="s">
        <v>13</v>
      </c>
      <c r="B134" s="2">
        <v>3</v>
      </c>
      <c r="C134" s="3" t="s">
        <v>4</v>
      </c>
      <c r="D134" s="4">
        <v>45846677</v>
      </c>
      <c r="E134" s="4">
        <v>63446508</v>
      </c>
      <c r="F134" s="4">
        <v>81885372</v>
      </c>
      <c r="G134" s="4">
        <v>58846431</v>
      </c>
      <c r="H134" s="4">
        <v>101006144</v>
      </c>
    </row>
    <row r="135" spans="1:8" x14ac:dyDescent="0.2">
      <c r="A135" s="3" t="s">
        <v>13</v>
      </c>
      <c r="B135" s="2">
        <v>4</v>
      </c>
      <c r="C135" s="3" t="s">
        <v>5</v>
      </c>
      <c r="D135" s="4">
        <v>41784182</v>
      </c>
      <c r="E135" s="4">
        <v>47675522</v>
      </c>
      <c r="F135" s="4">
        <v>69461972</v>
      </c>
      <c r="G135" s="4">
        <v>38584134</v>
      </c>
      <c r="H135" s="4">
        <v>87934654</v>
      </c>
    </row>
    <row r="136" spans="1:8" x14ac:dyDescent="0.2">
      <c r="A136" s="3" t="s">
        <v>13</v>
      </c>
      <c r="B136" s="2">
        <v>5</v>
      </c>
      <c r="C136" s="3" t="s">
        <v>5</v>
      </c>
      <c r="D136" s="4">
        <v>44714989</v>
      </c>
      <c r="E136" s="4">
        <v>53010866</v>
      </c>
      <c r="F136" s="4">
        <v>69489306</v>
      </c>
      <c r="G136" s="4">
        <v>48386571</v>
      </c>
      <c r="H136" s="4">
        <v>91792206</v>
      </c>
    </row>
    <row r="137" spans="1:8" x14ac:dyDescent="0.2">
      <c r="A137" s="3" t="s">
        <v>13</v>
      </c>
      <c r="B137" s="2">
        <v>6</v>
      </c>
      <c r="C137" s="3" t="s">
        <v>5</v>
      </c>
      <c r="D137" s="4">
        <v>55294205</v>
      </c>
      <c r="E137" s="4">
        <v>70299231</v>
      </c>
      <c r="F137" s="4">
        <v>80240500</v>
      </c>
      <c r="G137" s="4">
        <v>56185180</v>
      </c>
      <c r="H137" s="4">
        <v>117328747</v>
      </c>
    </row>
    <row r="138" spans="1:8" x14ac:dyDescent="0.2">
      <c r="A138" s="3" t="s">
        <v>13</v>
      </c>
      <c r="B138" s="2">
        <v>7</v>
      </c>
      <c r="C138" s="3" t="s">
        <v>6</v>
      </c>
      <c r="D138" s="9">
        <v>34038557</v>
      </c>
      <c r="E138" s="4">
        <v>58492688</v>
      </c>
      <c r="F138" s="4">
        <v>55587593</v>
      </c>
      <c r="G138" s="4">
        <v>57340896</v>
      </c>
      <c r="H138" s="4">
        <v>89783230</v>
      </c>
    </row>
    <row r="139" spans="1:8" x14ac:dyDescent="0.2">
      <c r="A139" s="3" t="s">
        <v>13</v>
      </c>
      <c r="B139" s="2">
        <v>8</v>
      </c>
      <c r="C139" s="3" t="s">
        <v>6</v>
      </c>
      <c r="D139" s="4">
        <v>42058610</v>
      </c>
      <c r="E139" s="4">
        <v>59856545</v>
      </c>
      <c r="F139" s="4">
        <v>57214517</v>
      </c>
      <c r="G139" s="4">
        <v>65996748</v>
      </c>
      <c r="H139" s="4">
        <v>100481467</v>
      </c>
    </row>
    <row r="140" spans="1:8" x14ac:dyDescent="0.2">
      <c r="A140" s="3" t="s">
        <v>13</v>
      </c>
      <c r="B140" s="2">
        <v>9</v>
      </c>
      <c r="C140" s="3" t="s">
        <v>6</v>
      </c>
      <c r="D140" s="4">
        <v>62351416</v>
      </c>
      <c r="E140" s="4">
        <v>79625430</v>
      </c>
      <c r="F140" s="4">
        <v>100924518</v>
      </c>
      <c r="G140" s="4">
        <v>107642496</v>
      </c>
      <c r="H140" s="4">
        <v>140363184.57499999</v>
      </c>
    </row>
    <row r="141" spans="1:8" x14ac:dyDescent="0.2">
      <c r="A141" s="3" t="s">
        <v>13</v>
      </c>
      <c r="B141" s="2">
        <v>10</v>
      </c>
      <c r="C141" s="3" t="s">
        <v>7</v>
      </c>
      <c r="D141" s="4">
        <v>55646945</v>
      </c>
      <c r="E141" s="4">
        <v>80072875</v>
      </c>
      <c r="F141" s="4">
        <v>84777659</v>
      </c>
      <c r="G141" s="4">
        <v>118338208</v>
      </c>
      <c r="H141" s="4">
        <v>113191448.55</v>
      </c>
    </row>
    <row r="142" spans="1:8" x14ac:dyDescent="0.2">
      <c r="A142" s="3" t="s">
        <v>13</v>
      </c>
      <c r="B142" s="2">
        <v>11</v>
      </c>
      <c r="C142" s="3" t="s">
        <v>7</v>
      </c>
      <c r="D142" s="4">
        <v>64959088</v>
      </c>
      <c r="E142" s="4">
        <v>84282167</v>
      </c>
      <c r="F142" s="4">
        <v>101455970</v>
      </c>
      <c r="G142" s="4">
        <v>123739395</v>
      </c>
      <c r="H142" s="4">
        <v>140644458</v>
      </c>
    </row>
    <row r="143" spans="1:8" x14ac:dyDescent="0.2">
      <c r="A143" s="3" t="s">
        <v>13</v>
      </c>
      <c r="B143" s="2">
        <v>12</v>
      </c>
      <c r="C143" s="3" t="s">
        <v>7</v>
      </c>
      <c r="D143" s="4">
        <v>75677958</v>
      </c>
      <c r="E143" s="4">
        <v>88572698</v>
      </c>
      <c r="F143" s="4">
        <v>110342985</v>
      </c>
      <c r="G143" s="4">
        <v>146608117</v>
      </c>
      <c r="H143" s="26">
        <f>F146</f>
        <v>161285788.12558317</v>
      </c>
    </row>
    <row r="146" spans="3:15" x14ac:dyDescent="0.2">
      <c r="D146" cm="1">
        <f t="array" ref="D146">GROWTH(D143:G143,D131:G131,H131)</f>
        <v>177029514.13635334</v>
      </c>
      <c r="E146" cm="1">
        <f t="array" ref="E146">GROWTH(H132:H142,B132:B142,B143)</f>
        <v>145542062.11481303</v>
      </c>
      <c r="F146" s="35">
        <f>(D146+E146)/2</f>
        <v>161285788.12558317</v>
      </c>
    </row>
    <row r="147" spans="3:15" x14ac:dyDescent="0.2">
      <c r="D147" t="s">
        <v>64</v>
      </c>
    </row>
    <row r="148" spans="3:15" x14ac:dyDescent="0.2">
      <c r="D148" s="28">
        <v>18</v>
      </c>
      <c r="E148" s="28">
        <v>19</v>
      </c>
      <c r="F148" s="28">
        <v>20</v>
      </c>
      <c r="G148" s="28">
        <v>21</v>
      </c>
      <c r="J148" t="s">
        <v>16</v>
      </c>
      <c r="K148" t="s">
        <v>15</v>
      </c>
      <c r="L148">
        <v>18</v>
      </c>
      <c r="M148">
        <v>19</v>
      </c>
      <c r="N148">
        <v>20</v>
      </c>
      <c r="O148">
        <v>21</v>
      </c>
    </row>
    <row r="149" spans="3:15" x14ac:dyDescent="0.2">
      <c r="C149">
        <v>1</v>
      </c>
      <c r="D149" s="30">
        <v>32.744656163883541</v>
      </c>
      <c r="E149">
        <v>20.80843450121106</v>
      </c>
      <c r="F149">
        <v>27.76764956226333</v>
      </c>
      <c r="G149" s="29">
        <v>-17.029513929044775</v>
      </c>
      <c r="J149">
        <v>16.072806574578287</v>
      </c>
      <c r="K149">
        <v>22.604643444943729</v>
      </c>
      <c r="L149">
        <v>0.7375409229484865</v>
      </c>
      <c r="M149">
        <v>0.20949801478474778</v>
      </c>
      <c r="N149">
        <v>0.51736462980135955</v>
      </c>
      <c r="O149" s="14">
        <v>-1.4644035675345937</v>
      </c>
    </row>
    <row r="150" spans="3:15" x14ac:dyDescent="0.2">
      <c r="C150">
        <v>2</v>
      </c>
      <c r="D150">
        <v>11.795798629806159</v>
      </c>
      <c r="E150" s="30">
        <v>38.173419862590578</v>
      </c>
      <c r="F150">
        <v>21.706607684086116</v>
      </c>
      <c r="G150" s="29">
        <v>4.7703957632398586</v>
      </c>
      <c r="J150">
        <v>19.111555484930676</v>
      </c>
      <c r="K150">
        <v>14.483072072768149</v>
      </c>
      <c r="L150">
        <v>-0.50512465990416477</v>
      </c>
      <c r="M150" s="14">
        <v>1.3161478643402627</v>
      </c>
      <c r="N150">
        <v>0.17917829767862553</v>
      </c>
      <c r="O150">
        <v>-0.99020150211472324</v>
      </c>
    </row>
    <row r="151" spans="3:15" x14ac:dyDescent="0.2">
      <c r="C151">
        <v>3</v>
      </c>
      <c r="D151">
        <v>38.388455067310552</v>
      </c>
      <c r="E151">
        <v>29.062062800997651</v>
      </c>
      <c r="F151" s="29">
        <v>-28.13560033652897</v>
      </c>
      <c r="G151" s="30">
        <v>71.643619304626981</v>
      </c>
      <c r="J151">
        <v>27.739634209101553</v>
      </c>
      <c r="K151">
        <v>41.491958842841804</v>
      </c>
      <c r="L151">
        <v>0.25664782177537843</v>
      </c>
      <c r="M151">
        <v>3.1871924796441471E-2</v>
      </c>
      <c r="N151" s="14">
        <v>-1.3466521249880714</v>
      </c>
      <c r="O151">
        <v>1.0581323784162517</v>
      </c>
    </row>
    <row r="152" spans="3:15" x14ac:dyDescent="0.2">
      <c r="C152">
        <v>4</v>
      </c>
      <c r="D152">
        <v>14.099450361383168</v>
      </c>
      <c r="E152">
        <v>45.697349679779073</v>
      </c>
      <c r="F152" s="29">
        <v>-44.452866958628817</v>
      </c>
      <c r="G152" s="30">
        <v>127.90366112661748</v>
      </c>
      <c r="J152">
        <v>35.81189855228773</v>
      </c>
      <c r="K152">
        <v>71.862085197981543</v>
      </c>
      <c r="L152">
        <v>-0.30214052557877097</v>
      </c>
      <c r="M152">
        <v>0.13756142895459711</v>
      </c>
      <c r="N152">
        <v>-1.1169278666181957</v>
      </c>
      <c r="O152" s="14">
        <v>1.2815069632423695</v>
      </c>
    </row>
    <row r="153" spans="3:15" x14ac:dyDescent="0.2">
      <c r="C153">
        <v>5</v>
      </c>
      <c r="D153">
        <v>18.552787746408704</v>
      </c>
      <c r="E153">
        <v>31.085023210147146</v>
      </c>
      <c r="F153" s="29">
        <v>-30.368320270747844</v>
      </c>
      <c r="G153" s="30">
        <v>89.705953744893392</v>
      </c>
      <c r="J153">
        <v>27.24386110767535</v>
      </c>
      <c r="K153">
        <v>49.365864529615756</v>
      </c>
      <c r="L153">
        <v>-0.17605431291601639</v>
      </c>
      <c r="M153">
        <v>7.7810084743221514E-2</v>
      </c>
      <c r="N153">
        <v>-1.1670449191436782</v>
      </c>
      <c r="O153" s="14">
        <v>1.2652891473164731</v>
      </c>
    </row>
    <row r="154" spans="3:15" x14ac:dyDescent="0.2">
      <c r="C154">
        <v>6</v>
      </c>
      <c r="D154">
        <v>27.136706278714019</v>
      </c>
      <c r="E154">
        <v>14.141362371375015</v>
      </c>
      <c r="F154" s="29">
        <v>-29.979025554427004</v>
      </c>
      <c r="G154" s="30">
        <v>108.82507985201792</v>
      </c>
      <c r="J154">
        <v>30.031030736919988</v>
      </c>
      <c r="K154">
        <v>57.938380218065788</v>
      </c>
      <c r="L154">
        <v>-4.995521875676269E-2</v>
      </c>
      <c r="M154">
        <v>-0.274251166596998</v>
      </c>
      <c r="N154">
        <v>-1.0357565410956249</v>
      </c>
      <c r="O154" s="14">
        <v>1.3599629264493855</v>
      </c>
    </row>
    <row r="155" spans="3:15" x14ac:dyDescent="0.2">
      <c r="C155">
        <v>7</v>
      </c>
      <c r="D155" s="30">
        <v>71.842443262209969</v>
      </c>
      <c r="E155" s="29">
        <v>-4.966595140917442</v>
      </c>
      <c r="F155">
        <v>3.1541264972563212</v>
      </c>
      <c r="G155">
        <v>56.578003245711407</v>
      </c>
      <c r="J155">
        <v>31.651994466065062</v>
      </c>
      <c r="K155">
        <v>38.251917911353651</v>
      </c>
      <c r="L155">
        <v>1.0506780049377831</v>
      </c>
      <c r="M155">
        <v>-0.95730074742510218</v>
      </c>
      <c r="N155">
        <v>-0.74500494419262087</v>
      </c>
      <c r="O155">
        <v>0.65162768667994009</v>
      </c>
    </row>
    <row r="156" spans="3:15" x14ac:dyDescent="0.2">
      <c r="C156">
        <v>8</v>
      </c>
      <c r="D156">
        <v>42.316983371537958</v>
      </c>
      <c r="E156" s="29">
        <v>-4.4139333468044306</v>
      </c>
      <c r="F156">
        <v>15.349655053454352</v>
      </c>
      <c r="G156" s="30">
        <v>52.252148848303861</v>
      </c>
      <c r="J156">
        <v>26.376213481622937</v>
      </c>
      <c r="K156">
        <v>25.776541714446498</v>
      </c>
      <c r="L156">
        <v>0.61842158915293877</v>
      </c>
      <c r="M156">
        <v>-1.1945026283790035</v>
      </c>
      <c r="N156">
        <v>-0.42777493390390436</v>
      </c>
      <c r="O156">
        <v>1.0038559731299688</v>
      </c>
    </row>
    <row r="157" spans="3:15" x14ac:dyDescent="0.2">
      <c r="C157">
        <v>9</v>
      </c>
      <c r="D157">
        <v>27.704285015756497</v>
      </c>
      <c r="E157">
        <v>26.749102642208651</v>
      </c>
      <c r="F157" s="29">
        <v>6.656438032233158</v>
      </c>
      <c r="G157" s="30">
        <v>30.397556532877118</v>
      </c>
      <c r="J157">
        <v>22.876845555768856</v>
      </c>
      <c r="K157">
        <v>10.923388676201473</v>
      </c>
      <c r="L157">
        <v>0.44193606975691241</v>
      </c>
      <c r="M157">
        <v>0.35449229183579173</v>
      </c>
      <c r="N157" s="14">
        <v>-1.484924505055351</v>
      </c>
      <c r="O157">
        <v>0.68849614346264698</v>
      </c>
    </row>
    <row r="158" spans="3:15" x14ac:dyDescent="0.2">
      <c r="C158">
        <v>10</v>
      </c>
      <c r="D158" s="30">
        <v>43.894467162572894</v>
      </c>
      <c r="E158">
        <v>5.8756276704189778</v>
      </c>
      <c r="F158">
        <v>39.586548385347612</v>
      </c>
      <c r="G158" s="29">
        <v>-4.3491950207662455</v>
      </c>
      <c r="J158">
        <v>21.25186204939331</v>
      </c>
      <c r="K158">
        <v>24.087970691723108</v>
      </c>
      <c r="L158">
        <v>0.93999637424666216</v>
      </c>
      <c r="M158">
        <v>-0.63833664428435122</v>
      </c>
      <c r="N158">
        <v>0.76115529077151789</v>
      </c>
      <c r="O158">
        <v>-1.0628150207338287</v>
      </c>
    </row>
    <row r="159" spans="3:15" x14ac:dyDescent="0.2">
      <c r="C159">
        <v>11</v>
      </c>
      <c r="D159" s="30">
        <v>29.74653677403845</v>
      </c>
      <c r="E159">
        <v>20.376556051293747</v>
      </c>
      <c r="F159">
        <v>21.963640976474817</v>
      </c>
      <c r="G159" s="29">
        <v>13.661827746935403</v>
      </c>
      <c r="J159">
        <v>21.437140387185604</v>
      </c>
      <c r="K159">
        <v>6.6056439749540115</v>
      </c>
      <c r="L159" s="14">
        <v>1.2579237419332301</v>
      </c>
      <c r="M159">
        <v>-0.16055729614147737</v>
      </c>
      <c r="N159">
        <v>7.9704657302981416E-2</v>
      </c>
      <c r="O159">
        <v>-1.1770711030947338</v>
      </c>
    </row>
    <row r="160" spans="3:15" x14ac:dyDescent="0.2">
      <c r="C160">
        <v>12</v>
      </c>
      <c r="D160">
        <v>17.038963974160083</v>
      </c>
      <c r="E160">
        <v>24.579004017694032</v>
      </c>
      <c r="F160" s="30">
        <v>32.865824682919353</v>
      </c>
      <c r="G160" s="29">
        <v>10.011499653585464</v>
      </c>
      <c r="J160">
        <v>21.123823082089732</v>
      </c>
      <c r="K160">
        <v>9.8316272441369836</v>
      </c>
      <c r="L160">
        <v>-0.41548148709214172</v>
      </c>
      <c r="M160">
        <v>0.35143530666958223</v>
      </c>
      <c r="N160">
        <v>1.1943090710474071</v>
      </c>
      <c r="O160">
        <v>-1.1302628906248473</v>
      </c>
    </row>
    <row r="162" spans="4:6" x14ac:dyDescent="0.2">
      <c r="D162" t="s">
        <v>17</v>
      </c>
      <c r="E162" t="s">
        <v>21</v>
      </c>
      <c r="F162" t="s">
        <v>20</v>
      </c>
    </row>
    <row r="163" spans="4:6" x14ac:dyDescent="0.2">
      <c r="D163">
        <v>1</v>
      </c>
      <c r="E163">
        <v>-11.353821664506402</v>
      </c>
      <c r="F163">
        <v>31.998105173640507</v>
      </c>
    </row>
    <row r="164" spans="4:6" x14ac:dyDescent="0.2">
      <c r="D164">
        <v>2</v>
      </c>
      <c r="E164">
        <v>5.8242061932248035</v>
      </c>
      <c r="F164">
        <v>35.703398035814899</v>
      </c>
    </row>
    <row r="165" spans="4:6" x14ac:dyDescent="0.2">
      <c r="D165">
        <v>3</v>
      </c>
      <c r="E165">
        <v>-19.55595086589998</v>
      </c>
      <c r="F165">
        <v>66.655344669029503</v>
      </c>
    </row>
    <row r="166" spans="4:6" x14ac:dyDescent="0.2">
      <c r="D166">
        <v>4</v>
      </c>
      <c r="E166">
        <v>-35.670019360627023</v>
      </c>
      <c r="F166">
        <v>115.5727144095917</v>
      </c>
    </row>
    <row r="167" spans="4:6" x14ac:dyDescent="0.2">
      <c r="D167">
        <v>5</v>
      </c>
      <c r="E167">
        <v>-23.030154068174365</v>
      </c>
      <c r="F167">
        <v>80.912814164681436</v>
      </c>
    </row>
    <row r="168" spans="4:6" x14ac:dyDescent="0.2">
      <c r="D168">
        <v>6</v>
      </c>
      <c r="E168">
        <v>-23.360967365556704</v>
      </c>
      <c r="F168">
        <v>96.571823816022302</v>
      </c>
    </row>
    <row r="169" spans="4:6" x14ac:dyDescent="0.2">
      <c r="D169">
        <v>7</v>
      </c>
      <c r="E169">
        <v>-3.7484868951913786</v>
      </c>
      <c r="F169">
        <v>69.55277725973518</v>
      </c>
    </row>
    <row r="170" spans="4:6" x14ac:dyDescent="0.2">
      <c r="D170">
        <v>8</v>
      </c>
      <c r="E170">
        <v>-1.4493950867656151</v>
      </c>
      <c r="F170">
        <v>50.761874026788973</v>
      </c>
    </row>
    <row r="171" spans="4:6" x14ac:dyDescent="0.2">
      <c r="D171">
        <v>9</v>
      </c>
      <c r="E171">
        <v>9.6703377237294799</v>
      </c>
      <c r="F171">
        <v>29.993565805309025</v>
      </c>
    </row>
    <row r="172" spans="4:6" x14ac:dyDescent="0.2">
      <c r="D172">
        <v>10</v>
      </c>
      <c r="E172">
        <v>-2.8154716170884626</v>
      </c>
      <c r="F172">
        <v>43.248279345989104</v>
      </c>
    </row>
    <row r="173" spans="4:6" x14ac:dyDescent="0.2">
      <c r="D173">
        <v>11</v>
      </c>
      <c r="E173">
        <v>14.669036992589154</v>
      </c>
      <c r="F173">
        <v>28.579102404403901</v>
      </c>
    </row>
    <row r="174" spans="4:6" x14ac:dyDescent="0.2">
      <c r="D174">
        <v>12</v>
      </c>
      <c r="E174">
        <v>11.065619301671656</v>
      </c>
      <c r="F174">
        <v>31.622801583135551</v>
      </c>
    </row>
  </sheetData>
  <conditionalFormatting sqref="D138">
    <cfRule type="notContainsErrors" dxfId="1" priority="9">
      <formula>NOT(ISERROR(D138))</formula>
    </cfRule>
  </conditionalFormatting>
  <conditionalFormatting sqref="A3:H15">
    <cfRule type="notContainsErrors" dxfId="0" priority="7">
      <formula>NOT(ISERROR(A3))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5E6F-A9AF-1247-A268-86CD826404CD}">
  <dimension ref="A1:X58"/>
  <sheetViews>
    <sheetView topLeftCell="F1" zoomScale="80" zoomScaleNormal="80" workbookViewId="0">
      <selection activeCell="O46" sqref="O46:S58"/>
    </sheetView>
  </sheetViews>
  <sheetFormatPr baseColWidth="10" defaultColWidth="8.83203125" defaultRowHeight="15" x14ac:dyDescent="0.2"/>
  <cols>
    <col min="1" max="1" width="17.33203125" customWidth="1"/>
    <col min="2" max="2" width="7.6640625" style="1" bestFit="1" customWidth="1"/>
    <col min="3" max="4" width="11.1640625" bestFit="1" customWidth="1"/>
    <col min="5" max="6" width="12.6640625" bestFit="1" customWidth="1"/>
    <col min="8" max="8" width="17.83203125" customWidth="1"/>
    <col min="9" max="9" width="7.6640625" style="1" bestFit="1" customWidth="1"/>
    <col min="10" max="10" width="11.1640625" style="1" bestFit="1" customWidth="1"/>
    <col min="11" max="11" width="11.1640625" bestFit="1" customWidth="1"/>
    <col min="12" max="13" width="12.6640625" bestFit="1" customWidth="1"/>
    <col min="14" max="14" width="11.33203125" bestFit="1" customWidth="1"/>
    <col min="16" max="16" width="11.5" style="33" bestFit="1" customWidth="1"/>
    <col min="17" max="19" width="8.83203125" style="33"/>
    <col min="23" max="23" width="12.83203125" bestFit="1" customWidth="1"/>
    <col min="24" max="24" width="40" bestFit="1" customWidth="1"/>
  </cols>
  <sheetData>
    <row r="1" spans="1:24" s="12" customFormat="1" ht="20" x14ac:dyDescent="0.25">
      <c r="A1" s="10" t="s">
        <v>11</v>
      </c>
      <c r="B1" s="11"/>
      <c r="H1" s="10" t="s">
        <v>12</v>
      </c>
      <c r="I1" s="11"/>
      <c r="J1" s="11"/>
      <c r="P1" s="34"/>
      <c r="Q1" s="34"/>
      <c r="R1" s="34"/>
      <c r="S1" s="34"/>
      <c r="W1" s="32"/>
      <c r="X1" s="31"/>
    </row>
    <row r="2" spans="1:24" x14ac:dyDescent="0.2">
      <c r="H2" s="6"/>
    </row>
    <row r="3" spans="1:24" ht="20" x14ac:dyDescent="0.25">
      <c r="A3" s="2" t="s">
        <v>0</v>
      </c>
      <c r="B3" s="2" t="s">
        <v>1</v>
      </c>
      <c r="C3" s="2">
        <v>2018</v>
      </c>
      <c r="D3" s="2">
        <v>2019</v>
      </c>
      <c r="E3" s="2">
        <v>2020</v>
      </c>
      <c r="F3" s="2">
        <v>2021</v>
      </c>
      <c r="H3" s="2" t="s">
        <v>0</v>
      </c>
      <c r="I3" s="2" t="s">
        <v>1</v>
      </c>
      <c r="J3" s="2">
        <v>2018</v>
      </c>
      <c r="K3" s="2">
        <v>2019</v>
      </c>
      <c r="L3" s="2">
        <v>2020</v>
      </c>
      <c r="M3" s="2">
        <v>2021</v>
      </c>
      <c r="O3" t="s">
        <v>1</v>
      </c>
      <c r="W3" s="32" t="s">
        <v>59</v>
      </c>
      <c r="X3" s="31" t="s">
        <v>62</v>
      </c>
    </row>
    <row r="4" spans="1:24" x14ac:dyDescent="0.2">
      <c r="A4" s="3" t="s">
        <v>3</v>
      </c>
      <c r="B4" s="2">
        <v>1</v>
      </c>
      <c r="C4" s="4">
        <v>37875399</v>
      </c>
      <c r="D4" s="4">
        <v>52586976</v>
      </c>
      <c r="E4" s="4">
        <v>56850230</v>
      </c>
      <c r="F4" s="4">
        <v>85260262</v>
      </c>
      <c r="H4" s="7" t="s">
        <v>3</v>
      </c>
      <c r="I4" s="8">
        <v>1</v>
      </c>
      <c r="J4" s="9">
        <v>37875399</v>
      </c>
      <c r="K4" s="9">
        <v>52586976</v>
      </c>
      <c r="L4" s="9">
        <v>56929858</v>
      </c>
      <c r="M4" s="9">
        <v>85506563</v>
      </c>
      <c r="O4">
        <v>1</v>
      </c>
      <c r="P4" s="33">
        <f>(J4-C4)/C4</f>
        <v>0</v>
      </c>
      <c r="Q4" s="33">
        <f>(K4-D4)/D4</f>
        <v>0</v>
      </c>
      <c r="R4" s="33">
        <f>(L4-E4)/E4</f>
        <v>1.4006627589721273E-3</v>
      </c>
      <c r="S4" s="33">
        <f>(M4-F4)/F4</f>
        <v>2.8888135483327508E-3</v>
      </c>
      <c r="W4" t="s">
        <v>60</v>
      </c>
      <c r="X4" t="s">
        <v>61</v>
      </c>
    </row>
    <row r="5" spans="1:24" x14ac:dyDescent="0.2">
      <c r="A5" s="3" t="s">
        <v>3</v>
      </c>
      <c r="B5" s="2">
        <v>2</v>
      </c>
      <c r="C5" s="4">
        <v>43991188</v>
      </c>
      <c r="D5" s="4">
        <v>49922165</v>
      </c>
      <c r="E5" s="4">
        <v>68014854</v>
      </c>
      <c r="F5" s="4">
        <v>105723052</v>
      </c>
      <c r="H5" s="7" t="s">
        <v>3</v>
      </c>
      <c r="I5" s="8">
        <v>2</v>
      </c>
      <c r="J5" s="9">
        <v>43991188</v>
      </c>
      <c r="K5" s="9">
        <v>49922165</v>
      </c>
      <c r="L5" s="9">
        <v>68098548</v>
      </c>
      <c r="M5" s="9">
        <v>106193002</v>
      </c>
      <c r="O5">
        <v>2</v>
      </c>
      <c r="P5" s="33">
        <f>(J5-C5)/C5</f>
        <v>0</v>
      </c>
      <c r="Q5" s="33">
        <f>(K5-D5)/D5</f>
        <v>0</v>
      </c>
      <c r="R5" s="33">
        <f>(L5-E5)/E5</f>
        <v>1.2305253202484268E-3</v>
      </c>
      <c r="S5" s="33">
        <f>(M5-F5)/F5</f>
        <v>4.4451043656968964E-3</v>
      </c>
    </row>
    <row r="6" spans="1:24" x14ac:dyDescent="0.2">
      <c r="A6" s="3" t="s">
        <v>3</v>
      </c>
      <c r="B6" s="2">
        <v>3</v>
      </c>
      <c r="C6" s="4">
        <v>63011637</v>
      </c>
      <c r="D6" s="4">
        <v>68462595</v>
      </c>
      <c r="E6" s="4">
        <v>72346054</v>
      </c>
      <c r="F6" s="4">
        <v>123393991</v>
      </c>
      <c r="H6" s="7" t="s">
        <v>3</v>
      </c>
      <c r="I6" s="8">
        <v>3</v>
      </c>
      <c r="J6" s="9">
        <v>63011637</v>
      </c>
      <c r="K6" s="9">
        <v>68482815</v>
      </c>
      <c r="L6" s="9">
        <v>72434669</v>
      </c>
      <c r="M6" s="9">
        <v>124004457</v>
      </c>
      <c r="O6">
        <v>3</v>
      </c>
      <c r="P6" s="33">
        <f>(J6-C6)/C6</f>
        <v>0</v>
      </c>
      <c r="Q6" s="33">
        <f>(K6-D6)/D6</f>
        <v>2.9534375668932794E-4</v>
      </c>
      <c r="R6" s="33">
        <f>(L6-E6)/E6</f>
        <v>1.2248767569271988E-3</v>
      </c>
      <c r="S6" s="33">
        <f>(M6-F6)/F6</f>
        <v>4.9472911529379092E-3</v>
      </c>
    </row>
    <row r="7" spans="1:24" x14ac:dyDescent="0.2">
      <c r="A7" s="3" t="s">
        <v>3</v>
      </c>
      <c r="B7" s="2">
        <v>4</v>
      </c>
      <c r="C7" s="4">
        <v>47353776</v>
      </c>
      <c r="D7" s="4">
        <v>53609146</v>
      </c>
      <c r="E7" s="4">
        <v>60385527</v>
      </c>
      <c r="F7" s="4">
        <v>108361410</v>
      </c>
      <c r="H7" s="7" t="s">
        <v>3</v>
      </c>
      <c r="I7" s="8">
        <v>4</v>
      </c>
      <c r="J7" s="9">
        <v>47353776</v>
      </c>
      <c r="K7" s="9">
        <v>53696717</v>
      </c>
      <c r="L7" s="9">
        <v>60576194</v>
      </c>
      <c r="M7" s="9">
        <v>108581693</v>
      </c>
      <c r="O7">
        <v>4</v>
      </c>
      <c r="P7" s="33">
        <f>(J7-C7)/C7</f>
        <v>0</v>
      </c>
      <c r="Q7" s="33">
        <f>(K7-D7)/D7</f>
        <v>1.6335085807932849E-3</v>
      </c>
      <c r="R7" s="33">
        <f>(L7-E7)/E7</f>
        <v>3.1574950070403459E-3</v>
      </c>
      <c r="S7" s="33">
        <f>(M7-F7)/F7</f>
        <v>2.0328546850765417E-3</v>
      </c>
    </row>
    <row r="8" spans="1:24" x14ac:dyDescent="0.2">
      <c r="A8" s="3" t="s">
        <v>3</v>
      </c>
      <c r="B8" s="2">
        <v>5</v>
      </c>
      <c r="C8" s="4">
        <v>51373462</v>
      </c>
      <c r="D8" s="4">
        <v>57764487</v>
      </c>
      <c r="E8" s="4">
        <v>69148647</v>
      </c>
      <c r="F8" s="4">
        <v>122021871</v>
      </c>
      <c r="H8" s="7" t="s">
        <v>3</v>
      </c>
      <c r="I8" s="8">
        <v>5</v>
      </c>
      <c r="J8" s="9">
        <v>51373462</v>
      </c>
      <c r="K8" s="9">
        <v>57846367</v>
      </c>
      <c r="L8" s="9">
        <v>69307726</v>
      </c>
      <c r="M8" s="9">
        <v>122277926</v>
      </c>
      <c r="O8">
        <v>5</v>
      </c>
      <c r="P8" s="33">
        <f>(J8-C8)/C8</f>
        <v>0</v>
      </c>
      <c r="Q8" s="33">
        <f>(K8-D8)/D8</f>
        <v>1.4174799128744968E-3</v>
      </c>
      <c r="R8" s="33">
        <f>(L8-E8)/E8</f>
        <v>2.3005366974136166E-3</v>
      </c>
      <c r="S8" s="33">
        <f>(M8-F8)/F8</f>
        <v>2.0984352878837599E-3</v>
      </c>
    </row>
    <row r="9" spans="1:24" x14ac:dyDescent="0.2">
      <c r="A9" s="3" t="s">
        <v>3</v>
      </c>
      <c r="B9" s="2">
        <v>6</v>
      </c>
      <c r="C9" s="4">
        <v>59319535</v>
      </c>
      <c r="D9" s="4">
        <v>64506488</v>
      </c>
      <c r="E9" s="4">
        <v>96246954</v>
      </c>
      <c r="F9" s="4">
        <v>157780176</v>
      </c>
      <c r="H9" s="7" t="s">
        <v>3</v>
      </c>
      <c r="I9" s="8">
        <v>6</v>
      </c>
      <c r="J9" s="9">
        <v>59319535</v>
      </c>
      <c r="K9" s="9">
        <v>64542403</v>
      </c>
      <c r="L9" s="9">
        <v>96429224</v>
      </c>
      <c r="M9" s="9">
        <v>158011575</v>
      </c>
      <c r="O9">
        <v>6</v>
      </c>
      <c r="P9" s="33">
        <f>(J9-C9)/C9</f>
        <v>0</v>
      </c>
      <c r="Q9" s="33">
        <f>(K9-D9)/D9</f>
        <v>5.567657008392706E-4</v>
      </c>
      <c r="R9" s="33">
        <f>(L9-E9)/E9</f>
        <v>1.8937742175196527E-3</v>
      </c>
      <c r="S9" s="33">
        <f>(M9-F9)/F9</f>
        <v>1.466591088097151E-3</v>
      </c>
    </row>
    <row r="10" spans="1:24" x14ac:dyDescent="0.2">
      <c r="A10" s="3" t="s">
        <v>3</v>
      </c>
      <c r="B10" s="2">
        <v>7</v>
      </c>
      <c r="C10" s="4">
        <v>64508244</v>
      </c>
      <c r="D10" s="4">
        <v>67229184</v>
      </c>
      <c r="E10" s="4">
        <v>83790795</v>
      </c>
      <c r="F10" s="4">
        <v>145325173</v>
      </c>
      <c r="H10" s="7" t="s">
        <v>3</v>
      </c>
      <c r="I10" s="8">
        <v>7</v>
      </c>
      <c r="J10" s="9">
        <v>64508244</v>
      </c>
      <c r="K10" s="9">
        <v>67356125</v>
      </c>
      <c r="L10" s="9">
        <v>83992446</v>
      </c>
      <c r="M10" s="9">
        <v>145590886</v>
      </c>
      <c r="O10">
        <v>7</v>
      </c>
      <c r="P10" s="33">
        <f>(J10-C10)/C10</f>
        <v>0</v>
      </c>
      <c r="Q10" s="33">
        <f>(K10-D10)/D10</f>
        <v>1.8881829653026876E-3</v>
      </c>
      <c r="R10" s="33">
        <f>(L10-E10)/E10</f>
        <v>2.4066008682695995E-3</v>
      </c>
      <c r="S10" s="33">
        <f>(M10-F10)/F10</f>
        <v>1.8284031218734555E-3</v>
      </c>
    </row>
    <row r="11" spans="1:24" x14ac:dyDescent="0.2">
      <c r="A11" s="3" t="s">
        <v>3</v>
      </c>
      <c r="B11" s="2">
        <v>8</v>
      </c>
      <c r="C11" s="4">
        <v>50486680</v>
      </c>
      <c r="D11" s="4">
        <v>68624100</v>
      </c>
      <c r="E11" s="4">
        <v>92353021</v>
      </c>
      <c r="F11" s="4">
        <v>158435329.63</v>
      </c>
      <c r="H11" s="7" t="s">
        <v>3</v>
      </c>
      <c r="I11" s="8">
        <v>8</v>
      </c>
      <c r="J11" s="9">
        <v>50486680</v>
      </c>
      <c r="K11" s="9">
        <v>68748724</v>
      </c>
      <c r="L11" s="9">
        <v>92552066</v>
      </c>
      <c r="M11" s="9">
        <v>156866663</v>
      </c>
      <c r="O11">
        <v>8</v>
      </c>
      <c r="P11" s="33">
        <f>(J11-C11)/C11</f>
        <v>0</v>
      </c>
      <c r="Q11" s="33">
        <f>(K11-D11)/D11</f>
        <v>1.8160383888459011E-3</v>
      </c>
      <c r="R11" s="33">
        <f>(L11-E11)/E11</f>
        <v>2.1552624683495733E-3</v>
      </c>
      <c r="S11" s="33">
        <f>(M11-F11)/F11</f>
        <v>-9.9009900990098716E-3</v>
      </c>
    </row>
    <row r="12" spans="1:24" x14ac:dyDescent="0.2">
      <c r="A12" s="3" t="s">
        <v>3</v>
      </c>
      <c r="B12" s="2">
        <v>9</v>
      </c>
      <c r="C12" s="4">
        <v>62780242</v>
      </c>
      <c r="D12" s="4">
        <v>88609227</v>
      </c>
      <c r="E12" s="4">
        <v>106719370</v>
      </c>
      <c r="F12" s="4">
        <v>176717975.93000001</v>
      </c>
      <c r="H12" s="7" t="s">
        <v>3</v>
      </c>
      <c r="I12" s="8">
        <v>9</v>
      </c>
      <c r="J12" s="9">
        <v>62780242</v>
      </c>
      <c r="K12" s="9">
        <v>88695405</v>
      </c>
      <c r="L12" s="9">
        <v>106963809</v>
      </c>
      <c r="M12" s="9">
        <v>174968293</v>
      </c>
      <c r="O12">
        <v>9</v>
      </c>
      <c r="P12" s="33">
        <f>(J12-C12)/C12</f>
        <v>0</v>
      </c>
      <c r="Q12" s="33">
        <f>(K12-D12)/D12</f>
        <v>9.7256237208795426E-4</v>
      </c>
      <c r="R12" s="33">
        <f>(L12-E12)/E12</f>
        <v>2.2904839112149931E-3</v>
      </c>
      <c r="S12" s="33">
        <f>(M12-F12)/F12</f>
        <v>-9.900990099009941E-3</v>
      </c>
    </row>
    <row r="13" spans="1:24" x14ac:dyDescent="0.2">
      <c r="A13" s="3" t="s">
        <v>3</v>
      </c>
      <c r="B13" s="2">
        <v>10</v>
      </c>
      <c r="C13" s="4">
        <v>64681594</v>
      </c>
      <c r="D13" s="4">
        <v>81733056</v>
      </c>
      <c r="E13" s="4">
        <v>139813388</v>
      </c>
      <c r="F13" s="4">
        <v>177200955.53999999</v>
      </c>
      <c r="H13" s="7" t="s">
        <v>3</v>
      </c>
      <c r="I13" s="8">
        <v>10</v>
      </c>
      <c r="J13" s="9">
        <v>64681594</v>
      </c>
      <c r="K13" s="9">
        <v>81818460</v>
      </c>
      <c r="L13" s="9">
        <v>140207746</v>
      </c>
      <c r="M13" s="9">
        <v>173726427</v>
      </c>
      <c r="O13">
        <v>10</v>
      </c>
      <c r="P13" s="33">
        <f>(J13-C13)/C13</f>
        <v>0</v>
      </c>
      <c r="Q13" s="33">
        <f>(K13-D13)/D13</f>
        <v>1.0449138228723516E-3</v>
      </c>
      <c r="R13" s="33">
        <f>(L13-E13)/E13</f>
        <v>2.820602559176951E-3</v>
      </c>
      <c r="S13" s="33">
        <f>(M13-F13)/F13</f>
        <v>-1.9607843137254857E-2</v>
      </c>
    </row>
    <row r="14" spans="1:24" x14ac:dyDescent="0.2">
      <c r="A14" s="3" t="s">
        <v>3</v>
      </c>
      <c r="B14" s="2">
        <v>11</v>
      </c>
      <c r="C14" s="4">
        <v>102752754</v>
      </c>
      <c r="D14" s="4">
        <v>98617465</v>
      </c>
      <c r="E14" s="4">
        <v>176229301</v>
      </c>
      <c r="F14" s="4"/>
      <c r="H14" s="7" t="s">
        <v>3</v>
      </c>
      <c r="I14" s="8">
        <v>11</v>
      </c>
      <c r="J14" s="9">
        <v>102752754</v>
      </c>
      <c r="K14" s="9">
        <v>98750168</v>
      </c>
      <c r="L14" s="9">
        <v>176848243</v>
      </c>
      <c r="M14" s="9">
        <v>215613364</v>
      </c>
      <c r="O14">
        <v>11</v>
      </c>
      <c r="P14" s="33">
        <f>(J14-C14)/C14</f>
        <v>0</v>
      </c>
      <c r="Q14" s="33">
        <f>(K14-D14)/D14</f>
        <v>1.3456338590735425E-3</v>
      </c>
      <c r="R14" s="33">
        <f>(L14-E14)/E14</f>
        <v>3.5121401292966597E-3</v>
      </c>
    </row>
    <row r="15" spans="1:24" x14ac:dyDescent="0.2">
      <c r="A15" s="3" t="s">
        <v>3</v>
      </c>
      <c r="B15" s="2">
        <v>12</v>
      </c>
      <c r="C15" s="4">
        <v>91150478</v>
      </c>
      <c r="D15" s="4">
        <v>124484977</v>
      </c>
      <c r="E15" s="4">
        <v>197813098</v>
      </c>
      <c r="F15" s="4"/>
      <c r="H15" s="7" t="s">
        <v>3</v>
      </c>
      <c r="I15" s="8">
        <v>12</v>
      </c>
      <c r="J15" s="9">
        <v>91150478</v>
      </c>
      <c r="K15" s="9">
        <v>124692276</v>
      </c>
      <c r="L15" s="9">
        <v>198959995</v>
      </c>
      <c r="M15" s="9"/>
      <c r="O15">
        <v>12</v>
      </c>
      <c r="P15" s="33">
        <f>(J15-C15)/C15</f>
        <v>0</v>
      </c>
      <c r="Q15" s="33">
        <f>(K15-D15)/D15</f>
        <v>1.6652531493820334E-3</v>
      </c>
      <c r="R15" s="33">
        <f>(L15-E15)/E15</f>
        <v>5.7978819986935345E-3</v>
      </c>
    </row>
    <row r="18" spans="1:19" x14ac:dyDescent="0.2">
      <c r="A18" s="2" t="s">
        <v>0</v>
      </c>
      <c r="B18" s="2" t="s">
        <v>1</v>
      </c>
      <c r="C18" s="2">
        <v>2018</v>
      </c>
      <c r="D18" s="2">
        <v>2019</v>
      </c>
      <c r="E18" s="2">
        <v>2020</v>
      </c>
      <c r="F18" s="2">
        <v>2021</v>
      </c>
      <c r="H18" s="2" t="s">
        <v>0</v>
      </c>
      <c r="I18" s="2" t="s">
        <v>1</v>
      </c>
      <c r="J18" s="2">
        <v>2018</v>
      </c>
      <c r="K18" s="2">
        <v>2019</v>
      </c>
      <c r="L18" s="2">
        <v>2020</v>
      </c>
      <c r="M18" s="2">
        <v>2021</v>
      </c>
      <c r="O18" t="s">
        <v>1</v>
      </c>
    </row>
    <row r="19" spans="1:19" x14ac:dyDescent="0.2">
      <c r="A19" s="3" t="s">
        <v>8</v>
      </c>
      <c r="B19" s="2">
        <v>1</v>
      </c>
      <c r="C19" s="4">
        <v>434343727</v>
      </c>
      <c r="D19" s="4">
        <v>519851002</v>
      </c>
      <c r="E19" s="4">
        <v>538894104</v>
      </c>
      <c r="F19" s="4">
        <v>599105058</v>
      </c>
      <c r="H19" s="7" t="s">
        <v>8</v>
      </c>
      <c r="I19" s="8">
        <v>1</v>
      </c>
      <c r="J19" s="9">
        <v>434480471</v>
      </c>
      <c r="K19" s="9">
        <v>520105888</v>
      </c>
      <c r="L19" s="9">
        <v>539291203</v>
      </c>
      <c r="M19" s="9">
        <v>600171150</v>
      </c>
      <c r="O19">
        <v>1</v>
      </c>
      <c r="P19" s="33">
        <f>(J19-C19)/C19</f>
        <v>3.1482899717347591E-4</v>
      </c>
      <c r="Q19" s="33">
        <f t="shared" ref="Q19:S30" si="0">(K19-D19)/D19</f>
        <v>4.9030587422047522E-4</v>
      </c>
      <c r="R19" s="33">
        <f t="shared" si="0"/>
        <v>7.3687761111596798E-4</v>
      </c>
      <c r="S19" s="33">
        <f t="shared" si="0"/>
        <v>1.7794742103479286E-3</v>
      </c>
    </row>
    <row r="20" spans="1:19" x14ac:dyDescent="0.2">
      <c r="A20" s="3" t="s">
        <v>8</v>
      </c>
      <c r="B20" s="2">
        <v>2</v>
      </c>
      <c r="C20" s="4">
        <v>480846024</v>
      </c>
      <c r="D20" s="4">
        <v>539152739</v>
      </c>
      <c r="E20" s="4">
        <v>606263256</v>
      </c>
      <c r="F20" s="4">
        <v>681820051</v>
      </c>
      <c r="H20" s="7" t="s">
        <v>8</v>
      </c>
      <c r="I20" s="8">
        <v>2</v>
      </c>
      <c r="J20" s="9">
        <v>481054536</v>
      </c>
      <c r="K20" s="9">
        <v>539519423</v>
      </c>
      <c r="L20" s="9">
        <v>606768186</v>
      </c>
      <c r="M20" s="9">
        <v>682475550</v>
      </c>
      <c r="O20">
        <v>2</v>
      </c>
      <c r="P20" s="33">
        <f t="shared" ref="P20:P30" si="1">(J20-C20)/C20</f>
        <v>4.3363569540506381E-4</v>
      </c>
      <c r="Q20" s="33">
        <f t="shared" si="0"/>
        <v>6.8011154071128625E-4</v>
      </c>
      <c r="R20" s="33">
        <f t="shared" si="0"/>
        <v>8.328560159350973E-4</v>
      </c>
      <c r="S20" s="33">
        <f t="shared" si="0"/>
        <v>9.6139589769852628E-4</v>
      </c>
    </row>
    <row r="21" spans="1:19" x14ac:dyDescent="0.2">
      <c r="A21" s="3" t="s">
        <v>8</v>
      </c>
      <c r="B21" s="2">
        <v>3</v>
      </c>
      <c r="C21" s="4">
        <v>578827672</v>
      </c>
      <c r="D21" s="4">
        <v>624318257</v>
      </c>
      <c r="E21" s="4">
        <v>606540862</v>
      </c>
      <c r="F21" s="4">
        <v>816181241</v>
      </c>
      <c r="H21" s="7" t="s">
        <v>8</v>
      </c>
      <c r="I21" s="8">
        <v>3</v>
      </c>
      <c r="J21" s="9">
        <v>579094198</v>
      </c>
      <c r="K21" s="9">
        <v>625055533</v>
      </c>
      <c r="L21" s="9">
        <v>607374048</v>
      </c>
      <c r="M21" s="9">
        <v>817309482</v>
      </c>
      <c r="O21">
        <v>3</v>
      </c>
      <c r="P21" s="33">
        <f t="shared" si="1"/>
        <v>4.6045828990705199E-4</v>
      </c>
      <c r="Q21" s="33">
        <f t="shared" si="0"/>
        <v>1.1809297449393668E-3</v>
      </c>
      <c r="R21" s="33">
        <f t="shared" si="0"/>
        <v>1.373668374547204E-3</v>
      </c>
      <c r="S21" s="33">
        <f t="shared" si="0"/>
        <v>1.382341253785322E-3</v>
      </c>
    </row>
    <row r="22" spans="1:19" x14ac:dyDescent="0.2">
      <c r="A22" s="3" t="s">
        <v>8</v>
      </c>
      <c r="B22" s="2">
        <v>4</v>
      </c>
      <c r="C22" s="4">
        <v>494677354</v>
      </c>
      <c r="D22" s="4">
        <v>579597605</v>
      </c>
      <c r="E22" s="4">
        <v>423057727</v>
      </c>
      <c r="F22" s="4">
        <v>732892732</v>
      </c>
      <c r="H22" s="7" t="s">
        <v>8</v>
      </c>
      <c r="I22" s="8">
        <v>4</v>
      </c>
      <c r="J22" s="9">
        <v>494982420</v>
      </c>
      <c r="K22" s="9">
        <v>580559452</v>
      </c>
      <c r="L22" s="9">
        <v>423229588</v>
      </c>
      <c r="M22" s="9">
        <v>734154421</v>
      </c>
      <c r="O22">
        <v>4</v>
      </c>
      <c r="P22" s="33">
        <f t="shared" si="1"/>
        <v>6.1669691877586942E-4</v>
      </c>
      <c r="Q22" s="33">
        <f t="shared" si="0"/>
        <v>1.6595082376159923E-3</v>
      </c>
      <c r="R22" s="33">
        <f t="shared" si="0"/>
        <v>4.0623534102238488E-4</v>
      </c>
      <c r="S22" s="33">
        <f t="shared" si="0"/>
        <v>1.721519323239789E-3</v>
      </c>
    </row>
    <row r="23" spans="1:19" x14ac:dyDescent="0.2">
      <c r="A23" s="3" t="s">
        <v>8</v>
      </c>
      <c r="B23" s="2">
        <v>5</v>
      </c>
      <c r="C23" s="4">
        <v>563511700</v>
      </c>
      <c r="D23" s="4">
        <v>638504933</v>
      </c>
      <c r="E23" s="4">
        <v>517666317</v>
      </c>
      <c r="F23" s="4">
        <v>827643762</v>
      </c>
      <c r="H23" s="7" t="s">
        <v>8</v>
      </c>
      <c r="I23" s="8">
        <v>5</v>
      </c>
      <c r="J23" s="9">
        <v>564071407</v>
      </c>
      <c r="K23" s="9">
        <v>639508244</v>
      </c>
      <c r="L23" s="9">
        <v>518161076</v>
      </c>
      <c r="M23" s="9">
        <v>829425061</v>
      </c>
      <c r="O23">
        <v>5</v>
      </c>
      <c r="P23" s="33">
        <f t="shared" si="1"/>
        <v>9.9324823246793289E-4</v>
      </c>
      <c r="Q23" s="33">
        <f t="shared" si="0"/>
        <v>1.5713441637576198E-3</v>
      </c>
      <c r="R23" s="33">
        <f t="shared" si="0"/>
        <v>9.5574887481041191E-4</v>
      </c>
      <c r="S23" s="33">
        <f t="shared" si="0"/>
        <v>2.1522532782649066E-3</v>
      </c>
    </row>
    <row r="24" spans="1:19" x14ac:dyDescent="0.2">
      <c r="A24" s="3" t="s">
        <v>8</v>
      </c>
      <c r="B24" s="2">
        <v>6</v>
      </c>
      <c r="C24" s="4">
        <v>553460842</v>
      </c>
      <c r="D24" s="4">
        <v>668413444</v>
      </c>
      <c r="E24" s="4">
        <v>601003299</v>
      </c>
      <c r="F24" s="4">
        <v>895533107</v>
      </c>
      <c r="H24" s="7" t="s">
        <v>8</v>
      </c>
      <c r="I24" s="8">
        <v>6</v>
      </c>
      <c r="J24" s="9">
        <v>553954269</v>
      </c>
      <c r="K24" s="9">
        <v>669515764</v>
      </c>
      <c r="L24" s="9">
        <v>601458169</v>
      </c>
      <c r="M24" s="9">
        <v>896497741</v>
      </c>
      <c r="O24">
        <v>6</v>
      </c>
      <c r="P24" s="33">
        <f t="shared" si="1"/>
        <v>8.9153010033544522E-4</v>
      </c>
      <c r="Q24" s="33">
        <f t="shared" si="0"/>
        <v>1.6491589298434279E-3</v>
      </c>
      <c r="R24" s="33">
        <f t="shared" si="0"/>
        <v>7.5685108676915936E-4</v>
      </c>
      <c r="S24" s="33">
        <f t="shared" si="0"/>
        <v>1.077161740263836E-3</v>
      </c>
    </row>
    <row r="25" spans="1:19" x14ac:dyDescent="0.2">
      <c r="A25" s="3" t="s">
        <v>8</v>
      </c>
      <c r="B25" s="2">
        <v>7</v>
      </c>
      <c r="C25" s="4">
        <v>533111913</v>
      </c>
      <c r="D25" s="4">
        <v>591515903</v>
      </c>
      <c r="E25" s="4">
        <v>615107592</v>
      </c>
      <c r="F25" s="4">
        <v>822276113</v>
      </c>
      <c r="H25" s="7" t="s">
        <v>8</v>
      </c>
      <c r="I25" s="8">
        <v>7</v>
      </c>
      <c r="J25" s="9">
        <v>534124053</v>
      </c>
      <c r="K25" s="9">
        <v>592807619</v>
      </c>
      <c r="L25" s="9">
        <v>616022799</v>
      </c>
      <c r="M25" s="9">
        <v>822714507</v>
      </c>
      <c r="O25">
        <v>7</v>
      </c>
      <c r="P25" s="33">
        <f t="shared" si="1"/>
        <v>1.898550708245006E-3</v>
      </c>
      <c r="Q25" s="33">
        <f t="shared" si="0"/>
        <v>2.1837384142147061E-3</v>
      </c>
      <c r="R25" s="33">
        <f t="shared" si="0"/>
        <v>1.4878811640484516E-3</v>
      </c>
      <c r="S25" s="33">
        <f t="shared" si="0"/>
        <v>5.331469479279401E-4</v>
      </c>
    </row>
    <row r="26" spans="1:19" x14ac:dyDescent="0.2">
      <c r="A26" s="3" t="s">
        <v>8</v>
      </c>
      <c r="B26" s="2">
        <v>8</v>
      </c>
      <c r="C26" s="4">
        <v>558864280</v>
      </c>
      <c r="D26" s="4">
        <v>602506214</v>
      </c>
      <c r="E26" s="4">
        <v>716769697</v>
      </c>
      <c r="F26" s="4">
        <v>903669346</v>
      </c>
      <c r="H26" s="7" t="s">
        <v>8</v>
      </c>
      <c r="I26" s="8">
        <v>8</v>
      </c>
      <c r="J26" s="9">
        <v>560024188</v>
      </c>
      <c r="K26" s="9">
        <v>603718599</v>
      </c>
      <c r="L26" s="9">
        <v>717532360</v>
      </c>
      <c r="M26" s="9">
        <v>904214085</v>
      </c>
      <c r="O26">
        <v>8</v>
      </c>
      <c r="P26" s="33">
        <f t="shared" si="1"/>
        <v>2.0754734942086475E-3</v>
      </c>
      <c r="Q26" s="33">
        <f t="shared" si="0"/>
        <v>2.0122365078213121E-3</v>
      </c>
      <c r="R26" s="33">
        <f t="shared" si="0"/>
        <v>1.0640279621084484E-3</v>
      </c>
      <c r="S26" s="33">
        <f t="shared" si="0"/>
        <v>6.0280787703072096E-4</v>
      </c>
    </row>
    <row r="27" spans="1:19" x14ac:dyDescent="0.2">
      <c r="A27" s="3" t="s">
        <v>8</v>
      </c>
      <c r="B27" s="2">
        <v>9</v>
      </c>
      <c r="C27" s="4">
        <v>633021662</v>
      </c>
      <c r="D27" s="4">
        <v>683434790</v>
      </c>
      <c r="E27" s="4">
        <v>819391531</v>
      </c>
      <c r="F27" s="4">
        <v>1010375236</v>
      </c>
      <c r="H27" s="7" t="s">
        <v>8</v>
      </c>
      <c r="I27" s="8">
        <v>9</v>
      </c>
      <c r="J27" s="9">
        <v>633823743</v>
      </c>
      <c r="K27" s="9">
        <v>684445299</v>
      </c>
      <c r="L27" s="9">
        <v>820232809</v>
      </c>
      <c r="M27" s="9">
        <v>1020478988.36</v>
      </c>
      <c r="O27">
        <v>9</v>
      </c>
      <c r="P27" s="33">
        <f t="shared" si="1"/>
        <v>1.2670672239965147E-3</v>
      </c>
      <c r="Q27" s="33">
        <f t="shared" si="0"/>
        <v>1.4785741299473503E-3</v>
      </c>
      <c r="R27" s="33">
        <f t="shared" si="0"/>
        <v>1.0267106360902819E-3</v>
      </c>
      <c r="S27" s="33">
        <f t="shared" si="0"/>
        <v>1.0000000000000014E-2</v>
      </c>
    </row>
    <row r="28" spans="1:19" x14ac:dyDescent="0.2">
      <c r="A28" s="3" t="s">
        <v>8</v>
      </c>
      <c r="B28" s="2">
        <v>10</v>
      </c>
      <c r="C28" s="4">
        <v>621709901</v>
      </c>
      <c r="D28" s="4">
        <v>649691532</v>
      </c>
      <c r="E28" s="4">
        <v>907315565</v>
      </c>
      <c r="F28" s="4">
        <v>966979576</v>
      </c>
      <c r="H28" s="7" t="s">
        <v>8</v>
      </c>
      <c r="I28" s="8">
        <v>10</v>
      </c>
      <c r="J28" s="9">
        <v>622204293</v>
      </c>
      <c r="K28" s="9">
        <v>650887586</v>
      </c>
      <c r="L28" s="9">
        <v>908143890</v>
      </c>
      <c r="M28" s="9">
        <v>2417448940</v>
      </c>
      <c r="O28">
        <v>10</v>
      </c>
      <c r="P28" s="33">
        <f t="shared" si="1"/>
        <v>7.9521332892525381E-4</v>
      </c>
      <c r="Q28" s="33">
        <f t="shared" si="0"/>
        <v>1.8409567326791016E-3</v>
      </c>
      <c r="R28" s="33">
        <f t="shared" si="0"/>
        <v>9.1294036160395858E-4</v>
      </c>
      <c r="S28" s="33">
        <f t="shared" si="0"/>
        <v>1.5</v>
      </c>
    </row>
    <row r="29" spans="1:19" x14ac:dyDescent="0.2">
      <c r="A29" s="3" t="s">
        <v>8</v>
      </c>
      <c r="B29" s="2">
        <v>11</v>
      </c>
      <c r="C29" s="4">
        <v>815149239</v>
      </c>
      <c r="D29" s="4">
        <v>799011999</v>
      </c>
      <c r="E29" s="4">
        <v>1080189801</v>
      </c>
      <c r="F29" s="4"/>
      <c r="H29" s="7" t="s">
        <v>8</v>
      </c>
      <c r="I29" s="8">
        <v>11</v>
      </c>
      <c r="J29" s="9">
        <v>815964216</v>
      </c>
      <c r="K29" s="9">
        <v>799865085</v>
      </c>
      <c r="L29" s="9">
        <v>1081090523</v>
      </c>
      <c r="M29" s="9">
        <v>3271455093</v>
      </c>
      <c r="O29">
        <v>11</v>
      </c>
      <c r="P29" s="33">
        <f t="shared" si="1"/>
        <v>9.9978870249549487E-4</v>
      </c>
      <c r="Q29" s="33">
        <f t="shared" si="0"/>
        <v>1.0676760812949944E-3</v>
      </c>
      <c r="R29" s="33">
        <f t="shared" si="0"/>
        <v>8.3385530873013672E-4</v>
      </c>
    </row>
    <row r="30" spans="1:19" x14ac:dyDescent="0.2">
      <c r="A30" s="3" t="s">
        <v>8</v>
      </c>
      <c r="B30" s="2">
        <v>12</v>
      </c>
      <c r="C30" s="4">
        <v>789137064</v>
      </c>
      <c r="D30" s="4">
        <v>869653781</v>
      </c>
      <c r="E30" s="4">
        <v>1133726383</v>
      </c>
      <c r="F30" s="4"/>
      <c r="H30" s="7" t="s">
        <v>8</v>
      </c>
      <c r="I30" s="8">
        <v>12</v>
      </c>
      <c r="J30" s="9">
        <v>789806987</v>
      </c>
      <c r="K30" s="9">
        <v>870183285</v>
      </c>
      <c r="L30" s="9">
        <v>1134904232</v>
      </c>
      <c r="M30" s="9"/>
      <c r="O30">
        <v>12</v>
      </c>
      <c r="P30" s="33">
        <f t="shared" si="1"/>
        <v>8.4893110533203902E-4</v>
      </c>
      <c r="Q30" s="33">
        <f t="shared" si="0"/>
        <v>6.0886758796257102E-4</v>
      </c>
      <c r="R30" s="33">
        <f t="shared" si="0"/>
        <v>1.0389182237104206E-3</v>
      </c>
    </row>
    <row r="32" spans="1:19" x14ac:dyDescent="0.2">
      <c r="A32" s="2" t="s">
        <v>0</v>
      </c>
      <c r="B32" s="2" t="s">
        <v>1</v>
      </c>
      <c r="C32" s="2">
        <v>2018</v>
      </c>
      <c r="D32" s="2">
        <v>2019</v>
      </c>
      <c r="E32" s="2">
        <v>2020</v>
      </c>
      <c r="F32" s="2">
        <v>2021</v>
      </c>
      <c r="H32" s="2" t="s">
        <v>0</v>
      </c>
      <c r="I32" s="2" t="s">
        <v>1</v>
      </c>
      <c r="J32" s="2">
        <v>2018</v>
      </c>
      <c r="K32" s="2">
        <v>2019</v>
      </c>
      <c r="L32" s="2">
        <v>2020</v>
      </c>
      <c r="M32" s="2">
        <v>2021</v>
      </c>
      <c r="O32" t="s">
        <v>1</v>
      </c>
    </row>
    <row r="33" spans="1:19" x14ac:dyDescent="0.2">
      <c r="A33" s="7" t="s">
        <v>14</v>
      </c>
      <c r="B33" s="8">
        <v>1</v>
      </c>
      <c r="C33" s="9">
        <v>6253559</v>
      </c>
      <c r="D33" s="9">
        <v>12432113</v>
      </c>
      <c r="E33" s="9">
        <v>20957875</v>
      </c>
      <c r="F33" s="9">
        <v>39638804</v>
      </c>
      <c r="H33" s="7" t="s">
        <v>14</v>
      </c>
      <c r="I33" s="8">
        <v>1</v>
      </c>
      <c r="J33" s="9">
        <v>5940881.0499999998</v>
      </c>
      <c r="K33" s="9">
        <v>11810507.35</v>
      </c>
      <c r="L33" s="9">
        <v>20957875</v>
      </c>
      <c r="M33" s="9">
        <v>39460793</v>
      </c>
      <c r="O33">
        <v>1</v>
      </c>
      <c r="P33" s="33">
        <f>(J33-C33)/C33</f>
        <v>-5.0000000000000031E-2</v>
      </c>
      <c r="Q33" s="33">
        <f t="shared" ref="Q33:S44" si="2">(K33-D33)/D33</f>
        <v>-5.0000000000000031E-2</v>
      </c>
      <c r="R33" s="33">
        <f t="shared" si="2"/>
        <v>0</v>
      </c>
      <c r="S33" s="33">
        <f t="shared" si="2"/>
        <v>-4.4908267161642918E-3</v>
      </c>
    </row>
    <row r="34" spans="1:19" x14ac:dyDescent="0.2">
      <c r="A34" s="7" t="s">
        <v>14</v>
      </c>
      <c r="B34" s="8">
        <v>2</v>
      </c>
      <c r="C34" s="9">
        <v>6201091</v>
      </c>
      <c r="D34" s="9">
        <v>13566950</v>
      </c>
      <c r="E34" s="9">
        <v>23348478</v>
      </c>
      <c r="F34" s="9">
        <v>42051014</v>
      </c>
      <c r="H34" s="7" t="s">
        <v>14</v>
      </c>
      <c r="I34" s="8">
        <v>2</v>
      </c>
      <c r="J34" s="9">
        <v>5891036.4500000002</v>
      </c>
      <c r="K34" s="9">
        <v>12888602.5</v>
      </c>
      <c r="L34" s="9">
        <v>23348478</v>
      </c>
      <c r="M34" s="9">
        <v>41365484</v>
      </c>
      <c r="O34">
        <v>2</v>
      </c>
      <c r="P34" s="33">
        <f t="shared" ref="P34:P44" si="3">(J34-C34)/C34</f>
        <v>-4.9999999999999968E-2</v>
      </c>
      <c r="Q34" s="33">
        <f t="shared" si="2"/>
        <v>-0.05</v>
      </c>
      <c r="R34" s="33">
        <f t="shared" si="2"/>
        <v>0</v>
      </c>
      <c r="S34" s="33">
        <f t="shared" si="2"/>
        <v>-1.6302341722366078E-2</v>
      </c>
    </row>
    <row r="35" spans="1:19" x14ac:dyDescent="0.2">
      <c r="A35" s="7" t="s">
        <v>14</v>
      </c>
      <c r="B35" s="8">
        <v>3</v>
      </c>
      <c r="C35" s="9">
        <v>10205191</v>
      </c>
      <c r="D35" s="9">
        <v>19687920</v>
      </c>
      <c r="E35" s="9">
        <v>24300812</v>
      </c>
      <c r="F35" s="9">
        <v>61038737</v>
      </c>
      <c r="H35" s="7" t="s">
        <v>14</v>
      </c>
      <c r="I35" s="8">
        <v>3</v>
      </c>
      <c r="J35" s="9">
        <v>9694931.4499999993</v>
      </c>
      <c r="K35" s="9">
        <v>18703524</v>
      </c>
      <c r="L35" s="9">
        <v>24300812</v>
      </c>
      <c r="M35" s="9">
        <v>60919710</v>
      </c>
      <c r="O35">
        <v>3</v>
      </c>
      <c r="P35" s="33">
        <f t="shared" si="3"/>
        <v>-5.0000000000000072E-2</v>
      </c>
      <c r="Q35" s="33">
        <f t="shared" si="2"/>
        <v>-0.05</v>
      </c>
      <c r="R35" s="33">
        <f t="shared" si="2"/>
        <v>0</v>
      </c>
      <c r="S35" s="33">
        <f t="shared" si="2"/>
        <v>-1.9500239659283906E-3</v>
      </c>
    </row>
    <row r="36" spans="1:19" x14ac:dyDescent="0.2">
      <c r="A36" s="7" t="s">
        <v>14</v>
      </c>
      <c r="B36" s="8">
        <v>4</v>
      </c>
      <c r="C36" s="9">
        <v>7640413</v>
      </c>
      <c r="D36" s="9">
        <v>16616403</v>
      </c>
      <c r="E36" s="9">
        <v>17225595</v>
      </c>
      <c r="F36" s="9">
        <v>49481247</v>
      </c>
      <c r="H36" s="7" t="s">
        <v>14</v>
      </c>
      <c r="I36" s="8">
        <v>4</v>
      </c>
      <c r="J36" s="9">
        <v>7258392.3499999996</v>
      </c>
      <c r="K36" s="9">
        <v>15785582.85</v>
      </c>
      <c r="L36" s="9">
        <v>17225595</v>
      </c>
      <c r="M36" s="9">
        <v>49353778</v>
      </c>
      <c r="O36">
        <v>4</v>
      </c>
      <c r="P36" s="33">
        <f t="shared" si="3"/>
        <v>-5.0000000000000051E-2</v>
      </c>
      <c r="Q36" s="33">
        <f t="shared" si="2"/>
        <v>-5.0000000000000024E-2</v>
      </c>
      <c r="R36" s="33">
        <f t="shared" si="2"/>
        <v>0</v>
      </c>
      <c r="S36" s="33">
        <f t="shared" si="2"/>
        <v>-2.5761072674663999E-3</v>
      </c>
    </row>
    <row r="37" spans="1:19" x14ac:dyDescent="0.2">
      <c r="A37" s="7" t="s">
        <v>14</v>
      </c>
      <c r="B37" s="8">
        <v>5</v>
      </c>
      <c r="C37" s="9">
        <v>13310638</v>
      </c>
      <c r="D37" s="9">
        <v>21704455</v>
      </c>
      <c r="E37" s="9">
        <v>27617569</v>
      </c>
      <c r="F37" s="9">
        <v>57997948</v>
      </c>
      <c r="H37" s="7" t="s">
        <v>14</v>
      </c>
      <c r="I37" s="8">
        <v>5</v>
      </c>
      <c r="J37" s="9">
        <v>12645106.1</v>
      </c>
      <c r="K37" s="9">
        <v>20619232.25</v>
      </c>
      <c r="L37" s="9">
        <v>27617569</v>
      </c>
      <c r="M37" s="9">
        <v>57473106</v>
      </c>
      <c r="O37">
        <v>5</v>
      </c>
      <c r="P37" s="33">
        <f t="shared" si="3"/>
        <v>-5.0000000000000031E-2</v>
      </c>
      <c r="Q37" s="33">
        <f t="shared" si="2"/>
        <v>-0.05</v>
      </c>
      <c r="R37" s="33">
        <f t="shared" si="2"/>
        <v>0</v>
      </c>
      <c r="S37" s="33">
        <f t="shared" si="2"/>
        <v>-9.0493201587063046E-3</v>
      </c>
    </row>
    <row r="38" spans="1:19" x14ac:dyDescent="0.2">
      <c r="A38" s="7" t="s">
        <v>14</v>
      </c>
      <c r="B38" s="8">
        <v>6</v>
      </c>
      <c r="C38" s="9">
        <v>13137471</v>
      </c>
      <c r="D38" s="9">
        <v>29067198</v>
      </c>
      <c r="E38" s="9">
        <v>32027687</v>
      </c>
      <c r="F38" s="9">
        <v>73825211</v>
      </c>
      <c r="H38" s="7" t="s">
        <v>14</v>
      </c>
      <c r="I38" s="8">
        <v>6</v>
      </c>
      <c r="J38" s="9">
        <v>12480597.449999999</v>
      </c>
      <c r="K38" s="9">
        <v>27613838.099999998</v>
      </c>
      <c r="L38" s="9">
        <v>32027687</v>
      </c>
      <c r="M38" s="9">
        <v>73501815</v>
      </c>
      <c r="O38">
        <v>6</v>
      </c>
      <c r="P38" s="33">
        <f t="shared" si="3"/>
        <v>-5.0000000000000058E-2</v>
      </c>
      <c r="Q38" s="33">
        <f t="shared" si="2"/>
        <v>-5.0000000000000079E-2</v>
      </c>
      <c r="R38" s="33">
        <f t="shared" si="2"/>
        <v>0</v>
      </c>
      <c r="S38" s="33">
        <f t="shared" si="2"/>
        <v>-4.3805631656101867E-3</v>
      </c>
    </row>
    <row r="39" spans="1:19" x14ac:dyDescent="0.2">
      <c r="A39" s="7" t="s">
        <v>14</v>
      </c>
      <c r="B39" s="8">
        <v>7</v>
      </c>
      <c r="C39" s="9">
        <v>11074494</v>
      </c>
      <c r="D39" s="9">
        <v>16113476</v>
      </c>
      <c r="E39" s="9">
        <v>28017230</v>
      </c>
      <c r="F39" s="9">
        <v>63873769</v>
      </c>
      <c r="H39" s="7" t="s">
        <v>14</v>
      </c>
      <c r="I39" s="8">
        <v>7</v>
      </c>
      <c r="J39" s="9">
        <v>10520769.299999999</v>
      </c>
      <c r="K39" s="9">
        <v>15307802.199999999</v>
      </c>
      <c r="L39" s="9">
        <v>28017230</v>
      </c>
      <c r="M39" s="9">
        <v>63850290</v>
      </c>
      <c r="O39">
        <v>7</v>
      </c>
      <c r="P39" s="33">
        <f t="shared" si="3"/>
        <v>-5.00000000000001E-2</v>
      </c>
      <c r="Q39" s="33">
        <f t="shared" si="2"/>
        <v>-5.0000000000000044E-2</v>
      </c>
      <c r="R39" s="33">
        <f t="shared" si="2"/>
        <v>0</v>
      </c>
      <c r="S39" s="33">
        <f t="shared" si="2"/>
        <v>-3.6758438350490948E-4</v>
      </c>
    </row>
    <row r="40" spans="1:19" x14ac:dyDescent="0.2">
      <c r="A40" s="7" t="s">
        <v>14</v>
      </c>
      <c r="B40" s="8">
        <v>8</v>
      </c>
      <c r="C40" s="9">
        <v>10377793</v>
      </c>
      <c r="D40" s="9">
        <v>20604974</v>
      </c>
      <c r="E40" s="9">
        <v>35219028</v>
      </c>
      <c r="F40" s="9">
        <v>60524005</v>
      </c>
      <c r="H40" s="7" t="s">
        <v>14</v>
      </c>
      <c r="I40" s="8">
        <v>8</v>
      </c>
      <c r="J40" s="9">
        <v>9858903.3499999996</v>
      </c>
      <c r="K40" s="9">
        <v>19574725.300000001</v>
      </c>
      <c r="L40" s="9">
        <v>35219028</v>
      </c>
      <c r="M40" s="9">
        <v>60362016</v>
      </c>
      <c r="O40">
        <v>8</v>
      </c>
      <c r="P40" s="33">
        <f t="shared" si="3"/>
        <v>-5.0000000000000037E-2</v>
      </c>
      <c r="Q40" s="33">
        <f t="shared" si="2"/>
        <v>-4.9999999999999961E-2</v>
      </c>
      <c r="R40" s="33">
        <f t="shared" si="2"/>
        <v>0</v>
      </c>
      <c r="S40" s="33">
        <f t="shared" si="2"/>
        <v>-2.6764421819078232E-3</v>
      </c>
    </row>
    <row r="41" spans="1:19" x14ac:dyDescent="0.2">
      <c r="A41" s="7" t="s">
        <v>14</v>
      </c>
      <c r="B41" s="8">
        <v>9</v>
      </c>
      <c r="C41" s="9">
        <v>14750735</v>
      </c>
      <c r="D41" s="9">
        <v>28368858</v>
      </c>
      <c r="E41" s="9">
        <v>41607751</v>
      </c>
      <c r="F41" s="9">
        <v>83090711</v>
      </c>
      <c r="H41" s="7" t="s">
        <v>14</v>
      </c>
      <c r="I41" s="8">
        <v>9</v>
      </c>
      <c r="J41" s="9">
        <v>14013198.25</v>
      </c>
      <c r="K41" s="9">
        <v>26950415.099999998</v>
      </c>
      <c r="L41" s="9">
        <v>41607751</v>
      </c>
      <c r="M41" s="9">
        <v>83068944</v>
      </c>
      <c r="O41">
        <v>9</v>
      </c>
      <c r="P41" s="33">
        <f t="shared" si="3"/>
        <v>-0.05</v>
      </c>
      <c r="Q41" s="33">
        <f t="shared" si="2"/>
        <v>-5.0000000000000079E-2</v>
      </c>
      <c r="R41" s="33">
        <f t="shared" si="2"/>
        <v>0</v>
      </c>
      <c r="S41" s="33">
        <f t="shared" si="2"/>
        <v>-2.6196670768649456E-4</v>
      </c>
    </row>
    <row r="42" spans="1:19" x14ac:dyDescent="0.2">
      <c r="A42" s="7" t="s">
        <v>14</v>
      </c>
      <c r="B42" s="8">
        <v>10</v>
      </c>
      <c r="C42" s="9">
        <v>16080809</v>
      </c>
      <c r="D42" s="9">
        <v>22358067</v>
      </c>
      <c r="E42" s="9">
        <v>48753427</v>
      </c>
      <c r="F42" s="9">
        <v>77416173</v>
      </c>
      <c r="H42" s="7" t="s">
        <v>14</v>
      </c>
      <c r="I42" s="8">
        <v>10</v>
      </c>
      <c r="J42" s="9">
        <v>15276768.549999999</v>
      </c>
      <c r="K42" s="9">
        <v>21240163.649999999</v>
      </c>
      <c r="L42" s="9">
        <v>48753427</v>
      </c>
      <c r="M42" s="9">
        <v>77416173</v>
      </c>
      <c r="O42">
        <v>10</v>
      </c>
      <c r="P42" s="33">
        <f t="shared" si="3"/>
        <v>-5.0000000000000072E-2</v>
      </c>
      <c r="Q42" s="33">
        <f t="shared" si="2"/>
        <v>-5.0000000000000065E-2</v>
      </c>
      <c r="R42" s="33">
        <f t="shared" si="2"/>
        <v>0</v>
      </c>
      <c r="S42" s="33">
        <f t="shared" si="2"/>
        <v>0</v>
      </c>
    </row>
    <row r="43" spans="1:19" x14ac:dyDescent="0.2">
      <c r="A43" s="7" t="s">
        <v>14</v>
      </c>
      <c r="B43" s="8">
        <v>11</v>
      </c>
      <c r="C43" s="9">
        <v>15290986</v>
      </c>
      <c r="D43" s="9">
        <v>27288754</v>
      </c>
      <c r="E43" s="9">
        <v>62090230</v>
      </c>
      <c r="F43" s="9"/>
      <c r="H43" s="7" t="s">
        <v>14</v>
      </c>
      <c r="I43" s="8">
        <v>11</v>
      </c>
      <c r="J43" s="9">
        <v>14526436.699999999</v>
      </c>
      <c r="K43" s="9">
        <v>25924316.299999997</v>
      </c>
      <c r="L43" s="9">
        <v>61818986</v>
      </c>
      <c r="M43" s="9">
        <v>93811240</v>
      </c>
      <c r="O43">
        <v>11</v>
      </c>
      <c r="P43" s="33">
        <f t="shared" si="3"/>
        <v>-5.0000000000000051E-2</v>
      </c>
      <c r="Q43" s="33">
        <f t="shared" si="2"/>
        <v>-5.0000000000000107E-2</v>
      </c>
      <c r="R43" s="33">
        <f t="shared" si="2"/>
        <v>-4.3685455827752609E-3</v>
      </c>
    </row>
    <row r="44" spans="1:19" x14ac:dyDescent="0.2">
      <c r="A44" s="7" t="s">
        <v>14</v>
      </c>
      <c r="B44" s="8">
        <v>12</v>
      </c>
      <c r="C44" s="9">
        <v>20472371</v>
      </c>
      <c r="D44" s="9">
        <v>34710601</v>
      </c>
      <c r="E44" s="9">
        <v>79992467</v>
      </c>
      <c r="F44" s="9"/>
      <c r="H44" s="7" t="s">
        <v>14</v>
      </c>
      <c r="I44" s="8">
        <v>12</v>
      </c>
      <c r="J44" s="9">
        <v>19448752.449999999</v>
      </c>
      <c r="K44" s="9">
        <v>32975070.949999999</v>
      </c>
      <c r="L44" s="9">
        <v>79510770</v>
      </c>
      <c r="M44" s="9"/>
      <c r="O44">
        <v>12</v>
      </c>
      <c r="P44" s="33">
        <f t="shared" si="3"/>
        <v>-5.0000000000000037E-2</v>
      </c>
      <c r="Q44" s="33">
        <f t="shared" si="2"/>
        <v>-5.0000000000000024E-2</v>
      </c>
      <c r="R44" s="33">
        <f t="shared" si="2"/>
        <v>-6.0217795258145999E-3</v>
      </c>
    </row>
    <row r="46" spans="1:19" x14ac:dyDescent="0.2">
      <c r="A46" s="2" t="s">
        <v>0</v>
      </c>
      <c r="B46" s="2" t="s">
        <v>1</v>
      </c>
      <c r="C46" s="2">
        <v>2018</v>
      </c>
      <c r="D46" s="2">
        <v>2019</v>
      </c>
      <c r="E46" s="2">
        <v>2020</v>
      </c>
      <c r="F46" s="2">
        <v>2021</v>
      </c>
      <c r="H46" s="2" t="s">
        <v>0</v>
      </c>
      <c r="I46" s="2" t="s">
        <v>1</v>
      </c>
      <c r="J46" s="2">
        <v>2018</v>
      </c>
      <c r="K46" s="2">
        <v>2019</v>
      </c>
      <c r="L46" s="2">
        <v>2020</v>
      </c>
      <c r="M46" s="2">
        <v>2021</v>
      </c>
      <c r="O46" t="s">
        <v>1</v>
      </c>
    </row>
    <row r="47" spans="1:19" x14ac:dyDescent="0.2">
      <c r="A47" s="3" t="s">
        <v>10</v>
      </c>
      <c r="B47" s="2">
        <v>1</v>
      </c>
      <c r="C47" s="5">
        <v>6189938</v>
      </c>
      <c r="D47" s="5">
        <v>14324151</v>
      </c>
      <c r="E47" s="5">
        <v>22718950</v>
      </c>
      <c r="F47" s="5">
        <v>36084933</v>
      </c>
      <c r="H47" s="7" t="s">
        <v>10</v>
      </c>
      <c r="I47" s="8">
        <v>1</v>
      </c>
      <c r="J47" s="5">
        <v>6189938</v>
      </c>
      <c r="K47" s="5">
        <v>14324151</v>
      </c>
      <c r="L47" s="5">
        <v>22718950</v>
      </c>
      <c r="M47" s="9">
        <v>43301919.600000001</v>
      </c>
      <c r="O47">
        <v>1</v>
      </c>
      <c r="P47" s="33">
        <f>(J47-C47)/C47</f>
        <v>0</v>
      </c>
      <c r="Q47" s="33">
        <f t="shared" ref="Q47:S58" si="4">(K47-D47)/D47</f>
        <v>0</v>
      </c>
      <c r="R47" s="33">
        <f t="shared" si="4"/>
        <v>0</v>
      </c>
      <c r="S47" s="33">
        <f t="shared" si="4"/>
        <v>0.20000000000000004</v>
      </c>
    </row>
    <row r="48" spans="1:19" x14ac:dyDescent="0.2">
      <c r="A48" s="3" t="s">
        <v>10</v>
      </c>
      <c r="B48" s="2">
        <v>2</v>
      </c>
      <c r="C48" s="5">
        <v>7741767</v>
      </c>
      <c r="D48" s="5">
        <v>16573866</v>
      </c>
      <c r="E48" s="5">
        <v>28621118</v>
      </c>
      <c r="F48" s="5">
        <v>48664144</v>
      </c>
      <c r="H48" s="7" t="s">
        <v>10</v>
      </c>
      <c r="I48" s="8">
        <v>2</v>
      </c>
      <c r="J48" s="5">
        <v>7741767</v>
      </c>
      <c r="K48" s="5">
        <v>16573866</v>
      </c>
      <c r="L48" s="5">
        <v>28621118</v>
      </c>
      <c r="M48" s="9">
        <v>58396972.799999997</v>
      </c>
      <c r="O48">
        <v>2</v>
      </c>
      <c r="P48" s="33">
        <f t="shared" ref="P48:P58" si="5">(J48-C48)/C48</f>
        <v>0</v>
      </c>
      <c r="Q48" s="33">
        <f t="shared" si="4"/>
        <v>0</v>
      </c>
      <c r="R48" s="33">
        <f t="shared" si="4"/>
        <v>0</v>
      </c>
      <c r="S48" s="33">
        <f t="shared" si="4"/>
        <v>0.19999999999999993</v>
      </c>
    </row>
    <row r="49" spans="1:19" x14ac:dyDescent="0.2">
      <c r="A49" s="3" t="s">
        <v>10</v>
      </c>
      <c r="B49" s="2">
        <v>3</v>
      </c>
      <c r="C49" s="5">
        <v>12685313</v>
      </c>
      <c r="D49" s="5">
        <v>20950303</v>
      </c>
      <c r="E49" s="5">
        <v>30435819</v>
      </c>
      <c r="F49" s="5">
        <v>56720426</v>
      </c>
      <c r="H49" s="7" t="s">
        <v>10</v>
      </c>
      <c r="I49" s="8">
        <v>3</v>
      </c>
      <c r="J49" s="5">
        <v>12685313</v>
      </c>
      <c r="K49" s="5">
        <v>20950303</v>
      </c>
      <c r="L49" s="5">
        <v>30435819</v>
      </c>
      <c r="M49" s="9">
        <v>68064511.200000003</v>
      </c>
      <c r="O49">
        <v>3</v>
      </c>
      <c r="P49" s="33">
        <f t="shared" si="5"/>
        <v>0</v>
      </c>
      <c r="Q49" s="33">
        <f t="shared" si="4"/>
        <v>0</v>
      </c>
      <c r="R49" s="33">
        <f t="shared" si="4"/>
        <v>0</v>
      </c>
      <c r="S49" s="33">
        <f t="shared" si="4"/>
        <v>0.20000000000000004</v>
      </c>
    </row>
    <row r="50" spans="1:19" x14ac:dyDescent="0.2">
      <c r="A50" s="3" t="s">
        <v>10</v>
      </c>
      <c r="B50" s="2">
        <v>4</v>
      </c>
      <c r="C50" s="5">
        <v>9903944</v>
      </c>
      <c r="D50" s="5">
        <v>22002365</v>
      </c>
      <c r="E50" s="5">
        <v>18429397</v>
      </c>
      <c r="F50" s="5">
        <v>47837032</v>
      </c>
      <c r="H50" s="7" t="s">
        <v>10</v>
      </c>
      <c r="I50" s="8">
        <v>4</v>
      </c>
      <c r="J50" s="5">
        <v>9903944</v>
      </c>
      <c r="K50" s="5">
        <v>22002365</v>
      </c>
      <c r="L50" s="5">
        <v>18429397</v>
      </c>
      <c r="M50" s="9">
        <v>57404438.399999999</v>
      </c>
      <c r="O50">
        <v>4</v>
      </c>
      <c r="P50" s="33">
        <f t="shared" si="5"/>
        <v>0</v>
      </c>
      <c r="Q50" s="33">
        <f t="shared" si="4"/>
        <v>0</v>
      </c>
      <c r="R50" s="33">
        <f t="shared" si="4"/>
        <v>0</v>
      </c>
      <c r="S50" s="33">
        <f t="shared" si="4"/>
        <v>0.19999999999999996</v>
      </c>
    </row>
    <row r="51" spans="1:19" x14ac:dyDescent="0.2">
      <c r="A51" s="3" t="s">
        <v>10</v>
      </c>
      <c r="B51" s="2">
        <v>5</v>
      </c>
      <c r="C51" s="5">
        <v>11910882</v>
      </c>
      <c r="D51" s="5">
        <v>25475711</v>
      </c>
      <c r="E51" s="5">
        <v>25440160</v>
      </c>
      <c r="F51" s="5">
        <v>53364947</v>
      </c>
      <c r="H51" s="7" t="s">
        <v>10</v>
      </c>
      <c r="I51" s="8">
        <v>5</v>
      </c>
      <c r="J51" s="5">
        <v>11910882</v>
      </c>
      <c r="K51" s="5">
        <v>25475711</v>
      </c>
      <c r="L51" s="5">
        <v>25440160</v>
      </c>
      <c r="M51" s="9">
        <v>64037936.399999999</v>
      </c>
      <c r="O51">
        <v>5</v>
      </c>
      <c r="P51" s="33">
        <f t="shared" si="5"/>
        <v>0</v>
      </c>
      <c r="Q51" s="33">
        <f t="shared" si="4"/>
        <v>0</v>
      </c>
      <c r="R51" s="33">
        <f t="shared" si="4"/>
        <v>0</v>
      </c>
      <c r="S51" s="33">
        <f t="shared" si="4"/>
        <v>0.19999999999999998</v>
      </c>
    </row>
    <row r="52" spans="1:19" x14ac:dyDescent="0.2">
      <c r="A52" s="3" t="s">
        <v>10</v>
      </c>
      <c r="B52" s="2">
        <v>6</v>
      </c>
      <c r="C52" s="5">
        <v>14782972</v>
      </c>
      <c r="D52" s="5">
        <v>30019771</v>
      </c>
      <c r="E52" s="5">
        <v>31510285</v>
      </c>
      <c r="F52" s="5">
        <v>64434583</v>
      </c>
      <c r="H52" s="7" t="s">
        <v>10</v>
      </c>
      <c r="I52" s="8">
        <v>6</v>
      </c>
      <c r="J52" s="5">
        <v>14782972</v>
      </c>
      <c r="K52" s="5">
        <v>30019771</v>
      </c>
      <c r="L52" s="5">
        <v>31510285</v>
      </c>
      <c r="M52" s="9">
        <v>77321499.599999994</v>
      </c>
      <c r="O52">
        <v>6</v>
      </c>
      <c r="P52" s="33">
        <f t="shared" si="5"/>
        <v>0</v>
      </c>
      <c r="Q52" s="33">
        <f t="shared" si="4"/>
        <v>0</v>
      </c>
      <c r="R52" s="33">
        <f t="shared" si="4"/>
        <v>0</v>
      </c>
      <c r="S52" s="33">
        <f t="shared" si="4"/>
        <v>0.1999999999999999</v>
      </c>
    </row>
    <row r="53" spans="1:19" x14ac:dyDescent="0.2">
      <c r="A53" s="3" t="s">
        <v>10</v>
      </c>
      <c r="B53" s="2">
        <v>7</v>
      </c>
      <c r="C53" s="5">
        <v>12368242</v>
      </c>
      <c r="D53" s="5">
        <v>25538409</v>
      </c>
      <c r="E53" s="5">
        <v>38321916</v>
      </c>
      <c r="F53" s="5">
        <v>54051834</v>
      </c>
      <c r="H53" s="7" t="s">
        <v>10</v>
      </c>
      <c r="I53" s="8">
        <v>7</v>
      </c>
      <c r="J53" s="5">
        <v>12368242</v>
      </c>
      <c r="K53" s="5">
        <v>25538409</v>
      </c>
      <c r="L53" s="5">
        <v>38321916</v>
      </c>
      <c r="M53" s="9">
        <v>64862200.799999997</v>
      </c>
      <c r="O53">
        <v>7</v>
      </c>
      <c r="P53" s="33">
        <f t="shared" si="5"/>
        <v>0</v>
      </c>
      <c r="Q53" s="33">
        <f t="shared" si="4"/>
        <v>0</v>
      </c>
      <c r="R53" s="33">
        <f t="shared" si="4"/>
        <v>0</v>
      </c>
      <c r="S53" s="33">
        <f t="shared" si="4"/>
        <v>0.19999999999999996</v>
      </c>
    </row>
    <row r="54" spans="1:19" x14ac:dyDescent="0.2">
      <c r="A54" s="3" t="s">
        <v>10</v>
      </c>
      <c r="B54" s="2">
        <v>8</v>
      </c>
      <c r="C54" s="5">
        <v>16573207</v>
      </c>
      <c r="D54" s="5">
        <v>29876559</v>
      </c>
      <c r="E54" s="5">
        <v>49955337</v>
      </c>
      <c r="F54" s="5">
        <v>62492886</v>
      </c>
      <c r="H54" s="7" t="s">
        <v>10</v>
      </c>
      <c r="I54" s="8">
        <v>8</v>
      </c>
      <c r="J54" s="5">
        <v>16573207</v>
      </c>
      <c r="K54" s="5">
        <v>29876559</v>
      </c>
      <c r="L54" s="5">
        <v>49955337</v>
      </c>
      <c r="M54" s="9">
        <v>74991463.200000003</v>
      </c>
      <c r="O54">
        <v>8</v>
      </c>
      <c r="P54" s="33">
        <f t="shared" si="5"/>
        <v>0</v>
      </c>
      <c r="Q54" s="33">
        <f t="shared" si="4"/>
        <v>0</v>
      </c>
      <c r="R54" s="33">
        <f t="shared" si="4"/>
        <v>0</v>
      </c>
      <c r="S54" s="33">
        <f t="shared" si="4"/>
        <v>0.20000000000000004</v>
      </c>
    </row>
    <row r="55" spans="1:19" x14ac:dyDescent="0.2">
      <c r="A55" s="3" t="s">
        <v>10</v>
      </c>
      <c r="B55" s="2">
        <v>9</v>
      </c>
      <c r="C55" s="5">
        <v>19955476</v>
      </c>
      <c r="D55" s="5">
        <v>32094939</v>
      </c>
      <c r="E55" s="5">
        <v>61331467</v>
      </c>
      <c r="F55" s="5">
        <v>67783770</v>
      </c>
      <c r="H55" s="7" t="s">
        <v>10</v>
      </c>
      <c r="I55" s="8">
        <v>9</v>
      </c>
      <c r="J55" s="5">
        <v>19955476</v>
      </c>
      <c r="K55" s="5">
        <v>32094939</v>
      </c>
      <c r="L55" s="5">
        <v>61331467</v>
      </c>
      <c r="M55" s="9">
        <v>82018361.700000003</v>
      </c>
      <c r="O55">
        <v>9</v>
      </c>
      <c r="P55" s="33">
        <f t="shared" si="5"/>
        <v>0</v>
      </c>
      <c r="Q55" s="33">
        <f t="shared" si="4"/>
        <v>0</v>
      </c>
      <c r="R55" s="33">
        <f t="shared" si="4"/>
        <v>0</v>
      </c>
      <c r="S55" s="33">
        <f t="shared" si="4"/>
        <v>0.21000000000000005</v>
      </c>
    </row>
    <row r="56" spans="1:19" x14ac:dyDescent="0.2">
      <c r="A56" s="3" t="s">
        <v>10</v>
      </c>
      <c r="B56" s="2">
        <v>10</v>
      </c>
      <c r="C56" s="5">
        <v>21553962</v>
      </c>
      <c r="D56" s="5">
        <v>32734244</v>
      </c>
      <c r="E56" s="5">
        <v>65284802</v>
      </c>
      <c r="F56" s="5">
        <v>69007796</v>
      </c>
      <c r="H56" s="7" t="s">
        <v>10</v>
      </c>
      <c r="I56" s="8">
        <v>10</v>
      </c>
      <c r="J56" s="5">
        <v>21553962</v>
      </c>
      <c r="K56" s="5">
        <v>32734244</v>
      </c>
      <c r="L56" s="5">
        <v>65284802</v>
      </c>
      <c r="M56" s="9">
        <v>89020056.840000004</v>
      </c>
      <c r="O56">
        <v>10</v>
      </c>
      <c r="P56" s="33">
        <f t="shared" si="5"/>
        <v>0</v>
      </c>
      <c r="Q56" s="33">
        <f t="shared" si="4"/>
        <v>0</v>
      </c>
      <c r="R56" s="33">
        <f t="shared" si="4"/>
        <v>0</v>
      </c>
      <c r="S56" s="33">
        <f>(M56-F56)/F56</f>
        <v>0.29000000000000004</v>
      </c>
    </row>
    <row r="57" spans="1:19" x14ac:dyDescent="0.2">
      <c r="A57" s="3" t="s">
        <v>10</v>
      </c>
      <c r="B57" s="2">
        <v>11</v>
      </c>
      <c r="C57" s="5">
        <v>27941766</v>
      </c>
      <c r="D57" s="5">
        <v>47110496</v>
      </c>
      <c r="E57" s="5">
        <v>76353898</v>
      </c>
      <c r="F57" s="5"/>
      <c r="H57" s="7" t="s">
        <v>10</v>
      </c>
      <c r="I57" s="8">
        <v>11</v>
      </c>
      <c r="J57" s="5">
        <v>27941766</v>
      </c>
      <c r="K57" s="5">
        <v>47110496</v>
      </c>
      <c r="L57" s="5">
        <v>76353898</v>
      </c>
      <c r="M57" s="9">
        <v>84151479</v>
      </c>
      <c r="O57">
        <v>11</v>
      </c>
      <c r="P57" s="33">
        <f t="shared" si="5"/>
        <v>0</v>
      </c>
      <c r="Q57" s="33">
        <f t="shared" si="4"/>
        <v>0</v>
      </c>
      <c r="R57" s="33">
        <f t="shared" si="4"/>
        <v>0</v>
      </c>
    </row>
    <row r="58" spans="1:19" x14ac:dyDescent="0.2">
      <c r="A58" s="3" t="s">
        <v>10</v>
      </c>
      <c r="B58" s="2">
        <v>12</v>
      </c>
      <c r="C58" s="5">
        <v>34232502</v>
      </c>
      <c r="D58" s="5">
        <v>56501776</v>
      </c>
      <c r="E58" s="5">
        <v>103269158</v>
      </c>
      <c r="F58" s="5"/>
      <c r="H58" s="7" t="s">
        <v>10</v>
      </c>
      <c r="I58" s="8">
        <v>12</v>
      </c>
      <c r="J58" s="5">
        <v>34232502</v>
      </c>
      <c r="K58" s="5">
        <v>56501776</v>
      </c>
      <c r="L58" s="5">
        <v>103269158</v>
      </c>
      <c r="M58" s="9"/>
      <c r="O58">
        <v>12</v>
      </c>
      <c r="P58" s="33">
        <f t="shared" si="5"/>
        <v>0</v>
      </c>
      <c r="Q58" s="33">
        <f t="shared" si="4"/>
        <v>0</v>
      </c>
      <c r="R58" s="33">
        <f t="shared" si="4"/>
        <v>0</v>
      </c>
    </row>
  </sheetData>
  <conditionalFormatting sqref="H47:I58 A32:F44 H3:M15 H46:M46 H18:M30 H32:M32 H33:K44">
    <cfRule type="notContainsErrors" dxfId="6" priority="12">
      <formula>NOT(ISERROR(A3))</formula>
    </cfRule>
  </conditionalFormatting>
  <conditionalFormatting sqref="M47:M58">
    <cfRule type="notContainsErrors" dxfId="5" priority="11">
      <formula>NOT(ISERROR(M47))</formula>
    </cfRule>
  </conditionalFormatting>
  <conditionalFormatting sqref="M33:M44">
    <cfRule type="notContainsErrors" dxfId="4" priority="10">
      <formula>NOT(ISERROR(M33))</formula>
    </cfRule>
  </conditionalFormatting>
  <conditionalFormatting sqref="L33:L44">
    <cfRule type="notContainsErrors" dxfId="3" priority="9">
      <formula>NOT(ISERROR(L33))</formula>
    </cfRule>
  </conditionalFormatting>
  <conditionalFormatting sqref="P56:S58">
    <cfRule type="colorScale" priority="1">
      <colorScale>
        <cfvo type="num" val="-0.05"/>
        <cfvo type="num" val="0.05"/>
        <color rgb="FFFF7128"/>
        <color rgb="FFFFEF9C"/>
      </colorScale>
    </cfRule>
  </conditionalFormatting>
  <conditionalFormatting sqref="P4:S12">
    <cfRule type="colorScale" priority="8">
      <colorScale>
        <cfvo type="num" val="-4.4999999999999997E-3"/>
        <cfvo type="num" val="4.4999999999999997E-3"/>
        <color rgb="FFFF7128"/>
        <color rgb="FFFFEF9C"/>
      </colorScale>
    </cfRule>
  </conditionalFormatting>
  <conditionalFormatting sqref="P13:S15">
    <cfRule type="colorScale" priority="7">
      <colorScale>
        <cfvo type="num" val="-0.05"/>
        <cfvo type="num" val="0.05"/>
        <color rgb="FFFF7128"/>
        <color rgb="FFFFEF9C"/>
      </colorScale>
    </cfRule>
  </conditionalFormatting>
  <conditionalFormatting sqref="P19:S27">
    <cfRule type="colorScale" priority="6">
      <colorScale>
        <cfvo type="num" val="-4.4999999999999997E-3"/>
        <cfvo type="num" val="4.4999999999999997E-3"/>
        <color rgb="FFFF7128"/>
        <color rgb="FFFFEF9C"/>
      </colorScale>
    </cfRule>
  </conditionalFormatting>
  <conditionalFormatting sqref="P28:S30">
    <cfRule type="colorScale" priority="5">
      <colorScale>
        <cfvo type="num" val="-0.05"/>
        <cfvo type="num" val="0.05"/>
        <color rgb="FFFF7128"/>
        <color rgb="FFFFEF9C"/>
      </colorScale>
    </cfRule>
  </conditionalFormatting>
  <conditionalFormatting sqref="P33:S41">
    <cfRule type="colorScale" priority="4">
      <colorScale>
        <cfvo type="num" val="-4.4999999999999997E-3"/>
        <cfvo type="num" val="4.4999999999999997E-3"/>
        <color rgb="FFFF7128"/>
        <color rgb="FFFFEF9C"/>
      </colorScale>
    </cfRule>
  </conditionalFormatting>
  <conditionalFormatting sqref="P42:S44">
    <cfRule type="colorScale" priority="3">
      <colorScale>
        <cfvo type="num" val="-0.05"/>
        <cfvo type="num" val="0.05"/>
        <color rgb="FFFF7128"/>
        <color rgb="FFFFEF9C"/>
      </colorScale>
    </cfRule>
  </conditionalFormatting>
  <conditionalFormatting sqref="P47:S55">
    <cfRule type="colorScale" priority="2">
      <colorScale>
        <cfvo type="num" val="-4.4999999999999997E-3"/>
        <cfvo type="num" val="4.4999999999999997E-3"/>
        <color rgb="FFFF7128"/>
        <color rgb="FFFFEF9C"/>
      </colorScale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2B58-5D8F-5846-B98E-22896479745E}">
  <dimension ref="A1:S95"/>
  <sheetViews>
    <sheetView topLeftCell="G1" zoomScale="80" zoomScaleNormal="80" workbookViewId="0">
      <selection activeCell="J3" sqref="J3"/>
    </sheetView>
  </sheetViews>
  <sheetFormatPr baseColWidth="10" defaultRowHeight="15" x14ac:dyDescent="0.2"/>
  <cols>
    <col min="4" max="4" width="14.1640625" customWidth="1"/>
    <col min="5" max="5" width="15.1640625" customWidth="1"/>
    <col min="6" max="6" width="13.33203125" customWidth="1"/>
    <col min="7" max="8" width="10.83203125" style="16"/>
    <col min="9" max="9" width="12.33203125" bestFit="1" customWidth="1"/>
    <col min="11" max="11" width="12.83203125" bestFit="1" customWidth="1"/>
    <col min="16" max="16" width="11.6640625" bestFit="1" customWidth="1"/>
    <col min="17" max="17" width="15.83203125" bestFit="1" customWidth="1"/>
  </cols>
  <sheetData>
    <row r="1" spans="1:19" x14ac:dyDescent="0.2">
      <c r="A1" t="s">
        <v>24</v>
      </c>
      <c r="B1" t="s">
        <v>2</v>
      </c>
      <c r="C1" t="s">
        <v>1</v>
      </c>
      <c r="D1" t="s">
        <v>26</v>
      </c>
      <c r="E1" t="s">
        <v>25</v>
      </c>
      <c r="F1" t="s">
        <v>28</v>
      </c>
      <c r="G1" s="16" t="s">
        <v>58</v>
      </c>
      <c r="H1" s="16" t="s">
        <v>27</v>
      </c>
      <c r="I1" t="s">
        <v>30</v>
      </c>
      <c r="J1" t="s">
        <v>31</v>
      </c>
      <c r="K1" t="s">
        <v>57</v>
      </c>
      <c r="N1" t="s">
        <v>2</v>
      </c>
      <c r="O1" t="s">
        <v>1</v>
      </c>
      <c r="P1" t="s">
        <v>26</v>
      </c>
      <c r="Q1" t="s">
        <v>28</v>
      </c>
      <c r="R1" t="s">
        <v>57</v>
      </c>
      <c r="S1" t="s">
        <v>31</v>
      </c>
    </row>
    <row r="2" spans="1:19" x14ac:dyDescent="0.2">
      <c r="A2">
        <v>1</v>
      </c>
      <c r="B2" t="s">
        <v>4</v>
      </c>
      <c r="C2">
        <v>1</v>
      </c>
      <c r="D2" s="9">
        <v>151240574</v>
      </c>
      <c r="E2" s="9"/>
      <c r="F2" s="9"/>
      <c r="H2" s="16">
        <f>C$70</f>
        <v>0.94446472498614675</v>
      </c>
      <c r="I2">
        <f>D2/H2</f>
        <v>160133639.72086769</v>
      </c>
      <c r="J2">
        <f>$C$91+$C$92*A2</f>
        <v>226372549.23239908</v>
      </c>
      <c r="K2">
        <f>H2*J2</f>
        <v>213800887.45519075</v>
      </c>
      <c r="N2" t="s">
        <v>4</v>
      </c>
      <c r="O2">
        <v>1</v>
      </c>
      <c r="P2" s="9">
        <v>151240574</v>
      </c>
      <c r="Q2" s="9"/>
      <c r="R2">
        <v>213800887.45519075</v>
      </c>
      <c r="S2">
        <v>226372549.23239908</v>
      </c>
    </row>
    <row r="3" spans="1:19" x14ac:dyDescent="0.2">
      <c r="A3">
        <v>2</v>
      </c>
      <c r="C3">
        <v>2</v>
      </c>
      <c r="D3" s="9">
        <v>194215644</v>
      </c>
      <c r="E3" s="9"/>
      <c r="F3" s="9"/>
      <c r="H3" s="16">
        <f t="shared" ref="H3:H4" si="0">C$70</f>
        <v>0.94446472498614675</v>
      </c>
      <c r="I3">
        <f t="shared" ref="I3:I61" si="1">D3/H3</f>
        <v>205635677.92629707</v>
      </c>
      <c r="J3">
        <f>$C$91+$C$92*A3</f>
        <v>232125470.80970189</v>
      </c>
      <c r="K3">
        <f t="shared" ref="K3:K60" si="2">H3*J3</f>
        <v>219234318.95056492</v>
      </c>
      <c r="O3">
        <v>2</v>
      </c>
      <c r="P3" s="9">
        <v>194215644</v>
      </c>
      <c r="Q3" s="9"/>
      <c r="R3">
        <v>219234318.95056492</v>
      </c>
      <c r="S3">
        <v>232125470.80970189</v>
      </c>
    </row>
    <row r="4" spans="1:19" x14ac:dyDescent="0.2">
      <c r="A4">
        <v>3</v>
      </c>
      <c r="C4">
        <v>3</v>
      </c>
      <c r="D4" s="9">
        <v>242283550</v>
      </c>
      <c r="E4" s="9">
        <f>AVERAGE(D2:D5)</f>
        <v>198344806</v>
      </c>
      <c r="F4" s="9">
        <f>AVERAGE(E4:E5)</f>
        <v>209944574</v>
      </c>
      <c r="G4" s="16">
        <f>D4/F4</f>
        <v>1.1540357789861242</v>
      </c>
      <c r="H4" s="16">
        <f t="shared" si="0"/>
        <v>0.94446472498614675</v>
      </c>
      <c r="I4">
        <f t="shared" si="1"/>
        <v>256530014.92835402</v>
      </c>
      <c r="J4">
        <f>$C$91+$C$92*A4</f>
        <v>237878392.38700467</v>
      </c>
      <c r="K4">
        <f t="shared" si="2"/>
        <v>224667750.44593906</v>
      </c>
      <c r="O4">
        <v>3</v>
      </c>
      <c r="P4" s="9">
        <v>242283550</v>
      </c>
      <c r="Q4" s="9">
        <v>209944574</v>
      </c>
      <c r="R4">
        <v>224667750.44593906</v>
      </c>
      <c r="S4">
        <v>237878392.38700467</v>
      </c>
    </row>
    <row r="5" spans="1:19" x14ac:dyDescent="0.2">
      <c r="A5">
        <v>4</v>
      </c>
      <c r="B5" t="s">
        <v>5</v>
      </c>
      <c r="C5">
        <v>4</v>
      </c>
      <c r="D5" s="9">
        <v>205639456</v>
      </c>
      <c r="E5" s="9">
        <f t="shared" ref="E5:E59" si="3">AVERAGE(D3:D6)</f>
        <v>221544342</v>
      </c>
      <c r="F5" s="9">
        <f t="shared" ref="F5:F59" si="4">AVERAGE(E5:E6)</f>
        <v>234846548.875</v>
      </c>
      <c r="G5" s="16">
        <f t="shared" ref="G5:G61" si="5">D5/F5</f>
        <v>0.87563328899269521</v>
      </c>
      <c r="H5" s="16">
        <f>C$71</f>
        <v>1.0161395613782533</v>
      </c>
      <c r="I5">
        <f t="shared" si="1"/>
        <v>202373240.66103518</v>
      </c>
      <c r="J5">
        <f>$C$91+$C$92*A5</f>
        <v>243631313.96430746</v>
      </c>
      <c r="K5">
        <f t="shared" si="2"/>
        <v>247563416.5096989</v>
      </c>
      <c r="N5" t="s">
        <v>5</v>
      </c>
      <c r="O5">
        <v>4</v>
      </c>
      <c r="P5" s="9">
        <v>205639456</v>
      </c>
      <c r="Q5" s="9">
        <v>234846548.875</v>
      </c>
      <c r="R5">
        <v>247563416.5096989</v>
      </c>
      <c r="S5">
        <v>243631313.96430746</v>
      </c>
    </row>
    <row r="6" spans="1:19" x14ac:dyDescent="0.2">
      <c r="A6">
        <v>5</v>
      </c>
      <c r="C6">
        <v>5</v>
      </c>
      <c r="D6" s="9">
        <v>244038718</v>
      </c>
      <c r="E6" s="9">
        <f t="shared" si="3"/>
        <v>248148755.75</v>
      </c>
      <c r="F6" s="9">
        <f t="shared" si="4"/>
        <v>248186775.375</v>
      </c>
      <c r="G6" s="16">
        <f t="shared" si="5"/>
        <v>0.98328654954023054</v>
      </c>
      <c r="H6" s="16">
        <f t="shared" ref="H6:H7" si="6">C$71</f>
        <v>1.0161395613782533</v>
      </c>
      <c r="I6">
        <f t="shared" si="1"/>
        <v>240162598.99279493</v>
      </c>
      <c r="J6">
        <f>$C$91+$C$92*A6</f>
        <v>249384235.54161024</v>
      </c>
      <c r="K6">
        <f t="shared" si="2"/>
        <v>253409187.71790284</v>
      </c>
      <c r="O6">
        <v>5</v>
      </c>
      <c r="P6" s="9">
        <v>244038718</v>
      </c>
      <c r="Q6" s="9">
        <v>248186775.375</v>
      </c>
      <c r="R6">
        <v>253409187.71790284</v>
      </c>
      <c r="S6">
        <v>249384235.54161024</v>
      </c>
    </row>
    <row r="7" spans="1:19" x14ac:dyDescent="0.2">
      <c r="A7">
        <v>6</v>
      </c>
      <c r="C7">
        <v>6</v>
      </c>
      <c r="D7" s="9">
        <v>300633299</v>
      </c>
      <c r="E7" s="9">
        <f t="shared" si="3"/>
        <v>248224795</v>
      </c>
      <c r="F7" s="9">
        <f t="shared" si="4"/>
        <v>256971599.875</v>
      </c>
      <c r="G7" s="16">
        <f t="shared" si="5"/>
        <v>1.1699086558446092</v>
      </c>
      <c r="H7" s="16">
        <f t="shared" si="6"/>
        <v>1.0161395613782533</v>
      </c>
      <c r="I7">
        <f t="shared" si="1"/>
        <v>295858276.19213283</v>
      </c>
      <c r="J7">
        <f>$C$91+$C$92*A7</f>
        <v>255137157.11891305</v>
      </c>
      <c r="K7">
        <f t="shared" si="2"/>
        <v>259254958.92610681</v>
      </c>
      <c r="O7">
        <v>6</v>
      </c>
      <c r="P7" s="9">
        <v>300633299</v>
      </c>
      <c r="Q7" s="9">
        <v>256971599.875</v>
      </c>
      <c r="R7">
        <v>259254958.92610681</v>
      </c>
      <c r="S7">
        <v>255137157.11891305</v>
      </c>
    </row>
    <row r="8" spans="1:19" x14ac:dyDescent="0.2">
      <c r="A8">
        <v>7</v>
      </c>
      <c r="B8" t="s">
        <v>6</v>
      </c>
      <c r="C8">
        <v>7</v>
      </c>
      <c r="D8" s="9">
        <v>242587707</v>
      </c>
      <c r="E8" s="9">
        <f t="shared" si="3"/>
        <v>265718404.75</v>
      </c>
      <c r="F8" s="9">
        <f t="shared" si="4"/>
        <v>274334461</v>
      </c>
      <c r="G8" s="16">
        <f t="shared" si="5"/>
        <v>0.88427719257625459</v>
      </c>
      <c r="H8" s="16">
        <f>C$72</f>
        <v>0.95007788325988229</v>
      </c>
      <c r="I8">
        <f t="shared" si="1"/>
        <v>255334548.11898097</v>
      </c>
      <c r="J8">
        <f>$C$91+$C$92*A8</f>
        <v>260890078.69621584</v>
      </c>
      <c r="K8">
        <f t="shared" si="2"/>
        <v>247865893.73120487</v>
      </c>
      <c r="N8" t="s">
        <v>6</v>
      </c>
      <c r="O8">
        <v>7</v>
      </c>
      <c r="P8" s="9">
        <v>242587707</v>
      </c>
      <c r="Q8" s="9">
        <v>274334461</v>
      </c>
      <c r="R8">
        <v>247865893.73120487</v>
      </c>
      <c r="S8">
        <v>260890078.69621584</v>
      </c>
    </row>
    <row r="9" spans="1:19" x14ac:dyDescent="0.2">
      <c r="A9">
        <v>8</v>
      </c>
      <c r="C9">
        <v>8</v>
      </c>
      <c r="D9" s="9">
        <v>275613895</v>
      </c>
      <c r="E9" s="9">
        <f t="shared" si="3"/>
        <v>282950517.25</v>
      </c>
      <c r="F9" s="9">
        <f t="shared" si="4"/>
        <v>282806443</v>
      </c>
      <c r="G9" s="16">
        <f t="shared" si="5"/>
        <v>0.97456724138353523</v>
      </c>
      <c r="H9" s="16">
        <f t="shared" ref="H9:H10" si="7">C$72</f>
        <v>0.95007788325988229</v>
      </c>
      <c r="I9">
        <f t="shared" si="1"/>
        <v>290096106.70476913</v>
      </c>
      <c r="J9">
        <f>$C$91+$C$92*A9</f>
        <v>266643000.27351862</v>
      </c>
      <c r="K9">
        <f t="shared" si="2"/>
        <v>253331617.28592879</v>
      </c>
      <c r="O9">
        <v>8</v>
      </c>
      <c r="P9" s="9">
        <v>275613895</v>
      </c>
      <c r="Q9" s="9">
        <v>282806443</v>
      </c>
      <c r="R9">
        <v>253331617.28592879</v>
      </c>
      <c r="S9">
        <v>266643000.27351862</v>
      </c>
    </row>
    <row r="10" spans="1:19" x14ac:dyDescent="0.2">
      <c r="A10">
        <v>9</v>
      </c>
      <c r="C10">
        <v>9</v>
      </c>
      <c r="D10" s="9">
        <v>312967168</v>
      </c>
      <c r="E10" s="9">
        <f t="shared" si="3"/>
        <v>282662368.75</v>
      </c>
      <c r="F10" s="9">
        <f t="shared" si="4"/>
        <v>300499471.375</v>
      </c>
      <c r="G10" s="16">
        <f t="shared" si="5"/>
        <v>1.0414899120053402</v>
      </c>
      <c r="H10" s="16">
        <f t="shared" si="7"/>
        <v>0.95007788325988229</v>
      </c>
      <c r="I10">
        <f t="shared" si="1"/>
        <v>329412118.22146124</v>
      </c>
      <c r="J10">
        <f>$C$91+$C$92*A10</f>
        <v>272395921.85082144</v>
      </c>
      <c r="K10">
        <f t="shared" si="2"/>
        <v>258797340.84065273</v>
      </c>
      <c r="O10">
        <v>9</v>
      </c>
      <c r="P10" s="9">
        <v>312967168</v>
      </c>
      <c r="Q10" s="9">
        <v>300499471.375</v>
      </c>
      <c r="R10">
        <v>258797340.84065273</v>
      </c>
      <c r="S10">
        <v>272395921.85082144</v>
      </c>
    </row>
    <row r="11" spans="1:19" x14ac:dyDescent="0.2">
      <c r="A11">
        <v>10</v>
      </c>
      <c r="B11" t="s">
        <v>7</v>
      </c>
      <c r="C11">
        <v>10</v>
      </c>
      <c r="D11" s="9">
        <v>299480705</v>
      </c>
      <c r="E11" s="9">
        <f t="shared" si="3"/>
        <v>318336574</v>
      </c>
      <c r="F11" s="9">
        <f t="shared" si="4"/>
        <v>338340337.125</v>
      </c>
      <c r="G11" s="16">
        <f t="shared" si="5"/>
        <v>0.88514632202827392</v>
      </c>
      <c r="H11" s="16">
        <f>C$73</f>
        <v>1.0860290731120639</v>
      </c>
      <c r="I11">
        <f t="shared" si="1"/>
        <v>275757539.47527844</v>
      </c>
      <c r="J11">
        <f>$C$91+$C$92*A11</f>
        <v>278148843.42812419</v>
      </c>
      <c r="K11">
        <f t="shared" si="2"/>
        <v>302077730.61543828</v>
      </c>
      <c r="N11" t="s">
        <v>7</v>
      </c>
      <c r="O11">
        <v>10</v>
      </c>
      <c r="P11" s="9">
        <v>299480705</v>
      </c>
      <c r="Q11" s="9">
        <v>338340337.125</v>
      </c>
      <c r="R11">
        <v>302077730.61543828</v>
      </c>
      <c r="S11">
        <v>278148843.42812419</v>
      </c>
    </row>
    <row r="12" spans="1:19" x14ac:dyDescent="0.2">
      <c r="A12">
        <v>11</v>
      </c>
      <c r="C12">
        <v>11</v>
      </c>
      <c r="D12" s="9">
        <v>385284528</v>
      </c>
      <c r="E12" s="9">
        <f t="shared" si="3"/>
        <v>358344100.25</v>
      </c>
      <c r="F12" s="9">
        <f t="shared" si="4"/>
        <v>347007718</v>
      </c>
      <c r="G12" s="16">
        <f t="shared" si="5"/>
        <v>1.1103053563782694</v>
      </c>
      <c r="H12" s="16">
        <f t="shared" ref="H12:H13" si="8">C$73</f>
        <v>1.0860290731120639</v>
      </c>
      <c r="I12">
        <f t="shared" si="1"/>
        <v>354764469.51456863</v>
      </c>
      <c r="J12">
        <f>$C$91+$C$92*A12</f>
        <v>283901765.005427</v>
      </c>
      <c r="K12">
        <f t="shared" si="2"/>
        <v>308325570.70372283</v>
      </c>
      <c r="O12">
        <v>11</v>
      </c>
      <c r="P12" s="9">
        <v>385284528</v>
      </c>
      <c r="Q12" s="9">
        <v>347007718</v>
      </c>
      <c r="R12">
        <v>308325570.70372283</v>
      </c>
      <c r="S12">
        <v>283901765.005427</v>
      </c>
    </row>
    <row r="13" spans="1:19" x14ac:dyDescent="0.2">
      <c r="A13">
        <v>12</v>
      </c>
      <c r="C13">
        <v>12</v>
      </c>
      <c r="D13" s="9">
        <v>435644000</v>
      </c>
      <c r="E13" s="9">
        <f>AVERAGE(D11:D14)</f>
        <v>335671335.75</v>
      </c>
      <c r="F13" s="9">
        <f t="shared" si="4"/>
        <v>334354204.75</v>
      </c>
      <c r="G13" s="16">
        <f t="shared" si="5"/>
        <v>1.3029415925118555</v>
      </c>
      <c r="H13" s="16">
        <f t="shared" si="8"/>
        <v>1.0860290731120639</v>
      </c>
      <c r="I13">
        <f t="shared" si="1"/>
        <v>401134749.32272583</v>
      </c>
      <c r="J13">
        <f>$C$91+$C$92*A13</f>
        <v>289654686.58272982</v>
      </c>
      <c r="K13">
        <f t="shared" si="2"/>
        <v>314573410.79200745</v>
      </c>
      <c r="O13">
        <v>12</v>
      </c>
      <c r="P13" s="9">
        <v>435644000</v>
      </c>
      <c r="Q13" s="9">
        <v>334354204.75</v>
      </c>
      <c r="R13">
        <v>314573410.79200745</v>
      </c>
      <c r="S13">
        <v>289654686.58272982</v>
      </c>
    </row>
    <row r="14" spans="1:19" x14ac:dyDescent="0.2">
      <c r="A14">
        <v>13</v>
      </c>
      <c r="B14" t="s">
        <v>4</v>
      </c>
      <c r="C14">
        <v>13</v>
      </c>
      <c r="D14" s="9">
        <v>222276110</v>
      </c>
      <c r="E14" s="9">
        <f t="shared" si="3"/>
        <v>333037073.75</v>
      </c>
      <c r="F14" s="9">
        <f t="shared" si="4"/>
        <v>329138675.625</v>
      </c>
      <c r="G14" s="16">
        <f t="shared" si="5"/>
        <v>0.67532662206263316</v>
      </c>
      <c r="H14" s="16">
        <f>C$70</f>
        <v>0.94446472498614675</v>
      </c>
      <c r="I14">
        <f t="shared" si="1"/>
        <v>235346121.58570594</v>
      </c>
      <c r="J14">
        <f>$C$91+$C$92*A14</f>
        <v>295407608.16003257</v>
      </c>
      <c r="K14">
        <f t="shared" si="2"/>
        <v>279002065.39968055</v>
      </c>
      <c r="N14" t="s">
        <v>4</v>
      </c>
      <c r="O14">
        <v>13</v>
      </c>
      <c r="P14" s="9">
        <v>222276110</v>
      </c>
      <c r="Q14" s="9">
        <v>329138675.625</v>
      </c>
      <c r="R14">
        <v>279002065.39968055</v>
      </c>
      <c r="S14">
        <v>295407608.16003257</v>
      </c>
    </row>
    <row r="15" spans="1:19" x14ac:dyDescent="0.2">
      <c r="A15">
        <v>14</v>
      </c>
      <c r="C15">
        <v>14</v>
      </c>
      <c r="D15" s="9">
        <v>288943657</v>
      </c>
      <c r="E15" s="9">
        <f t="shared" si="3"/>
        <v>325240277.5</v>
      </c>
      <c r="F15" s="9">
        <f t="shared" si="4"/>
        <v>308541017.75</v>
      </c>
      <c r="G15" s="16">
        <f t="shared" si="5"/>
        <v>0.93648377485459955</v>
      </c>
      <c r="H15" s="16">
        <f t="shared" ref="H15:H16" si="9">C$70</f>
        <v>0.94446472498614675</v>
      </c>
      <c r="I15">
        <f t="shared" si="1"/>
        <v>305933773.23249227</v>
      </c>
      <c r="J15">
        <f>$C$91+$C$92*A15</f>
        <v>301160529.73733538</v>
      </c>
      <c r="K15">
        <f t="shared" si="2"/>
        <v>284435496.89505476</v>
      </c>
      <c r="O15">
        <v>14</v>
      </c>
      <c r="P15" s="9">
        <v>288943657</v>
      </c>
      <c r="Q15" s="9">
        <v>308541017.75</v>
      </c>
      <c r="R15">
        <v>284435496.89505476</v>
      </c>
      <c r="S15">
        <v>301160529.73733538</v>
      </c>
    </row>
    <row r="16" spans="1:19" x14ac:dyDescent="0.2">
      <c r="A16">
        <v>15</v>
      </c>
      <c r="C16">
        <v>15</v>
      </c>
      <c r="D16" s="9">
        <v>354097343</v>
      </c>
      <c r="E16" s="9">
        <f t="shared" si="3"/>
        <v>291841758</v>
      </c>
      <c r="F16" s="9">
        <f t="shared" si="4"/>
        <v>308127017.75</v>
      </c>
      <c r="G16" s="16">
        <f t="shared" si="5"/>
        <v>1.1491927763611376</v>
      </c>
      <c r="H16" s="16">
        <f t="shared" si="9"/>
        <v>0.94446472498614675</v>
      </c>
      <c r="I16">
        <f t="shared" si="1"/>
        <v>374918547.6516276</v>
      </c>
      <c r="J16">
        <f>$C$91+$C$92*A16</f>
        <v>306913451.31463814</v>
      </c>
      <c r="K16">
        <f t="shared" si="2"/>
        <v>289868928.39042884</v>
      </c>
      <c r="O16">
        <v>15</v>
      </c>
      <c r="P16" s="9">
        <v>354097343</v>
      </c>
      <c r="Q16" s="9">
        <v>308127017.75</v>
      </c>
      <c r="R16">
        <v>289868928.39042884</v>
      </c>
      <c r="S16">
        <v>306913451.31463814</v>
      </c>
    </row>
    <row r="17" spans="1:19" x14ac:dyDescent="0.2">
      <c r="A17">
        <v>16</v>
      </c>
      <c r="B17" t="s">
        <v>5</v>
      </c>
      <c r="C17">
        <v>16</v>
      </c>
      <c r="D17" s="9">
        <v>302049922</v>
      </c>
      <c r="E17" s="9">
        <f t="shared" si="3"/>
        <v>324412277.5</v>
      </c>
      <c r="F17" s="9">
        <f t="shared" si="4"/>
        <v>336533462.75</v>
      </c>
      <c r="G17" s="16">
        <f t="shared" si="5"/>
        <v>0.89753309977493467</v>
      </c>
      <c r="H17" s="16">
        <f>C$71</f>
        <v>1.0161395613782533</v>
      </c>
      <c r="I17">
        <f t="shared" si="1"/>
        <v>297252398.66688281</v>
      </c>
      <c r="J17">
        <f>$C$91+$C$92*A17</f>
        <v>312666372.89194095</v>
      </c>
      <c r="K17">
        <f t="shared" si="2"/>
        <v>317712671.00814629</v>
      </c>
      <c r="N17" t="s">
        <v>5</v>
      </c>
      <c r="O17">
        <v>16</v>
      </c>
      <c r="P17" s="9">
        <v>302049922</v>
      </c>
      <c r="Q17" s="9">
        <v>336533462.75</v>
      </c>
      <c r="R17">
        <v>317712671.00814629</v>
      </c>
      <c r="S17">
        <v>312666372.89194095</v>
      </c>
    </row>
    <row r="18" spans="1:19" x14ac:dyDescent="0.2">
      <c r="A18">
        <v>17</v>
      </c>
      <c r="C18">
        <v>17</v>
      </c>
      <c r="D18" s="9">
        <v>352558188</v>
      </c>
      <c r="E18" s="9">
        <f t="shared" si="3"/>
        <v>348654648</v>
      </c>
      <c r="F18" s="9">
        <f t="shared" si="4"/>
        <v>343809129.25</v>
      </c>
      <c r="G18" s="16">
        <f t="shared" si="5"/>
        <v>1.0254474300001444</v>
      </c>
      <c r="H18" s="16">
        <f t="shared" ref="H18:H19" si="10">C$71</f>
        <v>1.0161395613782533</v>
      </c>
      <c r="I18">
        <f t="shared" si="1"/>
        <v>346958431.10547078</v>
      </c>
      <c r="J18">
        <f>$C$91+$C$92*A18</f>
        <v>318419294.46924376</v>
      </c>
      <c r="K18">
        <f t="shared" si="2"/>
        <v>323558442.21635026</v>
      </c>
      <c r="O18">
        <v>17</v>
      </c>
      <c r="P18" s="9">
        <v>352558188</v>
      </c>
      <c r="Q18" s="9">
        <v>343809129.25</v>
      </c>
      <c r="R18">
        <v>323558442.21635026</v>
      </c>
      <c r="S18">
        <v>318419294.46924376</v>
      </c>
    </row>
    <row r="19" spans="1:19" x14ac:dyDescent="0.2">
      <c r="A19">
        <v>18</v>
      </c>
      <c r="C19">
        <v>18</v>
      </c>
      <c r="D19" s="9">
        <v>385913139</v>
      </c>
      <c r="E19" s="9">
        <f t="shared" si="3"/>
        <v>338963610.5</v>
      </c>
      <c r="F19" s="9">
        <f t="shared" si="4"/>
        <v>344519039.375</v>
      </c>
      <c r="G19" s="16">
        <f t="shared" si="5"/>
        <v>1.1201503977838032</v>
      </c>
      <c r="H19" s="16">
        <f t="shared" si="10"/>
        <v>1.0161395613782533</v>
      </c>
      <c r="I19">
        <f t="shared" si="1"/>
        <v>379783598.30470729</v>
      </c>
      <c r="J19">
        <f>$C$91+$C$92*A19</f>
        <v>324172216.04654658</v>
      </c>
      <c r="K19">
        <f t="shared" si="2"/>
        <v>329404213.42455423</v>
      </c>
      <c r="O19">
        <v>18</v>
      </c>
      <c r="P19" s="9">
        <v>385913139</v>
      </c>
      <c r="Q19" s="9">
        <v>344519039.375</v>
      </c>
      <c r="R19">
        <v>329404213.42455423</v>
      </c>
      <c r="S19">
        <v>324172216.04654658</v>
      </c>
    </row>
    <row r="20" spans="1:19" x14ac:dyDescent="0.2">
      <c r="A20">
        <v>19</v>
      </c>
      <c r="B20" t="s">
        <v>6</v>
      </c>
      <c r="C20">
        <v>19</v>
      </c>
      <c r="D20" s="9">
        <v>315333193</v>
      </c>
      <c r="E20" s="9">
        <f t="shared" si="3"/>
        <v>350074468.25</v>
      </c>
      <c r="F20" s="9">
        <f t="shared" si="4"/>
        <v>352887049.375</v>
      </c>
      <c r="G20" s="16">
        <f t="shared" si="5"/>
        <v>0.89358108652184365</v>
      </c>
      <c r="H20" s="16">
        <f>C$72</f>
        <v>0.95007788325988229</v>
      </c>
      <c r="I20">
        <f t="shared" si="1"/>
        <v>331902466.68834877</v>
      </c>
      <c r="J20">
        <f>$C$91+$C$92*A20</f>
        <v>329925137.62384933</v>
      </c>
      <c r="K20">
        <f t="shared" si="2"/>
        <v>313454576.38789213</v>
      </c>
      <c r="N20" t="s">
        <v>6</v>
      </c>
      <c r="O20">
        <v>19</v>
      </c>
      <c r="P20" s="9">
        <v>315333193</v>
      </c>
      <c r="Q20" s="9">
        <v>352887049.375</v>
      </c>
      <c r="R20">
        <v>313454576.38789213</v>
      </c>
      <c r="S20">
        <v>329925137.62384933</v>
      </c>
    </row>
    <row r="21" spans="1:19" x14ac:dyDescent="0.2">
      <c r="A21">
        <v>20</v>
      </c>
      <c r="C21">
        <v>20</v>
      </c>
      <c r="D21" s="9">
        <v>346493353</v>
      </c>
      <c r="E21" s="9">
        <f t="shared" si="3"/>
        <v>355699630.5</v>
      </c>
      <c r="F21" s="9">
        <f t="shared" si="4"/>
        <v>353763541.75</v>
      </c>
      <c r="G21" s="16">
        <f t="shared" si="5"/>
        <v>0.9794490163852505</v>
      </c>
      <c r="H21" s="16">
        <f t="shared" ref="H21:H22" si="11">C$72</f>
        <v>0.95007788325988229</v>
      </c>
      <c r="I21">
        <f t="shared" si="1"/>
        <v>364699946.2940039</v>
      </c>
      <c r="J21">
        <f>$C$91+$C$92*A21</f>
        <v>335678059.20115215</v>
      </c>
      <c r="K21">
        <f t="shared" si="2"/>
        <v>318920299.94261611</v>
      </c>
      <c r="O21">
        <v>20</v>
      </c>
      <c r="P21" s="9">
        <v>346493353</v>
      </c>
      <c r="Q21" s="9">
        <v>353763541.75</v>
      </c>
      <c r="R21">
        <v>318920299.94261611</v>
      </c>
      <c r="S21">
        <v>335678059.20115215</v>
      </c>
    </row>
    <row r="22" spans="1:19" x14ac:dyDescent="0.2">
      <c r="A22">
        <v>21</v>
      </c>
      <c r="C22">
        <v>21</v>
      </c>
      <c r="D22" s="9">
        <v>375058837</v>
      </c>
      <c r="E22" s="9">
        <f t="shared" si="3"/>
        <v>351827453</v>
      </c>
      <c r="F22" s="9">
        <f t="shared" si="4"/>
        <v>363755920.75</v>
      </c>
      <c r="G22" s="16">
        <f t="shared" si="5"/>
        <v>1.0310728035070753</v>
      </c>
      <c r="H22" s="16">
        <f t="shared" si="11"/>
        <v>0.95007788325988229</v>
      </c>
      <c r="I22">
        <f t="shared" si="1"/>
        <v>394766411.89994651</v>
      </c>
      <c r="J22">
        <f>$C$91+$C$92*A22</f>
        <v>341430980.7784549</v>
      </c>
      <c r="K22">
        <f t="shared" si="2"/>
        <v>324386023.49733996</v>
      </c>
      <c r="O22">
        <v>21</v>
      </c>
      <c r="P22" s="9">
        <v>375058837</v>
      </c>
      <c r="Q22" s="9">
        <v>363755920.75</v>
      </c>
      <c r="R22">
        <v>324386023.49733996</v>
      </c>
      <c r="S22">
        <v>341430980.7784549</v>
      </c>
    </row>
    <row r="23" spans="1:19" x14ac:dyDescent="0.2">
      <c r="A23">
        <v>22</v>
      </c>
      <c r="B23" t="s">
        <v>7</v>
      </c>
      <c r="C23">
        <v>22</v>
      </c>
      <c r="D23" s="9">
        <v>370424429</v>
      </c>
      <c r="E23" s="9">
        <f t="shared" si="3"/>
        <v>375684388.5</v>
      </c>
      <c r="F23" s="9">
        <f t="shared" si="4"/>
        <v>389752382.875</v>
      </c>
      <c r="G23" s="16">
        <f t="shared" si="5"/>
        <v>0.95040965822343981</v>
      </c>
      <c r="H23" s="16">
        <f>C$73</f>
        <v>1.0860290731120639</v>
      </c>
      <c r="I23">
        <f t="shared" si="1"/>
        <v>341081503.40628779</v>
      </c>
      <c r="J23">
        <f>$C$91+$C$92*A23</f>
        <v>347183902.35575771</v>
      </c>
      <c r="K23">
        <f t="shared" si="2"/>
        <v>377051811.67485285</v>
      </c>
      <c r="N23" t="s">
        <v>7</v>
      </c>
      <c r="O23">
        <v>22</v>
      </c>
      <c r="P23" s="9">
        <v>370424429</v>
      </c>
      <c r="Q23" s="9">
        <v>389752382.875</v>
      </c>
      <c r="R23">
        <v>377051811.67485285</v>
      </c>
      <c r="S23">
        <v>347183902.35575771</v>
      </c>
    </row>
    <row r="24" spans="1:19" x14ac:dyDescent="0.2">
      <c r="A24">
        <v>23</v>
      </c>
      <c r="C24">
        <v>23</v>
      </c>
      <c r="D24" s="9">
        <v>410760935</v>
      </c>
      <c r="E24" s="9">
        <f t="shared" si="3"/>
        <v>403820377.25</v>
      </c>
      <c r="F24" s="9">
        <f t="shared" si="4"/>
        <v>389681968.5</v>
      </c>
      <c r="G24" s="16">
        <f t="shared" si="5"/>
        <v>1.0540927428106031</v>
      </c>
      <c r="H24" s="16">
        <f t="shared" ref="H24:H25" si="12">C$73</f>
        <v>1.0860290731120639</v>
      </c>
      <c r="I24">
        <f t="shared" si="1"/>
        <v>378222779.82204157</v>
      </c>
      <c r="J24">
        <f>$C$91+$C$92*A24</f>
        <v>352936823.93306053</v>
      </c>
      <c r="K24">
        <f t="shared" si="2"/>
        <v>383299651.7631374</v>
      </c>
      <c r="O24">
        <v>23</v>
      </c>
      <c r="P24" s="9">
        <v>410760935</v>
      </c>
      <c r="Q24" s="9">
        <v>389681968.5</v>
      </c>
      <c r="R24">
        <v>383299651.7631374</v>
      </c>
      <c r="S24">
        <v>352936823.93306053</v>
      </c>
    </row>
    <row r="25" spans="1:19" x14ac:dyDescent="0.2">
      <c r="A25">
        <v>24</v>
      </c>
      <c r="C25">
        <v>24</v>
      </c>
      <c r="D25" s="9">
        <v>459037308</v>
      </c>
      <c r="E25" s="9">
        <f t="shared" si="3"/>
        <v>375543559.75</v>
      </c>
      <c r="F25" s="9">
        <f t="shared" si="4"/>
        <v>367746906</v>
      </c>
      <c r="G25" s="16">
        <f t="shared" si="5"/>
        <v>1.2482424746763199</v>
      </c>
      <c r="H25" s="16">
        <f t="shared" si="12"/>
        <v>1.0860290731120639</v>
      </c>
      <c r="I25">
        <f t="shared" si="1"/>
        <v>422674971.93662459</v>
      </c>
      <c r="J25">
        <f>$C$91+$C$92*A25</f>
        <v>358689745.51036334</v>
      </c>
      <c r="K25">
        <f t="shared" si="2"/>
        <v>389547491.85142195</v>
      </c>
      <c r="O25">
        <v>24</v>
      </c>
      <c r="P25" s="9">
        <v>459037308</v>
      </c>
      <c r="Q25" s="9">
        <v>367746906</v>
      </c>
      <c r="R25">
        <v>389547491.85142195</v>
      </c>
      <c r="S25">
        <v>358689745.51036334</v>
      </c>
    </row>
    <row r="26" spans="1:19" x14ac:dyDescent="0.2">
      <c r="A26">
        <v>25</v>
      </c>
      <c r="B26" t="s">
        <v>4</v>
      </c>
      <c r="C26">
        <v>25</v>
      </c>
      <c r="D26" s="9">
        <v>261951567</v>
      </c>
      <c r="E26" s="9">
        <f t="shared" si="3"/>
        <v>359950252.25</v>
      </c>
      <c r="F26" s="9">
        <f t="shared" si="4"/>
        <v>357815555.5</v>
      </c>
      <c r="G26" s="16">
        <f t="shared" si="5"/>
        <v>0.73208546407088781</v>
      </c>
      <c r="H26" s="16">
        <f>C$70</f>
        <v>0.94446472498614675</v>
      </c>
      <c r="I26">
        <f t="shared" si="1"/>
        <v>277354526.92935914</v>
      </c>
      <c r="J26">
        <f>$C$91+$C$92*A26</f>
        <v>364442667.08766609</v>
      </c>
      <c r="K26">
        <f t="shared" si="2"/>
        <v>344203243.34417039</v>
      </c>
      <c r="N26" t="s">
        <v>4</v>
      </c>
      <c r="O26">
        <v>25</v>
      </c>
      <c r="P26" s="9">
        <v>261951567</v>
      </c>
      <c r="Q26" s="9">
        <v>357815555.5</v>
      </c>
      <c r="R26">
        <v>344203243.34417039</v>
      </c>
      <c r="S26">
        <v>364442667.08766609</v>
      </c>
    </row>
    <row r="27" spans="1:19" x14ac:dyDescent="0.2">
      <c r="A27">
        <v>26</v>
      </c>
      <c r="C27">
        <v>26</v>
      </c>
      <c r="D27" s="9">
        <v>308051199</v>
      </c>
      <c r="E27" s="9">
        <f t="shared" si="3"/>
        <v>355680858.75</v>
      </c>
      <c r="F27" s="9">
        <f t="shared" si="4"/>
        <v>342085281.125</v>
      </c>
      <c r="G27" s="16">
        <f t="shared" si="5"/>
        <v>0.90050994882599544</v>
      </c>
      <c r="H27" s="16">
        <f t="shared" ref="H27:H28" si="13">C$70</f>
        <v>0.94446472498614675</v>
      </c>
      <c r="I27">
        <f t="shared" si="1"/>
        <v>326164853.8589077</v>
      </c>
      <c r="J27">
        <f>$C$91+$C$92*A27</f>
        <v>370195588.66496885</v>
      </c>
      <c r="K27">
        <f t="shared" si="2"/>
        <v>349636674.83954453</v>
      </c>
      <c r="O27">
        <v>26</v>
      </c>
      <c r="P27" s="9">
        <v>308051199</v>
      </c>
      <c r="Q27" s="9">
        <v>342085281.125</v>
      </c>
      <c r="R27">
        <v>349636674.83954453</v>
      </c>
      <c r="S27">
        <v>370195588.66496885</v>
      </c>
    </row>
    <row r="28" spans="1:19" x14ac:dyDescent="0.2">
      <c r="A28">
        <v>27</v>
      </c>
      <c r="C28">
        <v>27</v>
      </c>
      <c r="D28" s="9">
        <v>393683361</v>
      </c>
      <c r="E28" s="9">
        <f t="shared" si="3"/>
        <v>328489703.5</v>
      </c>
      <c r="F28" s="9">
        <f t="shared" si="4"/>
        <v>345098562.875</v>
      </c>
      <c r="G28" s="16">
        <f t="shared" si="5"/>
        <v>1.1407852809360963</v>
      </c>
      <c r="H28" s="16">
        <f t="shared" si="13"/>
        <v>0.94446472498614675</v>
      </c>
      <c r="I28">
        <f t="shared" si="1"/>
        <v>416832254.91113442</v>
      </c>
      <c r="J28">
        <f>$C$91+$C$92*A28</f>
        <v>375948510.24227166</v>
      </c>
      <c r="K28">
        <f t="shared" si="2"/>
        <v>355070106.33491868</v>
      </c>
      <c r="O28">
        <v>27</v>
      </c>
      <c r="P28" s="9">
        <v>393683361</v>
      </c>
      <c r="Q28" s="9">
        <v>345098562.875</v>
      </c>
      <c r="R28">
        <v>355070106.33491868</v>
      </c>
      <c r="S28">
        <v>375948510.24227166</v>
      </c>
    </row>
    <row r="29" spans="1:19" x14ac:dyDescent="0.2">
      <c r="A29">
        <v>28</v>
      </c>
      <c r="B29" t="s">
        <v>5</v>
      </c>
      <c r="C29">
        <v>28</v>
      </c>
      <c r="D29" s="9">
        <v>350272687</v>
      </c>
      <c r="E29" s="9">
        <f t="shared" si="3"/>
        <v>361707422.25</v>
      </c>
      <c r="F29" s="9">
        <f t="shared" si="4"/>
        <v>376147077.5</v>
      </c>
      <c r="G29" s="16">
        <f t="shared" si="5"/>
        <v>0.93121203899291227</v>
      </c>
      <c r="H29" s="16">
        <f>C$71</f>
        <v>1.0161395613782533</v>
      </c>
      <c r="I29">
        <f t="shared" si="1"/>
        <v>344709231.20531136</v>
      </c>
      <c r="J29">
        <f>$C$91+$C$92*A29</f>
        <v>381701431.81957448</v>
      </c>
      <c r="K29">
        <f t="shared" si="2"/>
        <v>387861925.5065937</v>
      </c>
      <c r="N29" t="s">
        <v>5</v>
      </c>
      <c r="O29">
        <v>28</v>
      </c>
      <c r="P29" s="9">
        <v>350272687</v>
      </c>
      <c r="Q29" s="9">
        <v>376147077.5</v>
      </c>
      <c r="R29">
        <v>387861925.5065937</v>
      </c>
      <c r="S29">
        <v>381701431.81957448</v>
      </c>
    </row>
    <row r="30" spans="1:19" x14ac:dyDescent="0.2">
      <c r="A30">
        <v>29</v>
      </c>
      <c r="C30">
        <v>29</v>
      </c>
      <c r="D30" s="9">
        <v>394822442</v>
      </c>
      <c r="E30" s="9">
        <f t="shared" si="3"/>
        <v>390586732.75</v>
      </c>
      <c r="F30" s="9">
        <f t="shared" si="4"/>
        <v>384786888</v>
      </c>
      <c r="G30" s="16">
        <f t="shared" si="5"/>
        <v>1.0260808107369812</v>
      </c>
      <c r="H30" s="16">
        <f t="shared" ref="H30:H31" si="14">C$71</f>
        <v>1.0161395613782533</v>
      </c>
      <c r="I30">
        <f t="shared" si="1"/>
        <v>388551392.94495898</v>
      </c>
      <c r="J30">
        <f>$C$91+$C$92*A30</f>
        <v>387454353.39687729</v>
      </c>
      <c r="K30">
        <f t="shared" si="2"/>
        <v>393707696.71479768</v>
      </c>
      <c r="O30">
        <v>29</v>
      </c>
      <c r="P30" s="9">
        <v>394822442</v>
      </c>
      <c r="Q30" s="9">
        <v>384786888</v>
      </c>
      <c r="R30">
        <v>393707696.71479768</v>
      </c>
      <c r="S30">
        <v>387454353.39687729</v>
      </c>
    </row>
    <row r="31" spans="1:19" x14ac:dyDescent="0.2">
      <c r="A31">
        <v>30</v>
      </c>
      <c r="C31">
        <v>30</v>
      </c>
      <c r="D31" s="9">
        <v>423568441</v>
      </c>
      <c r="E31" s="9">
        <f t="shared" si="3"/>
        <v>378987043.25</v>
      </c>
      <c r="F31" s="9">
        <f t="shared" si="4"/>
        <v>383262419.125</v>
      </c>
      <c r="G31" s="16">
        <f t="shared" si="5"/>
        <v>1.1051655989831195</v>
      </c>
      <c r="H31" s="16">
        <f t="shared" si="14"/>
        <v>1.0161395613782533</v>
      </c>
      <c r="I31">
        <f t="shared" si="1"/>
        <v>416840813.11182076</v>
      </c>
      <c r="J31">
        <f>$C$91+$C$92*A31</f>
        <v>393207274.97418004</v>
      </c>
      <c r="K31">
        <f t="shared" si="2"/>
        <v>399553467.92300159</v>
      </c>
      <c r="O31">
        <v>30</v>
      </c>
      <c r="P31" s="9">
        <v>423568441</v>
      </c>
      <c r="Q31" s="9">
        <v>383262419.125</v>
      </c>
      <c r="R31">
        <v>399553467.92300159</v>
      </c>
      <c r="S31">
        <v>393207274.97418004</v>
      </c>
    </row>
    <row r="32" spans="1:19" x14ac:dyDescent="0.2">
      <c r="A32">
        <v>31</v>
      </c>
      <c r="B32" t="s">
        <v>6</v>
      </c>
      <c r="C32">
        <v>31</v>
      </c>
      <c r="D32" s="9">
        <v>347284603</v>
      </c>
      <c r="E32" s="9">
        <f t="shared" si="3"/>
        <v>387537795</v>
      </c>
      <c r="F32" s="9">
        <f t="shared" si="4"/>
        <v>393422024</v>
      </c>
      <c r="G32" s="16">
        <f t="shared" si="5"/>
        <v>0.88272791510014703</v>
      </c>
      <c r="H32" s="16">
        <f>C$72</f>
        <v>0.95007788325988229</v>
      </c>
      <c r="I32">
        <f t="shared" si="1"/>
        <v>365532772.7537517</v>
      </c>
      <c r="J32">
        <f>$C$91+$C$92*A32</f>
        <v>398960196.55148286</v>
      </c>
      <c r="K32">
        <f t="shared" si="2"/>
        <v>379043259.04457945</v>
      </c>
      <c r="N32" t="s">
        <v>6</v>
      </c>
      <c r="O32">
        <v>31</v>
      </c>
      <c r="P32" s="9">
        <v>347284603</v>
      </c>
      <c r="Q32" s="9">
        <v>393422024</v>
      </c>
      <c r="R32">
        <v>379043259.04457945</v>
      </c>
      <c r="S32">
        <v>398960196.55148286</v>
      </c>
    </row>
    <row r="33" spans="1:19" x14ac:dyDescent="0.2">
      <c r="A33">
        <v>32</v>
      </c>
      <c r="C33">
        <v>32</v>
      </c>
      <c r="D33" s="9">
        <v>384475694</v>
      </c>
      <c r="E33" s="9">
        <f t="shared" si="3"/>
        <v>399306253</v>
      </c>
      <c r="F33" s="9">
        <f t="shared" si="4"/>
        <v>402237285.75</v>
      </c>
      <c r="G33" s="16">
        <f t="shared" si="5"/>
        <v>0.95584300019108803</v>
      </c>
      <c r="H33" s="16">
        <f t="shared" ref="H33:H34" si="15">C$72</f>
        <v>0.95007788325988229</v>
      </c>
      <c r="I33">
        <f t="shared" si="1"/>
        <v>404678080.37041879</v>
      </c>
      <c r="J33">
        <f>$C$91+$C$92*A33</f>
        <v>404713118.12878561</v>
      </c>
      <c r="K33">
        <f t="shared" si="2"/>
        <v>384508982.59930331</v>
      </c>
      <c r="O33">
        <v>32</v>
      </c>
      <c r="P33" s="9">
        <v>384475694</v>
      </c>
      <c r="Q33" s="9">
        <v>402237285.75</v>
      </c>
      <c r="R33">
        <v>384508982.59930331</v>
      </c>
      <c r="S33">
        <v>404713118.12878561</v>
      </c>
    </row>
    <row r="34" spans="1:19" x14ac:dyDescent="0.2">
      <c r="A34">
        <v>33</v>
      </c>
      <c r="C34">
        <v>33</v>
      </c>
      <c r="D34" s="9">
        <v>441896274</v>
      </c>
      <c r="E34" s="9">
        <f t="shared" si="3"/>
        <v>405168318.5</v>
      </c>
      <c r="F34" s="9">
        <f t="shared" si="4"/>
        <v>421973514</v>
      </c>
      <c r="G34" s="16">
        <f t="shared" si="5"/>
        <v>1.0472132950031552</v>
      </c>
      <c r="H34" s="16">
        <f t="shared" si="15"/>
        <v>0.95007788325988229</v>
      </c>
      <c r="I34">
        <f t="shared" si="1"/>
        <v>465115841.32847834</v>
      </c>
      <c r="J34">
        <f>$C$91+$C$92*A34</f>
        <v>410466039.70608842</v>
      </c>
      <c r="K34">
        <f t="shared" si="2"/>
        <v>389974706.15402728</v>
      </c>
      <c r="O34">
        <v>33</v>
      </c>
      <c r="P34" s="9">
        <v>441896274</v>
      </c>
      <c r="Q34" s="9">
        <v>421973514</v>
      </c>
      <c r="R34">
        <v>389974706.15402728</v>
      </c>
      <c r="S34">
        <v>410466039.70608842</v>
      </c>
    </row>
    <row r="35" spans="1:19" x14ac:dyDescent="0.2">
      <c r="A35">
        <v>34</v>
      </c>
      <c r="B35" t="s">
        <v>7</v>
      </c>
      <c r="C35">
        <v>34</v>
      </c>
      <c r="D35" s="9">
        <v>447016703</v>
      </c>
      <c r="E35" s="9">
        <f t="shared" si="3"/>
        <v>438778709.5</v>
      </c>
      <c r="F35" s="9">
        <f t="shared" si="4"/>
        <v>459323682.75</v>
      </c>
      <c r="G35" s="16">
        <f t="shared" si="5"/>
        <v>0.97320630263103935</v>
      </c>
      <c r="H35" s="16">
        <f>C$73</f>
        <v>1.0860290731120639</v>
      </c>
      <c r="I35">
        <f t="shared" si="1"/>
        <v>411606571.19339728</v>
      </c>
      <c r="J35">
        <f>$C$91+$C$92*A35</f>
        <v>416218961.28339124</v>
      </c>
      <c r="K35">
        <f t="shared" si="2"/>
        <v>452025892.73426735</v>
      </c>
      <c r="N35" t="s">
        <v>7</v>
      </c>
      <c r="O35">
        <v>34</v>
      </c>
      <c r="P35" s="9">
        <v>447016703</v>
      </c>
      <c r="Q35" s="9">
        <v>459323682.75</v>
      </c>
      <c r="R35">
        <v>452025892.73426735</v>
      </c>
      <c r="S35">
        <v>416218961.28339124</v>
      </c>
    </row>
    <row r="36" spans="1:19" x14ac:dyDescent="0.2">
      <c r="A36">
        <v>35</v>
      </c>
      <c r="C36">
        <v>35</v>
      </c>
      <c r="D36" s="9">
        <v>481726167</v>
      </c>
      <c r="E36" s="9">
        <f t="shared" si="3"/>
        <v>479868656</v>
      </c>
      <c r="F36" s="9">
        <f t="shared" si="4"/>
        <v>464729416</v>
      </c>
      <c r="G36" s="16">
        <f t="shared" si="5"/>
        <v>1.0365734348092137</v>
      </c>
      <c r="H36" s="16">
        <f t="shared" ref="H36:H37" si="16">C$73</f>
        <v>1.0860290731120639</v>
      </c>
      <c r="I36">
        <f t="shared" si="1"/>
        <v>443566548.01108831</v>
      </c>
      <c r="J36">
        <f>$C$91+$C$92*A36</f>
        <v>421971882.86069405</v>
      </c>
      <c r="K36">
        <f t="shared" si="2"/>
        <v>458273732.82255197</v>
      </c>
      <c r="O36">
        <v>35</v>
      </c>
      <c r="P36" s="9">
        <v>481726167</v>
      </c>
      <c r="Q36" s="9">
        <v>464729416</v>
      </c>
      <c r="R36">
        <v>458273732.82255197</v>
      </c>
      <c r="S36">
        <v>421971882.86069405</v>
      </c>
    </row>
    <row r="37" spans="1:19" x14ac:dyDescent="0.2">
      <c r="A37">
        <v>36</v>
      </c>
      <c r="C37">
        <v>36</v>
      </c>
      <c r="D37" s="9">
        <v>548835480</v>
      </c>
      <c r="E37" s="9">
        <f t="shared" si="3"/>
        <v>449590176</v>
      </c>
      <c r="F37" s="9">
        <f t="shared" si="4"/>
        <v>441655994.125</v>
      </c>
      <c r="G37" s="16">
        <f t="shared" si="5"/>
        <v>1.2426763981486131</v>
      </c>
      <c r="H37" s="16">
        <f t="shared" si="16"/>
        <v>1.0860290731120639</v>
      </c>
      <c r="I37">
        <f t="shared" si="1"/>
        <v>505359841.2676816</v>
      </c>
      <c r="J37">
        <f>$C$91+$C$92*A37</f>
        <v>427724804.4379968</v>
      </c>
      <c r="K37">
        <f t="shared" si="2"/>
        <v>464521572.91083646</v>
      </c>
      <c r="O37">
        <v>36</v>
      </c>
      <c r="P37" s="9">
        <v>548835480</v>
      </c>
      <c r="Q37" s="9">
        <v>441655994.125</v>
      </c>
      <c r="R37">
        <v>464521572.91083646</v>
      </c>
      <c r="S37">
        <v>427724804.4379968</v>
      </c>
    </row>
    <row r="38" spans="1:19" x14ac:dyDescent="0.2">
      <c r="A38">
        <v>37</v>
      </c>
      <c r="B38" t="s">
        <v>4</v>
      </c>
      <c r="C38">
        <v>37</v>
      </c>
      <c r="D38" s="9">
        <v>320782354</v>
      </c>
      <c r="E38" s="9">
        <f t="shared" si="3"/>
        <v>433721812.25</v>
      </c>
      <c r="F38" s="9">
        <f t="shared" si="4"/>
        <v>421059921.625</v>
      </c>
      <c r="G38" s="16">
        <f t="shared" si="5"/>
        <v>0.76184490027453111</v>
      </c>
      <c r="H38" s="16">
        <f>C$70</f>
        <v>0.94446472498614675</v>
      </c>
      <c r="I38">
        <f t="shared" si="1"/>
        <v>339644610.87173498</v>
      </c>
      <c r="J38">
        <f>$C$91+$C$92*A38</f>
        <v>433477726.01529956</v>
      </c>
      <c r="K38">
        <f t="shared" si="2"/>
        <v>409404421.28866017</v>
      </c>
      <c r="N38" t="s">
        <v>4</v>
      </c>
      <c r="O38">
        <v>37</v>
      </c>
      <c r="P38" s="9">
        <v>320782354</v>
      </c>
      <c r="Q38" s="9">
        <v>421059921.625</v>
      </c>
      <c r="R38">
        <v>409404421.28866017</v>
      </c>
      <c r="S38">
        <v>433477726.01529956</v>
      </c>
    </row>
    <row r="39" spans="1:19" x14ac:dyDescent="0.2">
      <c r="A39">
        <v>38</v>
      </c>
      <c r="C39">
        <v>38</v>
      </c>
      <c r="D39" s="9">
        <v>383543248</v>
      </c>
      <c r="E39" s="9">
        <f t="shared" si="3"/>
        <v>408398031</v>
      </c>
      <c r="F39" s="9">
        <f t="shared" si="4"/>
        <v>373159236.875</v>
      </c>
      <c r="G39" s="16">
        <f t="shared" si="5"/>
        <v>1.0278272922089784</v>
      </c>
      <c r="H39" s="16">
        <f t="shared" ref="H39:H40" si="17">C$70</f>
        <v>0.94446472498614675</v>
      </c>
      <c r="I39">
        <f t="shared" si="1"/>
        <v>406095895.22321838</v>
      </c>
      <c r="J39">
        <f>$C$91+$C$92*A39</f>
        <v>439230647.59260237</v>
      </c>
      <c r="K39">
        <f t="shared" si="2"/>
        <v>414837852.78403431</v>
      </c>
      <c r="O39">
        <v>38</v>
      </c>
      <c r="P39" s="9">
        <v>383543248</v>
      </c>
      <c r="Q39" s="9">
        <v>373159236.875</v>
      </c>
      <c r="R39">
        <v>414837852.78403431</v>
      </c>
      <c r="S39">
        <v>439230647.59260237</v>
      </c>
    </row>
    <row r="40" spans="1:19" x14ac:dyDescent="0.2">
      <c r="A40">
        <v>39</v>
      </c>
      <c r="C40">
        <v>39</v>
      </c>
      <c r="D40" s="9">
        <v>380431042</v>
      </c>
      <c r="E40" s="9">
        <f t="shared" si="3"/>
        <v>337920442.75</v>
      </c>
      <c r="F40" s="9">
        <f t="shared" si="4"/>
        <v>342195461.5</v>
      </c>
      <c r="G40" s="16">
        <f t="shared" si="5"/>
        <v>1.1117360830339358</v>
      </c>
      <c r="H40" s="16">
        <f t="shared" si="17"/>
        <v>0.94446472498614675</v>
      </c>
      <c r="I40">
        <f t="shared" si="1"/>
        <v>402800689.04170042</v>
      </c>
      <c r="J40">
        <f>$C$91+$C$92*A40</f>
        <v>444983569.16990519</v>
      </c>
      <c r="K40">
        <f t="shared" si="2"/>
        <v>420271284.27940851</v>
      </c>
      <c r="O40">
        <v>39</v>
      </c>
      <c r="P40" s="9">
        <v>380431042</v>
      </c>
      <c r="Q40" s="9">
        <v>342195461.5</v>
      </c>
      <c r="R40">
        <v>420271284.27940851</v>
      </c>
      <c r="S40">
        <v>444983569.16990519</v>
      </c>
    </row>
    <row r="41" spans="1:19" x14ac:dyDescent="0.2">
      <c r="A41">
        <v>40</v>
      </c>
      <c r="B41" t="s">
        <v>5</v>
      </c>
      <c r="C41">
        <v>40</v>
      </c>
      <c r="D41" s="9">
        <v>266925127</v>
      </c>
      <c r="E41" s="9">
        <f t="shared" si="3"/>
        <v>346470480.25</v>
      </c>
      <c r="F41" s="9">
        <f t="shared" si="4"/>
        <v>340945670.375</v>
      </c>
      <c r="G41" s="16">
        <f t="shared" si="5"/>
        <v>0.7828963679357297</v>
      </c>
      <c r="H41" s="16">
        <f>C$71</f>
        <v>1.0161395613782533</v>
      </c>
      <c r="I41">
        <f t="shared" si="1"/>
        <v>262685498.27737525</v>
      </c>
      <c r="J41">
        <f>$C$91+$C$92*A41</f>
        <v>450736490.747208</v>
      </c>
      <c r="K41">
        <f t="shared" si="2"/>
        <v>458011180.00504106</v>
      </c>
      <c r="N41" t="s">
        <v>5</v>
      </c>
      <c r="O41">
        <v>40</v>
      </c>
      <c r="P41" s="9">
        <v>266925127</v>
      </c>
      <c r="Q41" s="9">
        <v>340945670.375</v>
      </c>
      <c r="R41">
        <v>458011180.00504106</v>
      </c>
      <c r="S41">
        <v>450736490.747208</v>
      </c>
    </row>
    <row r="42" spans="1:19" x14ac:dyDescent="0.2">
      <c r="A42">
        <v>41</v>
      </c>
      <c r="C42">
        <v>41</v>
      </c>
      <c r="D42" s="9">
        <v>354982504</v>
      </c>
      <c r="E42" s="9">
        <f t="shared" si="3"/>
        <v>335420860.5</v>
      </c>
      <c r="F42" s="9">
        <f t="shared" si="4"/>
        <v>311099117</v>
      </c>
      <c r="G42" s="16">
        <f t="shared" si="5"/>
        <v>1.1410591821126899</v>
      </c>
      <c r="H42" s="16">
        <f t="shared" ref="H42:H43" si="18">C$71</f>
        <v>1.0161395613782533</v>
      </c>
      <c r="I42">
        <f t="shared" si="1"/>
        <v>349344241.17737836</v>
      </c>
      <c r="J42">
        <f>$C$91+$C$92*A42</f>
        <v>456489412.32451081</v>
      </c>
      <c r="K42">
        <f t="shared" si="2"/>
        <v>463856951.21324503</v>
      </c>
      <c r="O42">
        <v>41</v>
      </c>
      <c r="P42" s="9">
        <v>354982504</v>
      </c>
      <c r="Q42" s="9">
        <v>311099117</v>
      </c>
      <c r="R42">
        <v>463856951.21324503</v>
      </c>
      <c r="S42">
        <v>456489412.32451081</v>
      </c>
    </row>
    <row r="43" spans="1:19" x14ac:dyDescent="0.2">
      <c r="A43">
        <v>42</v>
      </c>
      <c r="C43">
        <v>42</v>
      </c>
      <c r="D43" s="9">
        <v>339344769</v>
      </c>
      <c r="E43" s="9">
        <f t="shared" si="3"/>
        <v>286777373.5</v>
      </c>
      <c r="F43" s="9">
        <f t="shared" si="4"/>
        <v>299034290</v>
      </c>
      <c r="G43" s="16">
        <f t="shared" si="5"/>
        <v>1.1348021960959729</v>
      </c>
      <c r="H43" s="16">
        <f t="shared" si="18"/>
        <v>1.0161395613782533</v>
      </c>
      <c r="I43">
        <f t="shared" si="1"/>
        <v>333954883.65764004</v>
      </c>
      <c r="J43">
        <f>$C$91+$C$92*A43</f>
        <v>462242333.90181357</v>
      </c>
      <c r="K43">
        <f t="shared" si="2"/>
        <v>469702722.42144895</v>
      </c>
      <c r="O43">
        <v>42</v>
      </c>
      <c r="P43" s="9">
        <v>339344769</v>
      </c>
      <c r="Q43" s="9">
        <v>299034290</v>
      </c>
      <c r="R43">
        <v>469702722.42144895</v>
      </c>
      <c r="S43">
        <v>462242333.90181357</v>
      </c>
    </row>
    <row r="44" spans="1:19" x14ac:dyDescent="0.2">
      <c r="A44">
        <v>43</v>
      </c>
      <c r="B44" t="s">
        <v>6</v>
      </c>
      <c r="C44">
        <v>43</v>
      </c>
      <c r="D44" s="9">
        <v>185857094</v>
      </c>
      <c r="E44" s="9">
        <f t="shared" si="3"/>
        <v>311291206.5</v>
      </c>
      <c r="F44" s="9">
        <f t="shared" si="4"/>
        <v>325476906.125</v>
      </c>
      <c r="G44" s="16">
        <f t="shared" si="5"/>
        <v>0.57103005006635166</v>
      </c>
      <c r="H44" s="16">
        <f>C$72</f>
        <v>0.95007788325988229</v>
      </c>
      <c r="I44">
        <f t="shared" si="1"/>
        <v>195623008.67618561</v>
      </c>
      <c r="J44">
        <f>$C$91+$C$92*A44</f>
        <v>467995255.47911632</v>
      </c>
      <c r="K44">
        <f t="shared" si="2"/>
        <v>444631941.70126665</v>
      </c>
      <c r="N44" t="s">
        <v>6</v>
      </c>
      <c r="O44">
        <v>43</v>
      </c>
      <c r="P44" s="9">
        <v>185857094</v>
      </c>
      <c r="Q44" s="9">
        <v>325476906.125</v>
      </c>
      <c r="R44">
        <v>444631941.70126665</v>
      </c>
      <c r="S44">
        <v>467995255.47911632</v>
      </c>
    </row>
    <row r="45" spans="1:19" x14ac:dyDescent="0.2">
      <c r="A45">
        <v>44</v>
      </c>
      <c r="C45">
        <v>44</v>
      </c>
      <c r="D45" s="9">
        <v>364980459</v>
      </c>
      <c r="E45" s="9">
        <f t="shared" si="3"/>
        <v>339662605.75</v>
      </c>
      <c r="F45" s="9">
        <f t="shared" si="4"/>
        <v>360802090.25</v>
      </c>
      <c r="G45" s="16">
        <f t="shared" si="5"/>
        <v>1.0115807775589791</v>
      </c>
      <c r="H45" s="16">
        <f t="shared" ref="H45:H46" si="19">C$72</f>
        <v>0.95007788325988229</v>
      </c>
      <c r="I45">
        <f t="shared" si="1"/>
        <v>384158462.6174947</v>
      </c>
      <c r="J45">
        <f>$C$91+$C$92*A45</f>
        <v>473748177.05641913</v>
      </c>
      <c r="K45">
        <f t="shared" si="2"/>
        <v>450097665.25599062</v>
      </c>
      <c r="O45">
        <v>44</v>
      </c>
      <c r="P45" s="9">
        <v>364980459</v>
      </c>
      <c r="Q45" s="9">
        <v>360802090.25</v>
      </c>
      <c r="R45">
        <v>450097665.25599062</v>
      </c>
      <c r="S45">
        <v>473748177.05641913</v>
      </c>
    </row>
    <row r="46" spans="1:19" x14ac:dyDescent="0.2">
      <c r="A46">
        <v>45</v>
      </c>
      <c r="C46">
        <v>45</v>
      </c>
      <c r="D46" s="9">
        <v>468468101</v>
      </c>
      <c r="E46" s="9">
        <f t="shared" si="3"/>
        <v>381941574.75</v>
      </c>
      <c r="F46" s="9">
        <f t="shared" si="4"/>
        <v>434696591.5</v>
      </c>
      <c r="G46" s="16">
        <f t="shared" si="5"/>
        <v>1.0776898419733756</v>
      </c>
      <c r="H46" s="16">
        <f t="shared" si="19"/>
        <v>0.95007788325988229</v>
      </c>
      <c r="I46">
        <f t="shared" si="1"/>
        <v>493083892.65162617</v>
      </c>
      <c r="J46">
        <f>$C$91+$C$92*A46</f>
        <v>479501098.63372195</v>
      </c>
      <c r="K46">
        <f t="shared" si="2"/>
        <v>455563388.8107146</v>
      </c>
      <c r="O46">
        <v>45</v>
      </c>
      <c r="P46" s="9">
        <v>468468101</v>
      </c>
      <c r="Q46" s="9">
        <v>434696591.5</v>
      </c>
      <c r="R46">
        <v>455563388.8107146</v>
      </c>
      <c r="S46">
        <v>479501098.63372195</v>
      </c>
    </row>
    <row r="47" spans="1:19" x14ac:dyDescent="0.2">
      <c r="A47">
        <v>46</v>
      </c>
      <c r="B47" t="s">
        <v>7</v>
      </c>
      <c r="C47">
        <v>46</v>
      </c>
      <c r="D47" s="9">
        <v>508460645</v>
      </c>
      <c r="E47" s="9">
        <f t="shared" si="3"/>
        <v>487451608.25</v>
      </c>
      <c r="F47" s="9">
        <f t="shared" si="4"/>
        <v>533064273.5</v>
      </c>
      <c r="G47" s="16">
        <f t="shared" si="5"/>
        <v>0.95384491191192167</v>
      </c>
      <c r="H47" s="16">
        <f>C$73</f>
        <v>1.0860290731120639</v>
      </c>
      <c r="I47">
        <f t="shared" si="1"/>
        <v>468183272.05825508</v>
      </c>
      <c r="J47">
        <f>$C$91+$C$92*A47</f>
        <v>485254020.21102476</v>
      </c>
      <c r="K47">
        <f t="shared" si="2"/>
        <v>526999973.79368192</v>
      </c>
      <c r="N47" t="s">
        <v>7</v>
      </c>
      <c r="O47">
        <v>46</v>
      </c>
      <c r="P47" s="9">
        <v>508460645</v>
      </c>
      <c r="Q47" s="9">
        <v>533064273.5</v>
      </c>
      <c r="R47">
        <v>526999973.79368192</v>
      </c>
      <c r="S47">
        <v>485254020.21102476</v>
      </c>
    </row>
    <row r="48" spans="1:19" x14ac:dyDescent="0.2">
      <c r="A48">
        <v>47</v>
      </c>
      <c r="C48">
        <v>47</v>
      </c>
      <c r="D48" s="9">
        <v>607897228</v>
      </c>
      <c r="E48" s="9">
        <f t="shared" si="3"/>
        <v>578676938.75</v>
      </c>
      <c r="F48" s="9">
        <f t="shared" si="4"/>
        <v>562869016.25</v>
      </c>
      <c r="G48" s="16">
        <f t="shared" si="5"/>
        <v>1.0799976734374035</v>
      </c>
      <c r="H48" s="16">
        <f t="shared" ref="H48:H49" si="20">C$73</f>
        <v>1.0860290731120639</v>
      </c>
      <c r="I48">
        <f t="shared" si="1"/>
        <v>559743052.0511241</v>
      </c>
      <c r="J48">
        <f>$C$91+$C$92*A48</f>
        <v>491006941.78832752</v>
      </c>
      <c r="K48">
        <f t="shared" si="2"/>
        <v>533247813.88196641</v>
      </c>
      <c r="O48">
        <v>47</v>
      </c>
      <c r="P48" s="9">
        <v>607897228</v>
      </c>
      <c r="Q48" s="9">
        <v>562869016.25</v>
      </c>
      <c r="R48">
        <v>533247813.88196641</v>
      </c>
      <c r="S48">
        <v>491006941.78832752</v>
      </c>
    </row>
    <row r="49" spans="1:19" x14ac:dyDescent="0.2">
      <c r="A49">
        <v>48</v>
      </c>
      <c r="C49">
        <v>48</v>
      </c>
      <c r="D49" s="9">
        <v>729881781</v>
      </c>
      <c r="E49" s="9">
        <f t="shared" si="3"/>
        <v>547061093.75</v>
      </c>
      <c r="F49" s="9">
        <f t="shared" si="4"/>
        <v>537735686.625</v>
      </c>
      <c r="G49" s="16">
        <f t="shared" si="5"/>
        <v>1.3573244237907474</v>
      </c>
      <c r="H49" s="16">
        <f t="shared" si="20"/>
        <v>1.0860290731120639</v>
      </c>
      <c r="I49">
        <f t="shared" si="1"/>
        <v>672064679.5471983</v>
      </c>
      <c r="J49">
        <f>$C$91+$C$92*A49</f>
        <v>496759863.36563033</v>
      </c>
      <c r="K49">
        <f t="shared" si="2"/>
        <v>539495653.97025096</v>
      </c>
      <c r="O49">
        <v>48</v>
      </c>
      <c r="P49" s="9">
        <v>729881781</v>
      </c>
      <c r="Q49" s="9">
        <v>537735686.625</v>
      </c>
      <c r="R49">
        <v>539495653.97025096</v>
      </c>
      <c r="S49">
        <v>496759863.36563033</v>
      </c>
    </row>
    <row r="50" spans="1:19" x14ac:dyDescent="0.2">
      <c r="A50">
        <v>49</v>
      </c>
      <c r="B50" t="s">
        <v>4</v>
      </c>
      <c r="C50">
        <v>49</v>
      </c>
      <c r="D50" s="9">
        <v>342004721</v>
      </c>
      <c r="E50" s="9">
        <f t="shared" si="3"/>
        <v>528410279.5</v>
      </c>
      <c r="F50" s="9">
        <f t="shared" si="4"/>
        <v>516350307.375</v>
      </c>
      <c r="G50" s="16">
        <f t="shared" si="5"/>
        <v>0.66235018380964894</v>
      </c>
      <c r="H50" s="16">
        <f>C$70</f>
        <v>0.94446472498614675</v>
      </c>
      <c r="I50">
        <f t="shared" si="1"/>
        <v>362114869.88570851</v>
      </c>
      <c r="J50">
        <f>$C$91+$C$92*A50</f>
        <v>502512784.94293308</v>
      </c>
      <c r="K50">
        <f t="shared" si="2"/>
        <v>474605599.23315001</v>
      </c>
      <c r="N50" t="s">
        <v>4</v>
      </c>
      <c r="O50">
        <v>49</v>
      </c>
      <c r="P50" s="9">
        <v>342004721</v>
      </c>
      <c r="Q50" s="9">
        <v>516350307.375</v>
      </c>
      <c r="R50">
        <v>474605599.23315001</v>
      </c>
      <c r="S50">
        <v>502512784.94293308</v>
      </c>
    </row>
    <row r="51" spans="1:19" x14ac:dyDescent="0.2">
      <c r="A51">
        <v>50</v>
      </c>
      <c r="C51">
        <v>50</v>
      </c>
      <c r="D51" s="9">
        <v>433857388</v>
      </c>
      <c r="E51" s="9">
        <f t="shared" si="3"/>
        <v>504290335.25</v>
      </c>
      <c r="F51" s="9">
        <f t="shared" si="4"/>
        <v>471639168.125</v>
      </c>
      <c r="G51" s="16">
        <f t="shared" si="5"/>
        <v>0.91989261562986524</v>
      </c>
      <c r="H51" s="16">
        <f t="shared" ref="H51:H52" si="21">C$70</f>
        <v>0.94446472498614675</v>
      </c>
      <c r="I51">
        <f t="shared" si="1"/>
        <v>459368546.56627196</v>
      </c>
      <c r="J51">
        <f>$C$91+$C$92*A51</f>
        <v>508265706.5202359</v>
      </c>
      <c r="K51">
        <f t="shared" si="2"/>
        <v>480039030.72852415</v>
      </c>
      <c r="O51">
        <v>50</v>
      </c>
      <c r="P51" s="9">
        <v>433857388</v>
      </c>
      <c r="Q51" s="9">
        <v>471639168.125</v>
      </c>
      <c r="R51">
        <v>480039030.72852415</v>
      </c>
      <c r="S51">
        <v>508265706.5202359</v>
      </c>
    </row>
    <row r="52" spans="1:19" x14ac:dyDescent="0.2">
      <c r="A52">
        <v>51</v>
      </c>
      <c r="C52">
        <v>51</v>
      </c>
      <c r="D52" s="9">
        <v>511417451</v>
      </c>
      <c r="E52" s="9">
        <f t="shared" si="3"/>
        <v>438988001</v>
      </c>
      <c r="F52" s="9">
        <f t="shared" si="4"/>
        <v>462415007.25</v>
      </c>
      <c r="G52" s="16">
        <f t="shared" si="5"/>
        <v>1.1059707037654756</v>
      </c>
      <c r="H52" s="16">
        <f t="shared" si="21"/>
        <v>0.94446472498614675</v>
      </c>
      <c r="I52">
        <f t="shared" si="1"/>
        <v>541489202.79420853</v>
      </c>
      <c r="J52">
        <f>$C$91+$C$92*A52</f>
        <v>514018628.09753871</v>
      </c>
      <c r="K52">
        <f t="shared" si="2"/>
        <v>485472462.22389835</v>
      </c>
      <c r="O52">
        <v>51</v>
      </c>
      <c r="P52" s="9">
        <v>511417451</v>
      </c>
      <c r="Q52" s="9">
        <v>462415007.25</v>
      </c>
      <c r="R52">
        <v>485472462.22389835</v>
      </c>
      <c r="S52">
        <v>514018628.09753871</v>
      </c>
    </row>
    <row r="53" spans="1:19" x14ac:dyDescent="0.2">
      <c r="A53">
        <v>52</v>
      </c>
      <c r="B53" t="s">
        <v>5</v>
      </c>
      <c r="C53">
        <v>52</v>
      </c>
      <c r="D53" s="9">
        <v>468672444</v>
      </c>
      <c r="E53" s="9">
        <f t="shared" si="3"/>
        <v>485842013.5</v>
      </c>
      <c r="F53" s="9">
        <f t="shared" si="4"/>
        <v>505318952.125</v>
      </c>
      <c r="G53" s="16">
        <f t="shared" si="5"/>
        <v>0.92747846093859787</v>
      </c>
      <c r="H53" s="16">
        <f>C$71</f>
        <v>1.0161395613782533</v>
      </c>
      <c r="I53">
        <f t="shared" si="1"/>
        <v>461228419.61227292</v>
      </c>
      <c r="J53">
        <f>$C$91+$C$92*A53</f>
        <v>519771549.67484146</v>
      </c>
      <c r="K53">
        <f t="shared" si="2"/>
        <v>528160434.50348842</v>
      </c>
      <c r="N53" t="s">
        <v>5</v>
      </c>
      <c r="O53">
        <v>52</v>
      </c>
      <c r="P53" s="9">
        <v>468672444</v>
      </c>
      <c r="Q53" s="9">
        <v>505318952.125</v>
      </c>
      <c r="R53">
        <v>528160434.50348842</v>
      </c>
      <c r="S53">
        <v>519771549.67484146</v>
      </c>
    </row>
    <row r="54" spans="1:19" x14ac:dyDescent="0.2">
      <c r="A54">
        <v>53</v>
      </c>
      <c r="C54">
        <v>53</v>
      </c>
      <c r="D54" s="9">
        <v>529420771</v>
      </c>
      <c r="E54" s="9">
        <f t="shared" si="3"/>
        <v>524795890.75</v>
      </c>
      <c r="F54" s="9">
        <f t="shared" si="4"/>
        <v>522807180.75</v>
      </c>
      <c r="G54" s="16">
        <f t="shared" si="5"/>
        <v>1.0126501518982818</v>
      </c>
      <c r="H54" s="16">
        <f t="shared" ref="H54:H55" si="22">C$71</f>
        <v>1.0161395613782533</v>
      </c>
      <c r="I54">
        <f t="shared" si="1"/>
        <v>521011867.97797114</v>
      </c>
      <c r="J54">
        <f>$C$91+$C$92*A54</f>
        <v>525524471.25214428</v>
      </c>
      <c r="K54">
        <f t="shared" si="2"/>
        <v>534006205.71169239</v>
      </c>
      <c r="O54">
        <v>53</v>
      </c>
      <c r="P54" s="9">
        <v>529420771</v>
      </c>
      <c r="Q54" s="9">
        <v>522807180.75</v>
      </c>
      <c r="R54">
        <v>534006205.71169239</v>
      </c>
      <c r="S54">
        <v>525524471.25214428</v>
      </c>
    </row>
    <row r="55" spans="1:19" x14ac:dyDescent="0.2">
      <c r="A55">
        <v>54</v>
      </c>
      <c r="C55">
        <v>54</v>
      </c>
      <c r="D55" s="9">
        <v>589672897</v>
      </c>
      <c r="E55" s="9">
        <f t="shared" si="3"/>
        <v>520818470.75</v>
      </c>
      <c r="F55" s="9">
        <f t="shared" si="4"/>
        <v>531816960.125</v>
      </c>
      <c r="G55" s="16">
        <f t="shared" si="5"/>
        <v>1.1087891910431014</v>
      </c>
      <c r="H55" s="16">
        <f t="shared" si="22"/>
        <v>1.0161395613782533</v>
      </c>
      <c r="I55">
        <f t="shared" si="1"/>
        <v>580306996.60998333</v>
      </c>
      <c r="J55">
        <f>$C$91+$C$92*A55</f>
        <v>531277392.82944709</v>
      </c>
      <c r="K55">
        <f t="shared" si="2"/>
        <v>539851976.91989636</v>
      </c>
      <c r="O55">
        <v>54</v>
      </c>
      <c r="P55" s="9">
        <v>589672897</v>
      </c>
      <c r="Q55" s="9">
        <v>531816960.125</v>
      </c>
      <c r="R55">
        <v>539851976.91989636</v>
      </c>
      <c r="S55">
        <v>531277392.82944709</v>
      </c>
    </row>
    <row r="56" spans="1:19" x14ac:dyDescent="0.2">
      <c r="A56">
        <v>55</v>
      </c>
      <c r="B56" t="s">
        <v>6</v>
      </c>
      <c r="C56">
        <v>55</v>
      </c>
      <c r="D56" s="9">
        <v>495507771</v>
      </c>
      <c r="E56" s="9">
        <f t="shared" si="3"/>
        <v>542815449.5</v>
      </c>
      <c r="F56" s="9">
        <f t="shared" si="4"/>
        <v>555387823</v>
      </c>
      <c r="G56" s="16">
        <f t="shared" si="5"/>
        <v>0.89218335454934883</v>
      </c>
      <c r="H56" s="16">
        <f>C$72</f>
        <v>0.95007788325988229</v>
      </c>
      <c r="I56">
        <f t="shared" si="1"/>
        <v>521544369.920313</v>
      </c>
      <c r="J56">
        <f>$C$91+$C$92*A56</f>
        <v>537030314.40674984</v>
      </c>
      <c r="K56">
        <f t="shared" si="2"/>
        <v>510220624.35795397</v>
      </c>
      <c r="N56" t="s">
        <v>6</v>
      </c>
      <c r="O56">
        <v>55</v>
      </c>
      <c r="P56" s="9">
        <v>495507771</v>
      </c>
      <c r="Q56" s="9">
        <v>555387823</v>
      </c>
      <c r="R56">
        <v>510220624.35795397</v>
      </c>
      <c r="S56">
        <v>537030314.40674984</v>
      </c>
    </row>
    <row r="57" spans="1:19" x14ac:dyDescent="0.2">
      <c r="A57">
        <v>56</v>
      </c>
      <c r="C57">
        <v>56</v>
      </c>
      <c r="D57" s="9">
        <v>556660359</v>
      </c>
      <c r="E57" s="9">
        <f t="shared" si="3"/>
        <v>567960196.5</v>
      </c>
      <c r="F57" s="9">
        <f t="shared" si="4"/>
        <v>571680523.375</v>
      </c>
      <c r="G57" s="16">
        <f t="shared" si="5"/>
        <v>0.97372629683739054</v>
      </c>
      <c r="H57" s="16">
        <f t="shared" ref="H57:H58" si="23">C$72</f>
        <v>0.95007788325988229</v>
      </c>
      <c r="I57">
        <f t="shared" si="1"/>
        <v>585910238.31646478</v>
      </c>
      <c r="J57">
        <f>$C$91+$C$92*A57</f>
        <v>542783235.98405266</v>
      </c>
      <c r="K57">
        <f t="shared" si="2"/>
        <v>515686347.91267794</v>
      </c>
      <c r="O57">
        <v>56</v>
      </c>
      <c r="P57" s="9">
        <v>556660359</v>
      </c>
      <c r="Q57" s="9">
        <v>571680523.375</v>
      </c>
      <c r="R57">
        <v>515686347.91267794</v>
      </c>
      <c r="S57">
        <v>542783235.98405266</v>
      </c>
    </row>
    <row r="58" spans="1:19" x14ac:dyDescent="0.2">
      <c r="A58">
        <v>57</v>
      </c>
      <c r="C58">
        <v>57</v>
      </c>
      <c r="D58" s="9">
        <v>629999759</v>
      </c>
      <c r="E58" s="9">
        <f t="shared" si="3"/>
        <v>575400850.25</v>
      </c>
      <c r="F58" s="9">
        <f t="shared" si="4"/>
        <v>608850446.625</v>
      </c>
      <c r="G58" s="16">
        <f t="shared" si="5"/>
        <v>1.0347364652391002</v>
      </c>
      <c r="H58" s="16">
        <f t="shared" si="23"/>
        <v>0.95007788325988229</v>
      </c>
      <c r="I58">
        <f t="shared" si="1"/>
        <v>663103278.26847351</v>
      </c>
      <c r="J58">
        <f>$C$91+$C$92*A58</f>
        <v>548536157.56135547</v>
      </c>
      <c r="K58">
        <f t="shared" si="2"/>
        <v>521152071.46740186</v>
      </c>
      <c r="O58">
        <v>57</v>
      </c>
      <c r="P58" s="9">
        <v>629999759</v>
      </c>
      <c r="Q58" s="9">
        <v>608850446.625</v>
      </c>
      <c r="R58">
        <v>521152071.46740186</v>
      </c>
      <c r="S58">
        <v>548536157.56135547</v>
      </c>
    </row>
    <row r="59" spans="1:19" x14ac:dyDescent="0.2">
      <c r="A59">
        <v>58</v>
      </c>
      <c r="B59" t="s">
        <v>7</v>
      </c>
      <c r="C59">
        <v>58</v>
      </c>
      <c r="D59" s="9">
        <v>619435512</v>
      </c>
      <c r="E59" s="9">
        <f t="shared" si="3"/>
        <v>642300043</v>
      </c>
      <c r="F59" s="9">
        <f t="shared" si="4"/>
        <v>670662991.94319451</v>
      </c>
      <c r="G59" s="16">
        <f>D59/F59</f>
        <v>0.92361665909912993</v>
      </c>
      <c r="H59" s="16">
        <f>C$73</f>
        <v>1.0860290731120639</v>
      </c>
      <c r="I59">
        <f t="shared" si="1"/>
        <v>570367338.53264201</v>
      </c>
      <c r="J59">
        <f>$C$91+$C$92*A59</f>
        <v>554289079.13865829</v>
      </c>
      <c r="K59">
        <f t="shared" si="2"/>
        <v>601974054.85309649</v>
      </c>
      <c r="N59" t="s">
        <v>7</v>
      </c>
      <c r="O59">
        <v>58</v>
      </c>
      <c r="P59" s="9">
        <v>619435512</v>
      </c>
      <c r="Q59" s="9">
        <v>670662991.94319451</v>
      </c>
      <c r="R59">
        <v>601974054.85309649</v>
      </c>
      <c r="S59">
        <v>554289079.13865829</v>
      </c>
    </row>
    <row r="60" spans="1:19" x14ac:dyDescent="0.2">
      <c r="A60">
        <v>59</v>
      </c>
      <c r="C60">
        <v>59</v>
      </c>
      <c r="D60" s="9">
        <v>763104542</v>
      </c>
      <c r="E60" s="9">
        <f>AVERAGE(D58:D61)</f>
        <v>699025940.88638902</v>
      </c>
      <c r="F60" s="9"/>
      <c r="H60" s="16">
        <f t="shared" ref="H60:H61" si="24">C$73</f>
        <v>1.0860290731120639</v>
      </c>
      <c r="I60">
        <f t="shared" si="1"/>
        <v>702655721.55751824</v>
      </c>
      <c r="J60">
        <f>$C$91+$C$92*A60</f>
        <v>560042000.71596098</v>
      </c>
      <c r="K60">
        <f t="shared" si="2"/>
        <v>608221894.94138086</v>
      </c>
      <c r="O60">
        <v>59</v>
      </c>
      <c r="P60" s="9">
        <v>763104542</v>
      </c>
      <c r="R60">
        <v>608221894.94138086</v>
      </c>
      <c r="S60">
        <v>560042000.71596098</v>
      </c>
    </row>
    <row r="61" spans="1:19" x14ac:dyDescent="0.2">
      <c r="A61">
        <v>60</v>
      </c>
      <c r="C61">
        <v>60</v>
      </c>
      <c r="D61" s="9">
        <v>783563950.54555607</v>
      </c>
      <c r="E61" s="9"/>
      <c r="H61" s="16">
        <f t="shared" si="24"/>
        <v>1.0860290731120639</v>
      </c>
      <c r="I61">
        <f>D61/H61</f>
        <v>721494451.61741316</v>
      </c>
      <c r="J61">
        <f>$C$91+$C$92*A61</f>
        <v>565794922.29326379</v>
      </c>
      <c r="K61">
        <f>H61*J61</f>
        <v>614469735.02966547</v>
      </c>
      <c r="O61">
        <v>60</v>
      </c>
      <c r="P61" s="9">
        <v>783563950.54555607</v>
      </c>
      <c r="R61">
        <v>614469735.02966547</v>
      </c>
      <c r="S61">
        <v>565794922.29326379</v>
      </c>
    </row>
    <row r="62" spans="1:19" x14ac:dyDescent="0.2">
      <c r="A62" s="23">
        <v>61</v>
      </c>
      <c r="B62" s="23" t="s">
        <v>4</v>
      </c>
      <c r="C62" s="23">
        <v>61</v>
      </c>
      <c r="D62" s="24"/>
      <c r="E62" s="24"/>
      <c r="F62" s="23"/>
      <c r="G62" s="25"/>
      <c r="H62" s="25">
        <f>C$70</f>
        <v>0.94446472498614675</v>
      </c>
      <c r="I62" s="23"/>
      <c r="J62" s="23">
        <f t="shared" ref="J62:J64" si="25">$C$91+$C$92*A62</f>
        <v>571547843.87056661</v>
      </c>
      <c r="K62" s="23">
        <f t="shared" ref="K62:K64" si="26">H62*J62</f>
        <v>539806777.17763984</v>
      </c>
      <c r="N62" s="23" t="s">
        <v>4</v>
      </c>
      <c r="O62" s="23">
        <v>61</v>
      </c>
      <c r="P62" s="24"/>
      <c r="R62">
        <v>539806777.17763984</v>
      </c>
      <c r="S62">
        <v>571547843.87056661</v>
      </c>
    </row>
    <row r="63" spans="1:19" x14ac:dyDescent="0.2">
      <c r="A63" s="23">
        <v>62</v>
      </c>
      <c r="B63" s="23"/>
      <c r="C63" s="23">
        <v>62</v>
      </c>
      <c r="D63" s="24"/>
      <c r="E63" s="24"/>
      <c r="F63" s="23"/>
      <c r="G63" s="25"/>
      <c r="H63" s="25">
        <f t="shared" ref="H63:H64" si="27">C$70</f>
        <v>0.94446472498614675</v>
      </c>
      <c r="I63" s="23"/>
      <c r="J63" s="23">
        <f t="shared" si="25"/>
        <v>577300765.44786942</v>
      </c>
      <c r="K63" s="23">
        <f t="shared" si="26"/>
        <v>545240208.67301404</v>
      </c>
      <c r="N63" s="23"/>
      <c r="O63" s="23">
        <v>62</v>
      </c>
      <c r="P63" s="24"/>
      <c r="R63">
        <v>545240208.67301404</v>
      </c>
      <c r="S63">
        <v>577300765.44786942</v>
      </c>
    </row>
    <row r="64" spans="1:19" x14ac:dyDescent="0.2">
      <c r="A64" s="23">
        <v>63</v>
      </c>
      <c r="B64" s="23"/>
      <c r="C64" s="23">
        <v>63</v>
      </c>
      <c r="D64" s="24"/>
      <c r="E64" s="24"/>
      <c r="F64" s="23"/>
      <c r="G64" s="25"/>
      <c r="H64" s="25">
        <f t="shared" si="27"/>
        <v>0.94446472498614675</v>
      </c>
      <c r="I64" s="23"/>
      <c r="J64" s="23">
        <f t="shared" si="25"/>
        <v>583053687.02517223</v>
      </c>
      <c r="K64" s="23">
        <f t="shared" si="26"/>
        <v>550673640.16838813</v>
      </c>
      <c r="N64" s="23"/>
      <c r="O64" s="23">
        <v>63</v>
      </c>
      <c r="P64" s="24"/>
      <c r="R64">
        <v>550673640.16838813</v>
      </c>
      <c r="S64">
        <v>583053687.02517223</v>
      </c>
    </row>
    <row r="65" spans="2:8" x14ac:dyDescent="0.2">
      <c r="D65" s="9"/>
      <c r="E65" s="9"/>
    </row>
    <row r="66" spans="2:8" x14ac:dyDescent="0.2">
      <c r="D66" s="9"/>
      <c r="E66" s="9"/>
    </row>
    <row r="67" spans="2:8" x14ac:dyDescent="0.2">
      <c r="D67" s="9"/>
      <c r="E67" s="9"/>
    </row>
    <row r="69" spans="2:8" x14ac:dyDescent="0.2">
      <c r="B69" t="s">
        <v>29</v>
      </c>
      <c r="C69" t="s">
        <v>27</v>
      </c>
    </row>
    <row r="70" spans="2:8" x14ac:dyDescent="0.2">
      <c r="B70">
        <v>1</v>
      </c>
      <c r="C70" s="16">
        <f>AVERAGE(G4,G14:G16,G26:G28,G38:G40,G50:G52)</f>
        <v>0.94446472498614675</v>
      </c>
    </row>
    <row r="71" spans="2:8" x14ac:dyDescent="0.2">
      <c r="B71">
        <v>2</v>
      </c>
      <c r="C71" s="16">
        <f>AVERAGE(G5:G7,G17:G19,G29:G31,G41:G43,G53:G55)</f>
        <v>1.0161395613782533</v>
      </c>
    </row>
    <row r="72" spans="2:8" x14ac:dyDescent="0.2">
      <c r="B72">
        <v>3</v>
      </c>
      <c r="C72" s="16">
        <f>AVERAGE(G8:G10,G20:G22,G32:G34,G44:G46,G56:G58)</f>
        <v>0.95007788325988229</v>
      </c>
    </row>
    <row r="73" spans="2:8" x14ac:dyDescent="0.2">
      <c r="B73">
        <v>4</v>
      </c>
      <c r="C73" s="16">
        <f>AVERAGE(G11:G13,G23:G25,G35:G37,G47:G49,G59)</f>
        <v>1.0860290731120639</v>
      </c>
    </row>
    <row r="75" spans="2:8" x14ac:dyDescent="0.2">
      <c r="B75" t="s">
        <v>32</v>
      </c>
      <c r="G75"/>
      <c r="H75"/>
    </row>
    <row r="76" spans="2:8" ht="16" thickBot="1" x14ac:dyDescent="0.25">
      <c r="G76"/>
      <c r="H76"/>
    </row>
    <row r="77" spans="2:8" x14ac:dyDescent="0.2">
      <c r="B77" s="20" t="s">
        <v>33</v>
      </c>
      <c r="C77" s="20"/>
      <c r="G77"/>
      <c r="H77"/>
    </row>
    <row r="78" spans="2:8" x14ac:dyDescent="0.2">
      <c r="B78" s="17" t="s">
        <v>34</v>
      </c>
      <c r="C78" s="17">
        <v>0.79084532075198566</v>
      </c>
      <c r="G78"/>
      <c r="H78"/>
    </row>
    <row r="79" spans="2:8" x14ac:dyDescent="0.2">
      <c r="B79" s="17" t="s">
        <v>35</v>
      </c>
      <c r="C79" s="17">
        <v>0.62543632135531113</v>
      </c>
      <c r="G79"/>
      <c r="H79"/>
    </row>
    <row r="80" spans="2:8" x14ac:dyDescent="0.2">
      <c r="B80" s="17" t="s">
        <v>36</v>
      </c>
      <c r="C80" s="17">
        <v>0.61897832689592003</v>
      </c>
      <c r="G80"/>
      <c r="H80"/>
    </row>
    <row r="81" spans="2:10" x14ac:dyDescent="0.2">
      <c r="B81" s="17" t="s">
        <v>37</v>
      </c>
      <c r="C81" s="17">
        <v>78419065.75594531</v>
      </c>
      <c r="G81"/>
      <c r="H81"/>
    </row>
    <row r="82" spans="2:10" ht="16" thickBot="1" x14ac:dyDescent="0.25">
      <c r="B82" s="18" t="s">
        <v>38</v>
      </c>
      <c r="C82" s="18">
        <v>60</v>
      </c>
      <c r="G82"/>
      <c r="H82"/>
    </row>
    <row r="83" spans="2:10" x14ac:dyDescent="0.2">
      <c r="G83"/>
      <c r="H83"/>
    </row>
    <row r="84" spans="2:10" ht="16" thickBot="1" x14ac:dyDescent="0.25">
      <c r="B84" t="s">
        <v>39</v>
      </c>
      <c r="G84"/>
      <c r="H84"/>
    </row>
    <row r="85" spans="2:10" x14ac:dyDescent="0.2">
      <c r="B85" s="19"/>
      <c r="C85" s="19" t="s">
        <v>44</v>
      </c>
      <c r="D85" s="19" t="s">
        <v>45</v>
      </c>
      <c r="E85" s="19" t="s">
        <v>46</v>
      </c>
      <c r="F85" s="19" t="s">
        <v>47</v>
      </c>
      <c r="G85" s="19" t="s">
        <v>48</v>
      </c>
      <c r="H85"/>
    </row>
    <row r="86" spans="2:10" x14ac:dyDescent="0.2">
      <c r="B86" s="17" t="s">
        <v>40</v>
      </c>
      <c r="C86" s="17">
        <v>1</v>
      </c>
      <c r="D86" s="17">
        <v>5.9556443960935603E+17</v>
      </c>
      <c r="E86" s="17">
        <v>5.9556443960935603E+17</v>
      </c>
      <c r="F86" s="17">
        <v>96.846834615319992</v>
      </c>
      <c r="G86" s="17">
        <v>5.6010760791891161E-14</v>
      </c>
      <c r="H86"/>
    </row>
    <row r="87" spans="2:10" x14ac:dyDescent="0.2">
      <c r="B87" s="17" t="s">
        <v>41</v>
      </c>
      <c r="C87" s="17">
        <v>58</v>
      </c>
      <c r="D87" s="17">
        <v>3.5667389269404589E+17</v>
      </c>
      <c r="E87" s="17">
        <v>6149549874035274</v>
      </c>
      <c r="F87" s="17"/>
      <c r="G87" s="17"/>
      <c r="H87"/>
    </row>
    <row r="88" spans="2:10" ht="16" thickBot="1" x14ac:dyDescent="0.25">
      <c r="B88" s="18" t="s">
        <v>42</v>
      </c>
      <c r="C88" s="18">
        <v>59</v>
      </c>
      <c r="D88" s="18">
        <v>9.5223833230340198E+17</v>
      </c>
      <c r="E88" s="18"/>
      <c r="F88" s="18"/>
      <c r="G88" s="18"/>
      <c r="H88"/>
    </row>
    <row r="89" spans="2:10" ht="16" thickBot="1" x14ac:dyDescent="0.25">
      <c r="G89"/>
      <c r="H89"/>
    </row>
    <row r="90" spans="2:10" x14ac:dyDescent="0.2">
      <c r="B90" s="19"/>
      <c r="C90" s="19" t="s">
        <v>49</v>
      </c>
      <c r="D90" s="19" t="s">
        <v>37</v>
      </c>
      <c r="E90" s="19" t="s">
        <v>50</v>
      </c>
      <c r="F90" s="19" t="s">
        <v>51</v>
      </c>
      <c r="G90" s="19" t="s">
        <v>52</v>
      </c>
      <c r="H90" s="19" t="s">
        <v>53</v>
      </c>
      <c r="I90" s="19" t="s">
        <v>54</v>
      </c>
      <c r="J90" s="19" t="s">
        <v>55</v>
      </c>
    </row>
    <row r="91" spans="2:10" x14ac:dyDescent="0.2">
      <c r="B91" s="17" t="s">
        <v>43</v>
      </c>
      <c r="C91" s="21">
        <v>220619627.65509629</v>
      </c>
      <c r="D91" s="17">
        <v>20503486.471586898</v>
      </c>
      <c r="E91" s="17">
        <v>10.760103066413812</v>
      </c>
      <c r="F91" s="17">
        <v>1.9160751985817818E-15</v>
      </c>
      <c r="G91" s="17">
        <v>179577440.29898551</v>
      </c>
      <c r="H91" s="17">
        <v>261661815.01120707</v>
      </c>
      <c r="I91" s="17">
        <v>179577440.29898551</v>
      </c>
      <c r="J91" s="17">
        <v>261661815.01120707</v>
      </c>
    </row>
    <row r="92" spans="2:10" ht="16" thickBot="1" x14ac:dyDescent="0.25">
      <c r="B92" s="18" t="s">
        <v>24</v>
      </c>
      <c r="C92" s="22">
        <v>5752921.5773027921</v>
      </c>
      <c r="D92" s="18">
        <v>584582.40351400338</v>
      </c>
      <c r="E92" s="18">
        <v>9.8410789355293744</v>
      </c>
      <c r="F92" s="18">
        <v>5.601076079189178E-14</v>
      </c>
      <c r="G92" s="18">
        <v>4582752.7592651667</v>
      </c>
      <c r="H92" s="18">
        <v>6923090.3953404175</v>
      </c>
      <c r="I92" s="18">
        <v>4582752.7592651667</v>
      </c>
      <c r="J92" s="18">
        <v>6923090.3953404175</v>
      </c>
    </row>
    <row r="93" spans="2:10" x14ac:dyDescent="0.2">
      <c r="F93" t="s">
        <v>56</v>
      </c>
      <c r="G93"/>
      <c r="H93"/>
    </row>
    <row r="94" spans="2:10" x14ac:dyDescent="0.2">
      <c r="G94"/>
      <c r="H94"/>
    </row>
    <row r="95" spans="2:10" x14ac:dyDescent="0.2">
      <c r="G95"/>
      <c r="H95"/>
    </row>
  </sheetData>
  <phoneticPr fontId="6" type="noConversion"/>
  <pageMargins left="0.7" right="0.7" top="0.75" bottom="0.75" header="0.3" footer="0.3"/>
  <pageSetup orientation="portrait" horizontalDpi="0" verticalDpi="0"/>
  <ignoredErrors>
    <ignoredError sqref="E5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35D-2684-754A-9BA3-B114E09BD6BA}">
  <dimension ref="A1:S95"/>
  <sheetViews>
    <sheetView topLeftCell="H1" zoomScale="80" zoomScaleNormal="80" workbookViewId="0">
      <selection activeCell="T17" sqref="T17"/>
    </sheetView>
  </sheetViews>
  <sheetFormatPr baseColWidth="10" defaultRowHeight="15" x14ac:dyDescent="0.2"/>
  <cols>
    <col min="4" max="4" width="14.1640625" customWidth="1"/>
    <col min="5" max="5" width="15.1640625" customWidth="1"/>
    <col min="6" max="6" width="13.33203125" customWidth="1"/>
    <col min="7" max="8" width="10.83203125" style="16"/>
    <col min="9" max="9" width="12.33203125" bestFit="1" customWidth="1"/>
    <col min="11" max="11" width="12.83203125" bestFit="1" customWidth="1"/>
    <col min="16" max="16" width="11.6640625" bestFit="1" customWidth="1"/>
    <col min="17" max="17" width="15.83203125" bestFit="1" customWidth="1"/>
  </cols>
  <sheetData>
    <row r="1" spans="1:19" x14ac:dyDescent="0.2">
      <c r="A1" t="s">
        <v>24</v>
      </c>
      <c r="B1" t="s">
        <v>2</v>
      </c>
      <c r="C1" t="s">
        <v>1</v>
      </c>
      <c r="D1" t="s">
        <v>26</v>
      </c>
      <c r="E1" t="s">
        <v>25</v>
      </c>
      <c r="F1" t="s">
        <v>28</v>
      </c>
      <c r="G1" s="16" t="s">
        <v>58</v>
      </c>
      <c r="H1" s="16" t="s">
        <v>27</v>
      </c>
      <c r="I1" t="s">
        <v>30</v>
      </c>
      <c r="J1" t="s">
        <v>31</v>
      </c>
      <c r="K1" t="s">
        <v>57</v>
      </c>
      <c r="N1" t="s">
        <v>2</v>
      </c>
      <c r="O1" t="s">
        <v>1</v>
      </c>
      <c r="P1" t="s">
        <v>26</v>
      </c>
      <c r="Q1" t="s">
        <v>28</v>
      </c>
      <c r="R1" t="s">
        <v>31</v>
      </c>
      <c r="S1" t="s">
        <v>57</v>
      </c>
    </row>
    <row r="2" spans="1:19" x14ac:dyDescent="0.2">
      <c r="A2">
        <v>1</v>
      </c>
      <c r="B2" t="s">
        <v>4</v>
      </c>
      <c r="C2">
        <v>1</v>
      </c>
      <c r="D2" s="4">
        <v>30806755</v>
      </c>
      <c r="E2" s="9"/>
      <c r="F2" s="9"/>
      <c r="H2" s="16">
        <f>C$70</f>
        <v>0.95495196758174516</v>
      </c>
      <c r="I2">
        <f>D2/H2</f>
        <v>32260004.739309467</v>
      </c>
      <c r="J2">
        <f>C$91+C$92*A2</f>
        <v>40515481.632361777</v>
      </c>
      <c r="K2">
        <f>H2*J2</f>
        <v>38690338.902345933</v>
      </c>
      <c r="N2" t="s">
        <v>4</v>
      </c>
      <c r="O2">
        <v>1</v>
      </c>
      <c r="P2" s="9">
        <v>30806755</v>
      </c>
      <c r="Q2" s="9"/>
      <c r="R2">
        <v>40515481.632361777</v>
      </c>
      <c r="S2">
        <v>38690338.902345933</v>
      </c>
    </row>
    <row r="3" spans="1:19" x14ac:dyDescent="0.2">
      <c r="A3">
        <v>2</v>
      </c>
      <c r="C3">
        <v>2</v>
      </c>
      <c r="D3" s="4">
        <v>46653399</v>
      </c>
      <c r="E3" s="9"/>
      <c r="F3" s="9"/>
      <c r="H3" s="16">
        <f t="shared" ref="H3:H4" si="0">C$70</f>
        <v>0.95495196758174516</v>
      </c>
      <c r="I3">
        <f t="shared" ref="I3:I60" si="1">D3/H3</f>
        <v>48854183.858212121</v>
      </c>
      <c r="J3">
        <f>C$91+C$92*A3</f>
        <v>41716723.867642589</v>
      </c>
      <c r="K3">
        <f t="shared" ref="K3:K60" si="2">H3*J3</f>
        <v>39837467.538469642</v>
      </c>
      <c r="O3">
        <v>2</v>
      </c>
      <c r="P3" s="9">
        <v>46653399</v>
      </c>
      <c r="Q3" s="9"/>
      <c r="R3">
        <v>41716723.867642589</v>
      </c>
      <c r="S3">
        <v>39837467.538469642</v>
      </c>
    </row>
    <row r="4" spans="1:19" x14ac:dyDescent="0.2">
      <c r="A4">
        <v>3</v>
      </c>
      <c r="C4">
        <v>3</v>
      </c>
      <c r="D4" s="4">
        <v>45846677</v>
      </c>
      <c r="E4" s="9">
        <f>AVERAGE(D2:D5)</f>
        <v>41272753.25</v>
      </c>
      <c r="F4" s="9">
        <f>AVERAGE(E4:E5)</f>
        <v>43011282.5</v>
      </c>
      <c r="G4" s="16">
        <f>D4/F4</f>
        <v>1.0659221100882077</v>
      </c>
      <c r="H4" s="16">
        <f t="shared" si="0"/>
        <v>0.95495196758174516</v>
      </c>
      <c r="I4">
        <f t="shared" si="1"/>
        <v>48009406.290977105</v>
      </c>
      <c r="J4">
        <f t="shared" ref="J4:J63" si="3">C$91+C$92*A4</f>
        <v>42917966.102923408</v>
      </c>
      <c r="K4">
        <f t="shared" si="2"/>
        <v>40984596.174593352</v>
      </c>
      <c r="O4">
        <v>3</v>
      </c>
      <c r="P4" s="9">
        <v>45846677</v>
      </c>
      <c r="Q4" s="9">
        <v>43011282.5</v>
      </c>
      <c r="R4">
        <v>42917966.102923408</v>
      </c>
      <c r="S4">
        <v>40984596.174593352</v>
      </c>
    </row>
    <row r="5" spans="1:19" x14ac:dyDescent="0.2">
      <c r="A5">
        <v>4</v>
      </c>
      <c r="B5" t="s">
        <v>5</v>
      </c>
      <c r="C5">
        <v>4</v>
      </c>
      <c r="D5" s="4">
        <v>41784182</v>
      </c>
      <c r="E5" s="9">
        <f t="shared" ref="E5:E59" si="4">AVERAGE(D3:D6)</f>
        <v>44749811.75</v>
      </c>
      <c r="F5" s="9">
        <f t="shared" ref="F5:F59" si="5">AVERAGE(E5:E6)</f>
        <v>45829912.5</v>
      </c>
      <c r="G5" s="16">
        <f t="shared" ref="G5:G58" si="6">D5/F5</f>
        <v>0.91172292768396623</v>
      </c>
      <c r="H5" s="16">
        <f>C$71</f>
        <v>0.99762261368612182</v>
      </c>
      <c r="I5">
        <f t="shared" si="1"/>
        <v>41883755.867974341</v>
      </c>
      <c r="J5">
        <f t="shared" si="3"/>
        <v>44119208.338204227</v>
      </c>
      <c r="K5">
        <f t="shared" si="2"/>
        <v>44014319.936121844</v>
      </c>
      <c r="N5" t="s">
        <v>5</v>
      </c>
      <c r="O5">
        <v>4</v>
      </c>
      <c r="P5" s="9">
        <v>41784182</v>
      </c>
      <c r="Q5" s="9">
        <v>45829912.5</v>
      </c>
      <c r="R5">
        <v>44119208.338204227</v>
      </c>
      <c r="S5">
        <v>44014319.936121844</v>
      </c>
    </row>
    <row r="6" spans="1:19" x14ac:dyDescent="0.2">
      <c r="A6">
        <v>5</v>
      </c>
      <c r="C6">
        <v>5</v>
      </c>
      <c r="D6" s="4">
        <v>44714989</v>
      </c>
      <c r="E6" s="9">
        <f t="shared" si="4"/>
        <v>46910013.25</v>
      </c>
      <c r="F6" s="9">
        <f t="shared" si="5"/>
        <v>45433998.25</v>
      </c>
      <c r="G6" s="16">
        <f t="shared" si="6"/>
        <v>0.98417464282928258</v>
      </c>
      <c r="H6" s="16">
        <f t="shared" ref="H6:H7" si="7">C$71</f>
        <v>0.99762261368612182</v>
      </c>
      <c r="I6">
        <f t="shared" si="1"/>
        <v>44821547.132720172</v>
      </c>
      <c r="J6">
        <f t="shared" si="3"/>
        <v>45320450.573485047</v>
      </c>
      <c r="K6">
        <f t="shared" si="2"/>
        <v>45212706.35455285</v>
      </c>
      <c r="O6">
        <v>5</v>
      </c>
      <c r="P6" s="9">
        <v>44714989</v>
      </c>
      <c r="Q6" s="9">
        <v>45433998.25</v>
      </c>
      <c r="R6">
        <v>45320450.573485047</v>
      </c>
      <c r="S6">
        <v>45212706.35455285</v>
      </c>
    </row>
    <row r="7" spans="1:19" x14ac:dyDescent="0.2">
      <c r="A7">
        <v>6</v>
      </c>
      <c r="C7">
        <v>6</v>
      </c>
      <c r="D7" s="4">
        <v>55294205</v>
      </c>
      <c r="E7" s="9">
        <f t="shared" si="4"/>
        <v>43957983.25</v>
      </c>
      <c r="F7" s="9">
        <f t="shared" si="5"/>
        <v>43992286.75</v>
      </c>
      <c r="G7" s="16">
        <f t="shared" si="6"/>
        <v>1.2569068144656064</v>
      </c>
      <c r="H7" s="16">
        <f t="shared" si="7"/>
        <v>0.99762261368612182</v>
      </c>
      <c r="I7">
        <f t="shared" si="1"/>
        <v>55425973.951906629</v>
      </c>
      <c r="J7">
        <f t="shared" si="3"/>
        <v>46521692.808765858</v>
      </c>
      <c r="K7">
        <f t="shared" si="2"/>
        <v>46411092.772983856</v>
      </c>
      <c r="O7">
        <v>6</v>
      </c>
      <c r="P7" s="9">
        <v>55294205</v>
      </c>
      <c r="Q7" s="9">
        <v>43992286.75</v>
      </c>
      <c r="R7">
        <v>46521692.808765858</v>
      </c>
      <c r="S7">
        <v>46411092.772983856</v>
      </c>
    </row>
    <row r="8" spans="1:19" x14ac:dyDescent="0.2">
      <c r="A8">
        <v>7</v>
      </c>
      <c r="B8" t="s">
        <v>6</v>
      </c>
      <c r="C8">
        <v>7</v>
      </c>
      <c r="D8" s="9">
        <v>34038557</v>
      </c>
      <c r="E8" s="9">
        <f t="shared" si="4"/>
        <v>44026590.25</v>
      </c>
      <c r="F8" s="9">
        <f t="shared" si="5"/>
        <v>46231143.625</v>
      </c>
      <c r="G8" s="16">
        <f t="shared" si="6"/>
        <v>0.73626898084332215</v>
      </c>
      <c r="H8" s="16">
        <f>C$72</f>
        <v>0.95344912900441048</v>
      </c>
      <c r="I8">
        <f t="shared" si="1"/>
        <v>35700443.751564376</v>
      </c>
      <c r="J8">
        <f t="shared" si="3"/>
        <v>47722935.044046678</v>
      </c>
      <c r="K8">
        <f t="shared" si="2"/>
        <v>45501390.851280361</v>
      </c>
      <c r="N8" t="s">
        <v>6</v>
      </c>
      <c r="O8">
        <v>7</v>
      </c>
      <c r="P8" s="9">
        <v>34038557</v>
      </c>
      <c r="Q8" s="9">
        <v>46231143.625</v>
      </c>
      <c r="R8">
        <v>47722935.044046678</v>
      </c>
      <c r="S8">
        <v>45501390.851280361</v>
      </c>
    </row>
    <row r="9" spans="1:19" x14ac:dyDescent="0.2">
      <c r="A9">
        <v>8</v>
      </c>
      <c r="C9">
        <v>8</v>
      </c>
      <c r="D9" s="4">
        <v>42058610</v>
      </c>
      <c r="E9" s="9">
        <f t="shared" si="4"/>
        <v>48435697</v>
      </c>
      <c r="F9" s="9">
        <f t="shared" si="5"/>
        <v>48479789.5</v>
      </c>
      <c r="G9" s="16">
        <f t="shared" si="6"/>
        <v>0.8675493527050071</v>
      </c>
      <c r="H9" s="16">
        <f t="shared" ref="H9:H10" si="8">C$72</f>
        <v>0.95344912900441048</v>
      </c>
      <c r="I9">
        <f t="shared" si="1"/>
        <v>44112065.049466781</v>
      </c>
      <c r="J9">
        <f t="shared" si="3"/>
        <v>48924177.279327497</v>
      </c>
      <c r="K9">
        <f t="shared" si="2"/>
        <v>46646714.214232169</v>
      </c>
      <c r="O9">
        <v>8</v>
      </c>
      <c r="P9" s="9">
        <v>42058610</v>
      </c>
      <c r="Q9" s="9">
        <v>48479789.5</v>
      </c>
      <c r="R9">
        <v>48924177.279327497</v>
      </c>
      <c r="S9">
        <v>46646714.214232169</v>
      </c>
    </row>
    <row r="10" spans="1:19" x14ac:dyDescent="0.2">
      <c r="A10">
        <v>9</v>
      </c>
      <c r="C10">
        <v>9</v>
      </c>
      <c r="D10" s="4">
        <v>62351416</v>
      </c>
      <c r="E10" s="9">
        <f t="shared" si="4"/>
        <v>48523882</v>
      </c>
      <c r="F10" s="9">
        <f t="shared" si="5"/>
        <v>52388948.375</v>
      </c>
      <c r="G10" s="16">
        <f t="shared" si="6"/>
        <v>1.1901635351350952</v>
      </c>
      <c r="H10" s="16">
        <f t="shared" si="8"/>
        <v>0.95344912900441048</v>
      </c>
      <c r="I10">
        <f t="shared" si="1"/>
        <v>65395640.001378171</v>
      </c>
      <c r="J10">
        <f t="shared" si="3"/>
        <v>50125419.514608309</v>
      </c>
      <c r="K10">
        <f t="shared" si="2"/>
        <v>47792037.577183969</v>
      </c>
      <c r="O10">
        <v>9</v>
      </c>
      <c r="P10" s="9">
        <v>62351416</v>
      </c>
      <c r="Q10" s="9">
        <v>52388948.375</v>
      </c>
      <c r="R10">
        <v>50125419.514608309</v>
      </c>
      <c r="S10">
        <v>47792037.577183969</v>
      </c>
    </row>
    <row r="11" spans="1:19" x14ac:dyDescent="0.2">
      <c r="A11">
        <v>10</v>
      </c>
      <c r="B11" t="s">
        <v>7</v>
      </c>
      <c r="C11">
        <v>10</v>
      </c>
      <c r="D11" s="4">
        <v>55646945</v>
      </c>
      <c r="E11" s="9">
        <f t="shared" si="4"/>
        <v>56254014.75</v>
      </c>
      <c r="F11" s="9">
        <f t="shared" si="5"/>
        <v>60456433.25</v>
      </c>
      <c r="G11" s="16">
        <f t="shared" si="6"/>
        <v>0.92044703943893347</v>
      </c>
      <c r="H11" s="16">
        <f>C$73</f>
        <v>1.0804400521000703</v>
      </c>
      <c r="I11">
        <f t="shared" si="1"/>
        <v>51503963.493243381</v>
      </c>
      <c r="J11">
        <f t="shared" si="3"/>
        <v>51326661.749889128</v>
      </c>
      <c r="K11">
        <f t="shared" si="2"/>
        <v>55455381.095172897</v>
      </c>
      <c r="N11" t="s">
        <v>7</v>
      </c>
      <c r="O11">
        <v>10</v>
      </c>
      <c r="P11" s="9">
        <v>55646945</v>
      </c>
      <c r="Q11" s="9">
        <v>60456433.25</v>
      </c>
      <c r="R11">
        <v>51326661.749889128</v>
      </c>
      <c r="S11">
        <v>55455381.095172897</v>
      </c>
    </row>
    <row r="12" spans="1:19" x14ac:dyDescent="0.2">
      <c r="A12">
        <v>11</v>
      </c>
      <c r="C12">
        <v>11</v>
      </c>
      <c r="D12" s="4">
        <v>64959088</v>
      </c>
      <c r="E12" s="9">
        <f t="shared" si="4"/>
        <v>64658851.75</v>
      </c>
      <c r="F12" s="9">
        <f t="shared" si="5"/>
        <v>61976714.875</v>
      </c>
      <c r="G12" s="16">
        <f t="shared" si="6"/>
        <v>1.0481208649250788</v>
      </c>
      <c r="H12" s="16">
        <f t="shared" ref="H12:H13" si="9">C$73</f>
        <v>1.0804400521000703</v>
      </c>
      <c r="I12">
        <f t="shared" si="1"/>
        <v>60122806.326679468</v>
      </c>
      <c r="J12">
        <f t="shared" si="3"/>
        <v>52527903.985169947</v>
      </c>
      <c r="K12">
        <f t="shared" si="2"/>
        <v>56753251.318444513</v>
      </c>
      <c r="O12">
        <v>11</v>
      </c>
      <c r="P12" s="9">
        <v>64959088</v>
      </c>
      <c r="Q12" s="9">
        <v>61976714.875</v>
      </c>
      <c r="R12">
        <v>52527903.985169947</v>
      </c>
      <c r="S12">
        <v>56753251.318444513</v>
      </c>
    </row>
    <row r="13" spans="1:19" x14ac:dyDescent="0.2">
      <c r="A13">
        <v>12</v>
      </c>
      <c r="C13">
        <v>12</v>
      </c>
      <c r="D13" s="4">
        <v>75677958</v>
      </c>
      <c r="E13" s="9">
        <f>AVERAGE(D11:D14)</f>
        <v>59294578</v>
      </c>
      <c r="F13" s="9">
        <f t="shared" si="5"/>
        <v>58858277.375</v>
      </c>
      <c r="G13" s="16">
        <f t="shared" si="6"/>
        <v>1.2857657643943237</v>
      </c>
      <c r="H13" s="16">
        <f t="shared" si="9"/>
        <v>1.0804400521000703</v>
      </c>
      <c r="I13">
        <f t="shared" si="1"/>
        <v>70043643.655104622</v>
      </c>
      <c r="J13">
        <f t="shared" si="3"/>
        <v>53729146.220450759</v>
      </c>
      <c r="K13">
        <f t="shared" si="2"/>
        <v>58051121.541716114</v>
      </c>
      <c r="O13">
        <v>12</v>
      </c>
      <c r="P13" s="9">
        <v>75677958</v>
      </c>
      <c r="Q13" s="9">
        <v>58858277.375</v>
      </c>
      <c r="R13">
        <v>53729146.220450759</v>
      </c>
      <c r="S13">
        <v>58051121.541716114</v>
      </c>
    </row>
    <row r="14" spans="1:19" x14ac:dyDescent="0.2">
      <c r="A14">
        <v>13</v>
      </c>
      <c r="B14" t="s">
        <v>4</v>
      </c>
      <c r="C14">
        <v>13</v>
      </c>
      <c r="D14" s="4">
        <v>40894321</v>
      </c>
      <c r="E14" s="9">
        <f t="shared" si="4"/>
        <v>58421976.75</v>
      </c>
      <c r="F14" s="9">
        <f t="shared" si="5"/>
        <v>58232904.25</v>
      </c>
      <c r="G14" s="16">
        <f t="shared" si="6"/>
        <v>0.70225453335516919</v>
      </c>
      <c r="H14" s="16">
        <f>C$70</f>
        <v>0.95495196758174516</v>
      </c>
      <c r="I14">
        <f t="shared" si="1"/>
        <v>42823432.369648889</v>
      </c>
      <c r="J14">
        <f t="shared" si="3"/>
        <v>54930388.455731578</v>
      </c>
      <c r="K14">
        <f t="shared" si="2"/>
        <v>52455882.535830453</v>
      </c>
      <c r="N14" t="s">
        <v>4</v>
      </c>
      <c r="O14">
        <v>13</v>
      </c>
      <c r="P14" s="9">
        <v>40894321</v>
      </c>
      <c r="Q14" s="9">
        <v>58232904.25</v>
      </c>
      <c r="R14">
        <v>54930388.455731578</v>
      </c>
      <c r="S14">
        <v>52455882.535830453</v>
      </c>
    </row>
    <row r="15" spans="1:19" x14ac:dyDescent="0.2">
      <c r="A15">
        <v>14</v>
      </c>
      <c r="C15">
        <v>14</v>
      </c>
      <c r="D15" s="4">
        <v>52156540</v>
      </c>
      <c r="E15" s="9">
        <f t="shared" si="4"/>
        <v>58043831.75</v>
      </c>
      <c r="F15" s="9">
        <f t="shared" si="5"/>
        <v>54543527.25</v>
      </c>
      <c r="G15" s="16">
        <f t="shared" si="6"/>
        <v>0.95623702077316608</v>
      </c>
      <c r="H15" s="16">
        <f t="shared" ref="H15:H16" si="10">C$70</f>
        <v>0.95495196758174516</v>
      </c>
      <c r="I15">
        <f t="shared" si="1"/>
        <v>54616925.008362092</v>
      </c>
      <c r="J15">
        <f t="shared" si="3"/>
        <v>56131630.691012397</v>
      </c>
      <c r="K15">
        <f t="shared" si="2"/>
        <v>53603011.171954162</v>
      </c>
      <c r="O15">
        <v>14</v>
      </c>
      <c r="P15" s="9">
        <v>52156540</v>
      </c>
      <c r="Q15" s="9">
        <v>54543527.25</v>
      </c>
      <c r="R15">
        <v>56131630.691012397</v>
      </c>
      <c r="S15">
        <v>53603011.171954162</v>
      </c>
    </row>
    <row r="16" spans="1:19" x14ac:dyDescent="0.2">
      <c r="A16">
        <v>15</v>
      </c>
      <c r="C16">
        <v>15</v>
      </c>
      <c r="D16" s="4">
        <v>63446508</v>
      </c>
      <c r="E16" s="9">
        <f t="shared" si="4"/>
        <v>51043222.75</v>
      </c>
      <c r="F16" s="9">
        <f t="shared" si="5"/>
        <v>52557790.875</v>
      </c>
      <c r="G16" s="16">
        <f t="shared" si="6"/>
        <v>1.2071760807241121</v>
      </c>
      <c r="H16" s="16">
        <f t="shared" si="10"/>
        <v>0.95495196758174516</v>
      </c>
      <c r="I16">
        <f t="shared" si="1"/>
        <v>66439475.653071411</v>
      </c>
      <c r="J16">
        <f t="shared" si="3"/>
        <v>57332872.926293217</v>
      </c>
      <c r="K16">
        <f t="shared" si="2"/>
        <v>54750139.808077872</v>
      </c>
      <c r="O16">
        <v>15</v>
      </c>
      <c r="P16" s="9">
        <v>63446508</v>
      </c>
      <c r="Q16" s="9">
        <v>52557790.875</v>
      </c>
      <c r="R16">
        <v>57332872.926293217</v>
      </c>
      <c r="S16">
        <v>54750139.808077872</v>
      </c>
    </row>
    <row r="17" spans="1:19" x14ac:dyDescent="0.2">
      <c r="A17">
        <v>16</v>
      </c>
      <c r="B17" t="s">
        <v>5</v>
      </c>
      <c r="C17">
        <v>16</v>
      </c>
      <c r="D17" s="4">
        <v>47675522</v>
      </c>
      <c r="E17" s="9">
        <f t="shared" si="4"/>
        <v>54072359</v>
      </c>
      <c r="F17" s="9">
        <f t="shared" si="5"/>
        <v>56340195.375</v>
      </c>
      <c r="G17" s="16">
        <f t="shared" si="6"/>
        <v>0.84620796365138629</v>
      </c>
      <c r="H17" s="16">
        <f>C$71</f>
        <v>0.99762261368612182</v>
      </c>
      <c r="I17">
        <f t="shared" si="1"/>
        <v>47789135.236062288</v>
      </c>
      <c r="J17">
        <f t="shared" si="3"/>
        <v>58534115.161574036</v>
      </c>
      <c r="K17">
        <f t="shared" si="2"/>
        <v>58394956.957293943</v>
      </c>
      <c r="N17" t="s">
        <v>5</v>
      </c>
      <c r="O17">
        <v>16</v>
      </c>
      <c r="P17" s="9">
        <v>47675522</v>
      </c>
      <c r="Q17" s="9">
        <v>56340195.375</v>
      </c>
      <c r="R17">
        <v>58534115.161574036</v>
      </c>
      <c r="S17">
        <v>58394956.957293943</v>
      </c>
    </row>
    <row r="18" spans="1:19" x14ac:dyDescent="0.2">
      <c r="A18">
        <v>17</v>
      </c>
      <c r="C18">
        <v>17</v>
      </c>
      <c r="D18" s="4">
        <v>53010866</v>
      </c>
      <c r="E18" s="9">
        <f t="shared" si="4"/>
        <v>58608031.75</v>
      </c>
      <c r="F18" s="9">
        <f t="shared" si="5"/>
        <v>57988804.25</v>
      </c>
      <c r="G18" s="16">
        <f t="shared" si="6"/>
        <v>0.91415690814145389</v>
      </c>
      <c r="H18" s="16">
        <f t="shared" ref="H18:H19" si="11">C$71</f>
        <v>0.99762261368612182</v>
      </c>
      <c r="I18">
        <f t="shared" si="1"/>
        <v>53137193.636910282</v>
      </c>
      <c r="J18">
        <f t="shared" si="3"/>
        <v>59735357.396854848</v>
      </c>
      <c r="K18">
        <f t="shared" si="2"/>
        <v>59593343.375724941</v>
      </c>
      <c r="O18">
        <v>17</v>
      </c>
      <c r="P18" s="9">
        <v>53010866</v>
      </c>
      <c r="Q18" s="9">
        <v>57988804.25</v>
      </c>
      <c r="R18">
        <v>59735357.396854848</v>
      </c>
      <c r="S18">
        <v>59593343.375724941</v>
      </c>
    </row>
    <row r="19" spans="1:19" x14ac:dyDescent="0.2">
      <c r="A19">
        <v>18</v>
      </c>
      <c r="C19">
        <v>18</v>
      </c>
      <c r="D19" s="4">
        <v>70299231</v>
      </c>
      <c r="E19" s="9">
        <f t="shared" si="4"/>
        <v>57369576.75</v>
      </c>
      <c r="F19" s="9">
        <f t="shared" si="5"/>
        <v>58892204.625</v>
      </c>
      <c r="G19" s="16">
        <f t="shared" si="6"/>
        <v>1.1936933155692675</v>
      </c>
      <c r="H19" s="16">
        <f t="shared" si="11"/>
        <v>0.99762261368612182</v>
      </c>
      <c r="I19">
        <f t="shared" si="1"/>
        <v>70466757.705352068</v>
      </c>
      <c r="J19">
        <f t="shared" si="3"/>
        <v>60936599.632135667</v>
      </c>
      <c r="K19">
        <f t="shared" si="2"/>
        <v>60791729.794155955</v>
      </c>
      <c r="O19">
        <v>18</v>
      </c>
      <c r="P19" s="9">
        <v>70299231</v>
      </c>
      <c r="Q19" s="9">
        <v>58892204.625</v>
      </c>
      <c r="R19">
        <v>60936599.632135667</v>
      </c>
      <c r="S19">
        <v>60791729.794155955</v>
      </c>
    </row>
    <row r="20" spans="1:19" x14ac:dyDescent="0.2">
      <c r="A20">
        <v>19</v>
      </c>
      <c r="B20" t="s">
        <v>6</v>
      </c>
      <c r="C20">
        <v>19</v>
      </c>
      <c r="D20" s="4">
        <v>58492688</v>
      </c>
      <c r="E20" s="9">
        <f t="shared" si="4"/>
        <v>60414832.5</v>
      </c>
      <c r="F20" s="9">
        <f t="shared" si="5"/>
        <v>63741653</v>
      </c>
      <c r="G20" s="16">
        <f t="shared" si="6"/>
        <v>0.91765251208656295</v>
      </c>
      <c r="H20" s="16">
        <f>C$72</f>
        <v>0.95344912900441048</v>
      </c>
      <c r="I20">
        <f t="shared" si="1"/>
        <v>61348514.798139192</v>
      </c>
      <c r="J20">
        <f t="shared" si="3"/>
        <v>62137841.867416486</v>
      </c>
      <c r="K20">
        <f t="shared" si="2"/>
        <v>59245271.206702039</v>
      </c>
      <c r="N20" t="s">
        <v>6</v>
      </c>
      <c r="O20">
        <v>19</v>
      </c>
      <c r="P20" s="9">
        <v>58492688</v>
      </c>
      <c r="Q20" s="9">
        <v>63741653</v>
      </c>
      <c r="R20">
        <v>62137841.867416486</v>
      </c>
      <c r="S20">
        <v>59245271.206702039</v>
      </c>
    </row>
    <row r="21" spans="1:19" x14ac:dyDescent="0.2">
      <c r="A21">
        <v>20</v>
      </c>
      <c r="C21">
        <v>20</v>
      </c>
      <c r="D21" s="4">
        <v>59856545</v>
      </c>
      <c r="E21" s="9">
        <f t="shared" si="4"/>
        <v>67068473.5</v>
      </c>
      <c r="F21" s="9">
        <f t="shared" si="5"/>
        <v>68290179</v>
      </c>
      <c r="G21" s="16">
        <f t="shared" si="6"/>
        <v>0.87650297416851108</v>
      </c>
      <c r="H21" s="16">
        <f t="shared" ref="H21:H22" si="12">C$72</f>
        <v>0.95344912900441048</v>
      </c>
      <c r="I21">
        <f t="shared" si="1"/>
        <v>62778960.281291649</v>
      </c>
      <c r="J21">
        <f t="shared" si="3"/>
        <v>63339084.102697298</v>
      </c>
      <c r="K21">
        <f t="shared" si="2"/>
        <v>60390594.569653839</v>
      </c>
      <c r="O21">
        <v>20</v>
      </c>
      <c r="P21" s="9">
        <v>59856545</v>
      </c>
      <c r="Q21" s="9">
        <v>68290179</v>
      </c>
      <c r="R21">
        <v>63339084.102697298</v>
      </c>
      <c r="S21">
        <v>60390594.569653839</v>
      </c>
    </row>
    <row r="22" spans="1:19" x14ac:dyDescent="0.2">
      <c r="A22">
        <v>21</v>
      </c>
      <c r="C22">
        <v>21</v>
      </c>
      <c r="D22" s="4">
        <v>79625430</v>
      </c>
      <c r="E22" s="9">
        <f t="shared" si="4"/>
        <v>69511884.5</v>
      </c>
      <c r="F22" s="9">
        <f t="shared" si="5"/>
        <v>72735569.375</v>
      </c>
      <c r="G22" s="16">
        <f t="shared" si="6"/>
        <v>1.0947247774947386</v>
      </c>
      <c r="H22" s="16">
        <f t="shared" si="12"/>
        <v>0.95344912900441048</v>
      </c>
      <c r="I22">
        <f t="shared" si="1"/>
        <v>83513034.495238051</v>
      </c>
      <c r="J22">
        <f t="shared" si="3"/>
        <v>64540326.337978117</v>
      </c>
      <c r="K22">
        <f t="shared" si="2"/>
        <v>61535917.932605647</v>
      </c>
      <c r="O22">
        <v>21</v>
      </c>
      <c r="P22" s="9">
        <v>79625430</v>
      </c>
      <c r="Q22" s="9">
        <v>72735569.375</v>
      </c>
      <c r="R22">
        <v>64540326.337978117</v>
      </c>
      <c r="S22">
        <v>61535917.932605647</v>
      </c>
    </row>
    <row r="23" spans="1:19" x14ac:dyDescent="0.2">
      <c r="A23">
        <v>22</v>
      </c>
      <c r="B23" t="s">
        <v>7</v>
      </c>
      <c r="C23">
        <v>22</v>
      </c>
      <c r="D23" s="4">
        <v>80072875</v>
      </c>
      <c r="E23" s="9">
        <f t="shared" si="4"/>
        <v>75959254.25</v>
      </c>
      <c r="F23" s="9">
        <f t="shared" si="5"/>
        <v>79548773.375</v>
      </c>
      <c r="G23" s="16">
        <f t="shared" si="6"/>
        <v>1.0065884312575046</v>
      </c>
      <c r="H23" s="16">
        <f>C$73</f>
        <v>1.0804400521000703</v>
      </c>
      <c r="I23">
        <f t="shared" si="1"/>
        <v>74111353.836208627</v>
      </c>
      <c r="J23">
        <f t="shared" si="3"/>
        <v>65741568.573258936</v>
      </c>
      <c r="K23">
        <f t="shared" si="2"/>
        <v>71029823.774432227</v>
      </c>
      <c r="N23" t="s">
        <v>7</v>
      </c>
      <c r="O23">
        <v>22</v>
      </c>
      <c r="P23" s="9">
        <v>80072875</v>
      </c>
      <c r="Q23" s="9">
        <v>79548773.375</v>
      </c>
      <c r="R23">
        <v>65741568.573258936</v>
      </c>
      <c r="S23">
        <v>71029823.774432227</v>
      </c>
    </row>
    <row r="24" spans="1:19" x14ac:dyDescent="0.2">
      <c r="A24">
        <v>23</v>
      </c>
      <c r="C24">
        <v>23</v>
      </c>
      <c r="D24" s="4">
        <v>84282167</v>
      </c>
      <c r="E24" s="9">
        <f t="shared" si="4"/>
        <v>83138292.5</v>
      </c>
      <c r="F24" s="9">
        <f t="shared" si="5"/>
        <v>79360587.375</v>
      </c>
      <c r="G24" s="16">
        <f t="shared" si="6"/>
        <v>1.0620154132900279</v>
      </c>
      <c r="H24" s="16">
        <f t="shared" ref="H24:H25" si="13">C$73</f>
        <v>1.0804400521000703</v>
      </c>
      <c r="I24">
        <f t="shared" si="1"/>
        <v>78007259.020229086</v>
      </c>
      <c r="J24">
        <f t="shared" si="3"/>
        <v>66942810.808539748</v>
      </c>
      <c r="K24">
        <f t="shared" si="2"/>
        <v>72327693.997703835</v>
      </c>
      <c r="O24">
        <v>23</v>
      </c>
      <c r="P24" s="9">
        <v>84282167</v>
      </c>
      <c r="Q24" s="9">
        <v>79360587.375</v>
      </c>
      <c r="R24">
        <v>66942810.808539748</v>
      </c>
      <c r="S24">
        <v>72327693.997703835</v>
      </c>
    </row>
    <row r="25" spans="1:19" x14ac:dyDescent="0.2">
      <c r="A25">
        <v>24</v>
      </c>
      <c r="C25">
        <v>24</v>
      </c>
      <c r="D25" s="4">
        <v>88572698</v>
      </c>
      <c r="E25" s="9">
        <f t="shared" si="4"/>
        <v>75582882.25</v>
      </c>
      <c r="F25" s="9">
        <f t="shared" si="5"/>
        <v>74582082.25</v>
      </c>
      <c r="G25" s="16">
        <f t="shared" si="6"/>
        <v>1.1875868214982694</v>
      </c>
      <c r="H25" s="16">
        <f t="shared" si="13"/>
        <v>1.0804400521000703</v>
      </c>
      <c r="I25">
        <f t="shared" si="1"/>
        <v>81978354.863686964</v>
      </c>
      <c r="J25">
        <f t="shared" si="3"/>
        <v>68144053.04382056</v>
      </c>
      <c r="K25">
        <f t="shared" si="2"/>
        <v>73625564.220975444</v>
      </c>
      <c r="O25">
        <v>24</v>
      </c>
      <c r="P25" s="9">
        <v>88572698</v>
      </c>
      <c r="Q25" s="9">
        <v>74582082.25</v>
      </c>
      <c r="R25">
        <v>68144053.04382056</v>
      </c>
      <c r="S25">
        <v>73625564.220975444</v>
      </c>
    </row>
    <row r="26" spans="1:19" x14ac:dyDescent="0.2">
      <c r="A26">
        <v>25</v>
      </c>
      <c r="B26" t="s">
        <v>4</v>
      </c>
      <c r="C26">
        <v>25</v>
      </c>
      <c r="D26" s="4">
        <v>49403789</v>
      </c>
      <c r="E26" s="9">
        <f t="shared" si="4"/>
        <v>73581282.25</v>
      </c>
      <c r="F26" s="9">
        <f t="shared" si="5"/>
        <v>73281682.875</v>
      </c>
      <c r="G26" s="16">
        <f t="shared" si="6"/>
        <v>0.67416286119234403</v>
      </c>
      <c r="H26" s="16">
        <f>C$70</f>
        <v>0.95495196758174516</v>
      </c>
      <c r="I26">
        <f t="shared" si="1"/>
        <v>51734318.245457694</v>
      </c>
      <c r="J26">
        <f t="shared" si="3"/>
        <v>69345295.279101387</v>
      </c>
      <c r="K26">
        <f t="shared" si="2"/>
        <v>66221426.169314973</v>
      </c>
      <c r="N26" t="s">
        <v>4</v>
      </c>
      <c r="O26">
        <v>25</v>
      </c>
      <c r="P26" s="9">
        <v>49403789</v>
      </c>
      <c r="Q26" s="9">
        <v>73281682.875</v>
      </c>
      <c r="R26">
        <v>69345295.279101387</v>
      </c>
      <c r="S26">
        <v>66221426.169314973</v>
      </c>
    </row>
    <row r="27" spans="1:19" x14ac:dyDescent="0.2">
      <c r="A27">
        <v>26</v>
      </c>
      <c r="C27">
        <v>26</v>
      </c>
      <c r="D27" s="4">
        <v>72066475</v>
      </c>
      <c r="E27" s="9">
        <f t="shared" si="4"/>
        <v>72982083.5</v>
      </c>
      <c r="F27" s="9">
        <f t="shared" si="5"/>
        <v>70593242.75</v>
      </c>
      <c r="G27" s="16">
        <f t="shared" si="6"/>
        <v>1.0208693097612378</v>
      </c>
      <c r="H27" s="16">
        <f t="shared" ref="H27:H28" si="14">C$70</f>
        <v>0.95495196758174516</v>
      </c>
      <c r="I27">
        <f t="shared" si="1"/>
        <v>75466073.107840389</v>
      </c>
      <c r="J27">
        <f t="shared" si="3"/>
        <v>70546537.514382198</v>
      </c>
      <c r="K27">
        <f t="shared" si="2"/>
        <v>67368554.805438682</v>
      </c>
      <c r="O27">
        <v>26</v>
      </c>
      <c r="P27" s="9">
        <v>72066475</v>
      </c>
      <c r="Q27" s="9">
        <v>70593242.75</v>
      </c>
      <c r="R27">
        <v>70546537.514382198</v>
      </c>
      <c r="S27">
        <v>67368554.805438682</v>
      </c>
    </row>
    <row r="28" spans="1:19" x14ac:dyDescent="0.2">
      <c r="A28">
        <v>27</v>
      </c>
      <c r="C28">
        <v>27</v>
      </c>
      <c r="D28" s="4">
        <v>81885372</v>
      </c>
      <c r="E28" s="9">
        <f t="shared" si="4"/>
        <v>68204402</v>
      </c>
      <c r="F28" s="9">
        <f t="shared" si="5"/>
        <v>70715091.625</v>
      </c>
      <c r="G28" s="16">
        <f t="shared" si="6"/>
        <v>1.1579617606130761</v>
      </c>
      <c r="H28" s="16">
        <f t="shared" si="14"/>
        <v>0.95495196758174516</v>
      </c>
      <c r="I28">
        <f t="shared" si="1"/>
        <v>85748157.792020574</v>
      </c>
      <c r="J28">
        <f t="shared" si="3"/>
        <v>71747779.749663025</v>
      </c>
      <c r="K28">
        <f t="shared" si="2"/>
        <v>68515683.441562399</v>
      </c>
      <c r="O28">
        <v>27</v>
      </c>
      <c r="P28" s="9">
        <v>81885372</v>
      </c>
      <c r="Q28" s="9">
        <v>70715091.625</v>
      </c>
      <c r="R28">
        <v>71747779.749663025</v>
      </c>
      <c r="S28">
        <v>68515683.441562399</v>
      </c>
    </row>
    <row r="29" spans="1:19" x14ac:dyDescent="0.2">
      <c r="A29">
        <v>28</v>
      </c>
      <c r="B29" t="s">
        <v>5</v>
      </c>
      <c r="C29">
        <v>28</v>
      </c>
      <c r="D29" s="4">
        <v>69461972</v>
      </c>
      <c r="E29" s="9">
        <f t="shared" si="4"/>
        <v>73225781.25</v>
      </c>
      <c r="F29" s="9">
        <f t="shared" si="5"/>
        <v>74247534.375</v>
      </c>
      <c r="G29" s="16">
        <f t="shared" si="6"/>
        <v>0.93554584114767114</v>
      </c>
      <c r="H29" s="16">
        <f>C$71</f>
        <v>0.99762261368612182</v>
      </c>
      <c r="I29">
        <f t="shared" si="1"/>
        <v>69627503.473828182</v>
      </c>
      <c r="J29">
        <f t="shared" si="3"/>
        <v>72949021.984943837</v>
      </c>
      <c r="K29">
        <f t="shared" si="2"/>
        <v>72775593.978466034</v>
      </c>
      <c r="N29" t="s">
        <v>5</v>
      </c>
      <c r="O29">
        <v>28</v>
      </c>
      <c r="P29" s="9">
        <v>69461972</v>
      </c>
      <c r="Q29" s="9">
        <v>74247534.375</v>
      </c>
      <c r="R29">
        <v>72949021.984943837</v>
      </c>
      <c r="S29">
        <v>72775593.978466034</v>
      </c>
    </row>
    <row r="30" spans="1:19" x14ac:dyDescent="0.2">
      <c r="A30">
        <v>29</v>
      </c>
      <c r="C30">
        <v>29</v>
      </c>
      <c r="D30" s="4">
        <v>69489306</v>
      </c>
      <c r="E30" s="9">
        <f t="shared" si="4"/>
        <v>75269287.5</v>
      </c>
      <c r="F30" s="9">
        <f t="shared" si="5"/>
        <v>71982065.125</v>
      </c>
      <c r="G30" s="16">
        <f t="shared" si="6"/>
        <v>0.96536971923949089</v>
      </c>
      <c r="H30" s="16">
        <f t="shared" ref="H30:H31" si="15">C$71</f>
        <v>0.99762261368612182</v>
      </c>
      <c r="I30">
        <f t="shared" si="1"/>
        <v>69654902.612164676</v>
      </c>
      <c r="J30">
        <f t="shared" si="3"/>
        <v>74150264.220224649</v>
      </c>
      <c r="K30">
        <f t="shared" si="2"/>
        <v>73973980.396897033</v>
      </c>
      <c r="O30">
        <v>29</v>
      </c>
      <c r="P30" s="9">
        <v>69489306</v>
      </c>
      <c r="Q30" s="9">
        <v>71982065.125</v>
      </c>
      <c r="R30">
        <v>74150264.220224649</v>
      </c>
      <c r="S30">
        <v>73973980.396897033</v>
      </c>
    </row>
    <row r="31" spans="1:19" x14ac:dyDescent="0.2">
      <c r="A31">
        <v>30</v>
      </c>
      <c r="C31">
        <v>30</v>
      </c>
      <c r="D31" s="4">
        <v>80240500</v>
      </c>
      <c r="E31" s="9">
        <f t="shared" si="4"/>
        <v>68694842.75</v>
      </c>
      <c r="F31" s="9">
        <f t="shared" si="5"/>
        <v>67163910.875</v>
      </c>
      <c r="G31" s="16">
        <f t="shared" si="6"/>
        <v>1.194696660075931</v>
      </c>
      <c r="H31" s="16">
        <f t="shared" si="15"/>
        <v>0.99762261368612182</v>
      </c>
      <c r="I31">
        <f t="shared" si="1"/>
        <v>80431717.263824731</v>
      </c>
      <c r="J31">
        <f t="shared" si="3"/>
        <v>75351506.455505475</v>
      </c>
      <c r="K31">
        <f t="shared" si="2"/>
        <v>75172366.815328047</v>
      </c>
      <c r="O31">
        <v>30</v>
      </c>
      <c r="P31" s="9">
        <v>80240500</v>
      </c>
      <c r="Q31" s="9">
        <v>67163910.875</v>
      </c>
      <c r="R31">
        <v>75351506.455505475</v>
      </c>
      <c r="S31">
        <v>75172366.815328047</v>
      </c>
    </row>
    <row r="32" spans="1:19" x14ac:dyDescent="0.2">
      <c r="A32">
        <v>31</v>
      </c>
      <c r="B32" t="s">
        <v>6</v>
      </c>
      <c r="C32">
        <v>31</v>
      </c>
      <c r="D32" s="4">
        <v>55587593</v>
      </c>
      <c r="E32" s="9">
        <f t="shared" si="4"/>
        <v>65632979</v>
      </c>
      <c r="F32" s="9">
        <f t="shared" si="5"/>
        <v>69562380.5</v>
      </c>
      <c r="G32" s="16">
        <f t="shared" si="6"/>
        <v>0.79910423709550882</v>
      </c>
      <c r="H32" s="16">
        <f>C$72</f>
        <v>0.95344912900441048</v>
      </c>
      <c r="I32">
        <f t="shared" si="1"/>
        <v>58301582.44314979</v>
      </c>
      <c r="J32">
        <f t="shared" si="3"/>
        <v>76552748.690786287</v>
      </c>
      <c r="K32">
        <f t="shared" si="2"/>
        <v>72989151.562123716</v>
      </c>
      <c r="N32" t="s">
        <v>6</v>
      </c>
      <c r="O32">
        <v>31</v>
      </c>
      <c r="P32" s="9">
        <v>55587593</v>
      </c>
      <c r="Q32" s="9">
        <v>69562380.5</v>
      </c>
      <c r="R32">
        <v>76552748.690786287</v>
      </c>
      <c r="S32">
        <v>72989151.562123716</v>
      </c>
    </row>
    <row r="33" spans="1:19" x14ac:dyDescent="0.2">
      <c r="A33">
        <v>32</v>
      </c>
      <c r="C33">
        <v>32</v>
      </c>
      <c r="D33" s="4">
        <v>57214517</v>
      </c>
      <c r="E33" s="9">
        <f t="shared" si="4"/>
        <v>73491782</v>
      </c>
      <c r="F33" s="9">
        <f t="shared" si="5"/>
        <v>74058926.875</v>
      </c>
      <c r="G33" s="16">
        <f t="shared" si="6"/>
        <v>0.77255395688583561</v>
      </c>
      <c r="H33" s="16">
        <f t="shared" ref="H33:H34" si="16">C$72</f>
        <v>0.95344912900441048</v>
      </c>
      <c r="I33">
        <f t="shared" si="1"/>
        <v>60007938.818658605</v>
      </c>
      <c r="J33">
        <f t="shared" si="3"/>
        <v>77753990.926067114</v>
      </c>
      <c r="K33">
        <f t="shared" si="2"/>
        <v>74134474.925075531</v>
      </c>
      <c r="O33">
        <v>32</v>
      </c>
      <c r="P33" s="9">
        <v>57214517</v>
      </c>
      <c r="Q33" s="9">
        <v>74058926.875</v>
      </c>
      <c r="R33">
        <v>77753990.926067114</v>
      </c>
      <c r="S33">
        <v>74134474.925075531</v>
      </c>
    </row>
    <row r="34" spans="1:19" x14ac:dyDescent="0.2">
      <c r="A34">
        <v>33</v>
      </c>
      <c r="C34">
        <v>33</v>
      </c>
      <c r="D34" s="4">
        <v>100924518</v>
      </c>
      <c r="E34" s="9">
        <f t="shared" si="4"/>
        <v>74626071.75</v>
      </c>
      <c r="F34" s="9">
        <f t="shared" si="5"/>
        <v>80359618.875</v>
      </c>
      <c r="G34" s="16">
        <f t="shared" si="6"/>
        <v>1.2559108593706605</v>
      </c>
      <c r="H34" s="16">
        <f t="shared" si="16"/>
        <v>0.95344912900441048</v>
      </c>
      <c r="I34">
        <f t="shared" si="1"/>
        <v>105852021.81199239</v>
      </c>
      <c r="J34">
        <f t="shared" si="3"/>
        <v>78955233.161347926</v>
      </c>
      <c r="K34">
        <f t="shared" si="2"/>
        <v>75279798.288027331</v>
      </c>
      <c r="O34">
        <v>33</v>
      </c>
      <c r="P34" s="9">
        <v>100924518</v>
      </c>
      <c r="Q34" s="9">
        <v>80359618.875</v>
      </c>
      <c r="R34">
        <v>78955233.161347926</v>
      </c>
      <c r="S34">
        <v>75279798.288027331</v>
      </c>
    </row>
    <row r="35" spans="1:19" x14ac:dyDescent="0.2">
      <c r="A35">
        <v>34</v>
      </c>
      <c r="B35" t="s">
        <v>7</v>
      </c>
      <c r="C35">
        <v>34</v>
      </c>
      <c r="D35" s="4">
        <v>84777659</v>
      </c>
      <c r="E35" s="9">
        <f t="shared" si="4"/>
        <v>86093166</v>
      </c>
      <c r="F35" s="9">
        <f t="shared" si="5"/>
        <v>92734224.5</v>
      </c>
      <c r="G35" s="16">
        <f t="shared" si="6"/>
        <v>0.91420033387996902</v>
      </c>
      <c r="H35" s="16">
        <f>C$73</f>
        <v>1.0804400521000703</v>
      </c>
      <c r="I35">
        <f t="shared" si="1"/>
        <v>78465861.049131021</v>
      </c>
      <c r="J35">
        <f t="shared" si="3"/>
        <v>80156475.396628737</v>
      </c>
      <c r="K35">
        <f t="shared" si="2"/>
        <v>86604266.453691557</v>
      </c>
      <c r="N35" t="s">
        <v>7</v>
      </c>
      <c r="O35">
        <v>34</v>
      </c>
      <c r="P35" s="9">
        <v>84777659</v>
      </c>
      <c r="Q35" s="9">
        <v>92734224.5</v>
      </c>
      <c r="R35">
        <v>80156475.396628737</v>
      </c>
      <c r="S35">
        <v>86604266.453691557</v>
      </c>
    </row>
    <row r="36" spans="1:19" x14ac:dyDescent="0.2">
      <c r="A36">
        <v>35</v>
      </c>
      <c r="C36">
        <v>35</v>
      </c>
      <c r="D36" s="4">
        <v>101455970</v>
      </c>
      <c r="E36" s="9">
        <f t="shared" si="4"/>
        <v>99375283</v>
      </c>
      <c r="F36" s="9">
        <f t="shared" si="5"/>
        <v>94649975.75</v>
      </c>
      <c r="G36" s="16">
        <f t="shared" si="6"/>
        <v>1.071906983557785</v>
      </c>
      <c r="H36" s="16">
        <f t="shared" ref="H36:H37" si="17">C$73</f>
        <v>1.0804400521000703</v>
      </c>
      <c r="I36">
        <f t="shared" si="1"/>
        <v>93902451.87856397</v>
      </c>
      <c r="J36">
        <f t="shared" si="3"/>
        <v>81357717.631909549</v>
      </c>
      <c r="K36">
        <f t="shared" si="2"/>
        <v>87902136.676963165</v>
      </c>
      <c r="O36">
        <v>35</v>
      </c>
      <c r="P36" s="9">
        <v>101455970</v>
      </c>
      <c r="Q36" s="9">
        <v>94649975.75</v>
      </c>
      <c r="R36">
        <v>81357717.631909549</v>
      </c>
      <c r="S36">
        <v>87902136.676963165</v>
      </c>
    </row>
    <row r="37" spans="1:19" x14ac:dyDescent="0.2">
      <c r="A37">
        <v>36</v>
      </c>
      <c r="C37">
        <v>36</v>
      </c>
      <c r="D37" s="4">
        <v>110342985</v>
      </c>
      <c r="E37" s="9">
        <f t="shared" si="4"/>
        <v>89924668.5</v>
      </c>
      <c r="F37" s="9">
        <f t="shared" si="5"/>
        <v>90291168.875</v>
      </c>
      <c r="G37" s="16">
        <f t="shared" si="6"/>
        <v>1.2220794832411566</v>
      </c>
      <c r="H37" s="16">
        <f t="shared" si="17"/>
        <v>1.0804400521000703</v>
      </c>
      <c r="I37">
        <f t="shared" si="1"/>
        <v>102127817.99927205</v>
      </c>
      <c r="J37">
        <f t="shared" si="3"/>
        <v>82558959.867190376</v>
      </c>
      <c r="K37">
        <f t="shared" si="2"/>
        <v>89200006.900234789</v>
      </c>
      <c r="O37">
        <v>36</v>
      </c>
      <c r="P37" s="9">
        <v>110342985</v>
      </c>
      <c r="Q37" s="9">
        <v>90291168.875</v>
      </c>
      <c r="R37">
        <v>82558959.867190376</v>
      </c>
      <c r="S37">
        <v>89200006.900234789</v>
      </c>
    </row>
    <row r="38" spans="1:19" x14ac:dyDescent="0.2">
      <c r="A38">
        <v>37</v>
      </c>
      <c r="B38" t="s">
        <v>4</v>
      </c>
      <c r="C38">
        <v>37</v>
      </c>
      <c r="D38" s="4">
        <v>63122060</v>
      </c>
      <c r="E38" s="9">
        <f t="shared" si="4"/>
        <v>90657669.25</v>
      </c>
      <c r="F38" s="9">
        <f t="shared" si="5"/>
        <v>85331476.875</v>
      </c>
      <c r="G38" s="16">
        <f t="shared" si="6"/>
        <v>0.73972773367635447</v>
      </c>
      <c r="H38" s="16">
        <f>C$70</f>
        <v>0.95495196758174516</v>
      </c>
      <c r="I38">
        <f t="shared" si="1"/>
        <v>66099722.43928244</v>
      </c>
      <c r="J38">
        <f t="shared" si="3"/>
        <v>83760202.102471203</v>
      </c>
      <c r="K38">
        <f t="shared" si="2"/>
        <v>79986969.802799508</v>
      </c>
      <c r="N38" t="s">
        <v>4</v>
      </c>
      <c r="O38">
        <v>37</v>
      </c>
      <c r="P38" s="9">
        <v>63122060</v>
      </c>
      <c r="Q38" s="9">
        <v>85331476.875</v>
      </c>
      <c r="R38">
        <v>83760202.102471203</v>
      </c>
      <c r="S38">
        <v>79986969.802799508</v>
      </c>
    </row>
    <row r="39" spans="1:19" x14ac:dyDescent="0.2">
      <c r="A39">
        <v>38</v>
      </c>
      <c r="C39">
        <v>38</v>
      </c>
      <c r="D39" s="4">
        <v>87709662</v>
      </c>
      <c r="E39" s="9">
        <f t="shared" si="4"/>
        <v>80005284.5</v>
      </c>
      <c r="F39" s="9">
        <f t="shared" si="5"/>
        <v>71035428.125</v>
      </c>
      <c r="G39" s="16">
        <f t="shared" si="6"/>
        <v>1.2347312364424494</v>
      </c>
      <c r="H39" s="16">
        <f t="shared" ref="H39:H40" si="18">C$70</f>
        <v>0.95495196758174516</v>
      </c>
      <c r="I39">
        <f t="shared" si="1"/>
        <v>91847197.531944916</v>
      </c>
      <c r="J39">
        <f t="shared" si="3"/>
        <v>84961444.337752014</v>
      </c>
      <c r="K39">
        <f t="shared" si="2"/>
        <v>81134098.43892321</v>
      </c>
      <c r="O39">
        <v>38</v>
      </c>
      <c r="P39" s="9">
        <v>87709662</v>
      </c>
      <c r="Q39" s="9">
        <v>71035428.125</v>
      </c>
      <c r="R39">
        <v>84961444.337752014</v>
      </c>
      <c r="S39">
        <v>81134098.43892321</v>
      </c>
    </row>
    <row r="40" spans="1:19" x14ac:dyDescent="0.2">
      <c r="A40">
        <v>39</v>
      </c>
      <c r="C40">
        <v>39</v>
      </c>
      <c r="D40" s="4">
        <v>58846431</v>
      </c>
      <c r="E40" s="9">
        <f t="shared" si="4"/>
        <v>62065571.75</v>
      </c>
      <c r="F40" s="9">
        <f t="shared" si="5"/>
        <v>60223635.625</v>
      </c>
      <c r="G40" s="16">
        <f t="shared" si="6"/>
        <v>0.97713182522596997</v>
      </c>
      <c r="H40" s="16">
        <f t="shared" si="18"/>
        <v>0.95495196758174516</v>
      </c>
      <c r="I40">
        <f t="shared" si="1"/>
        <v>61622398.819721438</v>
      </c>
      <c r="J40">
        <f t="shared" si="3"/>
        <v>86162686.573032826</v>
      </c>
      <c r="K40">
        <f t="shared" si="2"/>
        <v>82281227.075046912</v>
      </c>
      <c r="O40">
        <v>39</v>
      </c>
      <c r="P40" s="9">
        <v>58846431</v>
      </c>
      <c r="Q40" s="9">
        <v>60223635.625</v>
      </c>
      <c r="R40">
        <v>86162686.573032826</v>
      </c>
      <c r="S40">
        <v>82281227.075046912</v>
      </c>
    </row>
    <row r="41" spans="1:19" x14ac:dyDescent="0.2">
      <c r="A41">
        <v>40</v>
      </c>
      <c r="B41" t="s">
        <v>5</v>
      </c>
      <c r="C41">
        <v>40</v>
      </c>
      <c r="D41" s="4">
        <v>38584134</v>
      </c>
      <c r="E41" s="9">
        <f t="shared" si="4"/>
        <v>58381699.5</v>
      </c>
      <c r="F41" s="9">
        <f t="shared" si="5"/>
        <v>54441139.25</v>
      </c>
      <c r="G41" s="16">
        <f t="shared" si="6"/>
        <v>0.70873120091806308</v>
      </c>
      <c r="H41" s="16">
        <f>C$71</f>
        <v>0.99762261368612182</v>
      </c>
      <c r="I41">
        <f t="shared" si="1"/>
        <v>38676081.987992682</v>
      </c>
      <c r="J41">
        <f t="shared" si="3"/>
        <v>87363928.808313638</v>
      </c>
      <c r="K41">
        <f t="shared" si="2"/>
        <v>87156230.999638125</v>
      </c>
      <c r="N41" t="s">
        <v>5</v>
      </c>
      <c r="O41">
        <v>40</v>
      </c>
      <c r="P41" s="9">
        <v>38584134</v>
      </c>
      <c r="Q41" s="9">
        <v>54441139.25</v>
      </c>
      <c r="R41">
        <v>87363928.808313638</v>
      </c>
      <c r="S41">
        <v>87156230.999638125</v>
      </c>
    </row>
    <row r="42" spans="1:19" x14ac:dyDescent="0.2">
      <c r="A42">
        <v>41</v>
      </c>
      <c r="C42">
        <v>41</v>
      </c>
      <c r="D42" s="4">
        <v>48386571</v>
      </c>
      <c r="E42" s="9">
        <f t="shared" si="4"/>
        <v>50500579</v>
      </c>
      <c r="F42" s="9">
        <f t="shared" si="5"/>
        <v>50312387.125</v>
      </c>
      <c r="G42" s="16">
        <f t="shared" si="6"/>
        <v>0.96172282344275672</v>
      </c>
      <c r="H42" s="16">
        <f t="shared" ref="H42:H43" si="19">C$71</f>
        <v>0.99762261368612182</v>
      </c>
      <c r="I42">
        <f t="shared" si="1"/>
        <v>48501878.702624999</v>
      </c>
      <c r="J42">
        <f t="shared" si="3"/>
        <v>88565171.04359445</v>
      </c>
      <c r="K42">
        <f t="shared" si="2"/>
        <v>88354617.418069124</v>
      </c>
      <c r="O42">
        <v>41</v>
      </c>
      <c r="P42" s="9">
        <v>48386571</v>
      </c>
      <c r="Q42" s="9">
        <v>50312387.125</v>
      </c>
      <c r="R42">
        <v>88565171.04359445</v>
      </c>
      <c r="S42">
        <v>88354617.418069124</v>
      </c>
    </row>
    <row r="43" spans="1:19" x14ac:dyDescent="0.2">
      <c r="A43">
        <v>42</v>
      </c>
      <c r="C43">
        <v>42</v>
      </c>
      <c r="D43" s="4">
        <v>56185180</v>
      </c>
      <c r="E43" s="9">
        <f t="shared" si="4"/>
        <v>50124195.25</v>
      </c>
      <c r="F43" s="9">
        <f t="shared" si="5"/>
        <v>53550772</v>
      </c>
      <c r="G43" s="16">
        <f t="shared" si="6"/>
        <v>1.049194584907198</v>
      </c>
      <c r="H43" s="16">
        <f t="shared" si="19"/>
        <v>0.99762261368612182</v>
      </c>
      <c r="I43">
        <f t="shared" si="1"/>
        <v>56319072.191438243</v>
      </c>
      <c r="J43">
        <f t="shared" si="3"/>
        <v>89766413.278875276</v>
      </c>
      <c r="K43">
        <f t="shared" si="2"/>
        <v>89553003.836500153</v>
      </c>
      <c r="O43">
        <v>42</v>
      </c>
      <c r="P43" s="9">
        <v>56185180</v>
      </c>
      <c r="Q43" s="9">
        <v>53550772</v>
      </c>
      <c r="R43">
        <v>89766413.278875276</v>
      </c>
      <c r="S43">
        <v>89553003.836500153</v>
      </c>
    </row>
    <row r="44" spans="1:19" x14ac:dyDescent="0.2">
      <c r="A44">
        <v>43</v>
      </c>
      <c r="B44" t="s">
        <v>6</v>
      </c>
      <c r="C44">
        <v>43</v>
      </c>
      <c r="D44" s="4">
        <v>57340896</v>
      </c>
      <c r="E44" s="9">
        <f t="shared" si="4"/>
        <v>56977348.75</v>
      </c>
      <c r="F44" s="9">
        <f t="shared" si="5"/>
        <v>64384339.375</v>
      </c>
      <c r="G44" s="16">
        <f t="shared" si="6"/>
        <v>0.89060315841751225</v>
      </c>
      <c r="H44" s="16">
        <f>C$72</f>
        <v>0.95344912900441048</v>
      </c>
      <c r="I44">
        <f t="shared" si="1"/>
        <v>60140488.103308924</v>
      </c>
      <c r="J44">
        <f t="shared" si="3"/>
        <v>90967655.514156103</v>
      </c>
      <c r="K44">
        <f t="shared" si="2"/>
        <v>86733031.917545393</v>
      </c>
      <c r="N44" t="s">
        <v>6</v>
      </c>
      <c r="O44">
        <v>43</v>
      </c>
      <c r="P44" s="9">
        <v>57340896</v>
      </c>
      <c r="Q44" s="9">
        <v>64384339.375</v>
      </c>
      <c r="R44">
        <v>90967655.514156103</v>
      </c>
      <c r="S44">
        <v>86733031.917545393</v>
      </c>
    </row>
    <row r="45" spans="1:19" x14ac:dyDescent="0.2">
      <c r="A45">
        <v>44</v>
      </c>
      <c r="C45">
        <v>44</v>
      </c>
      <c r="D45" s="4">
        <v>65996748</v>
      </c>
      <c r="E45" s="9">
        <f t="shared" si="4"/>
        <v>71791330</v>
      </c>
      <c r="F45" s="9">
        <f t="shared" si="5"/>
        <v>79560458.5</v>
      </c>
      <c r="G45" s="16">
        <f t="shared" si="6"/>
        <v>0.8295169389955187</v>
      </c>
      <c r="H45" s="16">
        <f t="shared" ref="H45:H46" si="20">C$72</f>
        <v>0.95344912900441048</v>
      </c>
      <c r="I45">
        <f t="shared" si="1"/>
        <v>69218950.432010636</v>
      </c>
      <c r="J45">
        <f t="shared" si="3"/>
        <v>92168897.749436915</v>
      </c>
      <c r="K45">
        <f t="shared" si="2"/>
        <v>87878355.280497193</v>
      </c>
      <c r="O45">
        <v>44</v>
      </c>
      <c r="P45" s="9">
        <v>65996748</v>
      </c>
      <c r="Q45" s="9">
        <v>79560458.5</v>
      </c>
      <c r="R45">
        <v>92168897.749436915</v>
      </c>
      <c r="S45">
        <v>87878355.280497193</v>
      </c>
    </row>
    <row r="46" spans="1:19" x14ac:dyDescent="0.2">
      <c r="A46">
        <v>45</v>
      </c>
      <c r="C46">
        <v>45</v>
      </c>
      <c r="D46" s="4">
        <v>107642496</v>
      </c>
      <c r="E46" s="9">
        <f t="shared" si="4"/>
        <v>87329587</v>
      </c>
      <c r="F46" s="9">
        <f t="shared" si="5"/>
        <v>95629399.375</v>
      </c>
      <c r="G46" s="16">
        <f t="shared" si="6"/>
        <v>1.1256213748440684</v>
      </c>
      <c r="H46" s="16">
        <f t="shared" si="20"/>
        <v>0.95344912900441048</v>
      </c>
      <c r="I46">
        <f t="shared" si="1"/>
        <v>112897996.04977359</v>
      </c>
      <c r="J46">
        <f t="shared" si="3"/>
        <v>93370139.984717727</v>
      </c>
      <c r="K46">
        <f t="shared" si="2"/>
        <v>89023678.643448994</v>
      </c>
      <c r="O46">
        <v>45</v>
      </c>
      <c r="P46" s="9">
        <v>107642496</v>
      </c>
      <c r="Q46" s="9">
        <v>95629399.375</v>
      </c>
      <c r="R46">
        <v>93370139.984717727</v>
      </c>
      <c r="S46">
        <v>89023678.643448994</v>
      </c>
    </row>
    <row r="47" spans="1:19" x14ac:dyDescent="0.2">
      <c r="A47">
        <v>46</v>
      </c>
      <c r="B47" t="s">
        <v>7</v>
      </c>
      <c r="C47">
        <v>46</v>
      </c>
      <c r="D47" s="4">
        <v>118338208</v>
      </c>
      <c r="E47" s="9">
        <f t="shared" si="4"/>
        <v>103929211.75</v>
      </c>
      <c r="F47" s="9">
        <f t="shared" si="5"/>
        <v>114005632.875</v>
      </c>
      <c r="G47" s="16">
        <f t="shared" si="6"/>
        <v>1.0380031671746466</v>
      </c>
      <c r="H47" s="16">
        <f>C$73</f>
        <v>1.0804400521000703</v>
      </c>
      <c r="I47">
        <f t="shared" si="1"/>
        <v>109527787.0993249</v>
      </c>
      <c r="J47">
        <f t="shared" si="3"/>
        <v>94571382.219998538</v>
      </c>
      <c r="K47">
        <f t="shared" si="2"/>
        <v>102178709.13295089</v>
      </c>
      <c r="N47" t="s">
        <v>7</v>
      </c>
      <c r="O47">
        <v>46</v>
      </c>
      <c r="P47" s="9">
        <v>118338208</v>
      </c>
      <c r="Q47" s="9">
        <v>114005632.875</v>
      </c>
      <c r="R47">
        <v>94571382.219998538</v>
      </c>
      <c r="S47">
        <v>102178709.13295089</v>
      </c>
    </row>
    <row r="48" spans="1:19" x14ac:dyDescent="0.2">
      <c r="A48">
        <v>47</v>
      </c>
      <c r="C48">
        <v>47</v>
      </c>
      <c r="D48" s="4">
        <v>123739395</v>
      </c>
      <c r="E48" s="9">
        <f t="shared" si="4"/>
        <v>124082054</v>
      </c>
      <c r="F48" s="9">
        <f t="shared" si="5"/>
        <v>117173327</v>
      </c>
      <c r="G48" s="16">
        <f t="shared" si="6"/>
        <v>1.0560372242396088</v>
      </c>
      <c r="H48" s="16">
        <f t="shared" ref="H48:H49" si="21">C$73</f>
        <v>1.0804400521000703</v>
      </c>
      <c r="I48">
        <f t="shared" si="1"/>
        <v>114526849.2772788</v>
      </c>
      <c r="J48">
        <f t="shared" si="3"/>
        <v>95772624.455279365</v>
      </c>
      <c r="K48">
        <f t="shared" si="2"/>
        <v>103476579.35622251</v>
      </c>
      <c r="O48">
        <v>47</v>
      </c>
      <c r="P48" s="9">
        <v>123739395</v>
      </c>
      <c r="Q48" s="9">
        <v>117173327</v>
      </c>
      <c r="R48">
        <v>95772624.455279365</v>
      </c>
      <c r="S48">
        <v>103476579.35622251</v>
      </c>
    </row>
    <row r="49" spans="1:19" x14ac:dyDescent="0.2">
      <c r="A49">
        <v>48</v>
      </c>
      <c r="C49">
        <v>48</v>
      </c>
      <c r="D49" s="4">
        <v>146608117</v>
      </c>
      <c r="E49" s="9">
        <f t="shared" si="4"/>
        <v>110264600</v>
      </c>
      <c r="F49" s="9">
        <f t="shared" si="5"/>
        <v>106959044</v>
      </c>
      <c r="G49" s="16">
        <f t="shared" si="6"/>
        <v>1.3706939732931793</v>
      </c>
      <c r="H49" s="16">
        <f t="shared" si="21"/>
        <v>1.0804400521000703</v>
      </c>
      <c r="I49">
        <f t="shared" si="1"/>
        <v>135692967.61540377</v>
      </c>
      <c r="J49">
        <f t="shared" si="3"/>
        <v>96973866.690560177</v>
      </c>
      <c r="K49">
        <f t="shared" si="2"/>
        <v>104774449.57949412</v>
      </c>
      <c r="O49">
        <v>48</v>
      </c>
      <c r="P49" s="9">
        <v>146608117</v>
      </c>
      <c r="Q49" s="9">
        <v>106959044</v>
      </c>
      <c r="R49">
        <v>96973866.690560177</v>
      </c>
      <c r="S49">
        <v>104774449.57949412</v>
      </c>
    </row>
    <row r="50" spans="1:19" x14ac:dyDescent="0.2">
      <c r="A50">
        <v>49</v>
      </c>
      <c r="B50" t="s">
        <v>4</v>
      </c>
      <c r="C50">
        <v>49</v>
      </c>
      <c r="D50" s="4">
        <v>52372680</v>
      </c>
      <c r="E50" s="9">
        <f t="shared" si="4"/>
        <v>103653488</v>
      </c>
      <c r="F50" s="9">
        <f t="shared" si="5"/>
        <v>100811831.625</v>
      </c>
      <c r="G50" s="16">
        <f t="shared" si="6"/>
        <v>0.51950925953628113</v>
      </c>
      <c r="H50" s="16">
        <f>C$70</f>
        <v>0.95495196758174516</v>
      </c>
      <c r="I50">
        <f t="shared" si="1"/>
        <v>54843260.999424905</v>
      </c>
      <c r="J50">
        <f t="shared" si="3"/>
        <v>98175108.925841004</v>
      </c>
      <c r="K50">
        <f t="shared" si="2"/>
        <v>93752513.436284021</v>
      </c>
      <c r="N50" t="s">
        <v>4</v>
      </c>
      <c r="O50">
        <v>49</v>
      </c>
      <c r="P50" s="9">
        <v>52372680</v>
      </c>
      <c r="Q50" s="9">
        <v>100811831.625</v>
      </c>
      <c r="R50">
        <v>98175108.925841004</v>
      </c>
      <c r="S50">
        <v>93752513.436284021</v>
      </c>
    </row>
    <row r="51" spans="1:19" x14ac:dyDescent="0.2">
      <c r="A51">
        <v>50</v>
      </c>
      <c r="C51">
        <v>50</v>
      </c>
      <c r="D51" s="4">
        <v>91893760</v>
      </c>
      <c r="E51" s="9">
        <f t="shared" si="4"/>
        <v>97970175.25</v>
      </c>
      <c r="F51" s="9">
        <f t="shared" si="5"/>
        <v>90635992.375</v>
      </c>
      <c r="G51" s="16">
        <f t="shared" si="6"/>
        <v>1.0138771319433022</v>
      </c>
      <c r="H51" s="16">
        <f t="shared" ref="H51:H52" si="22">C$70</f>
        <v>0.95495196758174516</v>
      </c>
      <c r="I51">
        <f t="shared" si="1"/>
        <v>96228672.351663351</v>
      </c>
      <c r="J51">
        <f t="shared" si="3"/>
        <v>99376351.161121815</v>
      </c>
      <c r="K51">
        <f t="shared" si="2"/>
        <v>94899642.072407722</v>
      </c>
      <c r="O51">
        <v>50</v>
      </c>
      <c r="P51" s="9">
        <v>91893760</v>
      </c>
      <c r="Q51" s="9">
        <v>90635992.375</v>
      </c>
      <c r="R51">
        <v>99376351.161121815</v>
      </c>
      <c r="S51">
        <v>94899642.072407722</v>
      </c>
    </row>
    <row r="52" spans="1:19" x14ac:dyDescent="0.2">
      <c r="A52">
        <v>51</v>
      </c>
      <c r="C52">
        <v>51</v>
      </c>
      <c r="D52" s="4">
        <v>101006144</v>
      </c>
      <c r="E52" s="9">
        <f t="shared" si="4"/>
        <v>83301809.5</v>
      </c>
      <c r="F52" s="9">
        <f t="shared" si="5"/>
        <v>88229250.25</v>
      </c>
      <c r="G52" s="16">
        <f t="shared" si="6"/>
        <v>1.1448147152310182</v>
      </c>
      <c r="H52" s="16">
        <f t="shared" si="22"/>
        <v>0.95495196758174516</v>
      </c>
      <c r="I52">
        <f t="shared" si="1"/>
        <v>105770915.63650163</v>
      </c>
      <c r="J52">
        <f t="shared" si="3"/>
        <v>100577593.39640263</v>
      </c>
      <c r="K52">
        <f t="shared" si="2"/>
        <v>96046770.708531424</v>
      </c>
      <c r="O52">
        <v>51</v>
      </c>
      <c r="P52" s="9">
        <v>101006144</v>
      </c>
      <c r="Q52" s="9">
        <v>88229250.25</v>
      </c>
      <c r="R52">
        <v>100577593.39640263</v>
      </c>
      <c r="S52">
        <v>96046770.708531424</v>
      </c>
    </row>
    <row r="53" spans="1:19" x14ac:dyDescent="0.2">
      <c r="A53">
        <v>52</v>
      </c>
      <c r="B53" t="s">
        <v>5</v>
      </c>
      <c r="C53">
        <v>52</v>
      </c>
      <c r="D53" s="4">
        <v>87934654</v>
      </c>
      <c r="E53" s="9">
        <f t="shared" si="4"/>
        <v>93156691</v>
      </c>
      <c r="F53" s="9">
        <f t="shared" si="5"/>
        <v>96336064.375</v>
      </c>
      <c r="G53" s="16">
        <f t="shared" si="6"/>
        <v>0.91279059997410239</v>
      </c>
      <c r="H53" s="16">
        <f>C$71</f>
        <v>0.99762261368612182</v>
      </c>
      <c r="I53">
        <f t="shared" si="1"/>
        <v>88144206.83096759</v>
      </c>
      <c r="J53">
        <f t="shared" si="3"/>
        <v>101778835.63168344</v>
      </c>
      <c r="K53">
        <f t="shared" si="2"/>
        <v>101536868.02081022</v>
      </c>
      <c r="N53" t="s">
        <v>5</v>
      </c>
      <c r="O53">
        <v>52</v>
      </c>
      <c r="P53" s="9">
        <v>87934654</v>
      </c>
      <c r="Q53" s="9">
        <v>96336064.375</v>
      </c>
      <c r="R53">
        <v>101778835.63168344</v>
      </c>
      <c r="S53">
        <v>101536868.02081022</v>
      </c>
    </row>
    <row r="54" spans="1:19" x14ac:dyDescent="0.2">
      <c r="A54">
        <v>53</v>
      </c>
      <c r="C54">
        <v>53</v>
      </c>
      <c r="D54" s="4">
        <v>91792206</v>
      </c>
      <c r="E54" s="9">
        <f t="shared" si="4"/>
        <v>99515437.75</v>
      </c>
      <c r="F54" s="9">
        <f t="shared" si="5"/>
        <v>98112573.5</v>
      </c>
      <c r="G54" s="16">
        <f t="shared" si="6"/>
        <v>0.93558045340641283</v>
      </c>
      <c r="H54" s="16">
        <f t="shared" ref="H54:H55" si="23">C$71</f>
        <v>0.99762261368612182</v>
      </c>
      <c r="I54">
        <f t="shared" si="1"/>
        <v>92010951.577006087</v>
      </c>
      <c r="J54">
        <f t="shared" si="3"/>
        <v>102980077.86696427</v>
      </c>
      <c r="K54">
        <f t="shared" si="2"/>
        <v>102735254.43924123</v>
      </c>
      <c r="O54">
        <v>53</v>
      </c>
      <c r="P54" s="9">
        <v>91792206</v>
      </c>
      <c r="Q54" s="9">
        <v>98112573.5</v>
      </c>
      <c r="R54">
        <v>102980077.86696427</v>
      </c>
      <c r="S54">
        <v>102735254.43924123</v>
      </c>
    </row>
    <row r="55" spans="1:19" x14ac:dyDescent="0.2">
      <c r="A55">
        <v>54</v>
      </c>
      <c r="C55">
        <v>54</v>
      </c>
      <c r="D55" s="4">
        <v>117328747</v>
      </c>
      <c r="E55" s="9">
        <f t="shared" si="4"/>
        <v>96709709.25</v>
      </c>
      <c r="F55" s="9">
        <f t="shared" si="5"/>
        <v>98278060.875</v>
      </c>
      <c r="G55" s="16">
        <f t="shared" si="6"/>
        <v>1.1938447498392402</v>
      </c>
      <c r="H55" s="16">
        <f t="shared" si="23"/>
        <v>0.99762261368612182</v>
      </c>
      <c r="I55">
        <f t="shared" si="1"/>
        <v>117608347.47568652</v>
      </c>
      <c r="J55">
        <f t="shared" si="3"/>
        <v>104181320.10224509</v>
      </c>
      <c r="K55">
        <f t="shared" si="2"/>
        <v>103933640.85767226</v>
      </c>
      <c r="O55">
        <v>54</v>
      </c>
      <c r="P55" s="9">
        <v>117328747</v>
      </c>
      <c r="Q55" s="9">
        <v>98278060.875</v>
      </c>
      <c r="R55">
        <v>104181320.10224509</v>
      </c>
      <c r="S55">
        <v>103933640.85767226</v>
      </c>
    </row>
    <row r="56" spans="1:19" x14ac:dyDescent="0.2">
      <c r="A56">
        <v>55</v>
      </c>
      <c r="B56" t="s">
        <v>6</v>
      </c>
      <c r="C56">
        <v>55</v>
      </c>
      <c r="D56" s="4">
        <v>89783230</v>
      </c>
      <c r="E56" s="9">
        <f t="shared" si="4"/>
        <v>99846412.5</v>
      </c>
      <c r="F56" s="9">
        <f t="shared" si="5"/>
        <v>105917784.82187501</v>
      </c>
      <c r="G56" s="16">
        <f t="shared" si="6"/>
        <v>0.84766906852320456</v>
      </c>
      <c r="H56" s="16">
        <f>C$72</f>
        <v>0.95344912900441048</v>
      </c>
      <c r="I56">
        <f t="shared" si="1"/>
        <v>94166775.414385721</v>
      </c>
      <c r="J56">
        <f t="shared" si="3"/>
        <v>105382562.3375259</v>
      </c>
      <c r="K56">
        <f t="shared" si="2"/>
        <v>100476912.27296707</v>
      </c>
      <c r="N56" t="s">
        <v>6</v>
      </c>
      <c r="O56">
        <v>55</v>
      </c>
      <c r="P56" s="9">
        <v>89783230</v>
      </c>
      <c r="Q56" s="9">
        <v>105917784.82187501</v>
      </c>
      <c r="R56">
        <v>105382562.3375259</v>
      </c>
      <c r="S56">
        <v>100476912.27296707</v>
      </c>
    </row>
    <row r="57" spans="1:19" x14ac:dyDescent="0.2">
      <c r="A57">
        <v>56</v>
      </c>
      <c r="C57">
        <v>56</v>
      </c>
      <c r="D57" s="4">
        <v>100481467</v>
      </c>
      <c r="E57" s="9">
        <f t="shared" si="4"/>
        <v>111989157.14375</v>
      </c>
      <c r="F57" s="9">
        <f t="shared" si="5"/>
        <v>111471994.83750001</v>
      </c>
      <c r="G57" s="16">
        <f t="shared" si="6"/>
        <v>0.90140547988289244</v>
      </c>
      <c r="H57" s="16">
        <f t="shared" ref="H57:H58" si="24">C$72</f>
        <v>0.95344912900441048</v>
      </c>
      <c r="I57">
        <f t="shared" si="1"/>
        <v>105387339.4429785</v>
      </c>
      <c r="J57">
        <f t="shared" si="3"/>
        <v>106583804.57280672</v>
      </c>
      <c r="K57">
        <f t="shared" si="2"/>
        <v>101622235.63591887</v>
      </c>
      <c r="O57">
        <v>56</v>
      </c>
      <c r="P57" s="9">
        <v>100481467</v>
      </c>
      <c r="Q57" s="9">
        <v>111471994.83750001</v>
      </c>
      <c r="R57">
        <v>106583804.57280672</v>
      </c>
      <c r="S57">
        <v>101622235.63591887</v>
      </c>
    </row>
    <row r="58" spans="1:19" x14ac:dyDescent="0.2">
      <c r="A58">
        <v>57</v>
      </c>
      <c r="C58">
        <v>57</v>
      </c>
      <c r="D58" s="4">
        <v>140363184.57499999</v>
      </c>
      <c r="E58" s="9">
        <f t="shared" si="4"/>
        <v>110954832.53125</v>
      </c>
      <c r="F58" s="9">
        <f t="shared" si="5"/>
        <v>117312486.03125</v>
      </c>
      <c r="G58" s="16">
        <f t="shared" si="6"/>
        <v>1.1964897286177167</v>
      </c>
      <c r="H58" s="16">
        <f t="shared" si="24"/>
        <v>0.95344912900441048</v>
      </c>
      <c r="I58">
        <f t="shared" si="1"/>
        <v>147216228.2234889</v>
      </c>
      <c r="J58">
        <f t="shared" si="3"/>
        <v>107785046.80808753</v>
      </c>
      <c r="K58">
        <f t="shared" si="2"/>
        <v>102767558.99887067</v>
      </c>
      <c r="O58">
        <v>57</v>
      </c>
      <c r="P58" s="9">
        <v>140363184.57499999</v>
      </c>
      <c r="Q58" s="9">
        <v>117312486.03125</v>
      </c>
      <c r="R58">
        <v>107785046.80808753</v>
      </c>
      <c r="S58">
        <v>102767558.99887067</v>
      </c>
    </row>
    <row r="59" spans="1:19" x14ac:dyDescent="0.2">
      <c r="A59">
        <v>58</v>
      </c>
      <c r="B59" t="s">
        <v>7</v>
      </c>
      <c r="C59">
        <v>58</v>
      </c>
      <c r="D59" s="4">
        <v>113191448.55</v>
      </c>
      <c r="E59" s="9">
        <f t="shared" si="4"/>
        <v>123670139.53125</v>
      </c>
      <c r="F59" s="9">
        <f t="shared" si="5"/>
        <v>131270679.65625</v>
      </c>
      <c r="G59" s="16">
        <f>D59/F59</f>
        <v>0.86227517711043389</v>
      </c>
      <c r="H59" s="16">
        <f>C$73</f>
        <v>1.0804400521000703</v>
      </c>
      <c r="I59">
        <f t="shared" si="1"/>
        <v>104764210.0364456</v>
      </c>
      <c r="J59">
        <f t="shared" si="3"/>
        <v>108986289.04336835</v>
      </c>
      <c r="K59">
        <f t="shared" si="2"/>
        <v>117753151.81221023</v>
      </c>
      <c r="N59" t="s">
        <v>7</v>
      </c>
      <c r="O59">
        <v>58</v>
      </c>
      <c r="P59" s="9">
        <v>113191448.55</v>
      </c>
      <c r="Q59" s="9">
        <v>131270679.65625</v>
      </c>
      <c r="R59">
        <v>108986289.04336835</v>
      </c>
      <c r="S59">
        <v>117753151.81221023</v>
      </c>
    </row>
    <row r="60" spans="1:19" x14ac:dyDescent="0.2">
      <c r="A60">
        <v>59</v>
      </c>
      <c r="C60">
        <v>59</v>
      </c>
      <c r="D60" s="4">
        <v>140644458</v>
      </c>
      <c r="E60" s="9">
        <f>AVERAGE(D58:D61)</f>
        <v>138871219.78125</v>
      </c>
      <c r="F60" s="9"/>
      <c r="H60" s="16">
        <f t="shared" ref="H60:H61" si="25">C$73</f>
        <v>1.0804400521000703</v>
      </c>
      <c r="I60">
        <f t="shared" si="1"/>
        <v>130173310.14953296</v>
      </c>
      <c r="J60">
        <f t="shared" si="3"/>
        <v>110187531.27864917</v>
      </c>
      <c r="K60">
        <f t="shared" si="2"/>
        <v>119051022.03548184</v>
      </c>
      <c r="O60">
        <v>59</v>
      </c>
      <c r="P60" s="9">
        <v>140644458</v>
      </c>
      <c r="R60">
        <v>110187531.27864917</v>
      </c>
      <c r="S60">
        <v>119051022.03548184</v>
      </c>
    </row>
    <row r="61" spans="1:19" x14ac:dyDescent="0.2">
      <c r="A61">
        <v>60</v>
      </c>
      <c r="C61">
        <v>60</v>
      </c>
      <c r="D61" s="27">
        <v>161285788</v>
      </c>
      <c r="E61" s="9"/>
      <c r="H61" s="16">
        <f t="shared" si="25"/>
        <v>1.0804400521000703</v>
      </c>
      <c r="I61">
        <f>D61/H61</f>
        <v>149277868.48192638</v>
      </c>
      <c r="J61">
        <f t="shared" si="3"/>
        <v>111388773.51392999</v>
      </c>
      <c r="K61">
        <f>H61*J61</f>
        <v>120348892.25875345</v>
      </c>
      <c r="O61">
        <v>60</v>
      </c>
      <c r="P61" s="9">
        <v>161285788</v>
      </c>
      <c r="R61">
        <v>111388773.51392999</v>
      </c>
      <c r="S61">
        <v>120348892.25875345</v>
      </c>
    </row>
    <row r="62" spans="1:19" x14ac:dyDescent="0.2">
      <c r="A62" s="23">
        <v>61</v>
      </c>
      <c r="B62" s="23" t="s">
        <v>4</v>
      </c>
      <c r="C62" s="23">
        <v>61</v>
      </c>
      <c r="D62" s="24"/>
      <c r="E62" s="24"/>
      <c r="F62" s="23"/>
      <c r="G62" s="25"/>
      <c r="H62" s="25">
        <f>C$70</f>
        <v>0.95495196758174516</v>
      </c>
      <c r="I62" s="23"/>
      <c r="J62">
        <f t="shared" si="3"/>
        <v>112590015.7492108</v>
      </c>
      <c r="K62" s="23">
        <f t="shared" ref="K62:K64" si="26">H62*J62</f>
        <v>107518057.06976853</v>
      </c>
      <c r="N62" s="23" t="s">
        <v>4</v>
      </c>
      <c r="O62" s="23">
        <v>61</v>
      </c>
      <c r="P62" s="24"/>
      <c r="Q62" s="23"/>
      <c r="R62" s="23">
        <v>112590015.7492108</v>
      </c>
      <c r="S62" s="23">
        <v>107518057.06976853</v>
      </c>
    </row>
    <row r="63" spans="1:19" x14ac:dyDescent="0.2">
      <c r="A63" s="23">
        <v>62</v>
      </c>
      <c r="B63" s="23"/>
      <c r="C63" s="23">
        <v>62</v>
      </c>
      <c r="D63" s="24"/>
      <c r="E63" s="24"/>
      <c r="F63" s="23"/>
      <c r="G63" s="25"/>
      <c r="H63" s="25">
        <f t="shared" ref="H63:H64" si="27">C$70</f>
        <v>0.95495196758174516</v>
      </c>
      <c r="I63" s="23"/>
      <c r="J63">
        <f t="shared" si="3"/>
        <v>113791257.98449162</v>
      </c>
      <c r="K63" s="23">
        <f t="shared" si="26"/>
        <v>108665185.70589224</v>
      </c>
      <c r="N63" s="23"/>
      <c r="O63" s="23">
        <v>62</v>
      </c>
      <c r="P63" s="24"/>
      <c r="Q63" s="23"/>
      <c r="R63" s="23">
        <v>113791257.98449162</v>
      </c>
      <c r="S63" s="23">
        <v>108665185.70589224</v>
      </c>
    </row>
    <row r="64" spans="1:19" x14ac:dyDescent="0.2">
      <c r="A64" s="23">
        <v>63</v>
      </c>
      <c r="B64" s="23"/>
      <c r="C64" s="23">
        <v>63</v>
      </c>
      <c r="D64" s="24"/>
      <c r="E64" s="24"/>
      <c r="F64" s="23"/>
      <c r="G64" s="25"/>
      <c r="H64" s="25">
        <f t="shared" si="27"/>
        <v>0.95495196758174516</v>
      </c>
      <c r="I64" s="23"/>
      <c r="J64">
        <f>C$91+C$92*A64</f>
        <v>114992500.21977244</v>
      </c>
      <c r="K64" s="23">
        <f t="shared" si="26"/>
        <v>109812314.34201595</v>
      </c>
      <c r="N64" s="23"/>
      <c r="O64" s="23">
        <v>63</v>
      </c>
      <c r="P64" s="24"/>
      <c r="Q64" s="23"/>
      <c r="R64" s="23">
        <v>114992500.21977244</v>
      </c>
      <c r="S64" s="23">
        <v>109812314.34201595</v>
      </c>
    </row>
    <row r="65" spans="2:8" x14ac:dyDescent="0.2">
      <c r="D65" s="9"/>
      <c r="E65" s="9"/>
    </row>
    <row r="66" spans="2:8" x14ac:dyDescent="0.2">
      <c r="D66" s="9"/>
      <c r="E66" s="9"/>
    </row>
    <row r="67" spans="2:8" x14ac:dyDescent="0.2">
      <c r="D67" s="9"/>
      <c r="E67" s="9"/>
    </row>
    <row r="69" spans="2:8" x14ac:dyDescent="0.2">
      <c r="B69" t="s">
        <v>29</v>
      </c>
      <c r="C69" t="s">
        <v>27</v>
      </c>
    </row>
    <row r="70" spans="2:8" x14ac:dyDescent="0.2">
      <c r="B70">
        <v>1</v>
      </c>
      <c r="C70" s="16">
        <f>AVERAGE(G4,G14:G16,G26:G28,G38:G40,G50:G52)</f>
        <v>0.95495196758174516</v>
      </c>
    </row>
    <row r="71" spans="2:8" x14ac:dyDescent="0.2">
      <c r="B71">
        <v>2</v>
      </c>
      <c r="C71" s="16">
        <f>AVERAGE(G5:G7,G17:G19,G29:G31,G41:G43,G53:G55)</f>
        <v>0.99762261368612182</v>
      </c>
    </row>
    <row r="72" spans="2:8" x14ac:dyDescent="0.2">
      <c r="B72">
        <v>3</v>
      </c>
      <c r="C72" s="16">
        <f>AVERAGE(G8:G10,G20:G22,G32:G34,G44:G46,G56:G58)</f>
        <v>0.95344912900441048</v>
      </c>
    </row>
    <row r="73" spans="2:8" x14ac:dyDescent="0.2">
      <c r="B73">
        <v>4</v>
      </c>
      <c r="C73" s="16">
        <f>AVERAGE(G11:G13,G23:G25,G35:G37,G47:G49,G59)</f>
        <v>1.0804400521000703</v>
      </c>
    </row>
    <row r="75" spans="2:8" x14ac:dyDescent="0.2">
      <c r="B75" t="s">
        <v>32</v>
      </c>
      <c r="G75"/>
      <c r="H75"/>
    </row>
    <row r="76" spans="2:8" ht="16" thickBot="1" x14ac:dyDescent="0.25">
      <c r="G76"/>
      <c r="H76"/>
    </row>
    <row r="77" spans="2:8" x14ac:dyDescent="0.2">
      <c r="B77" s="20" t="s">
        <v>33</v>
      </c>
      <c r="C77" s="20"/>
      <c r="G77"/>
      <c r="H77"/>
    </row>
    <row r="78" spans="2:8" x14ac:dyDescent="0.2">
      <c r="B78" s="17" t="s">
        <v>34</v>
      </c>
      <c r="C78" s="17">
        <v>0.74668126431709592</v>
      </c>
      <c r="G78"/>
      <c r="H78"/>
    </row>
    <row r="79" spans="2:8" x14ac:dyDescent="0.2">
      <c r="B79" s="17" t="s">
        <v>35</v>
      </c>
      <c r="C79" s="17">
        <v>0.55753291048217679</v>
      </c>
      <c r="G79"/>
      <c r="H79"/>
    </row>
    <row r="80" spans="2:8" x14ac:dyDescent="0.2">
      <c r="B80" s="17" t="s">
        <v>36</v>
      </c>
      <c r="C80" s="17">
        <v>0.5499041675594557</v>
      </c>
      <c r="G80"/>
      <c r="H80"/>
    </row>
    <row r="81" spans="2:10" x14ac:dyDescent="0.2">
      <c r="B81" s="17" t="s">
        <v>37</v>
      </c>
      <c r="C81" s="17">
        <v>18849409.729724709</v>
      </c>
      <c r="G81"/>
      <c r="H81"/>
    </row>
    <row r="82" spans="2:10" ht="16" thickBot="1" x14ac:dyDescent="0.25">
      <c r="B82" s="18" t="s">
        <v>38</v>
      </c>
      <c r="C82" s="18">
        <v>60</v>
      </c>
      <c r="G82"/>
      <c r="H82"/>
    </row>
    <row r="83" spans="2:10" x14ac:dyDescent="0.2">
      <c r="G83"/>
      <c r="H83"/>
    </row>
    <row r="84" spans="2:10" ht="16" thickBot="1" x14ac:dyDescent="0.25">
      <c r="B84" t="s">
        <v>39</v>
      </c>
      <c r="G84"/>
      <c r="H84"/>
    </row>
    <row r="85" spans="2:10" x14ac:dyDescent="0.2">
      <c r="B85" s="19"/>
      <c r="C85" s="19" t="s">
        <v>44</v>
      </c>
      <c r="D85" s="19" t="s">
        <v>45</v>
      </c>
      <c r="E85" s="19" t="s">
        <v>46</v>
      </c>
      <c r="F85" s="19" t="s">
        <v>47</v>
      </c>
      <c r="G85" s="19" t="s">
        <v>48</v>
      </c>
      <c r="H85"/>
    </row>
    <row r="86" spans="2:10" x14ac:dyDescent="0.2">
      <c r="B86" s="17" t="s">
        <v>40</v>
      </c>
      <c r="C86" s="17">
        <v>1</v>
      </c>
      <c r="D86" s="17">
        <v>2.5966477426265068E+16</v>
      </c>
      <c r="E86" s="17">
        <v>2.5966477426265068E+16</v>
      </c>
      <c r="F86" s="17">
        <v>73.083195505467458</v>
      </c>
      <c r="G86" s="17">
        <v>7.4164343702528357E-12</v>
      </c>
      <c r="H86"/>
    </row>
    <row r="87" spans="2:10" x14ac:dyDescent="0.2">
      <c r="B87" s="17" t="s">
        <v>41</v>
      </c>
      <c r="C87" s="17">
        <v>58</v>
      </c>
      <c r="D87" s="17">
        <v>2.0607414335224348E+16</v>
      </c>
      <c r="E87" s="17">
        <v>355300247159040.5</v>
      </c>
      <c r="F87" s="17"/>
      <c r="G87" s="17"/>
      <c r="H87"/>
    </row>
    <row r="88" spans="2:10" ht="16" thickBot="1" x14ac:dyDescent="0.25">
      <c r="B88" s="18" t="s">
        <v>42</v>
      </c>
      <c r="C88" s="18">
        <v>59</v>
      </c>
      <c r="D88" s="18">
        <v>4.6573891761489416E+16</v>
      </c>
      <c r="E88" s="18"/>
      <c r="F88" s="18"/>
      <c r="G88" s="18"/>
      <c r="H88"/>
    </row>
    <row r="89" spans="2:10" ht="16" thickBot="1" x14ac:dyDescent="0.25">
      <c r="G89"/>
      <c r="H89"/>
    </row>
    <row r="90" spans="2:10" x14ac:dyDescent="0.2">
      <c r="B90" s="19"/>
      <c r="C90" s="19" t="s">
        <v>49</v>
      </c>
      <c r="D90" s="19" t="s">
        <v>37</v>
      </c>
      <c r="E90" s="19" t="s">
        <v>50</v>
      </c>
      <c r="F90" s="19" t="s">
        <v>51</v>
      </c>
      <c r="G90" s="19" t="s">
        <v>52</v>
      </c>
      <c r="H90" s="19" t="s">
        <v>53</v>
      </c>
      <c r="I90" s="19" t="s">
        <v>54</v>
      </c>
      <c r="J90" s="19" t="s">
        <v>55</v>
      </c>
    </row>
    <row r="91" spans="2:10" x14ac:dyDescent="0.2">
      <c r="B91" s="17" t="s">
        <v>43</v>
      </c>
      <c r="C91" s="21">
        <v>39314239.397080958</v>
      </c>
      <c r="D91" s="17">
        <v>4928375.6911055557</v>
      </c>
      <c r="E91" s="17">
        <v>7.9771190065791853</v>
      </c>
      <c r="F91" s="17">
        <v>6.6901740331502575E-11</v>
      </c>
      <c r="G91" s="17">
        <v>29449023.607758611</v>
      </c>
      <c r="H91" s="17">
        <v>49179455.186403304</v>
      </c>
      <c r="I91" s="17">
        <v>29449023.607758611</v>
      </c>
      <c r="J91" s="17">
        <v>49179455.186403304</v>
      </c>
    </row>
    <row r="92" spans="2:10" ht="16" thickBot="1" x14ac:dyDescent="0.25">
      <c r="B92" s="18" t="s">
        <v>24</v>
      </c>
      <c r="C92" s="22">
        <v>1201242.2352808171</v>
      </c>
      <c r="D92" s="18">
        <v>140514.72226047667</v>
      </c>
      <c r="E92" s="18">
        <v>8.5488710076516803</v>
      </c>
      <c r="F92" s="18">
        <v>7.4164343702528357E-12</v>
      </c>
      <c r="G92" s="18">
        <v>919971.45895220921</v>
      </c>
      <c r="H92" s="18">
        <v>1482513.0116094251</v>
      </c>
      <c r="I92" s="18">
        <v>919971.45895220921</v>
      </c>
      <c r="J92" s="18">
        <v>1482513.0116094251</v>
      </c>
    </row>
    <row r="93" spans="2:10" x14ac:dyDescent="0.2">
      <c r="G93"/>
      <c r="H93"/>
    </row>
    <row r="94" spans="2:10" x14ac:dyDescent="0.2">
      <c r="G94"/>
      <c r="H94"/>
    </row>
    <row r="95" spans="2:10" x14ac:dyDescent="0.2">
      <c r="G95"/>
      <c r="H95"/>
    </row>
  </sheetData>
  <conditionalFormatting sqref="D8">
    <cfRule type="notContainsErrors" dxfId="7" priority="1">
      <formula>NOT(ISERROR(D8))</formula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over Year (YOY) Trends</vt:lpstr>
      <vt:lpstr>Data Issues - Oct'21 vs Nov</vt:lpstr>
      <vt:lpstr>Time-Series Meta</vt:lpstr>
      <vt:lpstr>Time-Series 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Garek Church</dc:creator>
  <cp:lastModifiedBy>Microsoft Office User</cp:lastModifiedBy>
  <dcterms:created xsi:type="dcterms:W3CDTF">2022-08-26T20:04:52Z</dcterms:created>
  <dcterms:modified xsi:type="dcterms:W3CDTF">2022-11-21T00:12:19Z</dcterms:modified>
</cp:coreProperties>
</file>