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L:\biochem\"/>
    </mc:Choice>
  </mc:AlternateContent>
  <xr:revisionPtr revIDLastSave="0" documentId="13_ncr:1_{0E91B9D4-5F5B-4100-827F-5E87671EAAF5}" xr6:coauthVersionLast="47" xr6:coauthVersionMax="47" xr10:uidLastSave="{00000000-0000-0000-0000-000000000000}"/>
  <bookViews>
    <workbookView xWindow="-120" yWindow="-120" windowWidth="29040" windowHeight="15720" activeTab="2" xr2:uid="{00583280-E2E7-46C4-BF68-3E0509A6128F}"/>
  </bookViews>
  <sheets>
    <sheet name="practice questions" sheetId="1" r:id="rId1"/>
    <sheet name="question1" sheetId="2" r:id="rId2"/>
    <sheet name="question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8" i="3" l="1"/>
  <c r="F57" i="3"/>
  <c r="B73" i="3"/>
  <c r="B72" i="3"/>
  <c r="G53" i="3"/>
  <c r="E53" i="3"/>
  <c r="G52" i="3"/>
  <c r="E52" i="3"/>
  <c r="B6" i="3"/>
  <c r="B7" i="3"/>
  <c r="C53" i="3"/>
  <c r="C52" i="3"/>
  <c r="D47" i="3"/>
  <c r="B46" i="3"/>
  <c r="D46" i="3" s="1"/>
  <c r="D44" i="3"/>
  <c r="B43" i="3"/>
  <c r="D43" i="3" s="1"/>
  <c r="A33" i="3"/>
  <c r="B33" i="3"/>
  <c r="A35" i="3"/>
  <c r="B39" i="3"/>
  <c r="D18" i="3"/>
  <c r="B31" i="3" s="1"/>
  <c r="D19" i="3"/>
  <c r="B32" i="3" s="1"/>
  <c r="D20" i="3"/>
  <c r="D21" i="3"/>
  <c r="B34" i="3" s="1"/>
  <c r="D22" i="3"/>
  <c r="B35" i="3" s="1"/>
  <c r="D23" i="3"/>
  <c r="B36" i="3" s="1"/>
  <c r="D24" i="3"/>
  <c r="B37" i="3" s="1"/>
  <c r="D25" i="3"/>
  <c r="B38" i="3" s="1"/>
  <c r="D26" i="3"/>
  <c r="D17" i="3"/>
  <c r="B30" i="3" s="1"/>
  <c r="B26" i="3"/>
  <c r="A39" i="3" s="1"/>
  <c r="B25" i="3"/>
  <c r="A38" i="3" s="1"/>
  <c r="B24" i="3"/>
  <c r="A37" i="3" s="1"/>
  <c r="B23" i="3"/>
  <c r="A36" i="3" s="1"/>
  <c r="B22" i="3"/>
  <c r="B21" i="3"/>
  <c r="A34" i="3" s="1"/>
  <c r="B20" i="3"/>
  <c r="B19" i="3"/>
  <c r="A32" i="3" s="1"/>
  <c r="B18" i="3"/>
  <c r="A31" i="3" s="1"/>
  <c r="B17" i="3"/>
  <c r="A30" i="3" s="1"/>
  <c r="B5" i="3"/>
  <c r="B8" i="3"/>
  <c r="B9" i="3"/>
  <c r="B10" i="3"/>
  <c r="B11" i="3"/>
  <c r="B12" i="3"/>
  <c r="B13" i="3"/>
  <c r="B4" i="3"/>
  <c r="D15" i="2"/>
  <c r="D14" i="2"/>
  <c r="B14" i="2"/>
  <c r="H7" i="2"/>
  <c r="H8" i="2"/>
  <c r="H9" i="2"/>
  <c r="H10" i="2"/>
  <c r="H6" i="2"/>
  <c r="G7" i="2"/>
  <c r="G8" i="2"/>
  <c r="G9" i="2"/>
  <c r="G10" i="2"/>
  <c r="G6" i="2"/>
  <c r="F5" i="2"/>
  <c r="F6" i="2"/>
  <c r="F7" i="2"/>
  <c r="F8" i="2"/>
  <c r="F9" i="2"/>
  <c r="F10" i="2"/>
  <c r="F4" i="2"/>
  <c r="E5" i="2"/>
  <c r="E6" i="2"/>
  <c r="E7" i="2"/>
  <c r="E8" i="2"/>
  <c r="E9" i="2"/>
  <c r="E10" i="2"/>
  <c r="E4" i="2"/>
  <c r="H13" i="1"/>
  <c r="H12" i="1"/>
  <c r="G12" i="1"/>
  <c r="F5" i="1"/>
  <c r="F6" i="1"/>
  <c r="F7" i="1"/>
  <c r="F8" i="1"/>
  <c r="F4" i="1"/>
  <c r="E5" i="1"/>
  <c r="E6" i="1"/>
  <c r="E7" i="1"/>
  <c r="E8" i="1"/>
  <c r="E4" i="1"/>
  <c r="C13" i="1"/>
  <c r="C12" i="1"/>
  <c r="B12" i="1"/>
  <c r="D5" i="1"/>
  <c r="D6" i="1"/>
  <c r="D7" i="1"/>
  <c r="D8" i="1"/>
  <c r="D4" i="1"/>
  <c r="C5" i="1"/>
  <c r="C6" i="1"/>
  <c r="C7" i="1"/>
  <c r="C8" i="1"/>
  <c r="C4" i="1"/>
</calcChain>
</file>

<file path=xl/sharedStrings.xml><?xml version="1.0" encoding="utf-8"?>
<sst xmlns="http://schemas.openxmlformats.org/spreadsheetml/2006/main" count="110" uniqueCount="70">
  <si>
    <t>question 7.1</t>
  </si>
  <si>
    <t>substrate conc (mmol/L)</t>
  </si>
  <si>
    <t>initial velocity</t>
  </si>
  <si>
    <t>1/[S]</t>
  </si>
  <si>
    <t>1/V0</t>
  </si>
  <si>
    <t>Vmax</t>
  </si>
  <si>
    <t>equation y = 0.0245x + 0.0019</t>
  </si>
  <si>
    <t>(-1/km)</t>
  </si>
  <si>
    <t>(1/Vmax)</t>
  </si>
  <si>
    <t>micromol/L</t>
  </si>
  <si>
    <t>micromol/L/min</t>
  </si>
  <si>
    <t>Lineweaver Burke</t>
  </si>
  <si>
    <t>Hanes Woolf</t>
  </si>
  <si>
    <t>raw data</t>
  </si>
  <si>
    <t>[S]</t>
  </si>
  <si>
    <t>[S]/V0</t>
  </si>
  <si>
    <t>Hanes-Woolf</t>
  </si>
  <si>
    <t>1/vmax</t>
  </si>
  <si>
    <t>y = 0.0019x + 0.0242</t>
  </si>
  <si>
    <t>1/vmax slope</t>
  </si>
  <si>
    <t>(-km) xint</t>
  </si>
  <si>
    <t>Question 1</t>
  </si>
  <si>
    <t>uninhibited</t>
  </si>
  <si>
    <t>1 mmol/L A</t>
  </si>
  <si>
    <t>1 mmol/L B</t>
  </si>
  <si>
    <t>V0 (abs units/min)</t>
  </si>
  <si>
    <t>[S] (mmol/L)</t>
  </si>
  <si>
    <t>Lineweaver-Burke</t>
  </si>
  <si>
    <t>UN</t>
  </si>
  <si>
    <t>A</t>
  </si>
  <si>
    <t>B</t>
  </si>
  <si>
    <t xml:space="preserve">Lineweaver burke equation </t>
  </si>
  <si>
    <t>y = 2.7858x + 0.4179</t>
  </si>
  <si>
    <t>km</t>
  </si>
  <si>
    <t>Inhibitor A is competitive</t>
  </si>
  <si>
    <t>Inhibitor B is noncompetitive</t>
  </si>
  <si>
    <t>2a) raw data</t>
  </si>
  <si>
    <t>inhibited</t>
  </si>
  <si>
    <t>un</t>
  </si>
  <si>
    <t>time(sec)-&gt;</t>
  </si>
  <si>
    <r>
      <t>[Product]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mol/L at time (s)</t>
    </r>
  </si>
  <si>
    <r>
      <t>[S](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mol/L)</t>
    </r>
  </si>
  <si>
    <t>initial velocity =change in product conc/change in time for first minute</t>
  </si>
  <si>
    <t>V0 (2minutes)</t>
  </si>
  <si>
    <t>y=1521.2x+0.0753</t>
  </si>
  <si>
    <t>vmax</t>
  </si>
  <si>
    <t>uninhibited enzyme plot</t>
  </si>
  <si>
    <t>inhibited enzyme plot</t>
  </si>
  <si>
    <t>y=2168.2x + 0.107</t>
  </si>
  <si>
    <t>1/vmax)</t>
  </si>
  <si>
    <t>what is changing?</t>
  </si>
  <si>
    <t>[I]</t>
  </si>
  <si>
    <t>slope</t>
  </si>
  <si>
    <t>y-intercept</t>
  </si>
  <si>
    <t>Dixon plot</t>
  </si>
  <si>
    <t>[S](mmol/L)</t>
  </si>
  <si>
    <t>Calculate Ki</t>
  </si>
  <si>
    <t>y=647x+1521.2</t>
  </si>
  <si>
    <t>(-ki)</t>
  </si>
  <si>
    <t>ki</t>
  </si>
  <si>
    <t>y = 0.0317x + 0.0753</t>
  </si>
  <si>
    <t>1/vmax app for 3mmol inhibitor</t>
  </si>
  <si>
    <t>vmax, app</t>
  </si>
  <si>
    <t>Equation</t>
  </si>
  <si>
    <t>x-intercept</t>
  </si>
  <si>
    <t>Ki</t>
  </si>
  <si>
    <t>Dixon</t>
  </si>
  <si>
    <t>between -2.2 and -2.4</t>
  </si>
  <si>
    <r>
      <t>2</t>
    </r>
    <r>
      <rPr>
        <sz val="11"/>
        <color theme="1"/>
        <rFont val="Times New Roman"/>
        <family val="1"/>
      </rPr>
      <t>°</t>
    </r>
    <r>
      <rPr>
        <sz val="11"/>
        <color theme="1"/>
        <rFont val="Calibri"/>
        <family val="2"/>
        <scheme val="minor"/>
      </rPr>
      <t xml:space="preserve"> LB A</t>
    </r>
  </si>
  <si>
    <t>2° LB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</si>
</sst>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1" fillId="0" borderId="0" xfId="0" applyFont="1" applyAlignment="1">
      <alignment horizontal="center" vertical="center" readingOrder="1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2" borderId="0" xfId="0" applyFill="1"/>
    <xf numFmtId="0" fontId="3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Lineweaver - Burke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'practice questions'!$D$3</c:f>
              <c:strCache>
                <c:ptCount val="1"/>
                <c:pt idx="0">
                  <c:v>1/V0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0.11000000000000001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'practice questions'!$C$4:$C$8</c:f>
              <c:numCache>
                <c:formatCode>General</c:formatCode>
                <c:ptCount val="5"/>
                <c:pt idx="0">
                  <c:v>0.2</c:v>
                </c:pt>
                <c:pt idx="1">
                  <c:v>0.14992503748125938</c:v>
                </c:pt>
                <c:pt idx="2">
                  <c:v>0.1</c:v>
                </c:pt>
                <c:pt idx="3">
                  <c:v>0.05</c:v>
                </c:pt>
                <c:pt idx="4">
                  <c:v>2.5000000000000001E-2</c:v>
                </c:pt>
              </c:numCache>
            </c:numRef>
          </c:xVal>
          <c:yVal>
            <c:numRef>
              <c:f>'practice questions'!$D$4:$D$8</c:f>
              <c:numCache>
                <c:formatCode>General</c:formatCode>
                <c:ptCount val="5"/>
                <c:pt idx="0">
                  <c:v>6.8027210884353739E-3</c:v>
                </c:pt>
                <c:pt idx="1">
                  <c:v>5.4945054945054949E-3</c:v>
                </c:pt>
                <c:pt idx="2">
                  <c:v>4.2918454935622317E-3</c:v>
                </c:pt>
                <c:pt idx="3">
                  <c:v>3.0959752321981426E-3</c:v>
                </c:pt>
                <c:pt idx="4">
                  <c:v>2.5000000000000001E-3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8-4FCD-BEF6-969FBE686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402447"/>
        <c:axId val="640395375"/>
      </c:scatterChart>
      <c:valAx>
        <c:axId val="64040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1/[S] (mmol/L)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95375"/>
        <c:crosses val="autoZero"/>
        <c:crossBetween val="midCat"/>
      </c:valAx>
      <c:valAx>
        <c:axId val="6403953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1/V0 (micromol per liter per 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0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Hanes Woolf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'practice questions'!$F$3</c:f>
              <c:strCache>
                <c:ptCount val="1"/>
                <c:pt idx="0">
                  <c:v>[S]/V0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2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'practice questions'!$E$4:$E$8</c:f>
              <c:numCache>
                <c:formatCode>General</c:formatCode>
                <c:ptCount val="5"/>
                <c:pt idx="0">
                  <c:v>5</c:v>
                </c:pt>
                <c:pt idx="1">
                  <c:v>6.67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</c:numCache>
            </c:numRef>
          </c:xVal>
          <c:yVal>
            <c:numRef>
              <c:f>'practice questions'!$F$4:$F$8</c:f>
              <c:numCache>
                <c:formatCode>General</c:formatCode>
                <c:ptCount val="5"/>
                <c:pt idx="0">
                  <c:v>3.4013605442176867E-2</c:v>
                </c:pt>
                <c:pt idx="1">
                  <c:v>3.6648351648351653E-2</c:v>
                </c:pt>
                <c:pt idx="2">
                  <c:v>4.2918454935622317E-2</c:v>
                </c:pt>
                <c:pt idx="3">
                  <c:v>6.1919504643962855E-2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BD-48AE-A5A5-E66A2CED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98287"/>
        <c:axId val="640396623"/>
      </c:scatterChart>
      <c:valAx>
        <c:axId val="64039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96623"/>
        <c:crosses val="autoZero"/>
        <c:crossBetween val="midCat"/>
      </c:valAx>
      <c:valAx>
        <c:axId val="6403966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[S]/V0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9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Uninhibited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0.3000000000000000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question1!$E$6:$E$10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0.30303030303030304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question1!$F$6:$F$10</c:f>
              <c:numCache>
                <c:formatCode>General</c:formatCode>
                <c:ptCount val="5"/>
                <c:pt idx="0">
                  <c:v>0.69930069930069938</c:v>
                </c:pt>
                <c:pt idx="1">
                  <c:v>0.98039215686274506</c:v>
                </c:pt>
                <c:pt idx="2">
                  <c:v>1.2531328320802004</c:v>
                </c:pt>
                <c:pt idx="3">
                  <c:v>1.5220700152207001</c:v>
                </c:pt>
                <c:pt idx="4">
                  <c:v>1.8214936247723132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6-410B-92CC-718C4FF0E65A}"/>
            </c:ext>
          </c:extLst>
        </c:ser>
        <c:ser>
          <c:idx val="1"/>
          <c:order val="1"/>
          <c:tx>
            <c:v>inhibitor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0.3000000000000000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question1!$E$6:$E$10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0.30303030303030304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question1!$G$6:$G$10</c:f>
              <c:numCache>
                <c:formatCode>General</c:formatCode>
                <c:ptCount val="5"/>
                <c:pt idx="0">
                  <c:v>0.99009900990099009</c:v>
                </c:pt>
                <c:pt idx="1">
                  <c:v>1.5408320493066254</c:v>
                </c:pt>
                <c:pt idx="2">
                  <c:v>2.1008403361344539</c:v>
                </c:pt>
                <c:pt idx="3">
                  <c:v>2.6737967914438503</c:v>
                </c:pt>
                <c:pt idx="4">
                  <c:v>3.215434083601286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46-410B-92CC-718C4FF0E65A}"/>
            </c:ext>
          </c:extLst>
        </c:ser>
        <c:ser>
          <c:idx val="2"/>
          <c:order val="2"/>
          <c:tx>
            <c:v>inhibitor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0.3000000000000000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question1!$E$6:$E$10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0.30303030303030304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question1!$H$6:$H$10</c:f>
              <c:numCache>
                <c:formatCode>General</c:formatCode>
                <c:ptCount val="5"/>
                <c:pt idx="0">
                  <c:v>1.5313935681470137</c:v>
                </c:pt>
                <c:pt idx="1">
                  <c:v>2.1367521367521367</c:v>
                </c:pt>
                <c:pt idx="2">
                  <c:v>2.7548209366391188</c:v>
                </c:pt>
                <c:pt idx="3">
                  <c:v>3.3783783783783785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B46-410B-92CC-718C4FF0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421583"/>
        <c:axId val="640421999"/>
      </c:scatterChart>
      <c:valAx>
        <c:axId val="64042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21999"/>
        <c:crosses val="autoZero"/>
        <c:crossBetween val="midCat"/>
      </c:valAx>
      <c:valAx>
        <c:axId val="640421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21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Primary Lineweaver Burke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uninhibited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.0000000000000003E-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(question2!$A$31,question2!$A$33,question2!$A$35,question2!$A$37,question2!$A$39)</c:f>
              <c:numCache>
                <c:formatCode>General</c:formatCode>
                <c:ptCount val="5"/>
                <c:pt idx="0">
                  <c:v>2.0000000000000001E-4</c:v>
                </c:pt>
                <c:pt idx="1">
                  <c:v>1.4992503748125936E-4</c:v>
                </c:pt>
                <c:pt idx="2">
                  <c:v>1E-4</c:v>
                </c:pt>
                <c:pt idx="3">
                  <c:v>5.0000000000000002E-5</c:v>
                </c:pt>
                <c:pt idx="4">
                  <c:v>2.0000000000000002E-5</c:v>
                </c:pt>
              </c:numCache>
            </c:numRef>
          </c:xVal>
          <c:yVal>
            <c:numRef>
              <c:f>(question2!$B$31,question2!$B$33,question2!$B$35,question2!$B$37,question2!$B$39)</c:f>
              <c:numCache>
                <c:formatCode>General</c:formatCode>
                <c:ptCount val="5"/>
                <c:pt idx="0">
                  <c:v>0.375</c:v>
                </c:pt>
                <c:pt idx="1">
                  <c:v>0.30927835051546393</c:v>
                </c:pt>
                <c:pt idx="2">
                  <c:v>0.22857142857142856</c:v>
                </c:pt>
                <c:pt idx="3">
                  <c:v>0.15037593984962405</c:v>
                </c:pt>
                <c:pt idx="4">
                  <c:v>0.10434782608695652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1-47CC-A7B6-9A64768369DD}"/>
            </c:ext>
          </c:extLst>
        </c:ser>
        <c:ser>
          <c:idx val="1"/>
          <c:order val="1"/>
          <c:tx>
            <c:v>inhibited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1.0000000000000003E-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(question2!$A$30,question2!$A$32,question2!$A$34,question2!$A$36,question2!$A$38)</c:f>
              <c:numCache>
                <c:formatCode>General</c:formatCode>
                <c:ptCount val="5"/>
                <c:pt idx="0">
                  <c:v>2.0000000000000001E-4</c:v>
                </c:pt>
                <c:pt idx="1">
                  <c:v>1.4992503748125936E-4</c:v>
                </c:pt>
                <c:pt idx="2">
                  <c:v>1E-4</c:v>
                </c:pt>
                <c:pt idx="3">
                  <c:v>5.0000000000000002E-5</c:v>
                </c:pt>
                <c:pt idx="4">
                  <c:v>2.0000000000000002E-5</c:v>
                </c:pt>
              </c:numCache>
            </c:numRef>
          </c:xVal>
          <c:yVal>
            <c:numRef>
              <c:f>(question2!$B$30,question2!$B$32,question2!$B$34,question2!$B$36,question2!$B$38)</c:f>
              <c:numCache>
                <c:formatCode>General</c:formatCode>
                <c:ptCount val="5"/>
                <c:pt idx="0">
                  <c:v>0.54298642533936659</c:v>
                </c:pt>
                <c:pt idx="1">
                  <c:v>0.42704626334519569</c:v>
                </c:pt>
                <c:pt idx="2">
                  <c:v>0.32697547683923706</c:v>
                </c:pt>
                <c:pt idx="3">
                  <c:v>0.21505376344086019</c:v>
                </c:pt>
                <c:pt idx="4">
                  <c:v>0.15037593984962405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51-47CC-A7B6-9A6476836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871231"/>
        <c:axId val="537857087"/>
      </c:scatterChart>
      <c:valAx>
        <c:axId val="537871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Z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1/[S] (</a:t>
                </a:r>
                <a:r>
                  <a:rPr lang="en-ZA">
                    <a:latin typeface="Symbol" panose="05050102010706020507" pitchFamily="18" charset="2"/>
                    <a:cs typeface="Times New Roman" panose="02020603050405020304" pitchFamily="18" charset="0"/>
                  </a:rPr>
                  <a:t>m</a:t>
                </a:r>
                <a:r>
                  <a:rPr lang="en-Z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mol.L</a:t>
                </a:r>
                <a:r>
                  <a:rPr lang="en-ZA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Z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7857087"/>
        <c:crosses val="autoZero"/>
        <c:crossBetween val="midCat"/>
      </c:valAx>
      <c:valAx>
        <c:axId val="5378570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Z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1/V0 (</a:t>
                </a:r>
                <a:r>
                  <a:rPr lang="en-ZA">
                    <a:latin typeface="Symbol" panose="05050102010706020507" pitchFamily="18" charset="2"/>
                    <a:cs typeface="Times New Roman" panose="02020603050405020304" pitchFamily="18" charset="0"/>
                  </a:rPr>
                  <a:t>m</a:t>
                </a:r>
                <a:r>
                  <a:rPr lang="en-Z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mol.L</a:t>
                </a:r>
                <a:r>
                  <a:rPr lang="en-ZA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Z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.sec</a:t>
                </a:r>
                <a:r>
                  <a:rPr lang="en-ZA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Z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7871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84089781540465314"/>
          <c:y val="0.1736544917574033"/>
          <c:w val="0.10772373848005841"/>
          <c:h val="0.123388690903798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Secondary</a:t>
            </a:r>
            <a:r>
              <a:rPr lang="en-ZA" baseline="0"/>
              <a:t> lineweaver burke plot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3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305336832895893E-2"/>
                  <c:y val="-8.59904491105278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question2!$A$52:$A$53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question2!$B$52:$B$53</c:f>
              <c:numCache>
                <c:formatCode>General</c:formatCode>
                <c:ptCount val="2"/>
                <c:pt idx="0">
                  <c:v>1521.2</c:v>
                </c:pt>
                <c:pt idx="1">
                  <c:v>2168.1999999999998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6B-40AC-A8FC-89EC98A78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877823"/>
        <c:axId val="708885311"/>
      </c:scatterChart>
      <c:valAx>
        <c:axId val="708877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[I] (mmol.L-1)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85311"/>
        <c:crosses val="autoZero"/>
        <c:crossBetween val="midCat"/>
      </c:valAx>
      <c:valAx>
        <c:axId val="7088853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7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Secondary</a:t>
            </a:r>
            <a:r>
              <a:rPr lang="en-ZA" baseline="0"/>
              <a:t> lineweaver burke plot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3"/>
            <c:dispRSqr val="0"/>
            <c:dispEq val="1"/>
            <c:trendlineLbl>
              <c:layout>
                <c:manualLayout>
                  <c:x val="0.1246872738617941"/>
                  <c:y val="-0.14393518518518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question2!$A$52:$A$53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question2!$C$52:$C$53</c:f>
              <c:numCache>
                <c:formatCode>General</c:formatCode>
                <c:ptCount val="2"/>
                <c:pt idx="0">
                  <c:v>7.5300000000000006E-2</c:v>
                </c:pt>
                <c:pt idx="1">
                  <c:v>0.107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58-481A-86FC-0312A7E28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860351"/>
        <c:axId val="708834975"/>
      </c:scatterChart>
      <c:valAx>
        <c:axId val="708860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[I]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34975"/>
        <c:crosses val="autoZero"/>
        <c:crossBetween val="midCat"/>
      </c:valAx>
      <c:valAx>
        <c:axId val="7088349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y-intercept 1/vmax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6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3000"/>
            <c:dispRSqr val="0"/>
            <c:dispEq val="0"/>
          </c:trendline>
          <c:xVal>
            <c:numRef>
              <c:f>(question2!$B$59,question2!$B$58)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(question2!$C$59,question2!$C$58)</c:f>
              <c:numCache>
                <c:formatCode>General</c:formatCode>
                <c:ptCount val="2"/>
                <c:pt idx="0">
                  <c:v>0.375</c:v>
                </c:pt>
                <c:pt idx="1">
                  <c:v>0.54298642533936659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6-4A05-9893-BB63C70019C5}"/>
            </c:ext>
          </c:extLst>
        </c:ser>
        <c:ser>
          <c:idx val="1"/>
          <c:order val="1"/>
          <c:tx>
            <c:v>6.67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3000"/>
            <c:dispRSqr val="0"/>
            <c:dispEq val="0"/>
          </c:trendline>
          <c:xVal>
            <c:numRef>
              <c:f>(question2!$B$61,question2!$B$60)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(question2!$C$61,question2!$C$60)</c:f>
              <c:numCache>
                <c:formatCode>General</c:formatCode>
                <c:ptCount val="2"/>
                <c:pt idx="0">
                  <c:v>0.30927835051546393</c:v>
                </c:pt>
                <c:pt idx="1">
                  <c:v>0.42704626334519569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A6-4A05-9893-BB63C70019C5}"/>
            </c:ext>
          </c:extLst>
        </c:ser>
        <c:ser>
          <c:idx val="2"/>
          <c:order val="2"/>
          <c:tx>
            <c:v>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3000"/>
            <c:dispRSqr val="0"/>
            <c:dispEq val="0"/>
          </c:trendline>
          <c:xVal>
            <c:numRef>
              <c:f>question2!$B$62:$B$63</c:f>
              <c:numCache>
                <c:formatCode>General</c:formatCode>
                <c:ptCount val="2"/>
                <c:pt idx="0">
                  <c:v>1000</c:v>
                </c:pt>
                <c:pt idx="1">
                  <c:v>0</c:v>
                </c:pt>
              </c:numCache>
            </c:numRef>
          </c:xVal>
          <c:yVal>
            <c:numRef>
              <c:f>question2!$C$62:$C$63</c:f>
              <c:numCache>
                <c:formatCode>General</c:formatCode>
                <c:ptCount val="2"/>
                <c:pt idx="0">
                  <c:v>0.32697547683923706</c:v>
                </c:pt>
                <c:pt idx="1">
                  <c:v>0.22857142857142856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A6-4A05-9893-BB63C70019C5}"/>
            </c:ext>
          </c:extLst>
        </c:ser>
        <c:ser>
          <c:idx val="3"/>
          <c:order val="3"/>
          <c:tx>
            <c:v>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backward val="3000"/>
            <c:dispRSqr val="0"/>
            <c:dispEq val="0"/>
          </c:trendline>
          <c:xVal>
            <c:numRef>
              <c:f>question2!$B$64:$B$65</c:f>
              <c:numCache>
                <c:formatCode>General</c:formatCode>
                <c:ptCount val="2"/>
                <c:pt idx="0">
                  <c:v>1000</c:v>
                </c:pt>
                <c:pt idx="1">
                  <c:v>0</c:v>
                </c:pt>
              </c:numCache>
            </c:numRef>
          </c:xVal>
          <c:yVal>
            <c:numRef>
              <c:f>question2!$C$64:$C$65</c:f>
              <c:numCache>
                <c:formatCode>General</c:formatCode>
                <c:ptCount val="2"/>
                <c:pt idx="0">
                  <c:v>0.21505376344086019</c:v>
                </c:pt>
                <c:pt idx="1">
                  <c:v>0.15037593984962405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3A6-4A05-9893-BB63C70019C5}"/>
            </c:ext>
          </c:extLst>
        </c:ser>
        <c:ser>
          <c:idx val="4"/>
          <c:order val="4"/>
          <c:tx>
            <c:v>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backward val="3000"/>
            <c:dispRSqr val="0"/>
            <c:dispEq val="0"/>
          </c:trendline>
          <c:xVal>
            <c:numRef>
              <c:f>question2!$B$66:$B$67</c:f>
              <c:numCache>
                <c:formatCode>General</c:formatCode>
                <c:ptCount val="2"/>
                <c:pt idx="0">
                  <c:v>1000</c:v>
                </c:pt>
                <c:pt idx="1">
                  <c:v>0</c:v>
                </c:pt>
              </c:numCache>
            </c:numRef>
          </c:xVal>
          <c:yVal>
            <c:numRef>
              <c:f>question2!$C$66:$C$67</c:f>
              <c:numCache>
                <c:formatCode>General</c:formatCode>
                <c:ptCount val="2"/>
                <c:pt idx="0">
                  <c:v>0.15037593984962405</c:v>
                </c:pt>
                <c:pt idx="1">
                  <c:v>0.10434782608695652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3A6-4A05-9893-BB63C7001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408287"/>
        <c:axId val="702409535"/>
      </c:scatterChart>
      <c:valAx>
        <c:axId val="70240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ZA"/>
                  <a:t>[I] (</a:t>
                </a:r>
                <a:r>
                  <a:rPr lang="en-ZA">
                    <a:latin typeface="Symbol" panose="05050102010706020507" pitchFamily="18" charset="2"/>
                  </a:rPr>
                  <a:t>m</a:t>
                </a:r>
                <a:r>
                  <a:rPr lang="en-ZA"/>
                  <a:t>mol.L</a:t>
                </a:r>
                <a:r>
                  <a:rPr lang="en-ZA" baseline="30000"/>
                  <a:t>-1</a:t>
                </a:r>
                <a:r>
                  <a:rPr lang="en-ZA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2409535"/>
        <c:crosses val="autoZero"/>
        <c:crossBetween val="midCat"/>
      </c:valAx>
      <c:valAx>
        <c:axId val="702409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ZA"/>
                  <a:t>1/V</a:t>
                </a:r>
                <a:r>
                  <a:rPr lang="en-ZA" baseline="-25000"/>
                  <a:t>0</a:t>
                </a:r>
                <a:r>
                  <a:rPr lang="en-ZA"/>
                  <a:t> (</a:t>
                </a:r>
                <a:r>
                  <a:rPr lang="en-ZA">
                    <a:latin typeface="Symbol" panose="05050102010706020507" pitchFamily="18" charset="2"/>
                  </a:rPr>
                  <a:t>m</a:t>
                </a:r>
                <a:r>
                  <a:rPr lang="en-ZA"/>
                  <a:t>mol.L</a:t>
                </a:r>
                <a:r>
                  <a:rPr lang="en-ZA" baseline="30000"/>
                  <a:t>-1.</a:t>
                </a:r>
                <a:r>
                  <a:rPr lang="en-ZA"/>
                  <a:t>sec</a:t>
                </a:r>
                <a:r>
                  <a:rPr lang="en-ZA" baseline="30000"/>
                  <a:t>-1</a:t>
                </a:r>
                <a:r>
                  <a:rPr lang="en-ZA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240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15</xdr:row>
      <xdr:rowOff>138112</xdr:rowOff>
    </xdr:from>
    <xdr:to>
      <xdr:col>7</xdr:col>
      <xdr:colOff>404812</xdr:colOff>
      <xdr:row>30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346D69-5235-4D70-86E6-65ABCF609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15</xdr:row>
      <xdr:rowOff>138112</xdr:rowOff>
    </xdr:from>
    <xdr:to>
      <xdr:col>15</xdr:col>
      <xdr:colOff>95250</xdr:colOff>
      <xdr:row>30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E106FD-DCBC-4C4B-8C2C-2E382DA79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128587</xdr:rowOff>
    </xdr:from>
    <xdr:to>
      <xdr:col>18</xdr:col>
      <xdr:colOff>228600</xdr:colOff>
      <xdr:row>26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C62DE3-3901-44C7-B499-403512215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12</xdr:row>
      <xdr:rowOff>66674</xdr:rowOff>
    </xdr:from>
    <xdr:to>
      <xdr:col>23</xdr:col>
      <xdr:colOff>228600</xdr:colOff>
      <xdr:row>40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1AD245-1EDF-4B10-AE7D-D0407612F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223837</xdr:colOff>
      <xdr:row>38</xdr:row>
      <xdr:rowOff>25928</xdr:rowOff>
    </xdr:from>
    <xdr:to>
      <xdr:col>21</xdr:col>
      <xdr:colOff>190500</xdr:colOff>
      <xdr:row>54</xdr:row>
      <xdr:rowOff>42333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C1DE25-EDDB-4EE1-A966-0BB7C4E4E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85196</xdr:colOff>
      <xdr:row>41</xdr:row>
      <xdr:rowOff>49212</xdr:rowOff>
    </xdr:from>
    <xdr:to>
      <xdr:col>27</xdr:col>
      <xdr:colOff>394230</xdr:colOff>
      <xdr:row>55</xdr:row>
      <xdr:rowOff>125412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31C4B1-8D03-424B-A999-35B3F7485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176210</xdr:colOff>
      <xdr:row>58</xdr:row>
      <xdr:rowOff>0</xdr:rowOff>
    </xdr:from>
    <xdr:to>
      <xdr:col>29</xdr:col>
      <xdr:colOff>169332</xdr:colOff>
      <xdr:row>83</xdr:row>
      <xdr:rowOff>42333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858E07-FDE9-4942-BE69-F166CCDB4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C96A3-A4B4-4CFC-A373-F26DE11152BD}">
  <dimension ref="A1:H13"/>
  <sheetViews>
    <sheetView workbookViewId="0">
      <selection activeCell="U22" sqref="U22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s="14" t="s">
        <v>13</v>
      </c>
      <c r="B2" s="15"/>
      <c r="C2" s="14" t="s">
        <v>11</v>
      </c>
      <c r="D2" s="15"/>
      <c r="E2" t="s">
        <v>12</v>
      </c>
    </row>
    <row r="3" spans="1:8" x14ac:dyDescent="0.25">
      <c r="A3" s="1" t="s">
        <v>1</v>
      </c>
      <c r="B3" s="2" t="s">
        <v>2</v>
      </c>
      <c r="C3" s="1" t="s">
        <v>3</v>
      </c>
      <c r="D3" s="2" t="s">
        <v>4</v>
      </c>
      <c r="E3" s="7" t="s">
        <v>14</v>
      </c>
      <c r="F3" s="7" t="s">
        <v>15</v>
      </c>
    </row>
    <row r="4" spans="1:8" x14ac:dyDescent="0.25">
      <c r="A4" s="1">
        <v>5</v>
      </c>
      <c r="B4" s="2">
        <v>147</v>
      </c>
      <c r="C4" s="1">
        <f>1/A4</f>
        <v>0.2</v>
      </c>
      <c r="D4" s="2">
        <f>1/B4</f>
        <v>6.8027210884353739E-3</v>
      </c>
      <c r="E4">
        <f>A4</f>
        <v>5</v>
      </c>
      <c r="F4">
        <f>E4*D4</f>
        <v>3.4013605442176867E-2</v>
      </c>
    </row>
    <row r="5" spans="1:8" x14ac:dyDescent="0.25">
      <c r="A5" s="1">
        <v>6.67</v>
      </c>
      <c r="B5" s="2">
        <v>182</v>
      </c>
      <c r="C5" s="1">
        <f t="shared" ref="C5:C8" si="0">1/A5</f>
        <v>0.14992503748125938</v>
      </c>
      <c r="D5" s="2">
        <f t="shared" ref="D5:D8" si="1">1/B5</f>
        <v>5.4945054945054949E-3</v>
      </c>
      <c r="E5">
        <f t="shared" ref="E5:E8" si="2">A5</f>
        <v>6.67</v>
      </c>
      <c r="F5">
        <f t="shared" ref="F5:F8" si="3">E5*D5</f>
        <v>3.6648351648351653E-2</v>
      </c>
    </row>
    <row r="6" spans="1:8" x14ac:dyDescent="0.25">
      <c r="A6" s="1">
        <v>10</v>
      </c>
      <c r="B6" s="2">
        <v>233</v>
      </c>
      <c r="C6" s="1">
        <f t="shared" si="0"/>
        <v>0.1</v>
      </c>
      <c r="D6" s="2">
        <f t="shared" si="1"/>
        <v>4.2918454935622317E-3</v>
      </c>
      <c r="E6">
        <f t="shared" si="2"/>
        <v>10</v>
      </c>
      <c r="F6">
        <f t="shared" si="3"/>
        <v>4.2918454935622317E-2</v>
      </c>
    </row>
    <row r="7" spans="1:8" x14ac:dyDescent="0.25">
      <c r="A7" s="1">
        <v>20</v>
      </c>
      <c r="B7" s="2">
        <v>323</v>
      </c>
      <c r="C7" s="1">
        <f t="shared" si="0"/>
        <v>0.05</v>
      </c>
      <c r="D7" s="2">
        <f t="shared" si="1"/>
        <v>3.0959752321981426E-3</v>
      </c>
      <c r="E7">
        <f t="shared" si="2"/>
        <v>20</v>
      </c>
      <c r="F7">
        <f t="shared" si="3"/>
        <v>6.1919504643962855E-2</v>
      </c>
    </row>
    <row r="8" spans="1:8" x14ac:dyDescent="0.25">
      <c r="A8" s="3">
        <v>40</v>
      </c>
      <c r="B8" s="4">
        <v>400</v>
      </c>
      <c r="C8" s="3">
        <f t="shared" si="0"/>
        <v>2.5000000000000001E-2</v>
      </c>
      <c r="D8" s="4">
        <f t="shared" si="1"/>
        <v>2.5000000000000001E-3</v>
      </c>
      <c r="E8">
        <f t="shared" si="2"/>
        <v>40</v>
      </c>
      <c r="F8">
        <f t="shared" si="3"/>
        <v>0.1</v>
      </c>
    </row>
    <row r="10" spans="1:8" x14ac:dyDescent="0.25">
      <c r="A10" t="s">
        <v>11</v>
      </c>
    </row>
    <row r="11" spans="1:8" x14ac:dyDescent="0.25">
      <c r="B11" t="s">
        <v>6</v>
      </c>
      <c r="F11" t="s">
        <v>16</v>
      </c>
      <c r="H11" s="8" t="s">
        <v>18</v>
      </c>
    </row>
    <row r="12" spans="1:8" x14ac:dyDescent="0.25">
      <c r="A12" t="s">
        <v>7</v>
      </c>
      <c r="B12">
        <f>-0.0019/0.0245</f>
        <v>-7.7551020408163265E-2</v>
      </c>
      <c r="C12">
        <f>-1/B12</f>
        <v>12.894736842105264</v>
      </c>
      <c r="D12" t="s">
        <v>9</v>
      </c>
      <c r="F12" t="s">
        <v>20</v>
      </c>
      <c r="G12">
        <f>-0.0242/0.0019</f>
        <v>-12.736842105263158</v>
      </c>
      <c r="H12">
        <f>G12*-1</f>
        <v>12.736842105263158</v>
      </c>
    </row>
    <row r="13" spans="1:8" x14ac:dyDescent="0.25">
      <c r="A13" t="s">
        <v>8</v>
      </c>
      <c r="B13">
        <v>1.9E-3</v>
      </c>
      <c r="C13">
        <f>1/B13</f>
        <v>526.31578947368416</v>
      </c>
      <c r="D13" t="s">
        <v>10</v>
      </c>
      <c r="F13" t="s">
        <v>19</v>
      </c>
      <c r="G13">
        <v>1.9E-3</v>
      </c>
      <c r="H13">
        <f>1/G13</f>
        <v>526.31578947368416</v>
      </c>
    </row>
  </sheetData>
  <mergeCells count="2">
    <mergeCell ref="C2:D2"/>
    <mergeCell ref="A2:B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60E2E-60DC-4A85-BC4B-781BE9A3BEE7}">
  <dimension ref="A1:H18"/>
  <sheetViews>
    <sheetView topLeftCell="I4" workbookViewId="0">
      <selection activeCell="K15" sqref="K15"/>
    </sheetView>
  </sheetViews>
  <sheetFormatPr defaultRowHeight="15" x14ac:dyDescent="0.25"/>
  <sheetData>
    <row r="1" spans="1:8" x14ac:dyDescent="0.25">
      <c r="A1" t="s">
        <v>21</v>
      </c>
      <c r="E1" t="s">
        <v>27</v>
      </c>
    </row>
    <row r="2" spans="1:8" x14ac:dyDescent="0.25">
      <c r="A2" s="5"/>
      <c r="B2" s="9" t="s">
        <v>25</v>
      </c>
      <c r="C2" s="9"/>
      <c r="D2" s="6"/>
      <c r="F2" t="s">
        <v>4</v>
      </c>
    </row>
    <row r="3" spans="1:8" x14ac:dyDescent="0.25">
      <c r="A3" s="1" t="s">
        <v>26</v>
      </c>
      <c r="B3" s="10" t="s">
        <v>22</v>
      </c>
      <c r="C3" s="10" t="s">
        <v>23</v>
      </c>
      <c r="D3" s="2" t="s">
        <v>24</v>
      </c>
      <c r="E3" t="s">
        <v>3</v>
      </c>
      <c r="F3" t="s">
        <v>28</v>
      </c>
      <c r="G3" t="s">
        <v>29</v>
      </c>
      <c r="H3" t="s">
        <v>30</v>
      </c>
    </row>
    <row r="4" spans="1:8" x14ac:dyDescent="0.25">
      <c r="A4" s="1">
        <v>50</v>
      </c>
      <c r="B4" s="10">
        <v>0.68400000000000005</v>
      </c>
      <c r="C4" s="10"/>
      <c r="D4" s="2"/>
      <c r="E4">
        <f>1/A4</f>
        <v>0.02</v>
      </c>
      <c r="F4">
        <f>1/B4</f>
        <v>1.4619883040935671</v>
      </c>
    </row>
    <row r="5" spans="1:8" x14ac:dyDescent="0.25">
      <c r="A5" s="1">
        <v>20</v>
      </c>
      <c r="B5" s="10">
        <v>1.08</v>
      </c>
      <c r="C5" s="10"/>
      <c r="D5" s="2"/>
      <c r="E5">
        <f t="shared" ref="E5:E10" si="0">1/A5</f>
        <v>0.05</v>
      </c>
      <c r="F5">
        <f t="shared" ref="F5:F10" si="1">1/B5</f>
        <v>0.92592592592592582</v>
      </c>
    </row>
    <row r="6" spans="1:8" x14ac:dyDescent="0.25">
      <c r="A6" s="1">
        <v>10</v>
      </c>
      <c r="B6" s="10">
        <v>1.43</v>
      </c>
      <c r="C6" s="10">
        <v>1.01</v>
      </c>
      <c r="D6" s="2">
        <v>0.65300000000000002</v>
      </c>
      <c r="E6">
        <f t="shared" si="0"/>
        <v>0.1</v>
      </c>
      <c r="F6">
        <f t="shared" si="1"/>
        <v>0.69930069930069938</v>
      </c>
      <c r="G6">
        <f>1/C6</f>
        <v>0.99009900990099009</v>
      </c>
      <c r="H6">
        <f>1/D6</f>
        <v>1.5313935681470137</v>
      </c>
    </row>
    <row r="7" spans="1:8" x14ac:dyDescent="0.25">
      <c r="A7" s="1">
        <v>5</v>
      </c>
      <c r="B7" s="10">
        <v>1.02</v>
      </c>
      <c r="C7" s="10">
        <v>0.64900000000000002</v>
      </c>
      <c r="D7" s="2">
        <v>0.46800000000000003</v>
      </c>
      <c r="E7">
        <f t="shared" si="0"/>
        <v>0.2</v>
      </c>
      <c r="F7">
        <f t="shared" si="1"/>
        <v>0.98039215686274506</v>
      </c>
      <c r="G7">
        <f t="shared" ref="G7:G10" si="2">1/C7</f>
        <v>1.5408320493066254</v>
      </c>
      <c r="H7">
        <f t="shared" ref="H7:H10" si="3">1/D7</f>
        <v>2.1367521367521367</v>
      </c>
    </row>
    <row r="8" spans="1:8" x14ac:dyDescent="0.25">
      <c r="A8" s="1">
        <v>3.3</v>
      </c>
      <c r="B8" s="10">
        <v>0.79800000000000004</v>
      </c>
      <c r="C8" s="10">
        <v>0.47599999999999998</v>
      </c>
      <c r="D8" s="2">
        <v>0.36299999999999999</v>
      </c>
      <c r="E8">
        <f t="shared" si="0"/>
        <v>0.30303030303030304</v>
      </c>
      <c r="F8">
        <f t="shared" si="1"/>
        <v>1.2531328320802004</v>
      </c>
      <c r="G8">
        <f t="shared" si="2"/>
        <v>2.1008403361344539</v>
      </c>
      <c r="H8">
        <f t="shared" si="3"/>
        <v>2.7548209366391188</v>
      </c>
    </row>
    <row r="9" spans="1:8" x14ac:dyDescent="0.25">
      <c r="A9" s="1">
        <v>2.5</v>
      </c>
      <c r="B9" s="10">
        <v>0.65700000000000003</v>
      </c>
      <c r="C9" s="10">
        <v>0.374</v>
      </c>
      <c r="D9" s="2">
        <v>0.29599999999999999</v>
      </c>
      <c r="E9">
        <f t="shared" si="0"/>
        <v>0.4</v>
      </c>
      <c r="F9">
        <f t="shared" si="1"/>
        <v>1.5220700152207001</v>
      </c>
      <c r="G9">
        <f t="shared" si="2"/>
        <v>2.6737967914438503</v>
      </c>
      <c r="H9">
        <f t="shared" si="3"/>
        <v>3.3783783783783785</v>
      </c>
    </row>
    <row r="10" spans="1:8" x14ac:dyDescent="0.25">
      <c r="A10" s="3">
        <v>2</v>
      </c>
      <c r="B10" s="11">
        <v>0.54900000000000004</v>
      </c>
      <c r="C10" s="11">
        <v>0.311</v>
      </c>
      <c r="D10" s="4">
        <v>0.25</v>
      </c>
      <c r="E10">
        <f t="shared" si="0"/>
        <v>0.5</v>
      </c>
      <c r="F10">
        <f t="shared" si="1"/>
        <v>1.8214936247723132</v>
      </c>
      <c r="G10">
        <f t="shared" si="2"/>
        <v>3.215434083601286</v>
      </c>
      <c r="H10">
        <f t="shared" si="3"/>
        <v>4</v>
      </c>
    </row>
    <row r="13" spans="1:8" x14ac:dyDescent="0.25">
      <c r="A13" t="s">
        <v>31</v>
      </c>
      <c r="B13" t="s">
        <v>32</v>
      </c>
    </row>
    <row r="14" spans="1:8" x14ac:dyDescent="0.25">
      <c r="A14" t="s">
        <v>7</v>
      </c>
      <c r="B14">
        <f>-0.4179/2.7858</f>
        <v>-0.15001076889941847</v>
      </c>
      <c r="C14" t="s">
        <v>33</v>
      </c>
      <c r="D14">
        <f>-1/B14</f>
        <v>6.6661880832735108</v>
      </c>
    </row>
    <row r="15" spans="1:8" x14ac:dyDescent="0.25">
      <c r="A15" t="s">
        <v>8</v>
      </c>
      <c r="B15">
        <v>0.41789999999999999</v>
      </c>
      <c r="C15" t="s">
        <v>5</v>
      </c>
      <c r="D15">
        <f>1/B15</f>
        <v>2.3929169657812874</v>
      </c>
    </row>
    <row r="17" spans="1:1" x14ac:dyDescent="0.25">
      <c r="A17" t="s">
        <v>34</v>
      </c>
    </row>
    <row r="18" spans="1:1" x14ac:dyDescent="0.25">
      <c r="A18" t="s">
        <v>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304F-EC98-440E-A974-50EF80D0032C}">
  <dimension ref="A1:I73"/>
  <sheetViews>
    <sheetView tabSelected="1" topLeftCell="F55" zoomScale="90" zoomScaleNormal="90" workbookViewId="0">
      <selection activeCell="M86" sqref="M86"/>
    </sheetView>
  </sheetViews>
  <sheetFormatPr defaultRowHeight="15" x14ac:dyDescent="0.25"/>
  <cols>
    <col min="2" max="2" width="12.7109375" bestFit="1" customWidth="1"/>
  </cols>
  <sheetData>
    <row r="1" spans="1:9" x14ac:dyDescent="0.25">
      <c r="A1" t="s">
        <v>36</v>
      </c>
    </row>
    <row r="2" spans="1:9" x14ac:dyDescent="0.25">
      <c r="D2" t="s">
        <v>40</v>
      </c>
    </row>
    <row r="3" spans="1:9" x14ac:dyDescent="0.25">
      <c r="A3" t="s">
        <v>26</v>
      </c>
      <c r="B3" t="s">
        <v>41</v>
      </c>
      <c r="C3" t="s">
        <v>39</v>
      </c>
      <c r="D3">
        <v>0</v>
      </c>
      <c r="E3">
        <v>60</v>
      </c>
      <c r="F3">
        <v>120</v>
      </c>
      <c r="G3">
        <v>180</v>
      </c>
      <c r="H3">
        <v>240</v>
      </c>
      <c r="I3">
        <v>300</v>
      </c>
    </row>
    <row r="4" spans="1:9" x14ac:dyDescent="0.25">
      <c r="A4">
        <v>5</v>
      </c>
      <c r="B4">
        <f>A4*1000</f>
        <v>5000</v>
      </c>
      <c r="C4" s="12" t="s">
        <v>37</v>
      </c>
      <c r="D4">
        <v>0</v>
      </c>
      <c r="E4">
        <v>110</v>
      </c>
      <c r="F4">
        <v>221</v>
      </c>
      <c r="G4">
        <v>333</v>
      </c>
      <c r="H4">
        <v>430</v>
      </c>
      <c r="I4">
        <v>480</v>
      </c>
    </row>
    <row r="5" spans="1:9" x14ac:dyDescent="0.25">
      <c r="A5">
        <v>5</v>
      </c>
      <c r="B5">
        <f t="shared" ref="B5:B13" si="0">A5*1000</f>
        <v>5000</v>
      </c>
      <c r="C5" t="s">
        <v>38</v>
      </c>
      <c r="D5">
        <v>0</v>
      </c>
      <c r="E5">
        <v>161</v>
      </c>
      <c r="F5">
        <v>320</v>
      </c>
      <c r="G5">
        <v>482</v>
      </c>
      <c r="H5">
        <v>598</v>
      </c>
      <c r="I5">
        <v>662</v>
      </c>
    </row>
    <row r="6" spans="1:9" x14ac:dyDescent="0.25">
      <c r="A6">
        <v>6.67</v>
      </c>
      <c r="B6">
        <f t="shared" si="0"/>
        <v>6670</v>
      </c>
      <c r="C6" s="12" t="s">
        <v>37</v>
      </c>
      <c r="D6">
        <v>0</v>
      </c>
      <c r="E6">
        <v>142</v>
      </c>
      <c r="F6">
        <v>281</v>
      </c>
      <c r="G6">
        <v>420</v>
      </c>
      <c r="H6">
        <v>531</v>
      </c>
      <c r="I6">
        <v>598</v>
      </c>
    </row>
    <row r="7" spans="1:9" x14ac:dyDescent="0.25">
      <c r="A7">
        <v>6.67</v>
      </c>
      <c r="B7">
        <f t="shared" si="0"/>
        <v>6670</v>
      </c>
      <c r="C7" t="s">
        <v>38</v>
      </c>
      <c r="D7">
        <v>0</v>
      </c>
      <c r="E7">
        <v>194</v>
      </c>
      <c r="F7">
        <v>388</v>
      </c>
      <c r="G7">
        <v>581</v>
      </c>
      <c r="H7">
        <v>745</v>
      </c>
      <c r="I7">
        <v>796</v>
      </c>
    </row>
    <row r="8" spans="1:9" x14ac:dyDescent="0.25">
      <c r="A8">
        <v>10</v>
      </c>
      <c r="B8">
        <f t="shared" si="0"/>
        <v>10000</v>
      </c>
      <c r="C8" s="12" t="s">
        <v>37</v>
      </c>
      <c r="D8">
        <v>0</v>
      </c>
      <c r="E8">
        <v>183</v>
      </c>
      <c r="F8">
        <v>367</v>
      </c>
      <c r="G8">
        <v>549</v>
      </c>
      <c r="H8">
        <v>705</v>
      </c>
      <c r="I8">
        <v>752</v>
      </c>
    </row>
    <row r="9" spans="1:9" x14ac:dyDescent="0.25">
      <c r="A9">
        <v>10</v>
      </c>
      <c r="B9">
        <f t="shared" si="0"/>
        <v>10000</v>
      </c>
      <c r="C9" t="s">
        <v>38</v>
      </c>
      <c r="D9">
        <v>0</v>
      </c>
      <c r="E9">
        <v>263</v>
      </c>
      <c r="F9">
        <v>525</v>
      </c>
      <c r="G9">
        <v>789</v>
      </c>
      <c r="H9">
        <v>998</v>
      </c>
      <c r="I9">
        <v>1120</v>
      </c>
    </row>
    <row r="10" spans="1:9" x14ac:dyDescent="0.25">
      <c r="A10">
        <v>20</v>
      </c>
      <c r="B10">
        <f t="shared" si="0"/>
        <v>20000</v>
      </c>
      <c r="C10" s="12" t="s">
        <v>37</v>
      </c>
      <c r="D10">
        <v>0</v>
      </c>
      <c r="E10">
        <v>279</v>
      </c>
      <c r="F10">
        <v>558</v>
      </c>
      <c r="G10">
        <v>837</v>
      </c>
      <c r="H10">
        <v>1050</v>
      </c>
      <c r="I10">
        <v>1170</v>
      </c>
    </row>
    <row r="11" spans="1:9" x14ac:dyDescent="0.25">
      <c r="A11">
        <v>20</v>
      </c>
      <c r="B11">
        <f t="shared" si="0"/>
        <v>20000</v>
      </c>
      <c r="C11" t="s">
        <v>38</v>
      </c>
      <c r="D11">
        <v>0</v>
      </c>
      <c r="E11">
        <v>400</v>
      </c>
      <c r="F11">
        <v>798</v>
      </c>
      <c r="G11">
        <v>1200</v>
      </c>
      <c r="H11">
        <v>1520</v>
      </c>
      <c r="I11">
        <v>1760</v>
      </c>
    </row>
    <row r="12" spans="1:9" x14ac:dyDescent="0.25">
      <c r="A12">
        <v>50</v>
      </c>
      <c r="B12">
        <f t="shared" si="0"/>
        <v>50000</v>
      </c>
      <c r="C12" s="12" t="s">
        <v>37</v>
      </c>
      <c r="D12">
        <v>0</v>
      </c>
      <c r="E12">
        <v>398</v>
      </c>
      <c r="F12">
        <v>798</v>
      </c>
      <c r="G12">
        <v>1190</v>
      </c>
      <c r="H12">
        <v>1520</v>
      </c>
      <c r="I12">
        <v>1760</v>
      </c>
    </row>
    <row r="13" spans="1:9" x14ac:dyDescent="0.25">
      <c r="A13">
        <v>50</v>
      </c>
      <c r="B13">
        <f t="shared" si="0"/>
        <v>50000</v>
      </c>
      <c r="C13" t="s">
        <v>38</v>
      </c>
      <c r="D13">
        <v>0</v>
      </c>
      <c r="E13">
        <v>576</v>
      </c>
      <c r="F13">
        <v>1150</v>
      </c>
      <c r="G13">
        <v>1730</v>
      </c>
      <c r="H13">
        <v>2170</v>
      </c>
      <c r="I13">
        <v>2460</v>
      </c>
    </row>
    <row r="15" spans="1:9" x14ac:dyDescent="0.25">
      <c r="A15" t="s">
        <v>42</v>
      </c>
    </row>
    <row r="16" spans="1:9" x14ac:dyDescent="0.25">
      <c r="A16" t="s">
        <v>26</v>
      </c>
      <c r="B16" t="s">
        <v>41</v>
      </c>
      <c r="D16" t="s">
        <v>43</v>
      </c>
    </row>
    <row r="17" spans="1:4" x14ac:dyDescent="0.25">
      <c r="A17">
        <v>5</v>
      </c>
      <c r="B17">
        <f>A17*1000</f>
        <v>5000</v>
      </c>
      <c r="C17" s="12" t="s">
        <v>37</v>
      </c>
      <c r="D17">
        <f>F4/120</f>
        <v>1.8416666666666666</v>
      </c>
    </row>
    <row r="18" spans="1:4" x14ac:dyDescent="0.25">
      <c r="A18">
        <v>5</v>
      </c>
      <c r="B18">
        <f t="shared" ref="B18:B26" si="1">A18*1000</f>
        <v>5000</v>
      </c>
      <c r="C18" t="s">
        <v>38</v>
      </c>
      <c r="D18">
        <f>F5/120</f>
        <v>2.6666666666666665</v>
      </c>
    </row>
    <row r="19" spans="1:4" x14ac:dyDescent="0.25">
      <c r="A19">
        <v>6.67</v>
      </c>
      <c r="B19">
        <f t="shared" si="1"/>
        <v>6670</v>
      </c>
      <c r="C19" s="12" t="s">
        <v>37</v>
      </c>
      <c r="D19">
        <f>F6/120</f>
        <v>2.3416666666666668</v>
      </c>
    </row>
    <row r="20" spans="1:4" x14ac:dyDescent="0.25">
      <c r="A20">
        <v>6.67</v>
      </c>
      <c r="B20">
        <f t="shared" si="1"/>
        <v>6670</v>
      </c>
      <c r="C20" t="s">
        <v>38</v>
      </c>
      <c r="D20">
        <f>F7/120</f>
        <v>3.2333333333333334</v>
      </c>
    </row>
    <row r="21" spans="1:4" x14ac:dyDescent="0.25">
      <c r="A21">
        <v>10</v>
      </c>
      <c r="B21">
        <f t="shared" si="1"/>
        <v>10000</v>
      </c>
      <c r="C21" s="12" t="s">
        <v>37</v>
      </c>
      <c r="D21">
        <f t="shared" ref="D21:D26" si="2">F8/120</f>
        <v>3.0583333333333331</v>
      </c>
    </row>
    <row r="22" spans="1:4" x14ac:dyDescent="0.25">
      <c r="A22">
        <v>10</v>
      </c>
      <c r="B22">
        <f t="shared" si="1"/>
        <v>10000</v>
      </c>
      <c r="C22" t="s">
        <v>38</v>
      </c>
      <c r="D22">
        <f t="shared" si="2"/>
        <v>4.375</v>
      </c>
    </row>
    <row r="23" spans="1:4" x14ac:dyDescent="0.25">
      <c r="A23">
        <v>20</v>
      </c>
      <c r="B23">
        <f t="shared" si="1"/>
        <v>20000</v>
      </c>
      <c r="C23" s="12" t="s">
        <v>37</v>
      </c>
      <c r="D23">
        <f t="shared" si="2"/>
        <v>4.6500000000000004</v>
      </c>
    </row>
    <row r="24" spans="1:4" x14ac:dyDescent="0.25">
      <c r="A24">
        <v>20</v>
      </c>
      <c r="B24">
        <f t="shared" si="1"/>
        <v>20000</v>
      </c>
      <c r="C24" t="s">
        <v>38</v>
      </c>
      <c r="D24">
        <f t="shared" si="2"/>
        <v>6.65</v>
      </c>
    </row>
    <row r="25" spans="1:4" x14ac:dyDescent="0.25">
      <c r="A25">
        <v>50</v>
      </c>
      <c r="B25">
        <f t="shared" si="1"/>
        <v>50000</v>
      </c>
      <c r="C25" s="12" t="s">
        <v>37</v>
      </c>
      <c r="D25">
        <f t="shared" si="2"/>
        <v>6.65</v>
      </c>
    </row>
    <row r="26" spans="1:4" x14ac:dyDescent="0.25">
      <c r="A26">
        <v>50</v>
      </c>
      <c r="B26">
        <f t="shared" si="1"/>
        <v>50000</v>
      </c>
      <c r="C26" t="s">
        <v>38</v>
      </c>
      <c r="D26">
        <f t="shared" si="2"/>
        <v>9.5833333333333339</v>
      </c>
    </row>
    <row r="28" spans="1:4" x14ac:dyDescent="0.25">
      <c r="A28" t="s">
        <v>27</v>
      </c>
    </row>
    <row r="29" spans="1:4" x14ac:dyDescent="0.25">
      <c r="A29" t="s">
        <v>3</v>
      </c>
      <c r="B29" t="s">
        <v>4</v>
      </c>
    </row>
    <row r="30" spans="1:4" x14ac:dyDescent="0.25">
      <c r="A30">
        <f>1/B17</f>
        <v>2.0000000000000001E-4</v>
      </c>
      <c r="B30">
        <f>1/D17</f>
        <v>0.54298642533936659</v>
      </c>
    </row>
    <row r="31" spans="1:4" x14ac:dyDescent="0.25">
      <c r="A31">
        <f t="shared" ref="A31:A39" si="3">1/B18</f>
        <v>2.0000000000000001E-4</v>
      </c>
      <c r="B31">
        <f t="shared" ref="B31:B39" si="4">1/D18</f>
        <v>0.375</v>
      </c>
    </row>
    <row r="32" spans="1:4" x14ac:dyDescent="0.25">
      <c r="A32">
        <f t="shared" si="3"/>
        <v>1.4992503748125936E-4</v>
      </c>
      <c r="B32">
        <f t="shared" si="4"/>
        <v>0.42704626334519569</v>
      </c>
    </row>
    <row r="33" spans="1:4" x14ac:dyDescent="0.25">
      <c r="A33">
        <f t="shared" si="3"/>
        <v>1.4992503748125936E-4</v>
      </c>
      <c r="B33">
        <f t="shared" si="4"/>
        <v>0.30927835051546393</v>
      </c>
    </row>
    <row r="34" spans="1:4" x14ac:dyDescent="0.25">
      <c r="A34">
        <f t="shared" si="3"/>
        <v>1E-4</v>
      </c>
      <c r="B34">
        <f t="shared" si="4"/>
        <v>0.32697547683923706</v>
      </c>
    </row>
    <row r="35" spans="1:4" x14ac:dyDescent="0.25">
      <c r="A35">
        <f t="shared" si="3"/>
        <v>1E-4</v>
      </c>
      <c r="B35">
        <f t="shared" si="4"/>
        <v>0.22857142857142856</v>
      </c>
    </row>
    <row r="36" spans="1:4" x14ac:dyDescent="0.25">
      <c r="A36">
        <f t="shared" si="3"/>
        <v>5.0000000000000002E-5</v>
      </c>
      <c r="B36">
        <f t="shared" si="4"/>
        <v>0.21505376344086019</v>
      </c>
    </row>
    <row r="37" spans="1:4" x14ac:dyDescent="0.25">
      <c r="A37">
        <f t="shared" si="3"/>
        <v>5.0000000000000002E-5</v>
      </c>
      <c r="B37">
        <f t="shared" si="4"/>
        <v>0.15037593984962405</v>
      </c>
    </row>
    <row r="38" spans="1:4" x14ac:dyDescent="0.25">
      <c r="A38">
        <f t="shared" si="3"/>
        <v>2.0000000000000002E-5</v>
      </c>
      <c r="B38">
        <f t="shared" si="4"/>
        <v>0.15037593984962405</v>
      </c>
    </row>
    <row r="39" spans="1:4" x14ac:dyDescent="0.25">
      <c r="A39">
        <f t="shared" si="3"/>
        <v>2.0000000000000002E-5</v>
      </c>
      <c r="B39">
        <f t="shared" si="4"/>
        <v>0.10434782608695652</v>
      </c>
    </row>
    <row r="42" spans="1:4" x14ac:dyDescent="0.25">
      <c r="A42" t="s">
        <v>46</v>
      </c>
      <c r="B42" t="s">
        <v>44</v>
      </c>
    </row>
    <row r="43" spans="1:4" x14ac:dyDescent="0.25">
      <c r="A43" t="s">
        <v>7</v>
      </c>
      <c r="B43">
        <f>-0.0753/1521.2</f>
        <v>-4.9500394425453592E-5</v>
      </c>
      <c r="C43" t="s">
        <v>33</v>
      </c>
      <c r="D43">
        <f>-1/B43</f>
        <v>20201.859229747675</v>
      </c>
    </row>
    <row r="44" spans="1:4" x14ac:dyDescent="0.25">
      <c r="A44" t="s">
        <v>17</v>
      </c>
      <c r="B44">
        <v>7.5300000000000006E-2</v>
      </c>
      <c r="C44" t="s">
        <v>45</v>
      </c>
      <c r="D44">
        <f>1/B44</f>
        <v>13.280212483399733</v>
      </c>
    </row>
    <row r="45" spans="1:4" x14ac:dyDescent="0.25">
      <c r="A45" t="s">
        <v>47</v>
      </c>
      <c r="B45" t="s">
        <v>48</v>
      </c>
    </row>
    <row r="46" spans="1:4" x14ac:dyDescent="0.25">
      <c r="A46" t="s">
        <v>7</v>
      </c>
      <c r="B46">
        <f>-0.107/2168.2</f>
        <v>-4.934969098791625E-5</v>
      </c>
      <c r="C46" t="s">
        <v>33</v>
      </c>
      <c r="D46">
        <f>-1/B46</f>
        <v>20263.551401869157</v>
      </c>
    </row>
    <row r="47" spans="1:4" x14ac:dyDescent="0.25">
      <c r="A47" t="s">
        <v>49</v>
      </c>
      <c r="B47">
        <v>0.107</v>
      </c>
      <c r="C47" t="s">
        <v>45</v>
      </c>
      <c r="D47">
        <f>1/B47</f>
        <v>9.3457943925233646</v>
      </c>
    </row>
    <row r="50" spans="1:7" x14ac:dyDescent="0.25">
      <c r="A50" t="s">
        <v>50</v>
      </c>
      <c r="E50" t="s">
        <v>56</v>
      </c>
    </row>
    <row r="51" spans="1:7" x14ac:dyDescent="0.25">
      <c r="A51" t="s">
        <v>51</v>
      </c>
      <c r="B51" t="s">
        <v>52</v>
      </c>
      <c r="C51" t="s">
        <v>53</v>
      </c>
      <c r="E51" t="s">
        <v>57</v>
      </c>
    </row>
    <row r="52" spans="1:7" x14ac:dyDescent="0.25">
      <c r="A52">
        <v>0</v>
      </c>
      <c r="B52">
        <v>1521.2</v>
      </c>
      <c r="C52">
        <f>B44</f>
        <v>7.5300000000000006E-2</v>
      </c>
      <c r="D52" t="s">
        <v>58</v>
      </c>
      <c r="E52">
        <f>-1521.2/647</f>
        <v>-2.3511591962905718</v>
      </c>
      <c r="F52" t="s">
        <v>59</v>
      </c>
      <c r="G52">
        <f>-E52</f>
        <v>2.3511591962905718</v>
      </c>
    </row>
    <row r="53" spans="1:7" x14ac:dyDescent="0.25">
      <c r="A53">
        <v>1000</v>
      </c>
      <c r="B53">
        <v>2168.1999999999998</v>
      </c>
      <c r="C53">
        <f>B47</f>
        <v>0.107</v>
      </c>
      <c r="D53" t="s">
        <v>58</v>
      </c>
      <c r="E53">
        <f>-0.0753/0.0317</f>
        <v>-2.3753943217665618</v>
      </c>
      <c r="F53" t="s">
        <v>59</v>
      </c>
      <c r="G53">
        <f>-E53</f>
        <v>2.3753943217665618</v>
      </c>
    </row>
    <row r="54" spans="1:7" x14ac:dyDescent="0.25">
      <c r="E54" t="s">
        <v>60</v>
      </c>
    </row>
    <row r="56" spans="1:7" x14ac:dyDescent="0.25">
      <c r="A56" t="s">
        <v>54</v>
      </c>
      <c r="E56" t="s">
        <v>63</v>
      </c>
      <c r="F56" t="s">
        <v>64</v>
      </c>
      <c r="G56" t="s">
        <v>65</v>
      </c>
    </row>
    <row r="57" spans="1:7" x14ac:dyDescent="0.25">
      <c r="A57" t="s">
        <v>55</v>
      </c>
      <c r="B57" t="s">
        <v>51</v>
      </c>
      <c r="C57" t="s">
        <v>4</v>
      </c>
      <c r="D57" t="s">
        <v>68</v>
      </c>
      <c r="E57" t="s">
        <v>57</v>
      </c>
      <c r="F57">
        <f>-1521.2/647</f>
        <v>-2.3511591962905718</v>
      </c>
      <c r="G57">
        <v>2.3511591962905718</v>
      </c>
    </row>
    <row r="58" spans="1:7" x14ac:dyDescent="0.25">
      <c r="A58">
        <v>5000</v>
      </c>
      <c r="B58">
        <v>1000</v>
      </c>
      <c r="C58">
        <v>0.54298642533936659</v>
      </c>
      <c r="D58" t="s">
        <v>69</v>
      </c>
      <c r="E58" t="s">
        <v>60</v>
      </c>
      <c r="F58">
        <f>-0.0753/0.0317</f>
        <v>-2.3753943217665618</v>
      </c>
      <c r="G58">
        <v>2.3753943217665618</v>
      </c>
    </row>
    <row r="59" spans="1:7" x14ac:dyDescent="0.25">
      <c r="A59">
        <v>5000</v>
      </c>
      <c r="B59">
        <v>0</v>
      </c>
      <c r="C59">
        <v>0.375</v>
      </c>
      <c r="D59" t="s">
        <v>66</v>
      </c>
      <c r="F59" t="s">
        <v>67</v>
      </c>
    </row>
    <row r="60" spans="1:7" x14ac:dyDescent="0.25">
      <c r="A60">
        <v>6670</v>
      </c>
      <c r="B60">
        <v>1000</v>
      </c>
      <c r="C60">
        <v>0.42704626334519569</v>
      </c>
    </row>
    <row r="61" spans="1:7" x14ac:dyDescent="0.25">
      <c r="A61">
        <v>6670</v>
      </c>
      <c r="B61">
        <v>0</v>
      </c>
      <c r="C61">
        <v>0.30927835051546393</v>
      </c>
    </row>
    <row r="62" spans="1:7" x14ac:dyDescent="0.25">
      <c r="A62">
        <v>10000</v>
      </c>
      <c r="B62">
        <v>1000</v>
      </c>
      <c r="C62">
        <v>0.32697547683923706</v>
      </c>
    </row>
    <row r="63" spans="1:7" x14ac:dyDescent="0.25">
      <c r="A63">
        <v>10000</v>
      </c>
      <c r="B63">
        <v>0</v>
      </c>
      <c r="C63">
        <v>0.22857142857142856</v>
      </c>
    </row>
    <row r="64" spans="1:7" x14ac:dyDescent="0.25">
      <c r="A64">
        <v>20000</v>
      </c>
      <c r="B64">
        <v>1000</v>
      </c>
      <c r="C64">
        <v>0.21505376344086019</v>
      </c>
    </row>
    <row r="65" spans="1:3" x14ac:dyDescent="0.25">
      <c r="A65">
        <v>20000</v>
      </c>
      <c r="B65">
        <v>0</v>
      </c>
      <c r="C65">
        <v>0.15037593984962405</v>
      </c>
    </row>
    <row r="66" spans="1:3" x14ac:dyDescent="0.25">
      <c r="A66">
        <v>50000</v>
      </c>
      <c r="B66">
        <v>1000</v>
      </c>
      <c r="C66">
        <v>0.15037593984962405</v>
      </c>
    </row>
    <row r="67" spans="1:3" x14ac:dyDescent="0.25">
      <c r="A67">
        <v>50000</v>
      </c>
      <c r="B67">
        <v>0</v>
      </c>
      <c r="C67">
        <v>0.10434782608695652</v>
      </c>
    </row>
    <row r="72" spans="1:3" x14ac:dyDescent="0.25">
      <c r="A72" t="s">
        <v>61</v>
      </c>
      <c r="B72" s="13">
        <f>0.0753*(1+(3/2.4))</f>
        <v>0.16942500000000002</v>
      </c>
    </row>
    <row r="73" spans="1:3" x14ac:dyDescent="0.25">
      <c r="A73" t="s">
        <v>62</v>
      </c>
      <c r="B73" s="13">
        <f>1/0.169425</f>
        <v>5.902316659288771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practice questions</vt:lpstr>
      <vt:lpstr>question1</vt:lpstr>
      <vt:lpstr>question2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2023-09-25T09:57:52Z</dcterms:created>
  <dcterms:modified xsi:type="dcterms:W3CDTF">2023-09-26T07:27:22Z</dcterms:modified>
</cp:coreProperties>
</file>