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 defaultThemeVersion="124226"/>
  <xr:revisionPtr revIDLastSave="0" documentId="13_ncr:1_{6C3EC655-F6FE-4C20-969D-DF8221418AA2}" xr6:coauthVersionLast="38" xr6:coauthVersionMax="38" xr10:uidLastSave="{00000000-0000-0000-0000-000000000000}"/>
  <bookViews>
    <workbookView xWindow="0" yWindow="0" windowWidth="24000" windowHeight="9525" xr2:uid="{00000000-000D-0000-FFFF-FFFF00000000}"/>
  </bookViews>
  <sheets>
    <sheet name="Multisources" sheetId="1" r:id="rId1"/>
    <sheet name="Monosource" sheetId="4" r:id="rId2"/>
  </sheets>
  <definedNames>
    <definedName name="solver_adj" localSheetId="1" hidden="1">Monosource!$O$5:$V$25,Monosource!$C$28:$J$28</definedName>
    <definedName name="solver_adj" localSheetId="0" hidden="1">Multisources!$O$5:$V$25,Multisources!$C$28:$J$28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2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Monosource!$C$28:$J$28</definedName>
    <definedName name="solver_lhs1" localSheetId="0" hidden="1">Multisources!$C$28:$J$28</definedName>
    <definedName name="solver_lhs2" localSheetId="1" hidden="1">Monosource!$C$28:$J$28</definedName>
    <definedName name="solver_lhs2" localSheetId="0" hidden="1">Multisources!$C$28:$J$28</definedName>
    <definedName name="solver_lhs3" localSheetId="1" hidden="1">Monosource!$K$28</definedName>
    <definedName name="solver_lhs3" localSheetId="0" hidden="1">Multisources!$K$28</definedName>
    <definedName name="solver_lhs4" localSheetId="1" hidden="1">Monosource!$O$27:$V$27</definedName>
    <definedName name="solver_lhs4" localSheetId="0" hidden="1">Multisources!$O$26:$V$26</definedName>
    <definedName name="solver_lhs5" localSheetId="1" hidden="1">Monosource!$O$5:$V$25</definedName>
    <definedName name="solver_lhs5" localSheetId="0" hidden="1">Multisources!$O$5:$V$25</definedName>
    <definedName name="solver_lhs6" localSheetId="1" hidden="1">Monosource!$W$5:$W$25</definedName>
    <definedName name="solver_lhs6" localSheetId="0" hidden="1">Multisources!$W$5:$W$25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6</definedName>
    <definedName name="solver_num" localSheetId="0" hidden="1">6</definedName>
    <definedName name="solver_nwt" localSheetId="1" hidden="1">1</definedName>
    <definedName name="solver_nwt" localSheetId="0" hidden="1">1</definedName>
    <definedName name="solver_opt" localSheetId="1" hidden="1">Monosource!$N$31</definedName>
    <definedName name="solver_opt" localSheetId="0" hidden="1">Multisources!$N$31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2</definedName>
    <definedName name="solver_rel1" localSheetId="1" hidden="1">5</definedName>
    <definedName name="solver_rel1" localSheetId="0" hidden="1">5</definedName>
    <definedName name="solver_rel2" localSheetId="1" hidden="1">3</definedName>
    <definedName name="solver_rel2" localSheetId="0" hidden="1">3</definedName>
    <definedName name="solver_rel3" localSheetId="1" hidden="1">2</definedName>
    <definedName name="solver_rel3" localSheetId="0" hidden="1">2</definedName>
    <definedName name="solver_rel4" localSheetId="1" hidden="1">1</definedName>
    <definedName name="solver_rel4" localSheetId="0" hidden="1">1</definedName>
    <definedName name="solver_rel5" localSheetId="1" hidden="1">5</definedName>
    <definedName name="solver_rel5" localSheetId="0" hidden="1">4</definedName>
    <definedName name="solver_rel6" localSheetId="1" hidden="1">2</definedName>
    <definedName name="solver_rel6" localSheetId="0" hidden="1">2</definedName>
    <definedName name="solver_rhs1" localSheetId="1" hidden="1">binaire</definedName>
    <definedName name="solver_rhs1" localSheetId="0" hidden="1">binaire</definedName>
    <definedName name="solver_rhs2" localSheetId="1" hidden="1">Monosource!$O$28:$V$28</definedName>
    <definedName name="solver_rhs2" localSheetId="0" hidden="1">Multisources!$O$27:$V$27</definedName>
    <definedName name="solver_rhs3" localSheetId="1" hidden="1">Monosource!$D$31</definedName>
    <definedName name="solver_rhs3" localSheetId="0" hidden="1">Multisources!$D$31</definedName>
    <definedName name="solver_rhs4" localSheetId="1" hidden="1">Monosource!$B$31</definedName>
    <definedName name="solver_rhs4" localSheetId="0" hidden="1">Multisources!$B$31</definedName>
    <definedName name="solver_rhs5" localSheetId="1" hidden="1">binaire</definedName>
    <definedName name="solver_rhs5" localSheetId="0" hidden="1">entier</definedName>
    <definedName name="solver_rhs6" localSheetId="1" hidden="1">1</definedName>
    <definedName name="solver_rhs6" localSheetId="0" hidden="1">Multisources!$K$5:$K$25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K31" i="4" l="1"/>
  <c r="K28" i="4"/>
  <c r="P27" i="4" l="1"/>
  <c r="P28" i="4" s="1"/>
  <c r="Q27" i="4"/>
  <c r="Q28" i="4" s="1"/>
  <c r="R27" i="4"/>
  <c r="R28" i="4" s="1"/>
  <c r="S27" i="4"/>
  <c r="S28" i="4" s="1"/>
  <c r="T27" i="4"/>
  <c r="T28" i="4" s="1"/>
  <c r="U27" i="4"/>
  <c r="U28" i="4" s="1"/>
  <c r="V27" i="4"/>
  <c r="V28" i="4" s="1"/>
  <c r="O27" i="4"/>
  <c r="O28" i="4" s="1"/>
  <c r="K28" i="1"/>
  <c r="N31" i="4"/>
  <c r="K31" i="1"/>
  <c r="N31" i="1" s="1"/>
  <c r="H31" i="4"/>
  <c r="F31" i="4"/>
  <c r="H31" i="1"/>
  <c r="F31" i="1"/>
  <c r="V26" i="4"/>
  <c r="U26" i="4"/>
  <c r="T26" i="4"/>
  <c r="S26" i="4"/>
  <c r="R26" i="4"/>
  <c r="Q26" i="4"/>
  <c r="P26" i="4"/>
  <c r="O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5" i="1"/>
  <c r="P26" i="1"/>
  <c r="P27" i="1" s="1"/>
  <c r="Q26" i="1"/>
  <c r="Q27" i="1" s="1"/>
  <c r="R26" i="1"/>
  <c r="R27" i="1" s="1"/>
  <c r="S26" i="1"/>
  <c r="S27" i="1" s="1"/>
  <c r="T26" i="1"/>
  <c r="T27" i="1" s="1"/>
  <c r="U26" i="1"/>
  <c r="U27" i="1" s="1"/>
  <c r="V26" i="1"/>
  <c r="V27" i="1" s="1"/>
  <c r="O26" i="1"/>
  <c r="O27" i="1" s="1"/>
  <c r="K26" i="4"/>
  <c r="K26" i="1" l="1"/>
</calcChain>
</file>

<file path=xl/sharedStrings.xml><?xml version="1.0" encoding="utf-8"?>
<sst xmlns="http://schemas.openxmlformats.org/spreadsheetml/2006/main" count="267" uniqueCount="62">
  <si>
    <t>Zarogoza</t>
  </si>
  <si>
    <t>Spain</t>
  </si>
  <si>
    <t>Montpellier</t>
  </si>
  <si>
    <t>France</t>
  </si>
  <si>
    <t>Orléans</t>
  </si>
  <si>
    <t>Karlsruhe</t>
  </si>
  <si>
    <t>Germany</t>
  </si>
  <si>
    <t>Ljubljana</t>
  </si>
  <si>
    <t>Slovenia</t>
  </si>
  <si>
    <t>Tchek Rep.</t>
  </si>
  <si>
    <t>Budapest</t>
  </si>
  <si>
    <t>Hungary</t>
  </si>
  <si>
    <t>Lisboa</t>
  </si>
  <si>
    <t>Portugal</t>
  </si>
  <si>
    <t>Madrid</t>
  </si>
  <si>
    <t>Barcelona</t>
  </si>
  <si>
    <t>Lens</t>
  </si>
  <si>
    <t>Toulouse</t>
  </si>
  <si>
    <t>Marseille</t>
  </si>
  <si>
    <t>Grenoble</t>
  </si>
  <si>
    <t>Le Havre</t>
  </si>
  <si>
    <t>UK</t>
  </si>
  <si>
    <t>London</t>
  </si>
  <si>
    <t>Troyes</t>
  </si>
  <si>
    <t>Sheffield</t>
  </si>
  <si>
    <t>Brussel</t>
  </si>
  <si>
    <t>Belgium</t>
  </si>
  <si>
    <t>Frankfurt</t>
  </si>
  <si>
    <t>Stuttgart</t>
  </si>
  <si>
    <t>Torino</t>
  </si>
  <si>
    <t>Italy</t>
  </si>
  <si>
    <t>Napoli</t>
  </si>
  <si>
    <t>Berlin</t>
  </si>
  <si>
    <t>Austria</t>
  </si>
  <si>
    <t>Poland</t>
  </si>
  <si>
    <t>Ukrainia</t>
  </si>
  <si>
    <t>Romania</t>
  </si>
  <si>
    <t>Warszawa</t>
  </si>
  <si>
    <t>Kyiv</t>
  </si>
  <si>
    <t>Bucuresti</t>
  </si>
  <si>
    <t>Zagreb</t>
  </si>
  <si>
    <t>Croatia</t>
  </si>
  <si>
    <t>Wien</t>
  </si>
  <si>
    <t>Praha</t>
  </si>
  <si>
    <t>Demand</t>
  </si>
  <si>
    <t>(in tons)</t>
  </si>
  <si>
    <t>clients</t>
  </si>
  <si>
    <t>sites</t>
  </si>
  <si>
    <t>DISTANCE</t>
  </si>
  <si>
    <t>Xs</t>
  </si>
  <si>
    <t>HINDUSCARE multisources | AUGER &amp; RIO</t>
  </si>
  <si>
    <t>HINDUSCARE monosource | AUGER &amp; RIO</t>
  </si>
  <si>
    <t>Qsc</t>
  </si>
  <si>
    <t>Lsc</t>
  </si>
  <si>
    <t>Capacité usine</t>
  </si>
  <si>
    <t>OBJECTIF</t>
  </si>
  <si>
    <t>#clients</t>
  </si>
  <si>
    <t>#sites</t>
  </si>
  <si>
    <t>Distances * quantités</t>
  </si>
  <si>
    <t>Total livré</t>
  </si>
  <si>
    <t>#usines à construire</t>
  </si>
  <si>
    <t>taux d'utilisation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</si>
</sst>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topLeftCell="A4" workbookViewId="0">
      <selection activeCell="L27" sqref="L27"/>
    </sheetView>
  </sheetViews>
  <sheetFormatPr baseColWidth="10" defaultColWidth="9.140625" defaultRowHeight="15" x14ac:dyDescent="0.25"/>
  <cols>
    <col min="1" max="1" width="12.5703125" style="7" customWidth="1"/>
    <col min="2" max="3" width="9.140625" style="7"/>
    <col min="4" max="4" width="11.5703125" style="7" customWidth="1"/>
    <col min="5" max="8" width="9.140625" style="7"/>
    <col min="9" max="9" width="10.42578125" style="7" customWidth="1"/>
    <col min="10" max="10" width="9.140625" style="7"/>
    <col min="11" max="11" width="9.5703125" style="7" bestFit="1" customWidth="1"/>
    <col min="12" max="13" width="11.42578125" style="7" customWidth="1"/>
    <col min="14" max="14" width="14.7109375" style="7" customWidth="1"/>
    <col min="15" max="16384" width="9.140625" style="7"/>
  </cols>
  <sheetData>
    <row r="1" spans="1:23" x14ac:dyDescent="0.25">
      <c r="A1" s="30" t="s">
        <v>50</v>
      </c>
    </row>
    <row r="2" spans="1:23" ht="15.75" thickBot="1" x14ac:dyDescent="0.3">
      <c r="A2" s="28"/>
      <c r="C2" s="29"/>
    </row>
    <row r="3" spans="1:23" x14ac:dyDescent="0.25">
      <c r="A3" s="46" t="s">
        <v>48</v>
      </c>
      <c r="B3" s="45" t="s">
        <v>47</v>
      </c>
      <c r="C3" s="1" t="s">
        <v>0</v>
      </c>
      <c r="D3" s="2" t="s">
        <v>2</v>
      </c>
      <c r="E3" s="2" t="s">
        <v>4</v>
      </c>
      <c r="F3" s="2" t="s">
        <v>16</v>
      </c>
      <c r="G3" s="2" t="s">
        <v>5</v>
      </c>
      <c r="H3" s="2" t="s">
        <v>7</v>
      </c>
      <c r="I3" s="2" t="s">
        <v>43</v>
      </c>
      <c r="J3" s="3" t="s">
        <v>10</v>
      </c>
      <c r="K3" s="8" t="s">
        <v>44</v>
      </c>
      <c r="M3" s="43" t="s">
        <v>52</v>
      </c>
      <c r="N3" s="45" t="s">
        <v>47</v>
      </c>
      <c r="O3" s="1" t="s">
        <v>0</v>
      </c>
      <c r="P3" s="2" t="s">
        <v>2</v>
      </c>
      <c r="Q3" s="2" t="s">
        <v>4</v>
      </c>
      <c r="R3" s="2" t="s">
        <v>16</v>
      </c>
      <c r="S3" s="2" t="s">
        <v>5</v>
      </c>
      <c r="T3" s="2" t="s">
        <v>7</v>
      </c>
      <c r="U3" s="2" t="s">
        <v>43</v>
      </c>
      <c r="V3" s="3" t="s">
        <v>10</v>
      </c>
    </row>
    <row r="4" spans="1:23" ht="15.75" thickBot="1" x14ac:dyDescent="0.3">
      <c r="A4" s="44" t="s">
        <v>46</v>
      </c>
      <c r="C4" s="4" t="s">
        <v>1</v>
      </c>
      <c r="D4" s="5" t="s">
        <v>3</v>
      </c>
      <c r="E4" s="5" t="s">
        <v>3</v>
      </c>
      <c r="F4" s="5" t="s">
        <v>3</v>
      </c>
      <c r="G4" s="5" t="s">
        <v>6</v>
      </c>
      <c r="H4" s="5" t="s">
        <v>8</v>
      </c>
      <c r="I4" s="5" t="s">
        <v>9</v>
      </c>
      <c r="J4" s="6" t="s">
        <v>11</v>
      </c>
      <c r="K4" s="9" t="s">
        <v>45</v>
      </c>
      <c r="M4" s="44" t="s">
        <v>46</v>
      </c>
      <c r="O4" s="4" t="s">
        <v>1</v>
      </c>
      <c r="P4" s="5" t="s">
        <v>3</v>
      </c>
      <c r="Q4" s="5" t="s">
        <v>3</v>
      </c>
      <c r="R4" s="5" t="s">
        <v>3</v>
      </c>
      <c r="S4" s="5" t="s">
        <v>6</v>
      </c>
      <c r="T4" s="5" t="s">
        <v>8</v>
      </c>
      <c r="U4" s="5" t="s">
        <v>9</v>
      </c>
      <c r="V4" s="6" t="s">
        <v>11</v>
      </c>
    </row>
    <row r="5" spans="1:23" ht="15.75" thickBot="1" x14ac:dyDescent="0.3">
      <c r="A5" s="10" t="s">
        <v>12</v>
      </c>
      <c r="B5" s="11" t="s">
        <v>13</v>
      </c>
      <c r="C5" s="12">
        <v>947</v>
      </c>
      <c r="D5" s="13">
        <v>1211</v>
      </c>
      <c r="E5" s="13">
        <v>1616</v>
      </c>
      <c r="F5" s="13">
        <v>1950</v>
      </c>
      <c r="G5" s="13">
        <v>2184</v>
      </c>
      <c r="H5" s="13">
        <v>2625</v>
      </c>
      <c r="I5" s="13">
        <v>2721</v>
      </c>
      <c r="J5" s="14">
        <v>3089</v>
      </c>
      <c r="K5" s="15">
        <v>557</v>
      </c>
      <c r="M5" s="10" t="s">
        <v>12</v>
      </c>
      <c r="N5" s="11" t="s">
        <v>13</v>
      </c>
      <c r="O5" s="34">
        <v>0</v>
      </c>
      <c r="P5" s="35">
        <v>557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6">
        <v>0</v>
      </c>
      <c r="W5" s="49">
        <f>SUM(O5:V5)</f>
        <v>557</v>
      </c>
    </row>
    <row r="6" spans="1:23" ht="15.75" thickBot="1" x14ac:dyDescent="0.3">
      <c r="A6" s="16" t="s">
        <v>14</v>
      </c>
      <c r="B6" s="17" t="s">
        <v>1</v>
      </c>
      <c r="C6" s="18">
        <v>318</v>
      </c>
      <c r="D6" s="19">
        <v>939</v>
      </c>
      <c r="E6" s="19">
        <v>1148</v>
      </c>
      <c r="F6" s="19">
        <v>1470</v>
      </c>
      <c r="G6" s="19">
        <v>1705</v>
      </c>
      <c r="H6" s="19">
        <v>2057</v>
      </c>
      <c r="I6" s="19">
        <v>2242</v>
      </c>
      <c r="J6" s="20">
        <v>2520</v>
      </c>
      <c r="K6" s="21">
        <v>1765</v>
      </c>
      <c r="M6" s="16" t="s">
        <v>14</v>
      </c>
      <c r="N6" s="17" t="s">
        <v>1</v>
      </c>
      <c r="O6" s="37">
        <v>0</v>
      </c>
      <c r="P6" s="38">
        <v>1765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9">
        <v>0</v>
      </c>
      <c r="W6" s="49">
        <f t="shared" ref="W6:W25" si="0">SUM(O6:V6)</f>
        <v>1765</v>
      </c>
    </row>
    <row r="7" spans="1:23" ht="15.75" thickBot="1" x14ac:dyDescent="0.3">
      <c r="A7" s="16" t="s">
        <v>15</v>
      </c>
      <c r="B7" s="17" t="s">
        <v>1</v>
      </c>
      <c r="C7" s="18">
        <v>313</v>
      </c>
      <c r="D7" s="19">
        <v>341</v>
      </c>
      <c r="E7" s="19">
        <v>911</v>
      </c>
      <c r="F7" s="19">
        <v>1235</v>
      </c>
      <c r="G7" s="19">
        <v>1196</v>
      </c>
      <c r="H7" s="19">
        <v>1457</v>
      </c>
      <c r="I7" s="19">
        <v>1716</v>
      </c>
      <c r="J7" s="20">
        <v>1921</v>
      </c>
      <c r="K7" s="21">
        <v>2015</v>
      </c>
      <c r="M7" s="16" t="s">
        <v>15</v>
      </c>
      <c r="N7" s="17" t="s">
        <v>1</v>
      </c>
      <c r="O7" s="37">
        <v>0</v>
      </c>
      <c r="P7" s="38">
        <v>2015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9">
        <v>0</v>
      </c>
      <c r="W7" s="49">
        <f t="shared" si="0"/>
        <v>2015</v>
      </c>
    </row>
    <row r="8" spans="1:23" ht="15.75" thickBot="1" x14ac:dyDescent="0.3">
      <c r="A8" s="16" t="s">
        <v>17</v>
      </c>
      <c r="B8" s="17" t="s">
        <v>3</v>
      </c>
      <c r="C8" s="18">
        <v>452</v>
      </c>
      <c r="D8" s="19">
        <v>240</v>
      </c>
      <c r="E8" s="19">
        <v>553</v>
      </c>
      <c r="F8" s="19">
        <v>878</v>
      </c>
      <c r="G8" s="19">
        <v>1025</v>
      </c>
      <c r="H8" s="19">
        <v>1357</v>
      </c>
      <c r="I8" s="19">
        <v>1545</v>
      </c>
      <c r="J8" s="20">
        <v>1821</v>
      </c>
      <c r="K8" s="21">
        <v>986</v>
      </c>
      <c r="M8" s="16" t="s">
        <v>17</v>
      </c>
      <c r="N8" s="17" t="s">
        <v>3</v>
      </c>
      <c r="O8" s="37">
        <v>0</v>
      </c>
      <c r="P8" s="38">
        <v>986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9">
        <v>0</v>
      </c>
      <c r="W8" s="49">
        <f t="shared" si="0"/>
        <v>986</v>
      </c>
    </row>
    <row r="9" spans="1:23" ht="15.75" thickBot="1" x14ac:dyDescent="0.3">
      <c r="A9" s="16" t="s">
        <v>18</v>
      </c>
      <c r="B9" s="17" t="s">
        <v>3</v>
      </c>
      <c r="C9" s="18">
        <v>794</v>
      </c>
      <c r="D9" s="19">
        <v>170</v>
      </c>
      <c r="E9" s="19">
        <v>759</v>
      </c>
      <c r="F9" s="19">
        <v>986</v>
      </c>
      <c r="G9" s="19">
        <v>873</v>
      </c>
      <c r="H9" s="19">
        <v>1000</v>
      </c>
      <c r="I9" s="19">
        <v>1392</v>
      </c>
      <c r="J9" s="20">
        <v>1463</v>
      </c>
      <c r="K9" s="21">
        <v>1864</v>
      </c>
      <c r="M9" s="16" t="s">
        <v>18</v>
      </c>
      <c r="N9" s="17" t="s">
        <v>3</v>
      </c>
      <c r="O9" s="37">
        <v>0</v>
      </c>
      <c r="P9" s="38">
        <v>1864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9">
        <v>0</v>
      </c>
      <c r="W9" s="49">
        <f t="shared" si="0"/>
        <v>1864</v>
      </c>
    </row>
    <row r="10" spans="1:23" ht="15.75" thickBot="1" x14ac:dyDescent="0.3">
      <c r="A10" s="16" t="s">
        <v>19</v>
      </c>
      <c r="B10" s="17" t="s">
        <v>3</v>
      </c>
      <c r="C10" s="18">
        <v>919</v>
      </c>
      <c r="D10" s="19">
        <v>295</v>
      </c>
      <c r="E10" s="19">
        <v>573</v>
      </c>
      <c r="F10" s="19">
        <v>782</v>
      </c>
      <c r="G10" s="19">
        <v>586</v>
      </c>
      <c r="H10" s="19">
        <v>854</v>
      </c>
      <c r="I10" s="19">
        <v>1106</v>
      </c>
      <c r="J10" s="20">
        <v>1317</v>
      </c>
      <c r="K10" s="21">
        <v>1679</v>
      </c>
      <c r="M10" s="16" t="s">
        <v>19</v>
      </c>
      <c r="N10" s="17" t="s">
        <v>3</v>
      </c>
      <c r="O10" s="37">
        <v>0</v>
      </c>
      <c r="P10" s="38">
        <v>1679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9">
        <v>0</v>
      </c>
      <c r="W10" s="49">
        <f t="shared" si="0"/>
        <v>1679</v>
      </c>
    </row>
    <row r="11" spans="1:23" ht="15.75" thickBot="1" x14ac:dyDescent="0.3">
      <c r="A11" s="16" t="s">
        <v>20</v>
      </c>
      <c r="B11" s="17" t="s">
        <v>3</v>
      </c>
      <c r="C11" s="18">
        <v>1183</v>
      </c>
      <c r="D11" s="19">
        <v>898</v>
      </c>
      <c r="E11" s="19">
        <v>280</v>
      </c>
      <c r="F11" s="19">
        <v>300</v>
      </c>
      <c r="G11" s="19">
        <v>764</v>
      </c>
      <c r="H11" s="19">
        <v>1467</v>
      </c>
      <c r="I11" s="19">
        <v>1244</v>
      </c>
      <c r="J11" s="20">
        <v>1698</v>
      </c>
      <c r="K11" s="21">
        <v>1146</v>
      </c>
      <c r="M11" s="16" t="s">
        <v>20</v>
      </c>
      <c r="N11" s="17" t="s">
        <v>3</v>
      </c>
      <c r="O11" s="37">
        <v>0</v>
      </c>
      <c r="P11" s="38">
        <v>0</v>
      </c>
      <c r="Q11" s="38">
        <v>0</v>
      </c>
      <c r="R11" s="38">
        <v>1146</v>
      </c>
      <c r="S11" s="38">
        <v>0</v>
      </c>
      <c r="T11" s="38">
        <v>0</v>
      </c>
      <c r="U11" s="38">
        <v>0</v>
      </c>
      <c r="V11" s="39">
        <v>0</v>
      </c>
      <c r="W11" s="49">
        <f t="shared" si="0"/>
        <v>1146</v>
      </c>
    </row>
    <row r="12" spans="1:23" ht="15.75" thickBot="1" x14ac:dyDescent="0.3">
      <c r="A12" s="16" t="s">
        <v>23</v>
      </c>
      <c r="B12" s="17" t="s">
        <v>3</v>
      </c>
      <c r="C12" s="18">
        <v>1160</v>
      </c>
      <c r="D12" s="19">
        <v>673</v>
      </c>
      <c r="E12" s="19">
        <v>211</v>
      </c>
      <c r="F12" s="19">
        <v>313</v>
      </c>
      <c r="G12" s="19">
        <v>447</v>
      </c>
      <c r="H12" s="19">
        <v>1151</v>
      </c>
      <c r="I12" s="19">
        <v>956</v>
      </c>
      <c r="J12" s="20">
        <v>1410</v>
      </c>
      <c r="K12" s="21">
        <v>2127</v>
      </c>
      <c r="M12" s="16" t="s">
        <v>23</v>
      </c>
      <c r="N12" s="17" t="s">
        <v>3</v>
      </c>
      <c r="O12" s="37">
        <v>0</v>
      </c>
      <c r="P12" s="38">
        <v>0</v>
      </c>
      <c r="Q12" s="38">
        <v>0</v>
      </c>
      <c r="R12" s="38">
        <v>2127</v>
      </c>
      <c r="S12" s="38">
        <v>0</v>
      </c>
      <c r="T12" s="38">
        <v>0</v>
      </c>
      <c r="U12" s="38">
        <v>0</v>
      </c>
      <c r="V12" s="39">
        <v>0</v>
      </c>
      <c r="W12" s="49">
        <f t="shared" si="0"/>
        <v>2127</v>
      </c>
    </row>
    <row r="13" spans="1:23" ht="15.75" thickBot="1" x14ac:dyDescent="0.3">
      <c r="A13" s="16" t="s">
        <v>22</v>
      </c>
      <c r="B13" s="17" t="s">
        <v>21</v>
      </c>
      <c r="C13" s="18">
        <v>1530</v>
      </c>
      <c r="D13" s="19">
        <v>1201</v>
      </c>
      <c r="E13" s="19">
        <v>588</v>
      </c>
      <c r="F13" s="19">
        <v>272</v>
      </c>
      <c r="G13" s="19">
        <v>816</v>
      </c>
      <c r="H13" s="19">
        <v>1528</v>
      </c>
      <c r="I13" s="19">
        <v>1271</v>
      </c>
      <c r="J13" s="20">
        <v>1725</v>
      </c>
      <c r="K13" s="21">
        <v>3143</v>
      </c>
      <c r="M13" s="16" t="s">
        <v>22</v>
      </c>
      <c r="N13" s="17" t="s">
        <v>21</v>
      </c>
      <c r="O13" s="37">
        <v>0</v>
      </c>
      <c r="P13" s="38">
        <v>0</v>
      </c>
      <c r="Q13" s="38">
        <v>0</v>
      </c>
      <c r="R13" s="38">
        <v>3143</v>
      </c>
      <c r="S13" s="38">
        <v>0</v>
      </c>
      <c r="T13" s="38">
        <v>0</v>
      </c>
      <c r="U13" s="38">
        <v>0</v>
      </c>
      <c r="V13" s="39">
        <v>0</v>
      </c>
      <c r="W13" s="49">
        <f t="shared" si="0"/>
        <v>3143</v>
      </c>
    </row>
    <row r="14" spans="1:23" ht="15.75" thickBot="1" x14ac:dyDescent="0.3">
      <c r="A14" s="16" t="s">
        <v>24</v>
      </c>
      <c r="B14" s="17" t="s">
        <v>21</v>
      </c>
      <c r="C14" s="18">
        <v>1663</v>
      </c>
      <c r="D14" s="19">
        <v>1480</v>
      </c>
      <c r="E14" s="19">
        <v>868</v>
      </c>
      <c r="F14" s="19">
        <v>552</v>
      </c>
      <c r="G14" s="19">
        <v>1096</v>
      </c>
      <c r="H14" s="19">
        <v>1808</v>
      </c>
      <c r="I14" s="19">
        <v>1551</v>
      </c>
      <c r="J14" s="20">
        <v>2005</v>
      </c>
      <c r="K14" s="21">
        <v>1095</v>
      </c>
      <c r="M14" s="16" t="s">
        <v>24</v>
      </c>
      <c r="N14" s="17" t="s">
        <v>21</v>
      </c>
      <c r="O14" s="37">
        <v>0</v>
      </c>
      <c r="P14" s="38">
        <v>0</v>
      </c>
      <c r="Q14" s="38">
        <v>0</v>
      </c>
      <c r="R14" s="38">
        <v>1095</v>
      </c>
      <c r="S14" s="38">
        <v>0</v>
      </c>
      <c r="T14" s="38">
        <v>0</v>
      </c>
      <c r="U14" s="38">
        <v>0</v>
      </c>
      <c r="V14" s="39">
        <v>0</v>
      </c>
      <c r="W14" s="49">
        <f t="shared" si="0"/>
        <v>1095</v>
      </c>
    </row>
    <row r="15" spans="1:23" ht="15.75" thickBot="1" x14ac:dyDescent="0.3">
      <c r="A15" s="16" t="s">
        <v>25</v>
      </c>
      <c r="B15" s="17" t="s">
        <v>26</v>
      </c>
      <c r="C15" s="18">
        <v>1384</v>
      </c>
      <c r="D15" s="19">
        <v>1026</v>
      </c>
      <c r="E15" s="19">
        <v>435</v>
      </c>
      <c r="F15" s="19">
        <v>140</v>
      </c>
      <c r="G15" s="19">
        <v>447</v>
      </c>
      <c r="H15" s="19">
        <v>1159</v>
      </c>
      <c r="I15" s="19">
        <v>902</v>
      </c>
      <c r="J15" s="20">
        <v>1355</v>
      </c>
      <c r="K15" s="21">
        <v>780</v>
      </c>
      <c r="M15" s="16" t="s">
        <v>25</v>
      </c>
      <c r="N15" s="17" t="s">
        <v>26</v>
      </c>
      <c r="O15" s="37">
        <v>0</v>
      </c>
      <c r="P15" s="38">
        <v>0</v>
      </c>
      <c r="Q15" s="38">
        <v>0</v>
      </c>
      <c r="R15" s="38">
        <v>780</v>
      </c>
      <c r="S15" s="38">
        <v>0</v>
      </c>
      <c r="T15" s="38">
        <v>0</v>
      </c>
      <c r="U15" s="38">
        <v>0</v>
      </c>
      <c r="V15" s="39">
        <v>0</v>
      </c>
      <c r="W15" s="49">
        <f t="shared" si="0"/>
        <v>780</v>
      </c>
    </row>
    <row r="16" spans="1:23" ht="15.75" thickBot="1" x14ac:dyDescent="0.3">
      <c r="A16" s="16" t="s">
        <v>27</v>
      </c>
      <c r="B16" s="17" t="s">
        <v>6</v>
      </c>
      <c r="C16" s="18">
        <v>1615</v>
      </c>
      <c r="D16" s="19">
        <v>1099</v>
      </c>
      <c r="E16" s="19">
        <v>868</v>
      </c>
      <c r="F16" s="19">
        <v>530</v>
      </c>
      <c r="G16" s="19">
        <v>139</v>
      </c>
      <c r="H16" s="19">
        <v>809</v>
      </c>
      <c r="I16" s="19">
        <v>513</v>
      </c>
      <c r="J16" s="20">
        <v>966</v>
      </c>
      <c r="K16" s="21">
        <v>1327</v>
      </c>
      <c r="M16" s="16" t="s">
        <v>27</v>
      </c>
      <c r="N16" s="17" t="s">
        <v>6</v>
      </c>
      <c r="O16" s="37">
        <v>0</v>
      </c>
      <c r="P16" s="38">
        <v>0</v>
      </c>
      <c r="Q16" s="38">
        <v>0</v>
      </c>
      <c r="R16" s="38">
        <v>882</v>
      </c>
      <c r="S16" s="38">
        <v>0</v>
      </c>
      <c r="T16" s="38">
        <v>0</v>
      </c>
      <c r="U16" s="38">
        <v>445</v>
      </c>
      <c r="V16" s="39">
        <v>0</v>
      </c>
      <c r="W16" s="49">
        <f t="shared" si="0"/>
        <v>1327</v>
      </c>
    </row>
    <row r="17" spans="1:23" ht="15.75" thickBot="1" x14ac:dyDescent="0.3">
      <c r="A17" s="16" t="s">
        <v>28</v>
      </c>
      <c r="B17" s="17" t="s">
        <v>6</v>
      </c>
      <c r="C17" s="18">
        <v>1551</v>
      </c>
      <c r="D17" s="19">
        <v>927</v>
      </c>
      <c r="E17" s="19">
        <v>722</v>
      </c>
      <c r="F17" s="19">
        <v>635</v>
      </c>
      <c r="G17" s="19">
        <v>79</v>
      </c>
      <c r="H17" s="19">
        <v>643</v>
      </c>
      <c r="I17" s="19">
        <v>468</v>
      </c>
      <c r="J17" s="20">
        <v>876</v>
      </c>
      <c r="K17" s="21">
        <v>2043</v>
      </c>
      <c r="M17" s="16" t="s">
        <v>28</v>
      </c>
      <c r="N17" s="17" t="s">
        <v>6</v>
      </c>
      <c r="O17" s="37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2043</v>
      </c>
      <c r="V17" s="39">
        <v>0</v>
      </c>
      <c r="W17" s="49">
        <f t="shared" si="0"/>
        <v>2043</v>
      </c>
    </row>
    <row r="18" spans="1:23" ht="15.75" thickBot="1" x14ac:dyDescent="0.3">
      <c r="A18" s="16" t="s">
        <v>32</v>
      </c>
      <c r="B18" s="17" t="s">
        <v>6</v>
      </c>
      <c r="C18" s="18">
        <v>2161</v>
      </c>
      <c r="D18" s="19">
        <v>1529</v>
      </c>
      <c r="E18" s="19">
        <v>1185</v>
      </c>
      <c r="F18" s="19">
        <v>890</v>
      </c>
      <c r="G18" s="19">
        <v>680</v>
      </c>
      <c r="H18" s="19">
        <v>1006</v>
      </c>
      <c r="I18" s="19">
        <v>361</v>
      </c>
      <c r="J18" s="20">
        <v>887</v>
      </c>
      <c r="K18" s="21">
        <v>3068</v>
      </c>
      <c r="M18" s="16" t="s">
        <v>32</v>
      </c>
      <c r="N18" s="17" t="s">
        <v>6</v>
      </c>
      <c r="O18" s="37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3068</v>
      </c>
      <c r="V18" s="39">
        <v>0</v>
      </c>
      <c r="W18" s="49">
        <f t="shared" si="0"/>
        <v>3068</v>
      </c>
    </row>
    <row r="19" spans="1:23" ht="15.75" thickBot="1" x14ac:dyDescent="0.3">
      <c r="A19" s="16" t="s">
        <v>29</v>
      </c>
      <c r="B19" s="17" t="s">
        <v>30</v>
      </c>
      <c r="C19" s="18">
        <v>1156</v>
      </c>
      <c r="D19" s="19">
        <v>532</v>
      </c>
      <c r="E19" s="19">
        <v>773</v>
      </c>
      <c r="F19" s="19">
        <v>974</v>
      </c>
      <c r="G19" s="19">
        <v>605</v>
      </c>
      <c r="H19" s="19">
        <v>624</v>
      </c>
      <c r="I19" s="19">
        <v>990</v>
      </c>
      <c r="J19" s="20">
        <v>1088</v>
      </c>
      <c r="K19" s="21">
        <v>1510</v>
      </c>
      <c r="M19" s="16" t="s">
        <v>29</v>
      </c>
      <c r="N19" s="17" t="s">
        <v>30</v>
      </c>
      <c r="O19" s="37">
        <v>0</v>
      </c>
      <c r="P19" s="38">
        <v>1510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9">
        <v>0</v>
      </c>
      <c r="W19" s="49">
        <f t="shared" si="0"/>
        <v>1510</v>
      </c>
    </row>
    <row r="20" spans="1:23" ht="15.75" thickBot="1" x14ac:dyDescent="0.3">
      <c r="A20" s="16" t="s">
        <v>31</v>
      </c>
      <c r="B20" s="17" t="s">
        <v>30</v>
      </c>
      <c r="C20" s="18">
        <v>1845</v>
      </c>
      <c r="D20" s="19">
        <v>1223</v>
      </c>
      <c r="E20" s="19">
        <v>1613</v>
      </c>
      <c r="F20" s="19">
        <v>1714</v>
      </c>
      <c r="G20" s="19">
        <v>1309</v>
      </c>
      <c r="H20" s="19">
        <v>951</v>
      </c>
      <c r="I20" s="19">
        <v>1506</v>
      </c>
      <c r="J20" s="20">
        <v>1415</v>
      </c>
      <c r="K20" s="21">
        <v>1767</v>
      </c>
      <c r="M20" s="16" t="s">
        <v>31</v>
      </c>
      <c r="N20" s="17" t="s">
        <v>30</v>
      </c>
      <c r="O20" s="37">
        <v>0</v>
      </c>
      <c r="P20" s="38">
        <v>624</v>
      </c>
      <c r="Q20" s="38">
        <v>0</v>
      </c>
      <c r="R20" s="38">
        <v>0</v>
      </c>
      <c r="S20" s="38">
        <v>0</v>
      </c>
      <c r="T20" s="38">
        <v>0</v>
      </c>
      <c r="U20" s="38">
        <v>1143</v>
      </c>
      <c r="V20" s="39">
        <v>0</v>
      </c>
      <c r="W20" s="49">
        <f t="shared" si="0"/>
        <v>1767</v>
      </c>
    </row>
    <row r="21" spans="1:23" ht="15.75" thickBot="1" x14ac:dyDescent="0.3">
      <c r="A21" s="16" t="s">
        <v>42</v>
      </c>
      <c r="B21" s="17" t="s">
        <v>33</v>
      </c>
      <c r="C21" s="18">
        <v>2086</v>
      </c>
      <c r="D21" s="19">
        <v>1464</v>
      </c>
      <c r="E21" s="19">
        <v>1369</v>
      </c>
      <c r="F21" s="19">
        <v>1239</v>
      </c>
      <c r="G21" s="19">
        <v>694</v>
      </c>
      <c r="H21" s="19">
        <v>383</v>
      </c>
      <c r="I21" s="19">
        <v>294</v>
      </c>
      <c r="J21" s="20">
        <v>243</v>
      </c>
      <c r="K21" s="21">
        <v>1128</v>
      </c>
      <c r="M21" s="16" t="s">
        <v>42</v>
      </c>
      <c r="N21" s="17" t="s">
        <v>33</v>
      </c>
      <c r="O21" s="37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1128</v>
      </c>
      <c r="V21" s="39">
        <v>0</v>
      </c>
      <c r="W21" s="49">
        <f t="shared" si="0"/>
        <v>1128</v>
      </c>
    </row>
    <row r="22" spans="1:23" ht="15.75" thickBot="1" x14ac:dyDescent="0.3">
      <c r="A22" s="16" t="s">
        <v>37</v>
      </c>
      <c r="B22" s="17" t="s">
        <v>34</v>
      </c>
      <c r="C22" s="18">
        <v>2644</v>
      </c>
      <c r="D22" s="19">
        <v>2015</v>
      </c>
      <c r="E22" s="19">
        <v>1734</v>
      </c>
      <c r="F22" s="19">
        <v>1439</v>
      </c>
      <c r="G22" s="19">
        <v>1162</v>
      </c>
      <c r="H22" s="19">
        <v>1058</v>
      </c>
      <c r="I22" s="19">
        <v>635</v>
      </c>
      <c r="J22" s="20">
        <v>708</v>
      </c>
      <c r="K22" s="21">
        <v>657</v>
      </c>
      <c r="M22" s="16" t="s">
        <v>37</v>
      </c>
      <c r="N22" s="17" t="s">
        <v>34</v>
      </c>
      <c r="O22" s="37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657</v>
      </c>
      <c r="V22" s="39">
        <v>0</v>
      </c>
      <c r="W22" s="49">
        <f t="shared" si="0"/>
        <v>657</v>
      </c>
    </row>
    <row r="23" spans="1:23" ht="15.75" thickBot="1" x14ac:dyDescent="0.3">
      <c r="A23" s="16" t="s">
        <v>38</v>
      </c>
      <c r="B23" s="17" t="s">
        <v>35</v>
      </c>
      <c r="C23" s="18">
        <v>3388</v>
      </c>
      <c r="D23" s="19">
        <v>2758</v>
      </c>
      <c r="E23" s="19">
        <v>2511</v>
      </c>
      <c r="F23" s="19">
        <v>2258</v>
      </c>
      <c r="G23" s="19">
        <v>1906</v>
      </c>
      <c r="H23" s="19">
        <v>1617</v>
      </c>
      <c r="I23" s="19">
        <v>1379</v>
      </c>
      <c r="J23" s="20">
        <v>1137</v>
      </c>
      <c r="K23" s="21">
        <v>986</v>
      </c>
      <c r="M23" s="16" t="s">
        <v>38</v>
      </c>
      <c r="N23" s="17" t="s">
        <v>35</v>
      </c>
      <c r="O23" s="37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986</v>
      </c>
      <c r="V23" s="39">
        <v>0</v>
      </c>
      <c r="W23" s="49">
        <f t="shared" si="0"/>
        <v>986</v>
      </c>
    </row>
    <row r="24" spans="1:23" ht="15.75" thickBot="1" x14ac:dyDescent="0.3">
      <c r="A24" s="16" t="s">
        <v>39</v>
      </c>
      <c r="B24" s="17" t="s">
        <v>36</v>
      </c>
      <c r="C24" s="18">
        <v>2889</v>
      </c>
      <c r="D24" s="19">
        <v>2265</v>
      </c>
      <c r="E24" s="19">
        <v>2433</v>
      </c>
      <c r="F24" s="19">
        <v>2303</v>
      </c>
      <c r="G24" s="19">
        <v>1758</v>
      </c>
      <c r="H24" s="19">
        <v>1143</v>
      </c>
      <c r="I24" s="19">
        <v>1345</v>
      </c>
      <c r="J24" s="20">
        <v>823</v>
      </c>
      <c r="K24" s="21">
        <v>715</v>
      </c>
      <c r="M24" s="16" t="s">
        <v>39</v>
      </c>
      <c r="N24" s="17" t="s">
        <v>36</v>
      </c>
      <c r="O24" s="37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715</v>
      </c>
      <c r="V24" s="39">
        <v>0</v>
      </c>
      <c r="W24" s="49">
        <f t="shared" si="0"/>
        <v>715</v>
      </c>
    </row>
    <row r="25" spans="1:23" ht="15.75" thickBot="1" x14ac:dyDescent="0.3">
      <c r="A25" s="22" t="s">
        <v>40</v>
      </c>
      <c r="B25" s="23" t="s">
        <v>41</v>
      </c>
      <c r="C25" s="24">
        <v>1878</v>
      </c>
      <c r="D25" s="25">
        <v>1258</v>
      </c>
      <c r="E25" s="25">
        <v>1470</v>
      </c>
      <c r="F25" s="25">
        <v>1416</v>
      </c>
      <c r="G25" s="25">
        <v>839</v>
      </c>
      <c r="H25" s="25">
        <v>138</v>
      </c>
      <c r="I25" s="25">
        <v>699</v>
      </c>
      <c r="J25" s="26">
        <v>344</v>
      </c>
      <c r="K25" s="27">
        <v>815</v>
      </c>
      <c r="M25" s="22" t="s">
        <v>40</v>
      </c>
      <c r="N25" s="23" t="s">
        <v>41</v>
      </c>
      <c r="O25" s="40">
        <v>0</v>
      </c>
      <c r="P25" s="41">
        <v>0</v>
      </c>
      <c r="Q25" s="41">
        <v>0</v>
      </c>
      <c r="R25" s="41">
        <v>0</v>
      </c>
      <c r="S25" s="41">
        <v>0</v>
      </c>
      <c r="T25" s="41">
        <v>0</v>
      </c>
      <c r="U25" s="41">
        <v>815</v>
      </c>
      <c r="V25" s="42">
        <v>0</v>
      </c>
      <c r="W25" s="51">
        <f t="shared" si="0"/>
        <v>815</v>
      </c>
    </row>
    <row r="26" spans="1:23" ht="15.75" thickBot="1" x14ac:dyDescent="0.3">
      <c r="K26" s="48">
        <f>SUM(K5:K25)</f>
        <v>31173</v>
      </c>
      <c r="O26" s="31">
        <f>SUM(O5:O25)</f>
        <v>0</v>
      </c>
      <c r="P26" s="50">
        <f t="shared" ref="P26:V26" si="1">SUM(P5:P25)</f>
        <v>11000</v>
      </c>
      <c r="Q26" s="50">
        <f t="shared" si="1"/>
        <v>0</v>
      </c>
      <c r="R26" s="50">
        <f t="shared" si="1"/>
        <v>9173</v>
      </c>
      <c r="S26" s="50">
        <f t="shared" si="1"/>
        <v>0</v>
      </c>
      <c r="T26" s="50">
        <f t="shared" si="1"/>
        <v>0</v>
      </c>
      <c r="U26" s="50">
        <f t="shared" si="1"/>
        <v>11000</v>
      </c>
      <c r="V26" s="53">
        <f t="shared" si="1"/>
        <v>0</v>
      </c>
    </row>
    <row r="27" spans="1:23" ht="15.75" thickBot="1" x14ac:dyDescent="0.3">
      <c r="N27" s="70" t="s">
        <v>61</v>
      </c>
      <c r="O27" s="31">
        <f>O26/$B$31</f>
        <v>0</v>
      </c>
      <c r="P27" s="50">
        <f t="shared" ref="P27:V27" si="2">P26/$B$31</f>
        <v>1</v>
      </c>
      <c r="Q27" s="50">
        <f t="shared" si="2"/>
        <v>0</v>
      </c>
      <c r="R27" s="50">
        <f t="shared" si="2"/>
        <v>0.83390909090909093</v>
      </c>
      <c r="S27" s="50">
        <f t="shared" si="2"/>
        <v>0</v>
      </c>
      <c r="T27" s="50">
        <f t="shared" si="2"/>
        <v>0</v>
      </c>
      <c r="U27" s="50">
        <f t="shared" si="2"/>
        <v>1</v>
      </c>
      <c r="V27" s="53">
        <f t="shared" si="2"/>
        <v>0</v>
      </c>
    </row>
    <row r="28" spans="1:23" ht="15.75" thickBot="1" x14ac:dyDescent="0.3">
      <c r="B28" s="33" t="s">
        <v>49</v>
      </c>
      <c r="C28" s="32">
        <v>0</v>
      </c>
      <c r="D28" s="54">
        <v>1</v>
      </c>
      <c r="E28" s="54">
        <v>0</v>
      </c>
      <c r="F28" s="54">
        <v>1</v>
      </c>
      <c r="G28" s="54">
        <v>0</v>
      </c>
      <c r="H28" s="54">
        <v>0</v>
      </c>
      <c r="I28" s="54">
        <v>1</v>
      </c>
      <c r="J28" s="55">
        <v>0</v>
      </c>
      <c r="K28" s="52">
        <f>SUM(C28:J28)</f>
        <v>3</v>
      </c>
    </row>
    <row r="29" spans="1:23" ht="15.75" thickBot="1" x14ac:dyDescent="0.3"/>
    <row r="30" spans="1:23" ht="15.75" thickTop="1" x14ac:dyDescent="0.25">
      <c r="B30" s="60" t="s">
        <v>54</v>
      </c>
      <c r="C30" s="61"/>
      <c r="D30" s="61" t="s">
        <v>60</v>
      </c>
      <c r="E30" s="64"/>
      <c r="F30" s="60" t="s">
        <v>56</v>
      </c>
      <c r="G30" s="61"/>
      <c r="H30" s="61" t="s">
        <v>57</v>
      </c>
      <c r="I30" s="64"/>
      <c r="K30" s="66" t="s">
        <v>58</v>
      </c>
      <c r="L30" s="67"/>
      <c r="N30" s="56" t="s">
        <v>55</v>
      </c>
      <c r="O30" s="57"/>
    </row>
    <row r="31" spans="1:23" ht="15.75" thickBot="1" x14ac:dyDescent="0.3">
      <c r="B31" s="62">
        <v>11000</v>
      </c>
      <c r="C31" s="63"/>
      <c r="D31" s="63">
        <v>3</v>
      </c>
      <c r="E31" s="65"/>
      <c r="F31" s="62">
        <f>ROWS(A5:A25)</f>
        <v>21</v>
      </c>
      <c r="G31" s="63"/>
      <c r="H31" s="63">
        <f>COLUMNS(C3:J3)</f>
        <v>8</v>
      </c>
      <c r="I31" s="65"/>
      <c r="K31" s="68">
        <f>SUMPRODUCT(C5:J25,O5:V25)</f>
        <v>16333017</v>
      </c>
      <c r="L31" s="69"/>
      <c r="N31" s="58">
        <f>K31/K26</f>
        <v>523.94755076508523</v>
      </c>
      <c r="O31" s="59"/>
    </row>
  </sheetData>
  <mergeCells count="12">
    <mergeCell ref="B30:C30"/>
    <mergeCell ref="D30:E30"/>
    <mergeCell ref="B31:C31"/>
    <mergeCell ref="D31:E31"/>
    <mergeCell ref="N30:O30"/>
    <mergeCell ref="N31:O31"/>
    <mergeCell ref="F30:G30"/>
    <mergeCell ref="F31:G31"/>
    <mergeCell ref="H30:I30"/>
    <mergeCell ref="H31:I31"/>
    <mergeCell ref="K30:L30"/>
    <mergeCell ref="K31:L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69EF-AAC8-449B-9DC4-9E721E972E51}">
  <dimension ref="A1:W31"/>
  <sheetViews>
    <sheetView topLeftCell="A4" workbookViewId="0">
      <selection activeCell="L27" sqref="L27"/>
    </sheetView>
  </sheetViews>
  <sheetFormatPr baseColWidth="10" defaultColWidth="9.140625" defaultRowHeight="15" x14ac:dyDescent="0.25"/>
  <cols>
    <col min="1" max="1" width="12.7109375" style="7" customWidth="1"/>
    <col min="2" max="3" width="9.140625" style="7"/>
    <col min="4" max="4" width="11.5703125" style="7" customWidth="1"/>
    <col min="5" max="8" width="9.140625" style="7"/>
    <col min="9" max="9" width="10.42578125" style="7" customWidth="1"/>
    <col min="10" max="10" width="9.140625" style="7"/>
    <col min="11" max="11" width="9.5703125" style="7" bestFit="1" customWidth="1"/>
    <col min="12" max="13" width="11.42578125" style="7" customWidth="1"/>
    <col min="14" max="14" width="14.5703125" style="7" customWidth="1"/>
    <col min="15" max="15" width="9.5703125" style="7" bestFit="1" customWidth="1"/>
    <col min="16" max="16384" width="9.140625" style="7"/>
  </cols>
  <sheetData>
    <row r="1" spans="1:23" x14ac:dyDescent="0.25">
      <c r="A1" s="30" t="s">
        <v>51</v>
      </c>
    </row>
    <row r="2" spans="1:23" ht="15.75" thickBot="1" x14ac:dyDescent="0.3">
      <c r="A2" s="28"/>
      <c r="C2" s="29"/>
    </row>
    <row r="3" spans="1:23" x14ac:dyDescent="0.25">
      <c r="A3" s="7" t="s">
        <v>48</v>
      </c>
      <c r="B3" s="45" t="s">
        <v>47</v>
      </c>
      <c r="C3" s="1" t="s">
        <v>0</v>
      </c>
      <c r="D3" s="2" t="s">
        <v>2</v>
      </c>
      <c r="E3" s="2" t="s">
        <v>4</v>
      </c>
      <c r="F3" s="2" t="s">
        <v>16</v>
      </c>
      <c r="G3" s="2" t="s">
        <v>5</v>
      </c>
      <c r="H3" s="2" t="s">
        <v>7</v>
      </c>
      <c r="I3" s="2" t="s">
        <v>43</v>
      </c>
      <c r="J3" s="3" t="s">
        <v>10</v>
      </c>
      <c r="K3" s="8" t="s">
        <v>44</v>
      </c>
      <c r="M3" s="43" t="s">
        <v>53</v>
      </c>
      <c r="N3" s="47" t="s">
        <v>47</v>
      </c>
      <c r="O3" s="1" t="s">
        <v>0</v>
      </c>
      <c r="P3" s="2" t="s">
        <v>2</v>
      </c>
      <c r="Q3" s="2" t="s">
        <v>4</v>
      </c>
      <c r="R3" s="2" t="s">
        <v>16</v>
      </c>
      <c r="S3" s="2" t="s">
        <v>5</v>
      </c>
      <c r="T3" s="2" t="s">
        <v>7</v>
      </c>
      <c r="U3" s="2" t="s">
        <v>43</v>
      </c>
      <c r="V3" s="3" t="s">
        <v>10</v>
      </c>
    </row>
    <row r="4" spans="1:23" ht="15.75" thickBot="1" x14ac:dyDescent="0.3">
      <c r="A4" s="44" t="s">
        <v>46</v>
      </c>
      <c r="C4" s="4" t="s">
        <v>1</v>
      </c>
      <c r="D4" s="5" t="s">
        <v>3</v>
      </c>
      <c r="E4" s="5" t="s">
        <v>3</v>
      </c>
      <c r="F4" s="5" t="s">
        <v>3</v>
      </c>
      <c r="G4" s="5" t="s">
        <v>6</v>
      </c>
      <c r="H4" s="5" t="s">
        <v>8</v>
      </c>
      <c r="I4" s="5" t="s">
        <v>9</v>
      </c>
      <c r="J4" s="6" t="s">
        <v>11</v>
      </c>
      <c r="K4" s="9" t="s">
        <v>45</v>
      </c>
      <c r="M4" s="44" t="s">
        <v>46</v>
      </c>
      <c r="O4" s="4" t="s">
        <v>1</v>
      </c>
      <c r="P4" s="5" t="s">
        <v>3</v>
      </c>
      <c r="Q4" s="5" t="s">
        <v>3</v>
      </c>
      <c r="R4" s="5" t="s">
        <v>3</v>
      </c>
      <c r="S4" s="5" t="s">
        <v>6</v>
      </c>
      <c r="T4" s="5" t="s">
        <v>8</v>
      </c>
      <c r="U4" s="5" t="s">
        <v>9</v>
      </c>
      <c r="V4" s="6" t="s">
        <v>11</v>
      </c>
    </row>
    <row r="5" spans="1:23" ht="15.75" thickBot="1" x14ac:dyDescent="0.3">
      <c r="A5" s="10" t="s">
        <v>12</v>
      </c>
      <c r="B5" s="11" t="s">
        <v>13</v>
      </c>
      <c r="C5" s="12">
        <v>947</v>
      </c>
      <c r="D5" s="13">
        <v>1211</v>
      </c>
      <c r="E5" s="13">
        <v>1616</v>
      </c>
      <c r="F5" s="13">
        <v>1950</v>
      </c>
      <c r="G5" s="13">
        <v>2184</v>
      </c>
      <c r="H5" s="13">
        <v>2625</v>
      </c>
      <c r="I5" s="13">
        <v>2721</v>
      </c>
      <c r="J5" s="14">
        <v>3089</v>
      </c>
      <c r="K5" s="15">
        <v>557</v>
      </c>
      <c r="M5" s="10" t="s">
        <v>12</v>
      </c>
      <c r="N5" s="11" t="s">
        <v>13</v>
      </c>
      <c r="O5" s="34">
        <v>0</v>
      </c>
      <c r="P5" s="35">
        <v>1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6">
        <v>0</v>
      </c>
      <c r="W5" s="49">
        <f>SUM(O5:V5)</f>
        <v>1</v>
      </c>
    </row>
    <row r="6" spans="1:23" ht="15.75" thickBot="1" x14ac:dyDescent="0.3">
      <c r="A6" s="16" t="s">
        <v>14</v>
      </c>
      <c r="B6" s="17" t="s">
        <v>1</v>
      </c>
      <c r="C6" s="18">
        <v>318</v>
      </c>
      <c r="D6" s="19">
        <v>939</v>
      </c>
      <c r="E6" s="19">
        <v>1148</v>
      </c>
      <c r="F6" s="19">
        <v>1470</v>
      </c>
      <c r="G6" s="19">
        <v>1705</v>
      </c>
      <c r="H6" s="19">
        <v>2057</v>
      </c>
      <c r="I6" s="19">
        <v>2242</v>
      </c>
      <c r="J6" s="20">
        <v>2520</v>
      </c>
      <c r="K6" s="21">
        <v>1765</v>
      </c>
      <c r="M6" s="16" t="s">
        <v>14</v>
      </c>
      <c r="N6" s="17" t="s">
        <v>1</v>
      </c>
      <c r="O6" s="37">
        <v>0</v>
      </c>
      <c r="P6" s="38">
        <v>1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9">
        <v>0</v>
      </c>
      <c r="W6" s="49">
        <f t="shared" ref="W6:W25" si="0">SUM(O6:V6)</f>
        <v>1</v>
      </c>
    </row>
    <row r="7" spans="1:23" ht="15.75" thickBot="1" x14ac:dyDescent="0.3">
      <c r="A7" s="16" t="s">
        <v>15</v>
      </c>
      <c r="B7" s="17" t="s">
        <v>1</v>
      </c>
      <c r="C7" s="18">
        <v>313</v>
      </c>
      <c r="D7" s="19">
        <v>341</v>
      </c>
      <c r="E7" s="19">
        <v>911</v>
      </c>
      <c r="F7" s="19">
        <v>1235</v>
      </c>
      <c r="G7" s="19">
        <v>1196</v>
      </c>
      <c r="H7" s="19">
        <v>1457</v>
      </c>
      <c r="I7" s="19">
        <v>1716</v>
      </c>
      <c r="J7" s="20">
        <v>1921</v>
      </c>
      <c r="K7" s="21">
        <v>2015</v>
      </c>
      <c r="M7" s="16" t="s">
        <v>15</v>
      </c>
      <c r="N7" s="17" t="s">
        <v>1</v>
      </c>
      <c r="O7" s="37">
        <v>0</v>
      </c>
      <c r="P7" s="38">
        <v>1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9">
        <v>0</v>
      </c>
      <c r="W7" s="49">
        <f t="shared" si="0"/>
        <v>1</v>
      </c>
    </row>
    <row r="8" spans="1:23" ht="15.75" thickBot="1" x14ac:dyDescent="0.3">
      <c r="A8" s="16" t="s">
        <v>17</v>
      </c>
      <c r="B8" s="17" t="s">
        <v>3</v>
      </c>
      <c r="C8" s="18">
        <v>452</v>
      </c>
      <c r="D8" s="19">
        <v>240</v>
      </c>
      <c r="E8" s="19">
        <v>553</v>
      </c>
      <c r="F8" s="19">
        <v>878</v>
      </c>
      <c r="G8" s="19">
        <v>1025</v>
      </c>
      <c r="H8" s="19">
        <v>1357</v>
      </c>
      <c r="I8" s="19">
        <v>1545</v>
      </c>
      <c r="J8" s="20">
        <v>1821</v>
      </c>
      <c r="K8" s="21">
        <v>986</v>
      </c>
      <c r="M8" s="16" t="s">
        <v>17</v>
      </c>
      <c r="N8" s="17" t="s">
        <v>3</v>
      </c>
      <c r="O8" s="37">
        <v>0</v>
      </c>
      <c r="P8" s="38">
        <v>1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9">
        <v>0</v>
      </c>
      <c r="W8" s="49">
        <f t="shared" si="0"/>
        <v>1</v>
      </c>
    </row>
    <row r="9" spans="1:23" ht="15.75" thickBot="1" x14ac:dyDescent="0.3">
      <c r="A9" s="16" t="s">
        <v>18</v>
      </c>
      <c r="B9" s="17" t="s">
        <v>3</v>
      </c>
      <c r="C9" s="18">
        <v>794</v>
      </c>
      <c r="D9" s="19">
        <v>170</v>
      </c>
      <c r="E9" s="19">
        <v>759</v>
      </c>
      <c r="F9" s="19">
        <v>986</v>
      </c>
      <c r="G9" s="19">
        <v>873</v>
      </c>
      <c r="H9" s="19">
        <v>1000</v>
      </c>
      <c r="I9" s="19">
        <v>1392</v>
      </c>
      <c r="J9" s="20">
        <v>1463</v>
      </c>
      <c r="K9" s="21">
        <v>1864</v>
      </c>
      <c r="M9" s="16" t="s">
        <v>18</v>
      </c>
      <c r="N9" s="17" t="s">
        <v>3</v>
      </c>
      <c r="O9" s="37">
        <v>0</v>
      </c>
      <c r="P9" s="38">
        <v>1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9">
        <v>0</v>
      </c>
      <c r="W9" s="49">
        <f t="shared" si="0"/>
        <v>1</v>
      </c>
    </row>
    <row r="10" spans="1:23" ht="15.75" thickBot="1" x14ac:dyDescent="0.3">
      <c r="A10" s="16" t="s">
        <v>19</v>
      </c>
      <c r="B10" s="17" t="s">
        <v>3</v>
      </c>
      <c r="C10" s="18">
        <v>919</v>
      </c>
      <c r="D10" s="19">
        <v>295</v>
      </c>
      <c r="E10" s="19">
        <v>573</v>
      </c>
      <c r="F10" s="19">
        <v>782</v>
      </c>
      <c r="G10" s="19">
        <v>586</v>
      </c>
      <c r="H10" s="19">
        <v>854</v>
      </c>
      <c r="I10" s="19">
        <v>1106</v>
      </c>
      <c r="J10" s="20">
        <v>1317</v>
      </c>
      <c r="K10" s="21">
        <v>1679</v>
      </c>
      <c r="M10" s="16" t="s">
        <v>19</v>
      </c>
      <c r="N10" s="17" t="s">
        <v>3</v>
      </c>
      <c r="O10" s="37">
        <v>0</v>
      </c>
      <c r="P10" s="38">
        <v>1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9">
        <v>0</v>
      </c>
      <c r="W10" s="49">
        <f t="shared" si="0"/>
        <v>1</v>
      </c>
    </row>
    <row r="11" spans="1:23" ht="15.75" thickBot="1" x14ac:dyDescent="0.3">
      <c r="A11" s="16" t="s">
        <v>20</v>
      </c>
      <c r="B11" s="17" t="s">
        <v>3</v>
      </c>
      <c r="C11" s="18">
        <v>1183</v>
      </c>
      <c r="D11" s="19">
        <v>898</v>
      </c>
      <c r="E11" s="19">
        <v>280</v>
      </c>
      <c r="F11" s="19">
        <v>300</v>
      </c>
      <c r="G11" s="19">
        <v>764</v>
      </c>
      <c r="H11" s="19">
        <v>1467</v>
      </c>
      <c r="I11" s="19">
        <v>1244</v>
      </c>
      <c r="J11" s="20">
        <v>1698</v>
      </c>
      <c r="K11" s="21">
        <v>1146</v>
      </c>
      <c r="M11" s="16" t="s">
        <v>20</v>
      </c>
      <c r="N11" s="17" t="s">
        <v>3</v>
      </c>
      <c r="O11" s="37">
        <v>0</v>
      </c>
      <c r="P11" s="38">
        <v>0</v>
      </c>
      <c r="Q11" s="38">
        <v>0</v>
      </c>
      <c r="R11" s="38">
        <v>1</v>
      </c>
      <c r="S11" s="38">
        <v>0</v>
      </c>
      <c r="T11" s="38">
        <v>0</v>
      </c>
      <c r="U11" s="38">
        <v>0</v>
      </c>
      <c r="V11" s="39">
        <v>0</v>
      </c>
      <c r="W11" s="49">
        <f t="shared" si="0"/>
        <v>1</v>
      </c>
    </row>
    <row r="12" spans="1:23" ht="15.75" thickBot="1" x14ac:dyDescent="0.3">
      <c r="A12" s="16" t="s">
        <v>23</v>
      </c>
      <c r="B12" s="17" t="s">
        <v>3</v>
      </c>
      <c r="C12" s="18">
        <v>1160</v>
      </c>
      <c r="D12" s="19">
        <v>673</v>
      </c>
      <c r="E12" s="19">
        <v>211</v>
      </c>
      <c r="F12" s="19">
        <v>313</v>
      </c>
      <c r="G12" s="19">
        <v>447</v>
      </c>
      <c r="H12" s="19">
        <v>1151</v>
      </c>
      <c r="I12" s="19">
        <v>956</v>
      </c>
      <c r="J12" s="20">
        <v>1410</v>
      </c>
      <c r="K12" s="21">
        <v>2127</v>
      </c>
      <c r="M12" s="16" t="s">
        <v>23</v>
      </c>
      <c r="N12" s="17" t="s">
        <v>3</v>
      </c>
      <c r="O12" s="37">
        <v>0</v>
      </c>
      <c r="P12" s="38">
        <v>0</v>
      </c>
      <c r="Q12" s="38">
        <v>0</v>
      </c>
      <c r="R12" s="38">
        <v>1</v>
      </c>
      <c r="S12" s="38">
        <v>0</v>
      </c>
      <c r="T12" s="38">
        <v>0</v>
      </c>
      <c r="U12" s="38">
        <v>0</v>
      </c>
      <c r="V12" s="39">
        <v>0</v>
      </c>
      <c r="W12" s="49">
        <f t="shared" si="0"/>
        <v>1</v>
      </c>
    </row>
    <row r="13" spans="1:23" ht="15.75" thickBot="1" x14ac:dyDescent="0.3">
      <c r="A13" s="16" t="s">
        <v>22</v>
      </c>
      <c r="B13" s="17" t="s">
        <v>21</v>
      </c>
      <c r="C13" s="18">
        <v>1530</v>
      </c>
      <c r="D13" s="19">
        <v>1201</v>
      </c>
      <c r="E13" s="19">
        <v>588</v>
      </c>
      <c r="F13" s="19">
        <v>272</v>
      </c>
      <c r="G13" s="19">
        <v>816</v>
      </c>
      <c r="H13" s="19">
        <v>1528</v>
      </c>
      <c r="I13" s="19">
        <v>1271</v>
      </c>
      <c r="J13" s="20">
        <v>1725</v>
      </c>
      <c r="K13" s="21">
        <v>3143</v>
      </c>
      <c r="M13" s="16" t="s">
        <v>22</v>
      </c>
      <c r="N13" s="17" t="s">
        <v>21</v>
      </c>
      <c r="O13" s="37">
        <v>0</v>
      </c>
      <c r="P13" s="38">
        <v>0</v>
      </c>
      <c r="Q13" s="38">
        <v>0</v>
      </c>
      <c r="R13" s="38">
        <v>1</v>
      </c>
      <c r="S13" s="38">
        <v>0</v>
      </c>
      <c r="T13" s="38">
        <v>0</v>
      </c>
      <c r="U13" s="38">
        <v>0</v>
      </c>
      <c r="V13" s="39">
        <v>0</v>
      </c>
      <c r="W13" s="49">
        <f t="shared" si="0"/>
        <v>1</v>
      </c>
    </row>
    <row r="14" spans="1:23" ht="15.75" thickBot="1" x14ac:dyDescent="0.3">
      <c r="A14" s="16" t="s">
        <v>24</v>
      </c>
      <c r="B14" s="17" t="s">
        <v>21</v>
      </c>
      <c r="C14" s="18">
        <v>1663</v>
      </c>
      <c r="D14" s="19">
        <v>1480</v>
      </c>
      <c r="E14" s="19">
        <v>868</v>
      </c>
      <c r="F14" s="19">
        <v>552</v>
      </c>
      <c r="G14" s="19">
        <v>1096</v>
      </c>
      <c r="H14" s="19">
        <v>1808</v>
      </c>
      <c r="I14" s="19">
        <v>1551</v>
      </c>
      <c r="J14" s="20">
        <v>2005</v>
      </c>
      <c r="K14" s="21">
        <v>1095</v>
      </c>
      <c r="M14" s="16" t="s">
        <v>24</v>
      </c>
      <c r="N14" s="17" t="s">
        <v>21</v>
      </c>
      <c r="O14" s="37">
        <v>0</v>
      </c>
      <c r="P14" s="38">
        <v>0</v>
      </c>
      <c r="Q14" s="38">
        <v>0</v>
      </c>
      <c r="R14" s="38">
        <v>1</v>
      </c>
      <c r="S14" s="38">
        <v>0</v>
      </c>
      <c r="T14" s="38">
        <v>0</v>
      </c>
      <c r="U14" s="38">
        <v>0</v>
      </c>
      <c r="V14" s="39">
        <v>0</v>
      </c>
      <c r="W14" s="49">
        <f t="shared" si="0"/>
        <v>1</v>
      </c>
    </row>
    <row r="15" spans="1:23" ht="15.75" thickBot="1" x14ac:dyDescent="0.3">
      <c r="A15" s="16" t="s">
        <v>25</v>
      </c>
      <c r="B15" s="17" t="s">
        <v>26</v>
      </c>
      <c r="C15" s="18">
        <v>1384</v>
      </c>
      <c r="D15" s="19">
        <v>1026</v>
      </c>
      <c r="E15" s="19">
        <v>435</v>
      </c>
      <c r="F15" s="19">
        <v>140</v>
      </c>
      <c r="G15" s="19">
        <v>447</v>
      </c>
      <c r="H15" s="19">
        <v>1159</v>
      </c>
      <c r="I15" s="19">
        <v>902</v>
      </c>
      <c r="J15" s="20">
        <v>1355</v>
      </c>
      <c r="K15" s="21">
        <v>780</v>
      </c>
      <c r="M15" s="16" t="s">
        <v>25</v>
      </c>
      <c r="N15" s="17" t="s">
        <v>26</v>
      </c>
      <c r="O15" s="37">
        <v>0</v>
      </c>
      <c r="P15" s="38">
        <v>0</v>
      </c>
      <c r="Q15" s="38">
        <v>0</v>
      </c>
      <c r="R15" s="38">
        <v>1</v>
      </c>
      <c r="S15" s="38">
        <v>0</v>
      </c>
      <c r="T15" s="38">
        <v>0</v>
      </c>
      <c r="U15" s="38">
        <v>0</v>
      </c>
      <c r="V15" s="39">
        <v>0</v>
      </c>
      <c r="W15" s="49">
        <f t="shared" si="0"/>
        <v>1</v>
      </c>
    </row>
    <row r="16" spans="1:23" ht="15.75" thickBot="1" x14ac:dyDescent="0.3">
      <c r="A16" s="16" t="s">
        <v>27</v>
      </c>
      <c r="B16" s="17" t="s">
        <v>6</v>
      </c>
      <c r="C16" s="18">
        <v>1615</v>
      </c>
      <c r="D16" s="19">
        <v>1099</v>
      </c>
      <c r="E16" s="19">
        <v>868</v>
      </c>
      <c r="F16" s="19">
        <v>530</v>
      </c>
      <c r="G16" s="19">
        <v>139</v>
      </c>
      <c r="H16" s="19">
        <v>809</v>
      </c>
      <c r="I16" s="19">
        <v>513</v>
      </c>
      <c r="J16" s="20">
        <v>966</v>
      </c>
      <c r="K16" s="21">
        <v>1327</v>
      </c>
      <c r="M16" s="16" t="s">
        <v>27</v>
      </c>
      <c r="N16" s="17" t="s">
        <v>6</v>
      </c>
      <c r="O16" s="37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1</v>
      </c>
      <c r="V16" s="39">
        <v>0</v>
      </c>
      <c r="W16" s="49">
        <f t="shared" si="0"/>
        <v>1</v>
      </c>
    </row>
    <row r="17" spans="1:23" ht="15.75" thickBot="1" x14ac:dyDescent="0.3">
      <c r="A17" s="16" t="s">
        <v>28</v>
      </c>
      <c r="B17" s="17" t="s">
        <v>6</v>
      </c>
      <c r="C17" s="18">
        <v>1551</v>
      </c>
      <c r="D17" s="19">
        <v>927</v>
      </c>
      <c r="E17" s="19">
        <v>722</v>
      </c>
      <c r="F17" s="19">
        <v>635</v>
      </c>
      <c r="G17" s="19">
        <v>79</v>
      </c>
      <c r="H17" s="19">
        <v>643</v>
      </c>
      <c r="I17" s="19">
        <v>468</v>
      </c>
      <c r="J17" s="20">
        <v>876</v>
      </c>
      <c r="K17" s="21">
        <v>2043</v>
      </c>
      <c r="M17" s="16" t="s">
        <v>28</v>
      </c>
      <c r="N17" s="17" t="s">
        <v>6</v>
      </c>
      <c r="O17" s="37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1</v>
      </c>
      <c r="V17" s="39">
        <v>0</v>
      </c>
      <c r="W17" s="49">
        <f t="shared" si="0"/>
        <v>1</v>
      </c>
    </row>
    <row r="18" spans="1:23" ht="15.75" thickBot="1" x14ac:dyDescent="0.3">
      <c r="A18" s="16" t="s">
        <v>32</v>
      </c>
      <c r="B18" s="17" t="s">
        <v>6</v>
      </c>
      <c r="C18" s="18">
        <v>2161</v>
      </c>
      <c r="D18" s="19">
        <v>1529</v>
      </c>
      <c r="E18" s="19">
        <v>1185</v>
      </c>
      <c r="F18" s="19">
        <v>890</v>
      </c>
      <c r="G18" s="19">
        <v>680</v>
      </c>
      <c r="H18" s="19">
        <v>1006</v>
      </c>
      <c r="I18" s="19">
        <v>361</v>
      </c>
      <c r="J18" s="20">
        <v>887</v>
      </c>
      <c r="K18" s="21">
        <v>3068</v>
      </c>
      <c r="M18" s="16" t="s">
        <v>32</v>
      </c>
      <c r="N18" s="17" t="s">
        <v>6</v>
      </c>
      <c r="O18" s="37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1</v>
      </c>
      <c r="V18" s="39">
        <v>0</v>
      </c>
      <c r="W18" s="49">
        <f t="shared" si="0"/>
        <v>1</v>
      </c>
    </row>
    <row r="19" spans="1:23" ht="15.75" thickBot="1" x14ac:dyDescent="0.3">
      <c r="A19" s="16" t="s">
        <v>29</v>
      </c>
      <c r="B19" s="17" t="s">
        <v>30</v>
      </c>
      <c r="C19" s="18">
        <v>1156</v>
      </c>
      <c r="D19" s="19">
        <v>532</v>
      </c>
      <c r="E19" s="19">
        <v>773</v>
      </c>
      <c r="F19" s="19">
        <v>974</v>
      </c>
      <c r="G19" s="19">
        <v>605</v>
      </c>
      <c r="H19" s="19">
        <v>624</v>
      </c>
      <c r="I19" s="19">
        <v>990</v>
      </c>
      <c r="J19" s="20">
        <v>1088</v>
      </c>
      <c r="K19" s="21">
        <v>1510</v>
      </c>
      <c r="M19" s="16" t="s">
        <v>29</v>
      </c>
      <c r="N19" s="17" t="s">
        <v>30</v>
      </c>
      <c r="O19" s="37">
        <v>0</v>
      </c>
      <c r="P19" s="38">
        <v>0</v>
      </c>
      <c r="Q19" s="38">
        <v>0</v>
      </c>
      <c r="R19" s="38">
        <v>1</v>
      </c>
      <c r="S19" s="38">
        <v>0</v>
      </c>
      <c r="T19" s="38">
        <v>0</v>
      </c>
      <c r="U19" s="38">
        <v>0</v>
      </c>
      <c r="V19" s="39">
        <v>0</v>
      </c>
      <c r="W19" s="49">
        <f t="shared" si="0"/>
        <v>1</v>
      </c>
    </row>
    <row r="20" spans="1:23" ht="15.75" thickBot="1" x14ac:dyDescent="0.3">
      <c r="A20" s="16" t="s">
        <v>31</v>
      </c>
      <c r="B20" s="17" t="s">
        <v>30</v>
      </c>
      <c r="C20" s="18">
        <v>1845</v>
      </c>
      <c r="D20" s="19">
        <v>1223</v>
      </c>
      <c r="E20" s="19">
        <v>1613</v>
      </c>
      <c r="F20" s="19">
        <v>1714</v>
      </c>
      <c r="G20" s="19">
        <v>1309</v>
      </c>
      <c r="H20" s="19">
        <v>951</v>
      </c>
      <c r="I20" s="19">
        <v>1506</v>
      </c>
      <c r="J20" s="20">
        <v>1415</v>
      </c>
      <c r="K20" s="21">
        <v>1767</v>
      </c>
      <c r="M20" s="16" t="s">
        <v>31</v>
      </c>
      <c r="N20" s="17" t="s">
        <v>30</v>
      </c>
      <c r="O20" s="37">
        <v>0</v>
      </c>
      <c r="P20" s="38">
        <v>1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9">
        <v>0</v>
      </c>
      <c r="W20" s="49">
        <f t="shared" si="0"/>
        <v>1</v>
      </c>
    </row>
    <row r="21" spans="1:23" ht="15.75" thickBot="1" x14ac:dyDescent="0.3">
      <c r="A21" s="16" t="s">
        <v>42</v>
      </c>
      <c r="B21" s="17" t="s">
        <v>33</v>
      </c>
      <c r="C21" s="18">
        <v>2086</v>
      </c>
      <c r="D21" s="19">
        <v>1464</v>
      </c>
      <c r="E21" s="19">
        <v>1369</v>
      </c>
      <c r="F21" s="19">
        <v>1239</v>
      </c>
      <c r="G21" s="19">
        <v>694</v>
      </c>
      <c r="H21" s="19">
        <v>383</v>
      </c>
      <c r="I21" s="19">
        <v>294</v>
      </c>
      <c r="J21" s="20">
        <v>243</v>
      </c>
      <c r="K21" s="21">
        <v>1128</v>
      </c>
      <c r="M21" s="16" t="s">
        <v>42</v>
      </c>
      <c r="N21" s="17" t="s">
        <v>33</v>
      </c>
      <c r="O21" s="37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1</v>
      </c>
      <c r="V21" s="39">
        <v>0</v>
      </c>
      <c r="W21" s="49">
        <f t="shared" si="0"/>
        <v>1</v>
      </c>
    </row>
    <row r="22" spans="1:23" ht="15.75" thickBot="1" x14ac:dyDescent="0.3">
      <c r="A22" s="16" t="s">
        <v>37</v>
      </c>
      <c r="B22" s="17" t="s">
        <v>34</v>
      </c>
      <c r="C22" s="18">
        <v>2644</v>
      </c>
      <c r="D22" s="19">
        <v>2015</v>
      </c>
      <c r="E22" s="19">
        <v>1734</v>
      </c>
      <c r="F22" s="19">
        <v>1439</v>
      </c>
      <c r="G22" s="19">
        <v>1162</v>
      </c>
      <c r="H22" s="19">
        <v>1058</v>
      </c>
      <c r="I22" s="19">
        <v>635</v>
      </c>
      <c r="J22" s="20">
        <v>708</v>
      </c>
      <c r="K22" s="21">
        <v>657</v>
      </c>
      <c r="M22" s="16" t="s">
        <v>37</v>
      </c>
      <c r="N22" s="17" t="s">
        <v>34</v>
      </c>
      <c r="O22" s="37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1</v>
      </c>
      <c r="V22" s="39">
        <v>0</v>
      </c>
      <c r="W22" s="49">
        <f t="shared" si="0"/>
        <v>1</v>
      </c>
    </row>
    <row r="23" spans="1:23" ht="15.75" thickBot="1" x14ac:dyDescent="0.3">
      <c r="A23" s="16" t="s">
        <v>38</v>
      </c>
      <c r="B23" s="17" t="s">
        <v>35</v>
      </c>
      <c r="C23" s="18">
        <v>3388</v>
      </c>
      <c r="D23" s="19">
        <v>2758</v>
      </c>
      <c r="E23" s="19">
        <v>2511</v>
      </c>
      <c r="F23" s="19">
        <v>2258</v>
      </c>
      <c r="G23" s="19">
        <v>1906</v>
      </c>
      <c r="H23" s="19">
        <v>1617</v>
      </c>
      <c r="I23" s="19">
        <v>1379</v>
      </c>
      <c r="J23" s="20">
        <v>1137</v>
      </c>
      <c r="K23" s="21">
        <v>986</v>
      </c>
      <c r="M23" s="16" t="s">
        <v>38</v>
      </c>
      <c r="N23" s="17" t="s">
        <v>35</v>
      </c>
      <c r="O23" s="37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1</v>
      </c>
      <c r="V23" s="39">
        <v>0</v>
      </c>
      <c r="W23" s="49">
        <f t="shared" si="0"/>
        <v>1</v>
      </c>
    </row>
    <row r="24" spans="1:23" ht="15.75" thickBot="1" x14ac:dyDescent="0.3">
      <c r="A24" s="16" t="s">
        <v>39</v>
      </c>
      <c r="B24" s="17" t="s">
        <v>36</v>
      </c>
      <c r="C24" s="18">
        <v>2889</v>
      </c>
      <c r="D24" s="19">
        <v>2265</v>
      </c>
      <c r="E24" s="19">
        <v>2433</v>
      </c>
      <c r="F24" s="19">
        <v>2303</v>
      </c>
      <c r="G24" s="19">
        <v>1758</v>
      </c>
      <c r="H24" s="19">
        <v>1143</v>
      </c>
      <c r="I24" s="19">
        <v>1345</v>
      </c>
      <c r="J24" s="20">
        <v>823</v>
      </c>
      <c r="K24" s="21">
        <v>715</v>
      </c>
      <c r="M24" s="16" t="s">
        <v>39</v>
      </c>
      <c r="N24" s="17" t="s">
        <v>36</v>
      </c>
      <c r="O24" s="37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1</v>
      </c>
      <c r="V24" s="39">
        <v>0</v>
      </c>
      <c r="W24" s="49">
        <f t="shared" si="0"/>
        <v>1</v>
      </c>
    </row>
    <row r="25" spans="1:23" ht="15.75" thickBot="1" x14ac:dyDescent="0.3">
      <c r="A25" s="22" t="s">
        <v>40</v>
      </c>
      <c r="B25" s="23" t="s">
        <v>41</v>
      </c>
      <c r="C25" s="24">
        <v>1878</v>
      </c>
      <c r="D25" s="25">
        <v>1258</v>
      </c>
      <c r="E25" s="25">
        <v>1470</v>
      </c>
      <c r="F25" s="25">
        <v>1416</v>
      </c>
      <c r="G25" s="25">
        <v>839</v>
      </c>
      <c r="H25" s="25">
        <v>138</v>
      </c>
      <c r="I25" s="25">
        <v>699</v>
      </c>
      <c r="J25" s="26">
        <v>344</v>
      </c>
      <c r="K25" s="27">
        <v>815</v>
      </c>
      <c r="M25" s="22" t="s">
        <v>40</v>
      </c>
      <c r="N25" s="23" t="s">
        <v>41</v>
      </c>
      <c r="O25" s="40">
        <v>0</v>
      </c>
      <c r="P25" s="41">
        <v>0</v>
      </c>
      <c r="Q25" s="41">
        <v>0</v>
      </c>
      <c r="R25" s="41">
        <v>0</v>
      </c>
      <c r="S25" s="41">
        <v>0</v>
      </c>
      <c r="T25" s="41">
        <v>0</v>
      </c>
      <c r="U25" s="41">
        <v>1</v>
      </c>
      <c r="V25" s="42">
        <v>0</v>
      </c>
      <c r="W25" s="51">
        <f t="shared" si="0"/>
        <v>1</v>
      </c>
    </row>
    <row r="26" spans="1:23" ht="15.75" thickBot="1" x14ac:dyDescent="0.3">
      <c r="K26" s="48">
        <f>SUM(K5:K25)</f>
        <v>31173</v>
      </c>
      <c r="O26" s="31">
        <f>SUM(O5:O25)</f>
        <v>0</v>
      </c>
      <c r="P26" s="50">
        <f t="shared" ref="P26:V26" si="1">SUM(P5:P25)</f>
        <v>7</v>
      </c>
      <c r="Q26" s="50">
        <f t="shared" si="1"/>
        <v>0</v>
      </c>
      <c r="R26" s="50">
        <f t="shared" si="1"/>
        <v>6</v>
      </c>
      <c r="S26" s="50">
        <f t="shared" si="1"/>
        <v>0</v>
      </c>
      <c r="T26" s="50">
        <f t="shared" si="1"/>
        <v>0</v>
      </c>
      <c r="U26" s="50">
        <f t="shared" si="1"/>
        <v>8</v>
      </c>
      <c r="V26" s="53">
        <f t="shared" si="1"/>
        <v>0</v>
      </c>
    </row>
    <row r="27" spans="1:23" ht="15.75" thickBot="1" x14ac:dyDescent="0.3">
      <c r="N27" s="51" t="s">
        <v>59</v>
      </c>
      <c r="O27" s="31">
        <f>SUMPRODUCT(O5:O25,$K$5:$K$25)</f>
        <v>0</v>
      </c>
      <c r="P27" s="50">
        <f t="shared" ref="P27:V27" si="2">SUMPRODUCT(P5:P25,$K$5:$K$25)</f>
        <v>10633</v>
      </c>
      <c r="Q27" s="50">
        <f t="shared" si="2"/>
        <v>0</v>
      </c>
      <c r="R27" s="50">
        <f t="shared" si="2"/>
        <v>9801</v>
      </c>
      <c r="S27" s="50">
        <f t="shared" si="2"/>
        <v>0</v>
      </c>
      <c r="T27" s="50">
        <f t="shared" si="2"/>
        <v>0</v>
      </c>
      <c r="U27" s="50">
        <f t="shared" si="2"/>
        <v>10739</v>
      </c>
      <c r="V27" s="53">
        <f t="shared" si="2"/>
        <v>0</v>
      </c>
    </row>
    <row r="28" spans="1:23" ht="15.75" thickBot="1" x14ac:dyDescent="0.3">
      <c r="B28" s="33" t="s">
        <v>49</v>
      </c>
      <c r="C28" s="32">
        <v>0</v>
      </c>
      <c r="D28" s="54">
        <v>1</v>
      </c>
      <c r="E28" s="54">
        <v>0</v>
      </c>
      <c r="F28" s="54">
        <v>1</v>
      </c>
      <c r="G28" s="54">
        <v>0</v>
      </c>
      <c r="H28" s="54">
        <v>0</v>
      </c>
      <c r="I28" s="54">
        <v>1</v>
      </c>
      <c r="J28" s="55">
        <v>0</v>
      </c>
      <c r="K28" s="52">
        <f>SUM(C28:J28)</f>
        <v>3</v>
      </c>
      <c r="N28" s="70" t="s">
        <v>61</v>
      </c>
      <c r="O28" s="71">
        <f>O27/$B$31</f>
        <v>0</v>
      </c>
      <c r="P28" s="72">
        <f t="shared" ref="P28:V28" si="3">P27/$B$31</f>
        <v>0.96663636363636363</v>
      </c>
      <c r="Q28" s="72">
        <f t="shared" si="3"/>
        <v>0</v>
      </c>
      <c r="R28" s="72">
        <f t="shared" si="3"/>
        <v>0.89100000000000001</v>
      </c>
      <c r="S28" s="72">
        <f t="shared" si="3"/>
        <v>0</v>
      </c>
      <c r="T28" s="72">
        <f t="shared" si="3"/>
        <v>0</v>
      </c>
      <c r="U28" s="72">
        <f t="shared" si="3"/>
        <v>0.97627272727272729</v>
      </c>
      <c r="V28" s="73">
        <f t="shared" si="3"/>
        <v>0</v>
      </c>
    </row>
    <row r="29" spans="1:23" ht="15.75" thickBot="1" x14ac:dyDescent="0.3"/>
    <row r="30" spans="1:23" ht="15.75" thickTop="1" x14ac:dyDescent="0.25">
      <c r="B30" s="60" t="s">
        <v>54</v>
      </c>
      <c r="C30" s="61"/>
      <c r="D30" s="61" t="s">
        <v>60</v>
      </c>
      <c r="E30" s="64"/>
      <c r="F30" s="60" t="s">
        <v>56</v>
      </c>
      <c r="G30" s="61"/>
      <c r="H30" s="61" t="s">
        <v>57</v>
      </c>
      <c r="I30" s="64"/>
      <c r="K30" s="66" t="s">
        <v>58</v>
      </c>
      <c r="L30" s="67"/>
      <c r="N30" s="56" t="s">
        <v>55</v>
      </c>
      <c r="O30" s="57"/>
    </row>
    <row r="31" spans="1:23" ht="15.75" thickBot="1" x14ac:dyDescent="0.3">
      <c r="B31" s="62">
        <v>11000</v>
      </c>
      <c r="C31" s="63"/>
      <c r="D31" s="63">
        <v>3</v>
      </c>
      <c r="E31" s="65"/>
      <c r="F31" s="62">
        <f>ROWS(A5:A25)</f>
        <v>21</v>
      </c>
      <c r="G31" s="63"/>
      <c r="H31" s="63">
        <f>COLUMNS(C3:J3)</f>
        <v>8</v>
      </c>
      <c r="I31" s="65"/>
      <c r="K31" s="68">
        <f>SUMPRODUCT(C5:J25,(O5:V25 * K5:K25))</f>
        <v>16661974</v>
      </c>
      <c r="L31" s="69"/>
      <c r="N31" s="58">
        <f>K31/K26</f>
        <v>534.50017643473518</v>
      </c>
      <c r="O31" s="59"/>
    </row>
  </sheetData>
  <mergeCells count="12">
    <mergeCell ref="B30:C30"/>
    <mergeCell ref="B31:C31"/>
    <mergeCell ref="D30:E30"/>
    <mergeCell ref="D31:E31"/>
    <mergeCell ref="N30:O30"/>
    <mergeCell ref="N31:O31"/>
    <mergeCell ref="F30:G30"/>
    <mergeCell ref="H30:I30"/>
    <mergeCell ref="F31:G31"/>
    <mergeCell ref="H31:I31"/>
    <mergeCell ref="K30:L30"/>
    <mergeCell ref="K31:L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Multisources</vt:lpstr>
      <vt:lpstr>Monosource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2018-11-08T15:02:31Z</dcterms:modified>
</cp:coreProperties>
</file>