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aoki/git/Horse-Racing/results/2022/"/>
    </mc:Choice>
  </mc:AlternateContent>
  <xr:revisionPtr revIDLastSave="0" documentId="13_ncr:1_{04937318-EDC7-AE48-BCCD-AE308264E82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5日中山" sheetId="1" r:id="rId1"/>
    <sheet name="5日中京" sheetId="2" r:id="rId2"/>
    <sheet name="8日中山" sheetId="3" r:id="rId3"/>
    <sheet name="8日中京" sheetId="4" r:id="rId4"/>
    <sheet name="9日中山" sheetId="5" r:id="rId5"/>
    <sheet name="9日中京" sheetId="6" r:id="rId6"/>
    <sheet name="10日中山" sheetId="7" r:id="rId7"/>
    <sheet name="10日中京" sheetId="8" r:id="rId8"/>
    <sheet name="成績テンプレート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9" i="1"/>
  <c r="D18" i="1"/>
  <c r="C18" i="1"/>
  <c r="B18" i="1"/>
  <c r="D17" i="1"/>
  <c r="C17" i="1"/>
  <c r="B17" i="1"/>
  <c r="D16" i="1"/>
  <c r="C16" i="1"/>
  <c r="B16" i="1"/>
  <c r="D19" i="2"/>
  <c r="C19" i="2"/>
  <c r="B19" i="2"/>
  <c r="D18" i="2"/>
  <c r="C18" i="2"/>
  <c r="B18" i="2"/>
  <c r="D17" i="2"/>
  <c r="C17" i="2"/>
  <c r="B17" i="2"/>
  <c r="D16" i="2"/>
  <c r="C16" i="2"/>
  <c r="B16" i="2"/>
  <c r="D19" i="3"/>
  <c r="C19" i="3"/>
  <c r="B19" i="3"/>
  <c r="D18" i="3"/>
  <c r="C18" i="3"/>
  <c r="B18" i="3"/>
  <c r="D17" i="3"/>
  <c r="C17" i="3"/>
  <c r="B17" i="3"/>
  <c r="D16" i="3"/>
  <c r="C16" i="3"/>
  <c r="B16" i="3"/>
  <c r="D19" i="4"/>
  <c r="C19" i="4"/>
  <c r="B19" i="4"/>
  <c r="D18" i="4"/>
  <c r="C18" i="4"/>
  <c r="B18" i="4"/>
  <c r="D17" i="4"/>
  <c r="C17" i="4"/>
  <c r="B17" i="4"/>
  <c r="D16" i="4"/>
  <c r="C16" i="4"/>
  <c r="B16" i="4"/>
  <c r="D19" i="5"/>
  <c r="C19" i="5"/>
  <c r="B19" i="5"/>
  <c r="D18" i="5"/>
  <c r="C18" i="5"/>
  <c r="B18" i="5"/>
  <c r="D17" i="5"/>
  <c r="C17" i="5"/>
  <c r="B17" i="5"/>
  <c r="D16" i="5"/>
  <c r="C16" i="5"/>
  <c r="B16" i="5"/>
  <c r="D19" i="6"/>
  <c r="C19" i="6"/>
  <c r="B19" i="6"/>
  <c r="D18" i="6"/>
  <c r="C18" i="6"/>
  <c r="B18" i="6"/>
  <c r="D17" i="6"/>
  <c r="C17" i="6"/>
  <c r="B17" i="6"/>
  <c r="D16" i="6"/>
  <c r="C16" i="6"/>
  <c r="B16" i="6"/>
  <c r="D19" i="7"/>
  <c r="C19" i="7"/>
  <c r="B19" i="7"/>
  <c r="D18" i="7"/>
  <c r="C18" i="7"/>
  <c r="B18" i="7"/>
  <c r="D17" i="7"/>
  <c r="C17" i="7"/>
  <c r="B17" i="7"/>
  <c r="D16" i="7"/>
  <c r="C16" i="7"/>
  <c r="B16" i="7"/>
  <c r="D19" i="8"/>
  <c r="C19" i="8"/>
  <c r="B19" i="8"/>
  <c r="D18" i="8"/>
  <c r="C18" i="8"/>
  <c r="B18" i="8"/>
  <c r="D17" i="8"/>
  <c r="C17" i="8"/>
  <c r="B17" i="8"/>
  <c r="D16" i="8"/>
  <c r="C16" i="8"/>
  <c r="B16" i="8"/>
  <c r="C18" i="9"/>
  <c r="C17" i="9"/>
  <c r="C16" i="9"/>
  <c r="B18" i="9"/>
  <c r="B17" i="9"/>
  <c r="B16" i="9"/>
  <c r="D19" i="9"/>
  <c r="C19" i="9"/>
  <c r="B19" i="9"/>
  <c r="D18" i="9"/>
  <c r="D17" i="9"/>
  <c r="D16" i="9"/>
</calcChain>
</file>

<file path=xl/sharedStrings.xml><?xml version="1.0" encoding="utf-8"?>
<sst xmlns="http://schemas.openxmlformats.org/spreadsheetml/2006/main" count="577" uniqueCount="125">
  <si>
    <t>中山</t>
  </si>
  <si>
    <t>本命馬ランク</t>
  </si>
  <si>
    <t>三連複ランク</t>
  </si>
  <si>
    <t>本命馬◎</t>
  </si>
  <si>
    <t>対抗馬○</t>
  </si>
  <si>
    <t>単穴馬▲</t>
  </si>
  <si>
    <t>連下馬1△</t>
  </si>
  <si>
    <t>連下馬2△</t>
  </si>
  <si>
    <t>連下馬3△</t>
  </si>
  <si>
    <t>本命馬着順</t>
  </si>
  <si>
    <t>単勝オッズ</t>
  </si>
  <si>
    <t>三連複結果</t>
  </si>
  <si>
    <t>三連複オッズ</t>
  </si>
  <si>
    <t>単勝回収金額</t>
  </si>
  <si>
    <t>三連複回収金額</t>
  </si>
  <si>
    <t xml:space="preserve"> 1R</t>
  </si>
  <si>
    <t>C</t>
  </si>
  <si>
    <t>B</t>
  </si>
  <si>
    <t>4 - 10 - 15</t>
  </si>
  <si>
    <t xml:space="preserve"> 2R</t>
  </si>
  <si>
    <t>A</t>
  </si>
  <si>
    <t>1 - 8 - 10</t>
  </si>
  <si>
    <t xml:space="preserve"> 3R</t>
  </si>
  <si>
    <t>5 - 7 - 11</t>
  </si>
  <si>
    <t xml:space="preserve"> 4R</t>
  </si>
  <si>
    <t>5 - 6 - 10</t>
  </si>
  <si>
    <t xml:space="preserve"> 5R</t>
  </si>
  <si>
    <t>6 - 8 - 9</t>
  </si>
  <si>
    <t xml:space="preserve"> 6R</t>
  </si>
  <si>
    <t>4 - 12 - 13</t>
  </si>
  <si>
    <t xml:space="preserve"> 7R</t>
  </si>
  <si>
    <t>10 - 11 - 12</t>
  </si>
  <si>
    <t xml:space="preserve"> 8R</t>
  </si>
  <si>
    <t>5 - 8 - 11</t>
  </si>
  <si>
    <t xml:space="preserve"> 9R</t>
  </si>
  <si>
    <t>1 - 2 - 5</t>
  </si>
  <si>
    <t>10R</t>
  </si>
  <si>
    <t>4 - 5 - 6</t>
  </si>
  <si>
    <t>11R</t>
  </si>
  <si>
    <t>4 - 8 - 17</t>
  </si>
  <si>
    <t>12R</t>
  </si>
  <si>
    <t>3 - 8 - 9</t>
  </si>
  <si>
    <t>成績</t>
  </si>
  <si>
    <t>単勝回収率</t>
  </si>
  <si>
    <t>三連複回収率</t>
  </si>
  <si>
    <t>全体</t>
  </si>
  <si>
    <t>中京</t>
  </si>
  <si>
    <t>1 - 2 - 14</t>
  </si>
  <si>
    <t>1 - 4 - 6</t>
  </si>
  <si>
    <t>1 - 2 - 4</t>
  </si>
  <si>
    <t>2 - 8 - 12</t>
  </si>
  <si>
    <t>2 - 5 - 8</t>
  </si>
  <si>
    <t>6 - 11 - 13</t>
  </si>
  <si>
    <t>3 - 6 - 10</t>
  </si>
  <si>
    <t>3 - 5 - 9</t>
  </si>
  <si>
    <t>9 - 10 - 12</t>
  </si>
  <si>
    <t>7 - 10 - 11</t>
  </si>
  <si>
    <t>6 - 13 - 15</t>
  </si>
  <si>
    <t>6 - 9 - 15</t>
  </si>
  <si>
    <t>1 - 2 - 7</t>
  </si>
  <si>
    <t>1 - 5 - 13</t>
  </si>
  <si>
    <t>4 - 7 - 12</t>
  </si>
  <si>
    <t>3 - 4 - 11</t>
  </si>
  <si>
    <t>8 - 12 - 15</t>
  </si>
  <si>
    <t>6 - 11 - 12</t>
  </si>
  <si>
    <t>1 - 15 - 16</t>
  </si>
  <si>
    <t>10 - 14 - 16</t>
  </si>
  <si>
    <t>7 - 12 - 13</t>
  </si>
  <si>
    <t>1 - 4 - 11</t>
  </si>
  <si>
    <t>5 - 8 - 9</t>
  </si>
  <si>
    <t>1 - 13 - 15</t>
  </si>
  <si>
    <t>7 - 11 - 13</t>
  </si>
  <si>
    <t>5 - 6 - 14</t>
  </si>
  <si>
    <t>3 - 4 - 8</t>
  </si>
  <si>
    <t>7 - 13 - 16</t>
  </si>
  <si>
    <t>4 - 5 - 14</t>
  </si>
  <si>
    <t>5 - 9 - 11</t>
  </si>
  <si>
    <t>2 - 4 - 10</t>
  </si>
  <si>
    <t>5 - 11 - 14</t>
  </si>
  <si>
    <t>2 - 6 - 9</t>
  </si>
  <si>
    <t>3 - 11 - 14</t>
  </si>
  <si>
    <t>除</t>
  </si>
  <si>
    <t>2 - 5 - 7</t>
  </si>
  <si>
    <t>1 - 4 - 10</t>
  </si>
  <si>
    <t>3 - 6 - 7</t>
  </si>
  <si>
    <t>3 - 11 - 12</t>
  </si>
  <si>
    <t>2 - 9 - 12</t>
  </si>
  <si>
    <t>4 - 5 - 9</t>
  </si>
  <si>
    <t>2 - 6 - 10</t>
  </si>
  <si>
    <t>2 - 4 - 16</t>
  </si>
  <si>
    <t>4 - 10 - 12</t>
  </si>
  <si>
    <t>2 - 10 - 12</t>
  </si>
  <si>
    <t>8 - 11 - 16</t>
  </si>
  <si>
    <t>6 - 7 - 11</t>
  </si>
  <si>
    <t>5 - 12 - 13</t>
  </si>
  <si>
    <t>5 - 11 - 16</t>
  </si>
  <si>
    <t>2 - 4 - 9</t>
  </si>
  <si>
    <t>4 - 6 - 14</t>
  </si>
  <si>
    <t>3 - 11 - 13</t>
  </si>
  <si>
    <t>8 - 9 - 10</t>
  </si>
  <si>
    <t>5 - 6 - 11</t>
  </si>
  <si>
    <t>3 - 9 - 10</t>
  </si>
  <si>
    <t>1 - 7 - 12</t>
  </si>
  <si>
    <t>8 - 10 - 15</t>
  </si>
  <si>
    <t>5 - 9 - 15</t>
  </si>
  <si>
    <t>10 - 12 - 13</t>
  </si>
  <si>
    <t>8 - 9 - 13</t>
  </si>
  <si>
    <t>3 - 13 - 17</t>
  </si>
  <si>
    <t>3 - 7 - 9</t>
  </si>
  <si>
    <t>8 - 13 - 15</t>
  </si>
  <si>
    <t>1 - 6 - 12</t>
  </si>
  <si>
    <t>4 - 8 - 13</t>
  </si>
  <si>
    <t>2 - 3 - 8</t>
  </si>
  <si>
    <t>2 - 11 - 15</t>
  </si>
  <si>
    <t>3 - 5 - 6</t>
  </si>
  <si>
    <t>2 - 5 - 10</t>
  </si>
  <si>
    <t>6 - 7 - 12</t>
  </si>
  <si>
    <t>6 - 7 - 14</t>
  </si>
  <si>
    <t>1 - 5 - 8</t>
  </si>
  <si>
    <t>2 - 7 - 8</t>
  </si>
  <si>
    <t>1 - 9 - 10</t>
  </si>
  <si>
    <t>1 - 2 - 10</t>
  </si>
  <si>
    <t>1 - 5 - 9</t>
  </si>
  <si>
    <t>4 - 5 - 12</t>
  </si>
  <si>
    <t>着順</t>
    <rPh sb="0" eb="2">
      <t>チャク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</si>
</sst>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FFFF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1"/>
      <color theme="1"/>
      <name val="ＭＳ Ｐゴシック"/>
      <family val="2"/>
      <scheme val="minor"/>
    </font>
    <font>
      <sz val="11"/>
      <color rgb="FFFFFFFF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</fonts>
  <fills count="18">
    <fill>
      <patternFill patternType="none"/>
    </fill>
    <fill>
      <patternFill patternType="gray125"/>
    </fill>
    <fill>
      <patternFill patternType="solid"/>
    </fill>
    <fill>
      <patternFill patternType="solid">
        <fgColor rgb="FFFFA500"/>
      </patternFill>
    </fill>
    <fill>
      <patternFill patternType="solid">
        <fgColor rgb="FFD3D3D3"/>
      </patternFill>
    </fill>
    <fill>
      <patternFill patternType="solid">
        <fgColor rgb="FF87CEEB"/>
      </patternFill>
    </fill>
    <fill>
      <patternFill patternType="solid">
        <fgColor rgb="FFFFA500"/>
      </patternFill>
    </fill>
    <fill>
      <patternFill patternType="solid">
        <fgColor rgb="FFD3D3D3"/>
      </patternFill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FFA500"/>
      </patternFill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87CEEB"/>
      </patternFill>
    </fill>
    <fill>
      <patternFill patternType="solid">
        <fgColor rgb="FFFFA500"/>
      </patternFill>
    </fill>
    <fill>
      <patternFill patternType="solid">
        <fgColor rgb="FFFFA500"/>
      </patternFill>
    </fill>
    <fill>
      <patternFill patternType="solid">
        <fgColor rgb="FF87CEEB"/>
      </patternFill>
    </fill>
    <fill>
      <patternFill patternType="solid">
        <fgColor rgb="FFD3D3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5" fillId="0" borderId="0">
      <alignment vertical="center"/>
    </xf>
  </cellStyleXfs>
  <cellXfs count="4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9" fontId="0" fillId="0" borderId="0" xfId="0" applyNumberFormat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G20" sqref="G20"/>
    </sheetView>
  </sheetViews>
  <sheetFormatPr baseColWidth="10" defaultColWidth="8.83203125" defaultRowHeight="14"/>
  <cols>
    <col min="1" max="1" width="6.1640625" customWidth="1"/>
    <col min="2" max="3" width="12.5" customWidth="1"/>
    <col min="4" max="6" width="8.33203125" customWidth="1"/>
    <col min="7" max="11" width="10.33203125" customWidth="1"/>
    <col min="12" max="12" width="25" customWidth="1"/>
    <col min="13" max="14" width="12.5" customWidth="1"/>
    <col min="15" max="15" width="14.5" customWidth="1"/>
  </cols>
  <sheetData>
    <row r="1" spans="1: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5">
      <c r="A2" s="14" t="s">
        <v>15</v>
      </c>
      <c r="B2" s="17" t="s">
        <v>16</v>
      </c>
      <c r="C2" s="20" t="s">
        <v>17</v>
      </c>
      <c r="D2" s="18">
        <v>16</v>
      </c>
      <c r="E2" s="18">
        <v>7</v>
      </c>
      <c r="F2" s="18">
        <v>9</v>
      </c>
      <c r="G2" s="18">
        <v>6</v>
      </c>
      <c r="H2" s="18">
        <v>11</v>
      </c>
      <c r="I2" s="19">
        <v>12</v>
      </c>
      <c r="J2" s="18">
        <v>5</v>
      </c>
      <c r="K2" s="18">
        <v>6.8</v>
      </c>
      <c r="L2" s="18" t="s">
        <v>18</v>
      </c>
      <c r="M2" s="18">
        <v>462.4</v>
      </c>
      <c r="N2" s="18">
        <v>0</v>
      </c>
      <c r="O2" s="18">
        <v>0</v>
      </c>
    </row>
    <row r="3" spans="1:15">
      <c r="A3" s="14" t="s">
        <v>19</v>
      </c>
      <c r="B3" s="16" t="s">
        <v>20</v>
      </c>
      <c r="C3" s="20" t="s">
        <v>17</v>
      </c>
      <c r="D3" s="18">
        <v>8</v>
      </c>
      <c r="E3" s="18">
        <v>5</v>
      </c>
      <c r="F3" s="18">
        <v>13</v>
      </c>
      <c r="G3" s="18">
        <v>10</v>
      </c>
      <c r="H3" s="18">
        <v>4</v>
      </c>
      <c r="I3" s="19">
        <v>12</v>
      </c>
      <c r="J3" s="20">
        <v>2</v>
      </c>
      <c r="K3" s="18">
        <v>15.1</v>
      </c>
      <c r="L3" s="20" t="s">
        <v>21</v>
      </c>
      <c r="M3" s="18">
        <v>26.5</v>
      </c>
      <c r="N3" s="18">
        <v>0</v>
      </c>
      <c r="O3" s="18">
        <v>0</v>
      </c>
    </row>
    <row r="4" spans="1:15">
      <c r="A4" s="14" t="s">
        <v>22</v>
      </c>
      <c r="B4" s="17" t="s">
        <v>16</v>
      </c>
      <c r="C4" s="20" t="s">
        <v>17</v>
      </c>
      <c r="D4" s="18">
        <v>15</v>
      </c>
      <c r="E4" s="18">
        <v>5</v>
      </c>
      <c r="F4" s="18">
        <v>11</v>
      </c>
      <c r="G4" s="18">
        <v>8</v>
      </c>
      <c r="H4" s="18">
        <v>13</v>
      </c>
      <c r="I4" s="19">
        <v>1</v>
      </c>
      <c r="J4" s="18">
        <v>4</v>
      </c>
      <c r="K4" s="18">
        <v>4.3</v>
      </c>
      <c r="L4" s="20" t="s">
        <v>23</v>
      </c>
      <c r="M4" s="18">
        <v>249.5</v>
      </c>
      <c r="N4" s="18">
        <v>0</v>
      </c>
      <c r="O4" s="18">
        <v>0</v>
      </c>
    </row>
    <row r="5" spans="1:15">
      <c r="A5" s="14" t="s">
        <v>24</v>
      </c>
      <c r="B5" s="16" t="s">
        <v>20</v>
      </c>
      <c r="C5" s="17" t="s">
        <v>16</v>
      </c>
      <c r="D5" s="18">
        <v>4</v>
      </c>
      <c r="E5" s="18">
        <v>11</v>
      </c>
      <c r="F5" s="18">
        <v>1</v>
      </c>
      <c r="G5" s="18">
        <v>2</v>
      </c>
      <c r="H5" s="18">
        <v>10</v>
      </c>
      <c r="I5" s="19">
        <v>6</v>
      </c>
      <c r="J5" s="18">
        <v>5</v>
      </c>
      <c r="K5" s="18">
        <v>6.3</v>
      </c>
      <c r="L5" s="20" t="s">
        <v>25</v>
      </c>
      <c r="M5" s="18">
        <v>50.9</v>
      </c>
      <c r="N5" s="18">
        <v>0</v>
      </c>
      <c r="O5" s="18">
        <v>0</v>
      </c>
    </row>
    <row r="6" spans="1:15">
      <c r="A6" s="14" t="s">
        <v>26</v>
      </c>
      <c r="B6" s="20" t="s">
        <v>17</v>
      </c>
      <c r="C6" s="17" t="s">
        <v>16</v>
      </c>
      <c r="D6" s="18">
        <v>3</v>
      </c>
      <c r="E6" s="18">
        <v>8</v>
      </c>
      <c r="F6" s="18">
        <v>2</v>
      </c>
      <c r="G6" s="18">
        <v>6</v>
      </c>
      <c r="H6" s="18">
        <v>4</v>
      </c>
      <c r="I6" s="19">
        <v>5</v>
      </c>
      <c r="J6" s="18">
        <v>5</v>
      </c>
      <c r="K6" s="18">
        <v>1.9</v>
      </c>
      <c r="L6" s="20" t="s">
        <v>27</v>
      </c>
      <c r="M6" s="18">
        <v>3.2</v>
      </c>
      <c r="N6" s="18">
        <v>0</v>
      </c>
      <c r="O6" s="18">
        <v>0</v>
      </c>
    </row>
    <row r="7" spans="1:15">
      <c r="A7" s="14" t="s">
        <v>28</v>
      </c>
      <c r="B7" s="17" t="s">
        <v>16</v>
      </c>
      <c r="C7" s="20" t="s">
        <v>17</v>
      </c>
      <c r="D7" s="18">
        <v>2</v>
      </c>
      <c r="E7" s="18">
        <v>3</v>
      </c>
      <c r="F7" s="18">
        <v>1</v>
      </c>
      <c r="G7" s="18">
        <v>4</v>
      </c>
      <c r="H7" s="18">
        <v>12</v>
      </c>
      <c r="I7" s="19">
        <v>14</v>
      </c>
      <c r="J7" s="18">
        <v>15</v>
      </c>
      <c r="K7" s="18">
        <v>53.4</v>
      </c>
      <c r="L7" s="20" t="s">
        <v>29</v>
      </c>
      <c r="M7" s="18">
        <v>143.80000000000001</v>
      </c>
      <c r="N7" s="18">
        <v>0</v>
      </c>
      <c r="O7" s="18">
        <v>0</v>
      </c>
    </row>
    <row r="8" spans="1:15">
      <c r="A8" s="14" t="s">
        <v>30</v>
      </c>
      <c r="B8" s="17" t="s">
        <v>16</v>
      </c>
      <c r="C8" s="16" t="s">
        <v>20</v>
      </c>
      <c r="D8" s="18">
        <v>5</v>
      </c>
      <c r="E8" s="18">
        <v>6</v>
      </c>
      <c r="F8" s="18">
        <v>9</v>
      </c>
      <c r="G8" s="18">
        <v>11</v>
      </c>
      <c r="H8" s="18">
        <v>12</v>
      </c>
      <c r="I8" s="19">
        <v>10</v>
      </c>
      <c r="J8" s="18">
        <v>4</v>
      </c>
      <c r="K8" s="18">
        <v>5.7</v>
      </c>
      <c r="L8" s="16" t="s">
        <v>31</v>
      </c>
      <c r="M8" s="18">
        <v>31.6</v>
      </c>
      <c r="N8" s="18">
        <v>0</v>
      </c>
      <c r="O8" s="18">
        <v>3160</v>
      </c>
    </row>
    <row r="9" spans="1:15">
      <c r="A9" s="14" t="s">
        <v>32</v>
      </c>
      <c r="B9" s="20" t="s">
        <v>17</v>
      </c>
      <c r="C9" s="20" t="s">
        <v>17</v>
      </c>
      <c r="D9" s="18">
        <v>11</v>
      </c>
      <c r="E9" s="18">
        <v>5</v>
      </c>
      <c r="F9" s="18">
        <v>6</v>
      </c>
      <c r="G9" s="18">
        <v>2</v>
      </c>
      <c r="H9" s="18">
        <v>16</v>
      </c>
      <c r="I9" s="19">
        <v>3</v>
      </c>
      <c r="J9" s="20">
        <v>2</v>
      </c>
      <c r="K9" s="18">
        <v>10.1</v>
      </c>
      <c r="L9" s="20" t="s">
        <v>33</v>
      </c>
      <c r="M9" s="18">
        <v>44.7</v>
      </c>
      <c r="N9" s="18">
        <v>0</v>
      </c>
      <c r="O9" s="18">
        <v>0</v>
      </c>
    </row>
    <row r="10" spans="1:15">
      <c r="A10" s="14" t="s">
        <v>34</v>
      </c>
      <c r="B10" s="20" t="s">
        <v>17</v>
      </c>
      <c r="C10" s="17" t="s">
        <v>16</v>
      </c>
      <c r="D10" s="18">
        <v>7</v>
      </c>
      <c r="E10" s="18">
        <v>3</v>
      </c>
      <c r="F10" s="18">
        <v>5</v>
      </c>
      <c r="G10" s="18">
        <v>10</v>
      </c>
      <c r="H10" s="18">
        <v>6</v>
      </c>
      <c r="I10" s="19">
        <v>8</v>
      </c>
      <c r="J10" s="18">
        <v>7</v>
      </c>
      <c r="K10" s="18">
        <v>6.4</v>
      </c>
      <c r="L10" s="17" t="s">
        <v>35</v>
      </c>
      <c r="M10" s="18">
        <v>46.4</v>
      </c>
      <c r="N10" s="18">
        <v>0</v>
      </c>
      <c r="O10" s="18">
        <v>0</v>
      </c>
    </row>
    <row r="11" spans="1:15">
      <c r="A11" s="14" t="s">
        <v>36</v>
      </c>
      <c r="B11" s="17" t="s">
        <v>16</v>
      </c>
      <c r="C11" s="17" t="s">
        <v>16</v>
      </c>
      <c r="D11" s="18">
        <v>3</v>
      </c>
      <c r="E11" s="18">
        <v>7</v>
      </c>
      <c r="F11" s="18">
        <v>2</v>
      </c>
      <c r="G11" s="18">
        <v>4</v>
      </c>
      <c r="H11" s="18">
        <v>5</v>
      </c>
      <c r="I11" s="19">
        <v>9</v>
      </c>
      <c r="J11" s="18">
        <v>6</v>
      </c>
      <c r="K11" s="18">
        <v>3.1</v>
      </c>
      <c r="L11" s="20" t="s">
        <v>37</v>
      </c>
      <c r="M11" s="18">
        <v>46</v>
      </c>
      <c r="N11" s="18">
        <v>0</v>
      </c>
      <c r="O11" s="18">
        <v>0</v>
      </c>
    </row>
    <row r="12" spans="1:15">
      <c r="A12" s="14" t="s">
        <v>38</v>
      </c>
      <c r="B12" s="16" t="s">
        <v>20</v>
      </c>
      <c r="C12" s="16" t="s">
        <v>20</v>
      </c>
      <c r="D12" s="18">
        <v>4</v>
      </c>
      <c r="E12" s="18">
        <v>16</v>
      </c>
      <c r="F12" s="18">
        <v>7</v>
      </c>
      <c r="G12" s="18">
        <v>14</v>
      </c>
      <c r="H12" s="18">
        <v>9</v>
      </c>
      <c r="I12" s="19">
        <v>8</v>
      </c>
      <c r="J12" s="20">
        <v>3</v>
      </c>
      <c r="K12" s="18">
        <v>15.9</v>
      </c>
      <c r="L12" s="20" t="s">
        <v>39</v>
      </c>
      <c r="M12" s="18">
        <v>75</v>
      </c>
      <c r="N12" s="18">
        <v>0</v>
      </c>
      <c r="O12" s="18">
        <v>0</v>
      </c>
    </row>
    <row r="13" spans="1:15">
      <c r="A13" s="14" t="s">
        <v>40</v>
      </c>
      <c r="B13" s="16" t="s">
        <v>20</v>
      </c>
      <c r="C13" s="17" t="s">
        <v>16</v>
      </c>
      <c r="D13" s="18">
        <v>3</v>
      </c>
      <c r="E13" s="18">
        <v>10</v>
      </c>
      <c r="F13" s="18">
        <v>6</v>
      </c>
      <c r="G13" s="18">
        <v>9</v>
      </c>
      <c r="H13" s="18">
        <v>4</v>
      </c>
      <c r="I13" s="19">
        <v>2</v>
      </c>
      <c r="J13" s="20">
        <v>2</v>
      </c>
      <c r="K13" s="18">
        <v>11.3</v>
      </c>
      <c r="L13" s="20" t="s">
        <v>41</v>
      </c>
      <c r="M13" s="18">
        <v>22.9</v>
      </c>
      <c r="N13" s="18">
        <v>0</v>
      </c>
      <c r="O13" s="18">
        <v>0</v>
      </c>
    </row>
    <row r="15" spans="1:15">
      <c r="A15" s="5" t="s">
        <v>42</v>
      </c>
      <c r="B15" s="4" t="s">
        <v>43</v>
      </c>
      <c r="C15" s="4" t="s">
        <v>44</v>
      </c>
      <c r="D15" s="42" t="s">
        <v>124</v>
      </c>
    </row>
    <row r="16" spans="1:15">
      <c r="A16" s="3" t="s">
        <v>20</v>
      </c>
      <c r="B16" s="43">
        <f>IF((COUNTIF(B2:B13, "A")), ROUND(SUMIF(B2:B13, "A", N2:N13)/((COUNTIF(B2:B13, "A")*100)), 2), "-")</f>
        <v>0</v>
      </c>
      <c r="C16" s="43">
        <f>IF(COUNTIF(C2:C13, "A"), ROUND(SUMIF(C2:C13, "A", O2:O13)/(COUNTIF(C2:C13, "A")*2000), 2), "-")</f>
        <v>0.79</v>
      </c>
      <c r="D16" s="44" t="str">
        <f>CONCATENATE(COUNTIFS(J2:J13, 1, B2:B13, "A"),"-", COUNTIFS(J2:J13, 2, B2:B13, "A"), "-", COUNTIFS(J2:J13, 3, B2:B13, "A"), "-", COUNTIFS(J2:J13, "&gt;=4", B2:B13, "A"))</f>
        <v>0-2-1-1</v>
      </c>
    </row>
    <row r="17" spans="1:4">
      <c r="A17" s="2" t="s">
        <v>17</v>
      </c>
      <c r="B17" s="43">
        <f>IF((COUNTIF(B2:B13, "B")), ROUND(SUMIF(B2:B13, "B", N2:N13)/((COUNTIF(B2:B13, "B")*100)), 2), "-")</f>
        <v>0</v>
      </c>
      <c r="C17" s="43">
        <f>IF(COUNTIF(C2:C13, "B"), ROUND(SUMIF(C2:C13, "B", O2:O13)/(COUNTIF(C2:C13, "B")*2000), 2), "-")</f>
        <v>0</v>
      </c>
      <c r="D17" s="44" t="str">
        <f>CONCATENATE(COUNTIFS(J2:J13, 1, B2:B13, "B"),"-", COUNTIFS(J2:J13, 2, B2:B13, "B"), "-", COUNTIFS(J2:J13, 3, B2:B13, "B"), "-", COUNTIFS(J2:J13, "&gt;=4", B2:B13, "B"))</f>
        <v>0-1-0-2</v>
      </c>
    </row>
    <row r="18" spans="1:4">
      <c r="A18" s="1" t="s">
        <v>16</v>
      </c>
      <c r="B18" s="43">
        <f>IF((COUNTIF(B2:B13, "C")), ROUND(SUMIF(B2:B13, "C", N2:N13)/((COUNTIF(B2:B13, "C")*100)), 2), "-")</f>
        <v>0</v>
      </c>
      <c r="C18" s="43">
        <f>IF(COUNTIF(C2:C13, "C"), ROUND(SUMIF(C2:C13, "C", O2:O13)/(COUNTIF(C2:C13, "C")*2000), 2), "-")</f>
        <v>0</v>
      </c>
      <c r="D18" s="44" t="str">
        <f>CONCATENATE(COUNTIFS(J2:J13, 1, B2:B13, "C"),"-", COUNTIFS(J2:J13, 2, B2:B13, "C"), "-", COUNTIFS(J2:J13, 3, B2:B13, "C"), "-", COUNTIFS(J2:J13, "&gt;=4", B2:B13, "C"))</f>
        <v>0-0-0-5</v>
      </c>
    </row>
    <row r="19" spans="1:4">
      <c r="A19" s="5" t="s">
        <v>45</v>
      </c>
      <c r="B19" s="43">
        <f>ROUND(SUM(N2:N13)/1200, 2)</f>
        <v>0</v>
      </c>
      <c r="C19" s="43">
        <f>ROUND(SUM(O2:O13)/24000, 2)</f>
        <v>0.13</v>
      </c>
      <c r="D19" s="44" t="str">
        <f>CONCATENATE(COUNTIF(J2:J13, 1),"-", COUNTIF(J2:J13, 2), "-", COUNTIF(J2:J13, 3), "-", COUNTIF(J2:J13, "&gt;=4"))</f>
        <v>0-3-1-8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F20" sqref="F20"/>
    </sheetView>
  </sheetViews>
  <sheetFormatPr baseColWidth="10" defaultColWidth="8.83203125" defaultRowHeight="14"/>
  <cols>
    <col min="1" max="1" width="6.1640625" customWidth="1"/>
    <col min="2" max="3" width="12.5" customWidth="1"/>
    <col min="4" max="6" width="8.33203125" customWidth="1"/>
    <col min="7" max="11" width="10.33203125" customWidth="1"/>
    <col min="12" max="12" width="22.83203125" customWidth="1"/>
    <col min="13" max="14" width="12.5" customWidth="1"/>
    <col min="15" max="15" width="14.5" customWidth="1"/>
  </cols>
  <sheetData>
    <row r="1" spans="1:15">
      <c r="A1" s="14" t="s">
        <v>46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5">
      <c r="A2" s="14" t="s">
        <v>15</v>
      </c>
      <c r="B2" s="16" t="s">
        <v>20</v>
      </c>
      <c r="C2" s="17" t="s">
        <v>16</v>
      </c>
      <c r="D2" s="18">
        <v>5</v>
      </c>
      <c r="E2" s="18">
        <v>2</v>
      </c>
      <c r="F2" s="18">
        <v>14</v>
      </c>
      <c r="G2" s="18">
        <v>3</v>
      </c>
      <c r="H2" s="18">
        <v>12</v>
      </c>
      <c r="I2" s="19">
        <v>9</v>
      </c>
      <c r="J2" s="18">
        <v>4</v>
      </c>
      <c r="K2" s="18">
        <v>4.5</v>
      </c>
      <c r="L2" s="20" t="s">
        <v>47</v>
      </c>
      <c r="M2" s="18">
        <v>183.8</v>
      </c>
      <c r="N2" s="18">
        <v>0</v>
      </c>
      <c r="O2" s="18">
        <v>0</v>
      </c>
    </row>
    <row r="3" spans="1:15">
      <c r="A3" s="14" t="s">
        <v>19</v>
      </c>
      <c r="B3" s="20" t="s">
        <v>17</v>
      </c>
      <c r="C3" s="20" t="s">
        <v>17</v>
      </c>
      <c r="D3" s="18">
        <v>14</v>
      </c>
      <c r="E3" s="18">
        <v>8</v>
      </c>
      <c r="F3" s="18">
        <v>9</v>
      </c>
      <c r="G3" s="18">
        <v>3</v>
      </c>
      <c r="H3" s="18">
        <v>5</v>
      </c>
      <c r="I3" s="19">
        <v>6</v>
      </c>
      <c r="J3" s="18">
        <v>5</v>
      </c>
      <c r="K3" s="18">
        <v>4.7</v>
      </c>
      <c r="L3" s="16" t="s">
        <v>41</v>
      </c>
      <c r="M3" s="18">
        <v>46.1</v>
      </c>
      <c r="N3" s="18">
        <v>0</v>
      </c>
      <c r="O3" s="18">
        <v>4610</v>
      </c>
    </row>
    <row r="4" spans="1:15">
      <c r="A4" s="14" t="s">
        <v>22</v>
      </c>
      <c r="B4" s="16" t="s">
        <v>20</v>
      </c>
      <c r="C4" s="20" t="s">
        <v>17</v>
      </c>
      <c r="D4" s="18">
        <v>9</v>
      </c>
      <c r="E4" s="18">
        <v>4</v>
      </c>
      <c r="F4" s="18">
        <v>11</v>
      </c>
      <c r="G4" s="18">
        <v>12</v>
      </c>
      <c r="H4" s="18">
        <v>13</v>
      </c>
      <c r="I4" s="19">
        <v>5</v>
      </c>
      <c r="J4" s="18">
        <v>6</v>
      </c>
      <c r="K4" s="18">
        <v>3.2</v>
      </c>
      <c r="L4" s="17" t="s">
        <v>48</v>
      </c>
      <c r="M4" s="18">
        <v>10.3</v>
      </c>
      <c r="N4" s="18">
        <v>0</v>
      </c>
      <c r="O4" s="18">
        <v>0</v>
      </c>
    </row>
    <row r="5" spans="1:15">
      <c r="A5" s="14" t="s">
        <v>24</v>
      </c>
      <c r="B5" s="16" t="s">
        <v>20</v>
      </c>
      <c r="C5" s="17" t="s">
        <v>16</v>
      </c>
      <c r="D5" s="18">
        <v>2</v>
      </c>
      <c r="E5" s="18">
        <v>3</v>
      </c>
      <c r="F5" s="18">
        <v>6</v>
      </c>
      <c r="G5" s="18">
        <v>1</v>
      </c>
      <c r="H5" s="18">
        <v>4</v>
      </c>
      <c r="I5" s="19">
        <v>8</v>
      </c>
      <c r="J5" s="16">
        <v>1</v>
      </c>
      <c r="K5" s="18">
        <v>1.4</v>
      </c>
      <c r="L5" s="16" t="s">
        <v>49</v>
      </c>
      <c r="M5" s="18">
        <v>13.8</v>
      </c>
      <c r="N5" s="18">
        <v>140</v>
      </c>
      <c r="O5" s="18">
        <v>1380</v>
      </c>
    </row>
    <row r="6" spans="1:15">
      <c r="A6" s="14" t="s">
        <v>26</v>
      </c>
      <c r="B6" s="16" t="s">
        <v>20</v>
      </c>
      <c r="C6" s="17" t="s">
        <v>16</v>
      </c>
      <c r="D6" s="18">
        <v>14</v>
      </c>
      <c r="E6" s="18">
        <v>8</v>
      </c>
      <c r="F6" s="18">
        <v>1</v>
      </c>
      <c r="G6" s="18">
        <v>11</v>
      </c>
      <c r="H6" s="18">
        <v>12</v>
      </c>
      <c r="I6" s="19">
        <v>2</v>
      </c>
      <c r="J6" s="18">
        <v>11</v>
      </c>
      <c r="K6" s="18">
        <v>2.7</v>
      </c>
      <c r="L6" s="16" t="s">
        <v>50</v>
      </c>
      <c r="M6" s="18">
        <v>22.3</v>
      </c>
      <c r="N6" s="18">
        <v>0</v>
      </c>
      <c r="O6" s="18">
        <v>2230</v>
      </c>
    </row>
    <row r="7" spans="1:15">
      <c r="A7" s="14" t="s">
        <v>28</v>
      </c>
      <c r="B7" s="20" t="s">
        <v>17</v>
      </c>
      <c r="C7" s="17" t="s">
        <v>16</v>
      </c>
      <c r="D7" s="18">
        <v>6</v>
      </c>
      <c r="E7" s="18">
        <v>5</v>
      </c>
      <c r="F7" s="18">
        <v>9</v>
      </c>
      <c r="G7" s="18">
        <v>7</v>
      </c>
      <c r="H7" s="18">
        <v>2</v>
      </c>
      <c r="I7" s="19">
        <v>3</v>
      </c>
      <c r="J7" s="18">
        <v>10</v>
      </c>
      <c r="K7" s="18">
        <v>1.8</v>
      </c>
      <c r="L7" s="20" t="s">
        <v>51</v>
      </c>
      <c r="M7" s="18">
        <v>21.4</v>
      </c>
      <c r="N7" s="18">
        <v>0</v>
      </c>
      <c r="O7" s="18">
        <v>0</v>
      </c>
    </row>
    <row r="8" spans="1:15">
      <c r="A8" s="14" t="s">
        <v>30</v>
      </c>
      <c r="B8" s="16" t="s">
        <v>20</v>
      </c>
      <c r="C8" s="17" t="s">
        <v>16</v>
      </c>
      <c r="D8" s="18">
        <v>6</v>
      </c>
      <c r="E8" s="18">
        <v>5</v>
      </c>
      <c r="F8" s="18">
        <v>9</v>
      </c>
      <c r="G8" s="18">
        <v>12</v>
      </c>
      <c r="H8" s="18">
        <v>3</v>
      </c>
      <c r="I8" s="19">
        <v>14</v>
      </c>
      <c r="J8" s="20">
        <v>3</v>
      </c>
      <c r="K8" s="18">
        <v>3.1</v>
      </c>
      <c r="L8" s="17" t="s">
        <v>52</v>
      </c>
      <c r="M8" s="18">
        <v>44.2</v>
      </c>
      <c r="N8" s="18">
        <v>0</v>
      </c>
      <c r="O8" s="18">
        <v>0</v>
      </c>
    </row>
    <row r="9" spans="1:15">
      <c r="A9" s="14" t="s">
        <v>32</v>
      </c>
      <c r="B9" s="17" t="s">
        <v>16</v>
      </c>
      <c r="C9" s="17" t="s">
        <v>16</v>
      </c>
      <c r="D9" s="18">
        <v>6</v>
      </c>
      <c r="E9" s="18">
        <v>3</v>
      </c>
      <c r="F9" s="18">
        <v>5</v>
      </c>
      <c r="G9" s="18">
        <v>2</v>
      </c>
      <c r="H9" s="18">
        <v>9</v>
      </c>
      <c r="I9" s="19">
        <v>8</v>
      </c>
      <c r="J9" s="16">
        <v>1</v>
      </c>
      <c r="K9" s="18">
        <v>3.4</v>
      </c>
      <c r="L9" s="20" t="s">
        <v>53</v>
      </c>
      <c r="M9" s="18">
        <v>24.1</v>
      </c>
      <c r="N9" s="18">
        <v>340</v>
      </c>
      <c r="O9" s="18">
        <v>0</v>
      </c>
    </row>
    <row r="10" spans="1:15">
      <c r="A10" s="14" t="s">
        <v>34</v>
      </c>
      <c r="B10" s="20" t="s">
        <v>17</v>
      </c>
      <c r="C10" s="20" t="s">
        <v>17</v>
      </c>
      <c r="D10" s="18">
        <v>1</v>
      </c>
      <c r="E10" s="18">
        <v>9</v>
      </c>
      <c r="F10" s="18">
        <v>3</v>
      </c>
      <c r="G10" s="18">
        <v>8</v>
      </c>
      <c r="H10" s="18">
        <v>5</v>
      </c>
      <c r="I10" s="19">
        <v>7</v>
      </c>
      <c r="J10" s="18">
        <v>5</v>
      </c>
      <c r="K10" s="18">
        <v>4</v>
      </c>
      <c r="L10" s="16" t="s">
        <v>54</v>
      </c>
      <c r="M10" s="18">
        <v>20.8</v>
      </c>
      <c r="N10" s="18">
        <v>0</v>
      </c>
      <c r="O10" s="18">
        <v>2080</v>
      </c>
    </row>
    <row r="11" spans="1:15">
      <c r="A11" s="14" t="s">
        <v>36</v>
      </c>
      <c r="B11" s="16" t="s">
        <v>20</v>
      </c>
      <c r="C11" s="17" t="s">
        <v>16</v>
      </c>
      <c r="D11" s="18">
        <v>9</v>
      </c>
      <c r="E11" s="18">
        <v>12</v>
      </c>
      <c r="F11" s="18">
        <v>11</v>
      </c>
      <c r="G11" s="18">
        <v>1</v>
      </c>
      <c r="H11" s="18">
        <v>2</v>
      </c>
      <c r="I11" s="19">
        <v>4</v>
      </c>
      <c r="J11" s="16">
        <v>1</v>
      </c>
      <c r="K11" s="18">
        <v>2.1</v>
      </c>
      <c r="L11" s="20" t="s">
        <v>55</v>
      </c>
      <c r="M11" s="18">
        <v>11.7</v>
      </c>
      <c r="N11" s="18">
        <v>210</v>
      </c>
      <c r="O11" s="18">
        <v>0</v>
      </c>
    </row>
    <row r="12" spans="1:15">
      <c r="A12" s="14" t="s">
        <v>38</v>
      </c>
      <c r="B12" s="17" t="s">
        <v>16</v>
      </c>
      <c r="C12" s="20" t="s">
        <v>17</v>
      </c>
      <c r="D12" s="18">
        <v>1</v>
      </c>
      <c r="E12" s="18">
        <v>8</v>
      </c>
      <c r="F12" s="18">
        <v>6</v>
      </c>
      <c r="G12" s="18">
        <v>12</v>
      </c>
      <c r="H12" s="18">
        <v>10</v>
      </c>
      <c r="I12" s="19">
        <v>9</v>
      </c>
      <c r="J12" s="18">
        <v>12</v>
      </c>
      <c r="K12" s="18">
        <v>13.9</v>
      </c>
      <c r="L12" s="17" t="s">
        <v>56</v>
      </c>
      <c r="M12" s="18">
        <v>253.1</v>
      </c>
      <c r="N12" s="18">
        <v>0</v>
      </c>
      <c r="O12" s="18">
        <v>0</v>
      </c>
    </row>
    <row r="13" spans="1:15">
      <c r="A13" s="14" t="s">
        <v>40</v>
      </c>
      <c r="B13" s="16" t="s">
        <v>20</v>
      </c>
      <c r="C13" s="20" t="s">
        <v>17</v>
      </c>
      <c r="D13" s="18">
        <v>15</v>
      </c>
      <c r="E13" s="18">
        <v>11</v>
      </c>
      <c r="F13" s="18">
        <v>16</v>
      </c>
      <c r="G13" s="18">
        <v>13</v>
      </c>
      <c r="H13" s="18">
        <v>7</v>
      </c>
      <c r="I13" s="19">
        <v>1</v>
      </c>
      <c r="J13" s="20">
        <v>2</v>
      </c>
      <c r="K13" s="18">
        <v>15.3</v>
      </c>
      <c r="L13" s="20" t="s">
        <v>57</v>
      </c>
      <c r="M13" s="18">
        <v>27.2</v>
      </c>
      <c r="N13" s="18">
        <v>0</v>
      </c>
      <c r="O13" s="18">
        <v>0</v>
      </c>
    </row>
    <row r="15" spans="1:15">
      <c r="A15" s="5" t="s">
        <v>42</v>
      </c>
      <c r="B15" s="4" t="s">
        <v>43</v>
      </c>
      <c r="C15" s="4" t="s">
        <v>44</v>
      </c>
      <c r="D15" s="42" t="s">
        <v>124</v>
      </c>
    </row>
    <row r="16" spans="1:15">
      <c r="A16" s="3" t="s">
        <v>20</v>
      </c>
      <c r="B16" s="43">
        <f>IF((COUNTIF(B2:B13, "A")), ROUND(SUMIF(B2:B13, "A", N2:N13)/((COUNTIF(B2:B13, "A")*100)), 2), "-")</f>
        <v>0.5</v>
      </c>
      <c r="C16" s="43" t="str">
        <f>IF(COUNTIF(C2:C13, "A"), ROUND(SUMIF(C2:C13, "A", O2:O13)/(COUNTIF(C2:C13, "A")*2000), 2), "-")</f>
        <v>-</v>
      </c>
      <c r="D16" s="44" t="str">
        <f>CONCATENATE(COUNTIFS(J2:J13, 1, B2:B13, "A"),"-", COUNTIFS(J2:J13, 2, B2:B13, "A"), "-", COUNTIFS(J2:J13, 3, B2:B13, "A"), "-", COUNTIFS(J2:J13, "&gt;=4", B2:B13, "A"))</f>
        <v>2-1-1-3</v>
      </c>
    </row>
    <row r="17" spans="1:4">
      <c r="A17" s="2" t="s">
        <v>17</v>
      </c>
      <c r="B17" s="43">
        <f>IF((COUNTIF(B2:B13, "B")), ROUND(SUMIF(B2:B13, "B", N2:N13)/((COUNTIF(B2:B13, "B")*100)), 2), "-")</f>
        <v>0</v>
      </c>
      <c r="C17" s="43">
        <f>IF(COUNTIF(C2:C13, "B"), ROUND(SUMIF(C2:C13, "B", O2:O13)/(COUNTIF(C2:C13, "B")*2000), 2), "-")</f>
        <v>0.67</v>
      </c>
      <c r="D17" s="44" t="str">
        <f>CONCATENATE(COUNTIFS(J2:J13, 1, B2:B13, "B"),"-", COUNTIFS(J2:J13, 2, B2:B13, "B"), "-", COUNTIFS(J2:J13, 3, B2:B13, "B"), "-", COUNTIFS(J2:J13, "&gt;=4", B2:B13, "B"))</f>
        <v>0-0-0-3</v>
      </c>
    </row>
    <row r="18" spans="1:4">
      <c r="A18" s="1" t="s">
        <v>16</v>
      </c>
      <c r="B18" s="43">
        <f>IF((COUNTIF(B2:B13, "C")), ROUND(SUMIF(B2:B13, "C", N2:N13)/((COUNTIF(B2:B13, "C")*100)), 2), "-")</f>
        <v>1.7</v>
      </c>
      <c r="C18" s="43">
        <f>IF(COUNTIF(C2:C13, "C"), ROUND(SUMIF(C2:C13, "C", O2:O13)/(COUNTIF(C2:C13, "C")*2000), 2), "-")</f>
        <v>0.26</v>
      </c>
      <c r="D18" s="44" t="str">
        <f>CONCATENATE(COUNTIFS(J2:J13, 1, B2:B13, "C"),"-", COUNTIFS(J2:J13, 2, B2:B13, "C"), "-", COUNTIFS(J2:J13, 3, B2:B13, "C"), "-", COUNTIFS(J2:J13, "&gt;=4", B2:B13, "C"))</f>
        <v>1-0-0-1</v>
      </c>
    </row>
    <row r="19" spans="1:4">
      <c r="A19" s="5" t="s">
        <v>45</v>
      </c>
      <c r="B19" s="43">
        <f>ROUND(SUM(N2:N13)/1200, 2)</f>
        <v>0.57999999999999996</v>
      </c>
      <c r="C19" s="43">
        <f>ROUND(SUM(O2:O13)/24000, 2)</f>
        <v>0.43</v>
      </c>
      <c r="D19" s="44" t="str">
        <f>CONCATENATE(COUNTIF(J2:J13, 1),"-", COUNTIF(J2:J13, 2), "-", COUNTIF(J2:J13, 3), "-", COUNTIF(J2:J13, "&gt;=4"))</f>
        <v>3-1-1-7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workbookViewId="0">
      <selection activeCell="F20" sqref="F20"/>
    </sheetView>
  </sheetViews>
  <sheetFormatPr baseColWidth="10" defaultColWidth="8.83203125" defaultRowHeight="14"/>
  <cols>
    <col min="1" max="1" width="6.1640625" customWidth="1"/>
    <col min="2" max="3" width="12.5" customWidth="1"/>
    <col min="4" max="6" width="8.33203125" customWidth="1"/>
    <col min="7" max="11" width="10.33203125" customWidth="1"/>
    <col min="12" max="12" width="25" customWidth="1"/>
    <col min="13" max="14" width="12.5" customWidth="1"/>
    <col min="15" max="15" width="14.5" customWidth="1"/>
  </cols>
  <sheetData>
    <row r="1" spans="1: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spans="1:15">
      <c r="A2" s="21" t="s">
        <v>15</v>
      </c>
      <c r="B2" s="23" t="s">
        <v>16</v>
      </c>
      <c r="C2" s="24" t="s">
        <v>17</v>
      </c>
      <c r="D2" s="25">
        <v>5</v>
      </c>
      <c r="E2" s="25">
        <v>11</v>
      </c>
      <c r="F2" s="25">
        <v>3</v>
      </c>
      <c r="G2" s="25">
        <v>15</v>
      </c>
      <c r="H2" s="25">
        <v>4</v>
      </c>
      <c r="I2" s="26">
        <v>6</v>
      </c>
      <c r="J2" s="25">
        <v>7</v>
      </c>
      <c r="K2" s="25">
        <v>4.5</v>
      </c>
      <c r="L2" s="24" t="s">
        <v>58</v>
      </c>
      <c r="M2" s="25">
        <v>842.3</v>
      </c>
      <c r="N2" s="25">
        <v>0</v>
      </c>
      <c r="O2" s="25">
        <v>0</v>
      </c>
    </row>
    <row r="3" spans="1:15">
      <c r="A3" s="21" t="s">
        <v>19</v>
      </c>
      <c r="B3" s="24" t="s">
        <v>17</v>
      </c>
      <c r="C3" s="24" t="s">
        <v>17</v>
      </c>
      <c r="D3" s="25">
        <v>13</v>
      </c>
      <c r="E3" s="25">
        <v>1</v>
      </c>
      <c r="F3" s="25">
        <v>14</v>
      </c>
      <c r="G3" s="25">
        <v>15</v>
      </c>
      <c r="H3" s="25">
        <v>4</v>
      </c>
      <c r="I3" s="26">
        <v>11</v>
      </c>
      <c r="J3" s="25">
        <v>8</v>
      </c>
      <c r="K3" s="25">
        <v>1.8</v>
      </c>
      <c r="L3" s="23" t="s">
        <v>59</v>
      </c>
      <c r="M3" s="25">
        <v>51.7</v>
      </c>
      <c r="N3" s="25">
        <v>0</v>
      </c>
      <c r="O3" s="25">
        <v>0</v>
      </c>
    </row>
    <row r="4" spans="1:15">
      <c r="A4" s="21" t="s">
        <v>22</v>
      </c>
      <c r="B4" s="27" t="s">
        <v>20</v>
      </c>
      <c r="C4" s="23" t="s">
        <v>16</v>
      </c>
      <c r="D4" s="25">
        <v>2</v>
      </c>
      <c r="E4" s="25">
        <v>3</v>
      </c>
      <c r="F4" s="25">
        <v>13</v>
      </c>
      <c r="G4" s="25">
        <v>9</v>
      </c>
      <c r="H4" s="25">
        <v>5</v>
      </c>
      <c r="I4" s="26">
        <v>10</v>
      </c>
      <c r="J4" s="25">
        <v>4</v>
      </c>
      <c r="K4" s="25">
        <v>4</v>
      </c>
      <c r="L4" s="24" t="s">
        <v>60</v>
      </c>
      <c r="M4" s="25">
        <v>38.6</v>
      </c>
      <c r="N4" s="25">
        <v>0</v>
      </c>
      <c r="O4" s="25">
        <v>0</v>
      </c>
    </row>
    <row r="5" spans="1:15">
      <c r="A5" s="21" t="s">
        <v>24</v>
      </c>
      <c r="B5" s="23" t="s">
        <v>16</v>
      </c>
      <c r="C5" s="24" t="s">
        <v>17</v>
      </c>
      <c r="D5" s="25">
        <v>14</v>
      </c>
      <c r="E5" s="25">
        <v>12</v>
      </c>
      <c r="F5" s="25">
        <v>2</v>
      </c>
      <c r="G5" s="25">
        <v>15</v>
      </c>
      <c r="H5" s="25">
        <v>7</v>
      </c>
      <c r="I5" s="26">
        <v>4</v>
      </c>
      <c r="J5" s="25">
        <v>5</v>
      </c>
      <c r="K5" s="25">
        <v>2.1</v>
      </c>
      <c r="L5" s="27" t="s">
        <v>61</v>
      </c>
      <c r="M5" s="25">
        <v>13.9</v>
      </c>
      <c r="N5" s="25">
        <v>0</v>
      </c>
      <c r="O5" s="25">
        <v>1390</v>
      </c>
    </row>
    <row r="6" spans="1:15">
      <c r="A6" s="21" t="s">
        <v>26</v>
      </c>
      <c r="B6" s="24" t="s">
        <v>17</v>
      </c>
      <c r="C6" s="24" t="s">
        <v>17</v>
      </c>
      <c r="D6" s="25">
        <v>10</v>
      </c>
      <c r="E6" s="25">
        <v>1</v>
      </c>
      <c r="F6" s="25">
        <v>6</v>
      </c>
      <c r="G6" s="25">
        <v>7</v>
      </c>
      <c r="H6" s="25">
        <v>4</v>
      </c>
      <c r="I6" s="26">
        <v>15</v>
      </c>
      <c r="J6" s="25">
        <v>7</v>
      </c>
      <c r="K6" s="25">
        <v>6.2</v>
      </c>
      <c r="L6" s="27" t="s">
        <v>48</v>
      </c>
      <c r="M6" s="25">
        <v>22.7</v>
      </c>
      <c r="N6" s="25">
        <v>0</v>
      </c>
      <c r="O6" s="25">
        <v>2270</v>
      </c>
    </row>
    <row r="7" spans="1:15">
      <c r="A7" s="21" t="s">
        <v>28</v>
      </c>
      <c r="B7" s="27" t="s">
        <v>20</v>
      </c>
      <c r="C7" s="23" t="s">
        <v>16</v>
      </c>
      <c r="D7" s="25">
        <v>6</v>
      </c>
      <c r="E7" s="25">
        <v>10</v>
      </c>
      <c r="F7" s="25">
        <v>12</v>
      </c>
      <c r="G7" s="25">
        <v>14</v>
      </c>
      <c r="H7" s="25">
        <v>1</v>
      </c>
      <c r="I7" s="26">
        <v>16</v>
      </c>
      <c r="J7" s="25">
        <v>7</v>
      </c>
      <c r="K7" s="25">
        <v>3.3</v>
      </c>
      <c r="L7" s="25" t="s">
        <v>62</v>
      </c>
      <c r="M7" s="25">
        <v>36.5</v>
      </c>
      <c r="N7" s="25">
        <v>0</v>
      </c>
      <c r="O7" s="25">
        <v>0</v>
      </c>
    </row>
    <row r="8" spans="1:15">
      <c r="A8" s="21" t="s">
        <v>30</v>
      </c>
      <c r="B8" s="23" t="s">
        <v>16</v>
      </c>
      <c r="C8" s="27" t="s">
        <v>20</v>
      </c>
      <c r="D8" s="25">
        <v>11</v>
      </c>
      <c r="E8" s="25">
        <v>8</v>
      </c>
      <c r="F8" s="25">
        <v>15</v>
      </c>
      <c r="G8" s="25">
        <v>4</v>
      </c>
      <c r="H8" s="25">
        <v>12</v>
      </c>
      <c r="I8" s="26">
        <v>9</v>
      </c>
      <c r="J8" s="25">
        <v>8</v>
      </c>
      <c r="K8" s="25">
        <v>6.2</v>
      </c>
      <c r="L8" s="27" t="s">
        <v>63</v>
      </c>
      <c r="M8" s="25">
        <v>20.3</v>
      </c>
      <c r="N8" s="25">
        <v>0</v>
      </c>
      <c r="O8" s="25">
        <v>2030</v>
      </c>
    </row>
    <row r="9" spans="1:15">
      <c r="A9" s="21" t="s">
        <v>32</v>
      </c>
      <c r="B9" s="27" t="s">
        <v>20</v>
      </c>
      <c r="C9" s="23" t="s">
        <v>16</v>
      </c>
      <c r="D9" s="25">
        <v>11</v>
      </c>
      <c r="E9" s="25">
        <v>12</v>
      </c>
      <c r="F9" s="25">
        <v>3</v>
      </c>
      <c r="G9" s="25">
        <v>6</v>
      </c>
      <c r="H9" s="25">
        <v>5</v>
      </c>
      <c r="I9" s="26">
        <v>13</v>
      </c>
      <c r="J9" s="27">
        <v>1</v>
      </c>
      <c r="K9" s="25">
        <v>2.9</v>
      </c>
      <c r="L9" s="27" t="s">
        <v>64</v>
      </c>
      <c r="M9" s="25">
        <v>47.1</v>
      </c>
      <c r="N9" s="25">
        <v>290</v>
      </c>
      <c r="O9" s="25">
        <v>4710</v>
      </c>
    </row>
    <row r="10" spans="1:15">
      <c r="A10" s="21" t="s">
        <v>34</v>
      </c>
      <c r="B10" s="23" t="s">
        <v>16</v>
      </c>
      <c r="C10" s="24" t="s">
        <v>17</v>
      </c>
      <c r="D10" s="25">
        <v>4</v>
      </c>
      <c r="E10" s="25">
        <v>15</v>
      </c>
      <c r="F10" s="25">
        <v>2</v>
      </c>
      <c r="G10" s="25">
        <v>7</v>
      </c>
      <c r="H10" s="25">
        <v>13</v>
      </c>
      <c r="I10" s="26">
        <v>6</v>
      </c>
      <c r="J10" s="25">
        <v>6</v>
      </c>
      <c r="K10" s="25">
        <v>1.4</v>
      </c>
      <c r="L10" s="23" t="s">
        <v>65</v>
      </c>
      <c r="M10" s="25">
        <v>86</v>
      </c>
      <c r="N10" s="25">
        <v>0</v>
      </c>
      <c r="O10" s="25">
        <v>0</v>
      </c>
    </row>
    <row r="11" spans="1:15">
      <c r="A11" s="21" t="s">
        <v>36</v>
      </c>
      <c r="B11" s="24" t="s">
        <v>17</v>
      </c>
      <c r="C11" s="27" t="s">
        <v>20</v>
      </c>
      <c r="D11" s="25">
        <v>8</v>
      </c>
      <c r="E11" s="25">
        <v>7</v>
      </c>
      <c r="F11" s="25">
        <v>2</v>
      </c>
      <c r="G11" s="25">
        <v>16</v>
      </c>
      <c r="H11" s="25">
        <v>10</v>
      </c>
      <c r="I11" s="26">
        <v>13</v>
      </c>
      <c r="J11" s="25">
        <v>7</v>
      </c>
      <c r="K11" s="25">
        <v>8</v>
      </c>
      <c r="L11" s="24" t="s">
        <v>66</v>
      </c>
      <c r="M11" s="25">
        <v>41.7</v>
      </c>
      <c r="N11" s="25">
        <v>0</v>
      </c>
      <c r="O11" s="25">
        <v>0</v>
      </c>
    </row>
    <row r="12" spans="1:15">
      <c r="A12" s="21" t="s">
        <v>38</v>
      </c>
      <c r="B12" s="27" t="s">
        <v>20</v>
      </c>
      <c r="C12" s="24" t="s">
        <v>17</v>
      </c>
      <c r="D12" s="25">
        <v>3</v>
      </c>
      <c r="E12" s="25">
        <v>7</v>
      </c>
      <c r="F12" s="25">
        <v>6</v>
      </c>
      <c r="G12" s="25">
        <v>15</v>
      </c>
      <c r="H12" s="25">
        <v>16</v>
      </c>
      <c r="I12" s="26">
        <v>4</v>
      </c>
      <c r="J12" s="25">
        <v>6</v>
      </c>
      <c r="K12" s="25">
        <v>4.3</v>
      </c>
      <c r="L12" s="23" t="s">
        <v>67</v>
      </c>
      <c r="M12" s="25">
        <v>145.4</v>
      </c>
      <c r="N12" s="25">
        <v>0</v>
      </c>
      <c r="O12" s="25">
        <v>0</v>
      </c>
    </row>
    <row r="13" spans="1:15">
      <c r="A13" s="21" t="s">
        <v>40</v>
      </c>
      <c r="B13" s="23" t="s">
        <v>16</v>
      </c>
      <c r="C13" s="24" t="s">
        <v>17</v>
      </c>
      <c r="D13" s="25">
        <v>1</v>
      </c>
      <c r="E13" s="25">
        <v>7</v>
      </c>
      <c r="F13" s="25">
        <v>8</v>
      </c>
      <c r="G13" s="25">
        <v>4</v>
      </c>
      <c r="H13" s="25">
        <v>6</v>
      </c>
      <c r="I13" s="26">
        <v>10</v>
      </c>
      <c r="J13" s="24">
        <v>2</v>
      </c>
      <c r="K13" s="25">
        <v>4.5999999999999996</v>
      </c>
      <c r="L13" s="24" t="s">
        <v>68</v>
      </c>
      <c r="M13" s="25">
        <v>69.3</v>
      </c>
      <c r="N13" s="25">
        <v>0</v>
      </c>
      <c r="O13" s="25">
        <v>0</v>
      </c>
    </row>
    <row r="15" spans="1:15">
      <c r="A15" s="5" t="s">
        <v>42</v>
      </c>
      <c r="B15" s="4" t="s">
        <v>43</v>
      </c>
      <c r="C15" s="4" t="s">
        <v>44</v>
      </c>
      <c r="D15" s="42" t="s">
        <v>124</v>
      </c>
    </row>
    <row r="16" spans="1:15">
      <c r="A16" s="3" t="s">
        <v>20</v>
      </c>
      <c r="B16" s="43">
        <f>IF((COUNTIF(B2:B13, "A")), ROUND(SUMIF(B2:B13, "A", N2:N13)/((COUNTIF(B2:B13, "A")*100)), 2), "-")</f>
        <v>0.73</v>
      </c>
      <c r="C16" s="43">
        <f>IF(COUNTIF(C2:C13, "A"), ROUND(SUMIF(C2:C13, "A", O2:O13)/(COUNTIF(C2:C13, "A")*2000), 2), "-")</f>
        <v>0.51</v>
      </c>
      <c r="D16" s="44" t="str">
        <f>CONCATENATE(COUNTIFS(J2:J13, 1, B2:B13, "A"),"-", COUNTIFS(J2:J13, 2, B2:B13, "A"), "-", COUNTIFS(J2:J13, 3, B2:B13, "A"), "-", COUNTIFS(J2:J13, "&gt;=4", B2:B13, "A"))</f>
        <v>1-0-0-3</v>
      </c>
    </row>
    <row r="17" spans="1:4">
      <c r="A17" s="2" t="s">
        <v>17</v>
      </c>
      <c r="B17" s="43">
        <f>IF((COUNTIF(B2:B13, "B")), ROUND(SUMIF(B2:B13, "B", N2:N13)/((COUNTIF(B2:B13, "B")*100)), 2), "-")</f>
        <v>0</v>
      </c>
      <c r="C17" s="43">
        <f>IF(COUNTIF(C2:C13, "B"), ROUND(SUMIF(C2:C13, "B", O2:O13)/(COUNTIF(C2:C13, "B")*2000), 2), "-")</f>
        <v>0.26</v>
      </c>
      <c r="D17" s="44" t="str">
        <f>CONCATENATE(COUNTIFS(J2:J13, 1, B2:B13, "B"),"-", COUNTIFS(J2:J13, 2, B2:B13, "B"), "-", COUNTIFS(J2:J13, 3, B2:B13, "B"), "-", COUNTIFS(J2:J13, "&gt;=4", B2:B13, "B"))</f>
        <v>0-0-0-3</v>
      </c>
    </row>
    <row r="18" spans="1:4">
      <c r="A18" s="1" t="s">
        <v>16</v>
      </c>
      <c r="B18" s="43">
        <f>IF((COUNTIF(B2:B13, "C")), ROUND(SUMIF(B2:B13, "C", N2:N13)/((COUNTIF(B2:B13, "C")*100)), 2), "-")</f>
        <v>0</v>
      </c>
      <c r="C18" s="43">
        <f>IF(COUNTIF(C2:C13, "C"), ROUND(SUMIF(C2:C13, "C", O2:O13)/(COUNTIF(C2:C13, "C")*2000), 2), "-")</f>
        <v>0.79</v>
      </c>
      <c r="D18" s="44" t="str">
        <f>CONCATENATE(COUNTIFS(J2:J13, 1, B2:B13, "C"),"-", COUNTIFS(J2:J13, 2, B2:B13, "C"), "-", COUNTIFS(J2:J13, 3, B2:B13, "C"), "-", COUNTIFS(J2:J13, "&gt;=4", B2:B13, "C"))</f>
        <v>0-1-0-4</v>
      </c>
    </row>
    <row r="19" spans="1:4">
      <c r="A19" s="5" t="s">
        <v>45</v>
      </c>
      <c r="B19" s="43">
        <f>ROUND(SUM(N2:N13)/1200, 2)</f>
        <v>0.24</v>
      </c>
      <c r="C19" s="43">
        <f>ROUND(SUM(O2:O13)/24000, 2)</f>
        <v>0.43</v>
      </c>
      <c r="D19" s="44" t="str">
        <f>CONCATENATE(COUNTIF(J2:J13, 1),"-", COUNTIF(J2:J13, 2), "-", COUNTIF(J2:J13, 3), "-", COUNTIF(J2:J13, "&gt;=4"))</f>
        <v>1-1-0-10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"/>
  <sheetViews>
    <sheetView workbookViewId="0">
      <selection activeCell="G18" sqref="G18"/>
    </sheetView>
  </sheetViews>
  <sheetFormatPr baseColWidth="10" defaultColWidth="8.83203125" defaultRowHeight="14"/>
  <cols>
    <col min="1" max="1" width="6.1640625" customWidth="1"/>
    <col min="2" max="3" width="12.5" customWidth="1"/>
    <col min="4" max="6" width="8.33203125" customWidth="1"/>
    <col min="7" max="11" width="10.33203125" customWidth="1"/>
    <col min="12" max="12" width="22.83203125" customWidth="1"/>
    <col min="13" max="14" width="12.5" customWidth="1"/>
    <col min="15" max="15" width="14.5" customWidth="1"/>
  </cols>
  <sheetData>
    <row r="1" spans="1:15">
      <c r="A1" s="21" t="s">
        <v>46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spans="1:15">
      <c r="A2" s="21" t="s">
        <v>15</v>
      </c>
      <c r="B2" s="23" t="s">
        <v>16</v>
      </c>
      <c r="C2" s="24" t="s">
        <v>17</v>
      </c>
      <c r="D2" s="25">
        <v>13</v>
      </c>
      <c r="E2" s="25">
        <v>7</v>
      </c>
      <c r="F2" s="25">
        <v>15</v>
      </c>
      <c r="G2" s="25">
        <v>5</v>
      </c>
      <c r="H2" s="25">
        <v>12</v>
      </c>
      <c r="I2" s="26">
        <v>2</v>
      </c>
      <c r="J2" s="25">
        <v>11</v>
      </c>
      <c r="K2" s="25">
        <v>2.2000000000000002</v>
      </c>
      <c r="L2" s="23" t="s">
        <v>69</v>
      </c>
      <c r="M2" s="25">
        <v>21.9</v>
      </c>
      <c r="N2" s="25">
        <v>0</v>
      </c>
      <c r="O2" s="25">
        <v>0</v>
      </c>
    </row>
    <row r="3" spans="1:15">
      <c r="A3" s="21" t="s">
        <v>19</v>
      </c>
      <c r="B3" s="27" t="s">
        <v>20</v>
      </c>
      <c r="C3" s="23" t="s">
        <v>16</v>
      </c>
      <c r="D3" s="25">
        <v>3</v>
      </c>
      <c r="E3" s="25">
        <v>13</v>
      </c>
      <c r="F3" s="25">
        <v>5</v>
      </c>
      <c r="G3" s="25">
        <v>7</v>
      </c>
      <c r="H3" s="25">
        <v>14</v>
      </c>
      <c r="I3" s="26">
        <v>9</v>
      </c>
      <c r="J3" s="25">
        <v>6</v>
      </c>
      <c r="K3" s="25">
        <v>6.3</v>
      </c>
      <c r="L3" s="23" t="s">
        <v>70</v>
      </c>
      <c r="M3" s="25">
        <v>395.9</v>
      </c>
      <c r="N3" s="25">
        <v>0</v>
      </c>
      <c r="O3" s="25">
        <v>0</v>
      </c>
    </row>
    <row r="4" spans="1:15">
      <c r="A4" s="21" t="s">
        <v>22</v>
      </c>
      <c r="B4" s="23" t="s">
        <v>16</v>
      </c>
      <c r="C4" s="23" t="s">
        <v>16</v>
      </c>
      <c r="D4" s="25">
        <v>5</v>
      </c>
      <c r="E4" s="25">
        <v>1</v>
      </c>
      <c r="F4" s="25">
        <v>3</v>
      </c>
      <c r="G4" s="25">
        <v>6</v>
      </c>
      <c r="H4" s="25">
        <v>9</v>
      </c>
      <c r="I4" s="26">
        <v>8</v>
      </c>
      <c r="J4" s="25">
        <v>5</v>
      </c>
      <c r="K4" s="25">
        <v>45.3</v>
      </c>
      <c r="L4" s="25" t="s">
        <v>71</v>
      </c>
      <c r="M4" s="25">
        <v>945.7</v>
      </c>
      <c r="N4" s="25">
        <v>0</v>
      </c>
      <c r="O4" s="25">
        <v>0</v>
      </c>
    </row>
    <row r="5" spans="1:15">
      <c r="A5" s="21" t="s">
        <v>24</v>
      </c>
      <c r="B5" s="27" t="s">
        <v>20</v>
      </c>
      <c r="C5" s="23" t="s">
        <v>16</v>
      </c>
      <c r="D5" s="25">
        <v>3</v>
      </c>
      <c r="E5" s="25">
        <v>7</v>
      </c>
      <c r="F5" s="25">
        <v>6</v>
      </c>
      <c r="G5" s="25">
        <v>14</v>
      </c>
      <c r="H5" s="25">
        <v>12</v>
      </c>
      <c r="I5" s="26">
        <v>4</v>
      </c>
      <c r="J5" s="25">
        <v>5</v>
      </c>
      <c r="K5" s="25">
        <v>6</v>
      </c>
      <c r="L5" s="24" t="s">
        <v>72</v>
      </c>
      <c r="M5" s="25">
        <v>307.2</v>
      </c>
      <c r="N5" s="25">
        <v>0</v>
      </c>
      <c r="O5" s="25">
        <v>0</v>
      </c>
    </row>
    <row r="6" spans="1:15">
      <c r="A6" s="21" t="s">
        <v>26</v>
      </c>
      <c r="B6" s="24" t="s">
        <v>17</v>
      </c>
      <c r="C6" s="27" t="s">
        <v>20</v>
      </c>
      <c r="D6" s="25">
        <v>8</v>
      </c>
      <c r="E6" s="25">
        <v>12</v>
      </c>
      <c r="F6" s="25">
        <v>7</v>
      </c>
      <c r="G6" s="25">
        <v>5</v>
      </c>
      <c r="H6" s="25">
        <v>10</v>
      </c>
      <c r="I6" s="26">
        <v>11</v>
      </c>
      <c r="J6" s="27">
        <v>1</v>
      </c>
      <c r="K6" s="25">
        <v>1.5</v>
      </c>
      <c r="L6" s="23" t="s">
        <v>73</v>
      </c>
      <c r="M6" s="25">
        <v>75.5</v>
      </c>
      <c r="N6" s="25">
        <v>150</v>
      </c>
      <c r="O6" s="25">
        <v>0</v>
      </c>
    </row>
    <row r="7" spans="1:15">
      <c r="A7" s="21" t="s">
        <v>28</v>
      </c>
      <c r="B7" s="27" t="s">
        <v>20</v>
      </c>
      <c r="C7" s="23" t="s">
        <v>16</v>
      </c>
      <c r="D7" s="25">
        <v>4</v>
      </c>
      <c r="E7" s="25">
        <v>5</v>
      </c>
      <c r="F7" s="25">
        <v>10</v>
      </c>
      <c r="G7" s="25">
        <v>13</v>
      </c>
      <c r="H7" s="25">
        <v>7</v>
      </c>
      <c r="I7" s="26">
        <v>14</v>
      </c>
      <c r="J7" s="25">
        <v>6</v>
      </c>
      <c r="K7" s="25">
        <v>5</v>
      </c>
      <c r="L7" s="24" t="s">
        <v>74</v>
      </c>
      <c r="M7" s="25">
        <v>8.6999999999999993</v>
      </c>
      <c r="N7" s="25">
        <v>0</v>
      </c>
      <c r="O7" s="25">
        <v>0</v>
      </c>
    </row>
    <row r="8" spans="1:15">
      <c r="A8" s="21" t="s">
        <v>30</v>
      </c>
      <c r="B8" s="24" t="s">
        <v>17</v>
      </c>
      <c r="C8" s="24" t="s">
        <v>17</v>
      </c>
      <c r="D8" s="25">
        <v>5</v>
      </c>
      <c r="E8" s="25">
        <v>6</v>
      </c>
      <c r="F8" s="25">
        <v>4</v>
      </c>
      <c r="G8" s="25">
        <v>8</v>
      </c>
      <c r="H8" s="25">
        <v>1</v>
      </c>
      <c r="I8" s="26">
        <v>3</v>
      </c>
      <c r="J8" s="24">
        <v>3</v>
      </c>
      <c r="K8" s="25">
        <v>3.9</v>
      </c>
      <c r="L8" s="24" t="s">
        <v>75</v>
      </c>
      <c r="M8" s="25">
        <v>29.6</v>
      </c>
      <c r="N8" s="25">
        <v>0</v>
      </c>
      <c r="O8" s="25">
        <v>0</v>
      </c>
    </row>
    <row r="9" spans="1:15">
      <c r="A9" s="21" t="s">
        <v>32</v>
      </c>
      <c r="B9" s="27" t="s">
        <v>20</v>
      </c>
      <c r="C9" s="23" t="s">
        <v>16</v>
      </c>
      <c r="D9" s="25">
        <v>9</v>
      </c>
      <c r="E9" s="25">
        <v>15</v>
      </c>
      <c r="F9" s="25">
        <v>13</v>
      </c>
      <c r="G9" s="25">
        <v>2</v>
      </c>
      <c r="H9" s="25">
        <v>6</v>
      </c>
      <c r="I9" s="26">
        <v>5</v>
      </c>
      <c r="J9" s="24">
        <v>2</v>
      </c>
      <c r="K9" s="25">
        <v>15.2</v>
      </c>
      <c r="L9" s="24" t="s">
        <v>76</v>
      </c>
      <c r="M9" s="25">
        <v>170.3</v>
      </c>
      <c r="N9" s="25">
        <v>0</v>
      </c>
      <c r="O9" s="25">
        <v>0</v>
      </c>
    </row>
    <row r="10" spans="1:15">
      <c r="A10" s="21" t="s">
        <v>34</v>
      </c>
      <c r="B10" s="23" t="s">
        <v>16</v>
      </c>
      <c r="C10" s="24" t="s">
        <v>17</v>
      </c>
      <c r="D10" s="25">
        <v>14</v>
      </c>
      <c r="E10" s="25">
        <v>8</v>
      </c>
      <c r="F10" s="25">
        <v>12</v>
      </c>
      <c r="G10" s="25">
        <v>9</v>
      </c>
      <c r="H10" s="25">
        <v>3</v>
      </c>
      <c r="I10" s="26">
        <v>7</v>
      </c>
      <c r="J10" s="25">
        <v>14</v>
      </c>
      <c r="K10" s="25">
        <v>53.3</v>
      </c>
      <c r="L10" s="25" t="s">
        <v>77</v>
      </c>
      <c r="M10" s="25">
        <v>472.4</v>
      </c>
      <c r="N10" s="25">
        <v>0</v>
      </c>
      <c r="O10" s="25">
        <v>0</v>
      </c>
    </row>
    <row r="11" spans="1:15">
      <c r="A11" s="21" t="s">
        <v>36</v>
      </c>
      <c r="B11" s="24" t="s">
        <v>17</v>
      </c>
      <c r="C11" s="23" t="s">
        <v>16</v>
      </c>
      <c r="D11" s="25">
        <v>4</v>
      </c>
      <c r="E11" s="25">
        <v>1</v>
      </c>
      <c r="F11" s="25">
        <v>7</v>
      </c>
      <c r="G11" s="25">
        <v>2</v>
      </c>
      <c r="H11" s="25">
        <v>9</v>
      </c>
      <c r="I11" s="26">
        <v>10</v>
      </c>
      <c r="J11" s="24">
        <v>3</v>
      </c>
      <c r="K11" s="25">
        <v>6.9</v>
      </c>
      <c r="L11" s="24" t="s">
        <v>48</v>
      </c>
      <c r="M11" s="25">
        <v>54</v>
      </c>
      <c r="N11" s="25">
        <v>0</v>
      </c>
      <c r="O11" s="25">
        <v>0</v>
      </c>
    </row>
    <row r="12" spans="1:15">
      <c r="A12" s="21" t="s">
        <v>38</v>
      </c>
      <c r="B12" s="27" t="s">
        <v>20</v>
      </c>
      <c r="C12" s="24" t="s">
        <v>17</v>
      </c>
      <c r="D12" s="25">
        <v>12</v>
      </c>
      <c r="E12" s="25">
        <v>10</v>
      </c>
      <c r="F12" s="25">
        <v>4</v>
      </c>
      <c r="G12" s="25">
        <v>2</v>
      </c>
      <c r="H12" s="25">
        <v>6</v>
      </c>
      <c r="I12" s="26">
        <v>9</v>
      </c>
      <c r="J12" s="24">
        <v>3</v>
      </c>
      <c r="K12" s="25">
        <v>4.7</v>
      </c>
      <c r="L12" s="24" t="s">
        <v>29</v>
      </c>
      <c r="M12" s="25">
        <v>75.3</v>
      </c>
      <c r="N12" s="25">
        <v>0</v>
      </c>
      <c r="O12" s="25">
        <v>0</v>
      </c>
    </row>
    <row r="13" spans="1:15">
      <c r="A13" s="21" t="s">
        <v>40</v>
      </c>
      <c r="B13" s="27" t="s">
        <v>20</v>
      </c>
      <c r="C13" s="24" t="s">
        <v>17</v>
      </c>
      <c r="D13" s="25">
        <v>5</v>
      </c>
      <c r="E13" s="25">
        <v>1</v>
      </c>
      <c r="F13" s="25">
        <v>7</v>
      </c>
      <c r="G13" s="25">
        <v>11</v>
      </c>
      <c r="H13" s="25">
        <v>12</v>
      </c>
      <c r="I13" s="26">
        <v>15</v>
      </c>
      <c r="J13" s="24">
        <v>3</v>
      </c>
      <c r="K13" s="25">
        <v>6.5</v>
      </c>
      <c r="L13" s="24" t="s">
        <v>78</v>
      </c>
      <c r="M13" s="25">
        <v>171.8</v>
      </c>
      <c r="N13" s="25">
        <v>0</v>
      </c>
      <c r="O13" s="25">
        <v>0</v>
      </c>
    </row>
    <row r="15" spans="1:15">
      <c r="A15" s="5" t="s">
        <v>42</v>
      </c>
      <c r="B15" s="4" t="s">
        <v>43</v>
      </c>
      <c r="C15" s="4" t="s">
        <v>44</v>
      </c>
      <c r="D15" s="42" t="s">
        <v>124</v>
      </c>
    </row>
    <row r="16" spans="1:15">
      <c r="A16" s="3" t="s">
        <v>20</v>
      </c>
      <c r="B16" s="43">
        <f>IF((COUNTIF(B2:B13, "A")), ROUND(SUMIF(B2:B13, "A", N2:N13)/((COUNTIF(B2:B13, "A")*100)), 2), "-")</f>
        <v>0</v>
      </c>
      <c r="C16" s="43">
        <f>IF(COUNTIF(C2:C13, "A"), ROUND(SUMIF(C2:C13, "A", O2:O13)/(COUNTIF(C2:C13, "A")*2000), 2), "-")</f>
        <v>0</v>
      </c>
      <c r="D16" s="44" t="str">
        <f>CONCATENATE(COUNTIFS(J2:J13, 1, B2:B13, "A"),"-", COUNTIFS(J2:J13, 2, B2:B13, "A"), "-", COUNTIFS(J2:J13, 3, B2:B13, "A"), "-", COUNTIFS(J2:J13, "&gt;=4", B2:B13, "A"))</f>
        <v>0-1-2-3</v>
      </c>
    </row>
    <row r="17" spans="1:4">
      <c r="A17" s="2" t="s">
        <v>17</v>
      </c>
      <c r="B17" s="43">
        <f>IF((COUNTIF(B2:B13, "B")), ROUND(SUMIF(B2:B13, "B", N2:N13)/((COUNTIF(B2:B13, "B")*100)), 2), "-")</f>
        <v>0.5</v>
      </c>
      <c r="C17" s="43">
        <f>IF(COUNTIF(C2:C13, "B"), ROUND(SUMIF(C2:C13, "B", O2:O13)/(COUNTIF(C2:C13, "B")*2000), 2), "-")</f>
        <v>0</v>
      </c>
      <c r="D17" s="44" t="str">
        <f>CONCATENATE(COUNTIFS(J2:J13, 1, B2:B13, "B"),"-", COUNTIFS(J2:J13, 2, B2:B13, "B"), "-", COUNTIFS(J2:J13, 3, B2:B13, "B"), "-", COUNTIFS(J2:J13, "&gt;=4", B2:B13, "B"))</f>
        <v>1-0-2-0</v>
      </c>
    </row>
    <row r="18" spans="1:4">
      <c r="A18" s="1" t="s">
        <v>16</v>
      </c>
      <c r="B18" s="43">
        <f>IF((COUNTIF(B2:B13, "C")), ROUND(SUMIF(B2:B13, "C", N2:N13)/((COUNTIF(B2:B13, "C")*100)), 2), "-")</f>
        <v>0</v>
      </c>
      <c r="C18" s="43">
        <f>IF(COUNTIF(C2:C13, "C"), ROUND(SUMIF(C2:C13, "C", O2:O13)/(COUNTIF(C2:C13, "C")*2000), 2), "-")</f>
        <v>0</v>
      </c>
      <c r="D18" s="44" t="str">
        <f>CONCATENATE(COUNTIFS(J2:J13, 1, B2:B13, "C"),"-", COUNTIFS(J2:J13, 2, B2:B13, "C"), "-", COUNTIFS(J2:J13, 3, B2:B13, "C"), "-", COUNTIFS(J2:J13, "&gt;=4", B2:B13, "C"))</f>
        <v>0-0-0-3</v>
      </c>
    </row>
    <row r="19" spans="1:4">
      <c r="A19" s="5" t="s">
        <v>45</v>
      </c>
      <c r="B19" s="43">
        <f>ROUND(SUM(N2:N13)/1200, 2)</f>
        <v>0.13</v>
      </c>
      <c r="C19" s="43">
        <f>ROUND(SUM(O2:O13)/24000, 2)</f>
        <v>0</v>
      </c>
      <c r="D19" s="44" t="str">
        <f>CONCATENATE(COUNTIF(J2:J13, 1),"-", COUNTIF(J2:J13, 2), "-", COUNTIF(J2:J13, 3), "-", COUNTIF(J2:J13, "&gt;=4"))</f>
        <v>1-1-4-6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"/>
  <sheetViews>
    <sheetView zoomScale="108" workbookViewId="0">
      <selection activeCell="G17" sqref="G17"/>
    </sheetView>
  </sheetViews>
  <sheetFormatPr baseColWidth="10" defaultColWidth="8.83203125" defaultRowHeight="14"/>
  <cols>
    <col min="1" max="1" width="6.1640625" customWidth="1"/>
    <col min="2" max="3" width="12.5" customWidth="1"/>
    <col min="4" max="6" width="8.33203125" customWidth="1"/>
    <col min="7" max="11" width="10.33203125" customWidth="1"/>
    <col min="12" max="12" width="22.83203125" customWidth="1"/>
    <col min="13" max="14" width="12.5" customWidth="1"/>
    <col min="15" max="15" width="14.5" customWidth="1"/>
  </cols>
  <sheetData>
    <row r="1" spans="1: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</row>
    <row r="2" spans="1:15">
      <c r="A2" s="28" t="s">
        <v>15</v>
      </c>
      <c r="B2" s="30" t="s">
        <v>20</v>
      </c>
      <c r="C2" s="31" t="s">
        <v>16</v>
      </c>
      <c r="D2" s="32">
        <v>13</v>
      </c>
      <c r="E2" s="32">
        <v>12</v>
      </c>
      <c r="F2" s="32">
        <v>9</v>
      </c>
      <c r="G2" s="32">
        <v>6</v>
      </c>
      <c r="H2" s="32">
        <v>14</v>
      </c>
      <c r="I2" s="33">
        <v>3</v>
      </c>
      <c r="J2" s="32">
        <v>4</v>
      </c>
      <c r="K2" s="32">
        <v>12.1</v>
      </c>
      <c r="L2" s="34" t="s">
        <v>79</v>
      </c>
      <c r="M2" s="32">
        <v>120.8</v>
      </c>
      <c r="N2" s="32">
        <v>0</v>
      </c>
      <c r="O2" s="32">
        <v>0</v>
      </c>
    </row>
    <row r="3" spans="1:15">
      <c r="A3" s="28" t="s">
        <v>19</v>
      </c>
      <c r="B3" s="30" t="s">
        <v>20</v>
      </c>
      <c r="C3" s="31" t="s">
        <v>16</v>
      </c>
      <c r="D3" s="32">
        <v>13</v>
      </c>
      <c r="E3" s="32">
        <v>14</v>
      </c>
      <c r="F3" s="32">
        <v>3</v>
      </c>
      <c r="G3" s="32">
        <v>9</v>
      </c>
      <c r="H3" s="32">
        <v>11</v>
      </c>
      <c r="I3" s="33">
        <v>10</v>
      </c>
      <c r="J3" s="32">
        <v>11</v>
      </c>
      <c r="K3" s="32">
        <v>2.4</v>
      </c>
      <c r="L3" s="30" t="s">
        <v>80</v>
      </c>
      <c r="M3" s="32">
        <v>35.4</v>
      </c>
      <c r="N3" s="32">
        <v>0</v>
      </c>
      <c r="O3" s="32">
        <v>3540</v>
      </c>
    </row>
    <row r="4" spans="1:15">
      <c r="A4" s="28" t="s">
        <v>22</v>
      </c>
      <c r="B4" s="34" t="s">
        <v>17</v>
      </c>
      <c r="C4" s="34" t="s">
        <v>17</v>
      </c>
      <c r="D4" s="32">
        <v>10</v>
      </c>
      <c r="E4" s="32">
        <v>2</v>
      </c>
      <c r="F4" s="32">
        <v>7</v>
      </c>
      <c r="G4" s="32">
        <v>3</v>
      </c>
      <c r="H4" s="32">
        <v>5</v>
      </c>
      <c r="I4" s="33">
        <v>11</v>
      </c>
      <c r="J4" s="32" t="s">
        <v>81</v>
      </c>
      <c r="K4" s="32">
        <v>3.5</v>
      </c>
      <c r="L4" s="30" t="s">
        <v>82</v>
      </c>
      <c r="M4" s="32">
        <v>16.3</v>
      </c>
      <c r="N4" s="32">
        <v>0</v>
      </c>
      <c r="O4" s="32">
        <v>1630</v>
      </c>
    </row>
    <row r="5" spans="1:15">
      <c r="A5" s="28" t="s">
        <v>24</v>
      </c>
      <c r="B5" s="30" t="s">
        <v>20</v>
      </c>
      <c r="C5" s="34" t="s">
        <v>17</v>
      </c>
      <c r="D5" s="32">
        <v>13</v>
      </c>
      <c r="E5" s="32">
        <v>10</v>
      </c>
      <c r="F5" s="32">
        <v>5</v>
      </c>
      <c r="G5" s="32">
        <v>3</v>
      </c>
      <c r="H5" s="32">
        <v>12</v>
      </c>
      <c r="I5" s="33">
        <v>11</v>
      </c>
      <c r="J5" s="32">
        <v>4</v>
      </c>
      <c r="K5" s="32">
        <v>15</v>
      </c>
      <c r="L5" s="31" t="s">
        <v>83</v>
      </c>
      <c r="M5" s="32">
        <v>185.8</v>
      </c>
      <c r="N5" s="32">
        <v>0</v>
      </c>
      <c r="O5" s="32">
        <v>0</v>
      </c>
    </row>
    <row r="6" spans="1:15">
      <c r="A6" s="28" t="s">
        <v>26</v>
      </c>
      <c r="B6" s="34" t="s">
        <v>17</v>
      </c>
      <c r="C6" s="34" t="s">
        <v>17</v>
      </c>
      <c r="D6" s="32">
        <v>10</v>
      </c>
      <c r="E6" s="32">
        <v>12</v>
      </c>
      <c r="F6" s="32">
        <v>16</v>
      </c>
      <c r="G6" s="32">
        <v>14</v>
      </c>
      <c r="H6" s="32">
        <v>13</v>
      </c>
      <c r="I6" s="33">
        <v>9</v>
      </c>
      <c r="J6" s="32">
        <v>5</v>
      </c>
      <c r="K6" s="32">
        <v>3.4</v>
      </c>
      <c r="L6" s="32" t="s">
        <v>84</v>
      </c>
      <c r="M6" s="32">
        <v>276.8</v>
      </c>
      <c r="N6" s="32">
        <v>0</v>
      </c>
      <c r="O6" s="32">
        <v>0</v>
      </c>
    </row>
    <row r="7" spans="1:15">
      <c r="A7" s="28" t="s">
        <v>28</v>
      </c>
      <c r="B7" s="30" t="s">
        <v>20</v>
      </c>
      <c r="C7" s="31" t="s">
        <v>16</v>
      </c>
      <c r="D7" s="32">
        <v>13</v>
      </c>
      <c r="E7" s="32">
        <v>11</v>
      </c>
      <c r="F7" s="32">
        <v>1</v>
      </c>
      <c r="G7" s="32">
        <v>12</v>
      </c>
      <c r="H7" s="32">
        <v>3</v>
      </c>
      <c r="I7" s="33">
        <v>7</v>
      </c>
      <c r="J7" s="32">
        <v>8</v>
      </c>
      <c r="K7" s="32">
        <v>7.2</v>
      </c>
      <c r="L7" s="30" t="s">
        <v>85</v>
      </c>
      <c r="M7" s="32">
        <v>49.1</v>
      </c>
      <c r="N7" s="32">
        <v>0</v>
      </c>
      <c r="O7" s="32">
        <v>4910</v>
      </c>
    </row>
    <row r="8" spans="1:15">
      <c r="A8" s="28" t="s">
        <v>30</v>
      </c>
      <c r="B8" s="30" t="s">
        <v>20</v>
      </c>
      <c r="C8" s="34" t="s">
        <v>17</v>
      </c>
      <c r="D8" s="32">
        <v>14</v>
      </c>
      <c r="E8" s="32">
        <v>7</v>
      </c>
      <c r="F8" s="32">
        <v>12</v>
      </c>
      <c r="G8" s="32">
        <v>10</v>
      </c>
      <c r="H8" s="32">
        <v>5</v>
      </c>
      <c r="I8" s="33">
        <v>6</v>
      </c>
      <c r="J8" s="32">
        <v>13</v>
      </c>
      <c r="K8" s="32">
        <v>11.5</v>
      </c>
      <c r="L8" s="31" t="s">
        <v>86</v>
      </c>
      <c r="M8" s="32">
        <v>138.80000000000001</v>
      </c>
      <c r="N8" s="32">
        <v>0</v>
      </c>
      <c r="O8" s="32">
        <v>0</v>
      </c>
    </row>
    <row r="9" spans="1:15">
      <c r="A9" s="28" t="s">
        <v>32</v>
      </c>
      <c r="B9" s="30" t="s">
        <v>20</v>
      </c>
      <c r="C9" s="31" t="s">
        <v>16</v>
      </c>
      <c r="D9" s="32">
        <v>11</v>
      </c>
      <c r="E9" s="32">
        <v>5</v>
      </c>
      <c r="F9" s="32">
        <v>1</v>
      </c>
      <c r="G9" s="32">
        <v>10</v>
      </c>
      <c r="H9" s="32">
        <v>13</v>
      </c>
      <c r="I9" s="33">
        <v>4</v>
      </c>
      <c r="J9" s="32">
        <v>4</v>
      </c>
      <c r="K9" s="32">
        <v>13.6</v>
      </c>
      <c r="L9" s="34" t="s">
        <v>87</v>
      </c>
      <c r="M9" s="32">
        <v>147.69999999999999</v>
      </c>
      <c r="N9" s="32">
        <v>0</v>
      </c>
      <c r="O9" s="32">
        <v>0</v>
      </c>
    </row>
    <row r="10" spans="1:15">
      <c r="A10" s="28" t="s">
        <v>34</v>
      </c>
      <c r="B10" s="31" t="s">
        <v>16</v>
      </c>
      <c r="C10" s="34" t="s">
        <v>17</v>
      </c>
      <c r="D10" s="32">
        <v>6</v>
      </c>
      <c r="E10" s="32">
        <v>3</v>
      </c>
      <c r="F10" s="32">
        <v>1</v>
      </c>
      <c r="G10" s="32">
        <v>5</v>
      </c>
      <c r="H10" s="32">
        <v>10</v>
      </c>
      <c r="I10" s="33">
        <v>11</v>
      </c>
      <c r="J10" s="34">
        <v>2</v>
      </c>
      <c r="K10" s="32">
        <v>15.7</v>
      </c>
      <c r="L10" s="34" t="s">
        <v>88</v>
      </c>
      <c r="M10" s="32">
        <v>26.3</v>
      </c>
      <c r="N10" s="32">
        <v>0</v>
      </c>
      <c r="O10" s="32">
        <v>0</v>
      </c>
    </row>
    <row r="11" spans="1:15">
      <c r="A11" s="28" t="s">
        <v>36</v>
      </c>
      <c r="B11" s="30" t="s">
        <v>20</v>
      </c>
      <c r="C11" s="34" t="s">
        <v>17</v>
      </c>
      <c r="D11" s="32">
        <v>11</v>
      </c>
      <c r="E11" s="32">
        <v>8</v>
      </c>
      <c r="F11" s="32">
        <v>1</v>
      </c>
      <c r="G11" s="32">
        <v>7</v>
      </c>
      <c r="H11" s="32">
        <v>12</v>
      </c>
      <c r="I11" s="33">
        <v>10</v>
      </c>
      <c r="J11" s="32">
        <v>4</v>
      </c>
      <c r="K11" s="32">
        <v>3.6</v>
      </c>
      <c r="L11" s="31" t="s">
        <v>48</v>
      </c>
      <c r="M11" s="32">
        <v>30.1</v>
      </c>
      <c r="N11" s="32">
        <v>0</v>
      </c>
      <c r="O11" s="32">
        <v>0</v>
      </c>
    </row>
    <row r="12" spans="1:15">
      <c r="A12" s="28" t="s">
        <v>38</v>
      </c>
      <c r="B12" s="30" t="s">
        <v>20</v>
      </c>
      <c r="C12" s="34" t="s">
        <v>17</v>
      </c>
      <c r="D12" s="32">
        <v>1</v>
      </c>
      <c r="E12" s="32">
        <v>4</v>
      </c>
      <c r="F12" s="32">
        <v>6</v>
      </c>
      <c r="G12" s="32">
        <v>10</v>
      </c>
      <c r="H12" s="32">
        <v>5</v>
      </c>
      <c r="I12" s="33">
        <v>7</v>
      </c>
      <c r="J12" s="32">
        <v>5</v>
      </c>
      <c r="K12" s="32">
        <v>4.3</v>
      </c>
      <c r="L12" s="31" t="s">
        <v>89</v>
      </c>
      <c r="M12" s="32">
        <v>1940.9</v>
      </c>
      <c r="N12" s="32">
        <v>0</v>
      </c>
      <c r="O12" s="32">
        <v>0</v>
      </c>
    </row>
    <row r="13" spans="1:15">
      <c r="A13" s="28" t="s">
        <v>40</v>
      </c>
      <c r="B13" s="31" t="s">
        <v>16</v>
      </c>
      <c r="C13" s="31" t="s">
        <v>16</v>
      </c>
      <c r="D13" s="32">
        <v>9</v>
      </c>
      <c r="E13" s="32">
        <v>4</v>
      </c>
      <c r="F13" s="32">
        <v>1</v>
      </c>
      <c r="G13" s="32">
        <v>12</v>
      </c>
      <c r="H13" s="32">
        <v>10</v>
      </c>
      <c r="I13" s="33">
        <v>11</v>
      </c>
      <c r="J13" s="32">
        <v>9</v>
      </c>
      <c r="K13" s="32">
        <v>4.5999999999999996</v>
      </c>
      <c r="L13" s="30" t="s">
        <v>90</v>
      </c>
      <c r="M13" s="32">
        <v>14.8</v>
      </c>
      <c r="N13" s="32">
        <v>0</v>
      </c>
      <c r="O13" s="32">
        <v>1480</v>
      </c>
    </row>
    <row r="15" spans="1:15">
      <c r="A15" s="5" t="s">
        <v>42</v>
      </c>
      <c r="B15" s="4" t="s">
        <v>43</v>
      </c>
      <c r="C15" s="4" t="s">
        <v>44</v>
      </c>
      <c r="D15" s="42" t="s">
        <v>124</v>
      </c>
    </row>
    <row r="16" spans="1:15">
      <c r="A16" s="3" t="s">
        <v>20</v>
      </c>
      <c r="B16" s="43">
        <f>IF((COUNTIF(B2:B13, "A")), ROUND(SUMIF(B2:B13, "A", N2:N13)/((COUNTIF(B2:B13, "A")*100)), 2), "-")</f>
        <v>0</v>
      </c>
      <c r="C16" s="43" t="str">
        <f>IF(COUNTIF(C2:C13, "A"), ROUND(SUMIF(C2:C13, "A", O2:O13)/(COUNTIF(C2:C13, "A")*2000), 2), "-")</f>
        <v>-</v>
      </c>
      <c r="D16" s="44" t="str">
        <f>CONCATENATE(COUNTIFS(J2:J13, 1, B2:B13, "A"),"-", COUNTIFS(J2:J13, 2, B2:B13, "A"), "-", COUNTIFS(J2:J13, 3, B2:B13, "A"), "-", COUNTIFS(J2:J13, "&gt;=4", B2:B13, "A"))</f>
        <v>0-0-0-8</v>
      </c>
    </row>
    <row r="17" spans="1:4">
      <c r="A17" s="2" t="s">
        <v>17</v>
      </c>
      <c r="B17" s="43">
        <f>IF((COUNTIF(B2:B13, "B")), ROUND(SUMIF(B2:B13, "B", N2:N13)/((COUNTIF(B2:B13, "B")*100)), 2), "-")</f>
        <v>0</v>
      </c>
      <c r="C17" s="43">
        <f>IF(COUNTIF(C2:C13, "B"), ROUND(SUMIF(C2:C13, "B", O2:O13)/(COUNTIF(C2:C13, "B")*2000), 2), "-")</f>
        <v>0.12</v>
      </c>
      <c r="D17" s="44" t="str">
        <f>CONCATENATE(COUNTIFS(J2:J13, 1, B2:B13, "B"),"-", COUNTIFS(J2:J13, 2, B2:B13, "B"), "-", COUNTIFS(J2:J13, 3, B2:B13, "B"), "-", COUNTIFS(J2:J13, "&gt;=4", B2:B13, "B"))</f>
        <v>0-0-0-1</v>
      </c>
    </row>
    <row r="18" spans="1:4">
      <c r="A18" s="1" t="s">
        <v>16</v>
      </c>
      <c r="B18" s="43">
        <f>IF((COUNTIF(B2:B13, "C")), ROUND(SUMIF(B2:B13, "C", N2:N13)/((COUNTIF(B2:B13, "C")*100)), 2), "-")</f>
        <v>0</v>
      </c>
      <c r="C18" s="43">
        <f>IF(COUNTIF(C2:C13, "C"), ROUND(SUMIF(C2:C13, "C", O2:O13)/(COUNTIF(C2:C13, "C")*2000), 2), "-")</f>
        <v>0.99</v>
      </c>
      <c r="D18" s="44" t="str">
        <f>CONCATENATE(COUNTIFS(J2:J13, 1, B2:B13, "C"),"-", COUNTIFS(J2:J13, 2, B2:B13, "C"), "-", COUNTIFS(J2:J13, 3, B2:B13, "C"), "-", COUNTIFS(J2:J13, "&gt;=4", B2:B13, "C"))</f>
        <v>0-1-0-1</v>
      </c>
    </row>
    <row r="19" spans="1:4">
      <c r="A19" s="5" t="s">
        <v>45</v>
      </c>
      <c r="B19" s="43">
        <f>ROUND(SUM(N2:N13)/1200, 2)</f>
        <v>0</v>
      </c>
      <c r="C19" s="43">
        <f>ROUND(SUM(O2:O13)/24000, 2)</f>
        <v>0.48</v>
      </c>
      <c r="D19" s="44" t="str">
        <f>CONCATENATE(COUNTIF(J2:J13, 1),"-", COUNTIF(J2:J13, 2), "-", COUNTIF(J2:J13, 3), "-", COUNTIF(J2:J13, "&gt;=4"))</f>
        <v>0-1-0-10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>
      <selection activeCell="G22" sqref="G22"/>
    </sheetView>
  </sheetViews>
  <sheetFormatPr baseColWidth="10" defaultColWidth="8.83203125" defaultRowHeight="14"/>
  <cols>
    <col min="1" max="1" width="6.1640625" customWidth="1"/>
    <col min="2" max="3" width="12.5" customWidth="1"/>
    <col min="4" max="6" width="8.33203125" customWidth="1"/>
    <col min="7" max="11" width="10.33203125" customWidth="1"/>
    <col min="12" max="12" width="22.83203125" customWidth="1"/>
    <col min="13" max="14" width="12.5" customWidth="1"/>
    <col min="15" max="15" width="14.5" customWidth="1"/>
  </cols>
  <sheetData>
    <row r="1" spans="1:15">
      <c r="A1" s="35" t="s">
        <v>46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6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</row>
    <row r="2" spans="1:15">
      <c r="A2" s="35" t="s">
        <v>15</v>
      </c>
      <c r="B2" s="37" t="s">
        <v>16</v>
      </c>
      <c r="C2" s="37" t="s">
        <v>16</v>
      </c>
      <c r="D2" s="38">
        <v>15</v>
      </c>
      <c r="E2" s="38">
        <v>3</v>
      </c>
      <c r="F2" s="38">
        <v>10</v>
      </c>
      <c r="G2" s="38">
        <v>13</v>
      </c>
      <c r="H2" s="38">
        <v>2</v>
      </c>
      <c r="I2" s="39">
        <v>8</v>
      </c>
      <c r="J2" s="38">
        <v>5</v>
      </c>
      <c r="K2" s="38">
        <v>1.7</v>
      </c>
      <c r="L2" s="40" t="s">
        <v>91</v>
      </c>
      <c r="M2" s="38">
        <v>55.5</v>
      </c>
      <c r="N2" s="38">
        <v>0</v>
      </c>
      <c r="O2" s="38">
        <v>0</v>
      </c>
    </row>
    <row r="3" spans="1:15">
      <c r="A3" s="35" t="s">
        <v>19</v>
      </c>
      <c r="B3" s="41" t="s">
        <v>20</v>
      </c>
      <c r="C3" s="37" t="s">
        <v>16</v>
      </c>
      <c r="D3" s="38">
        <v>11</v>
      </c>
      <c r="E3" s="38">
        <v>15</v>
      </c>
      <c r="F3" s="38">
        <v>8</v>
      </c>
      <c r="G3" s="38">
        <v>6</v>
      </c>
      <c r="H3" s="38">
        <v>2</v>
      </c>
      <c r="I3" s="39">
        <v>9</v>
      </c>
      <c r="J3" s="41">
        <v>1</v>
      </c>
      <c r="K3" s="38">
        <v>2.5</v>
      </c>
      <c r="L3" s="40" t="s">
        <v>92</v>
      </c>
      <c r="M3" s="38">
        <v>7.9</v>
      </c>
      <c r="N3" s="38">
        <v>250</v>
      </c>
      <c r="O3" s="38">
        <v>0</v>
      </c>
    </row>
    <row r="4" spans="1:15">
      <c r="A4" s="35" t="s">
        <v>22</v>
      </c>
      <c r="B4" s="41" t="s">
        <v>20</v>
      </c>
      <c r="C4" s="40" t="s">
        <v>17</v>
      </c>
      <c r="D4" s="38">
        <v>6</v>
      </c>
      <c r="E4" s="38">
        <v>1</v>
      </c>
      <c r="F4" s="38">
        <v>10</v>
      </c>
      <c r="G4" s="38">
        <v>9</v>
      </c>
      <c r="H4" s="38">
        <v>11</v>
      </c>
      <c r="I4" s="39">
        <v>7</v>
      </c>
      <c r="J4" s="41">
        <v>1</v>
      </c>
      <c r="K4" s="38">
        <v>1.3</v>
      </c>
      <c r="L4" s="41" t="s">
        <v>93</v>
      </c>
      <c r="M4" s="38">
        <v>25.7</v>
      </c>
      <c r="N4" s="38">
        <v>130</v>
      </c>
      <c r="O4" s="38">
        <v>2570</v>
      </c>
    </row>
    <row r="5" spans="1:15">
      <c r="A5" s="35" t="s">
        <v>24</v>
      </c>
      <c r="B5" s="40" t="s">
        <v>17</v>
      </c>
      <c r="C5" s="40" t="s">
        <v>17</v>
      </c>
      <c r="D5" s="38">
        <v>6</v>
      </c>
      <c r="E5" s="38">
        <v>13</v>
      </c>
      <c r="F5" s="38">
        <v>14</v>
      </c>
      <c r="G5" s="38">
        <v>7</v>
      </c>
      <c r="H5" s="38">
        <v>5</v>
      </c>
      <c r="I5" s="39">
        <v>8</v>
      </c>
      <c r="J5" s="38">
        <v>9</v>
      </c>
      <c r="K5" s="38">
        <v>4.3</v>
      </c>
      <c r="L5" s="40" t="s">
        <v>94</v>
      </c>
      <c r="M5" s="38">
        <v>27.6</v>
      </c>
      <c r="N5" s="38">
        <v>0</v>
      </c>
      <c r="O5" s="38">
        <v>0</v>
      </c>
    </row>
    <row r="6" spans="1:15">
      <c r="A6" s="35" t="s">
        <v>26</v>
      </c>
      <c r="B6" s="41" t="s">
        <v>20</v>
      </c>
      <c r="C6" s="41" t="s">
        <v>20</v>
      </c>
      <c r="D6" s="38">
        <v>1</v>
      </c>
      <c r="E6" s="38">
        <v>11</v>
      </c>
      <c r="F6" s="38">
        <v>9</v>
      </c>
      <c r="G6" s="38">
        <v>15</v>
      </c>
      <c r="H6" s="38">
        <v>4</v>
      </c>
      <c r="I6" s="39">
        <v>10</v>
      </c>
      <c r="J6" s="38">
        <v>5</v>
      </c>
      <c r="K6" s="38">
        <v>4</v>
      </c>
      <c r="L6" s="37" t="s">
        <v>95</v>
      </c>
      <c r="M6" s="38">
        <v>75.7</v>
      </c>
      <c r="N6" s="38">
        <v>0</v>
      </c>
      <c r="O6" s="38">
        <v>0</v>
      </c>
    </row>
    <row r="7" spans="1:15">
      <c r="A7" s="35" t="s">
        <v>28</v>
      </c>
      <c r="B7" s="41" t="s">
        <v>20</v>
      </c>
      <c r="C7" s="37" t="s">
        <v>16</v>
      </c>
      <c r="D7" s="38">
        <v>9</v>
      </c>
      <c r="E7" s="38">
        <v>5</v>
      </c>
      <c r="F7" s="38">
        <v>3</v>
      </c>
      <c r="G7" s="38">
        <v>2</v>
      </c>
      <c r="H7" s="38">
        <v>10</v>
      </c>
      <c r="I7" s="39">
        <v>7</v>
      </c>
      <c r="J7" s="40">
        <v>3</v>
      </c>
      <c r="K7" s="38">
        <v>6.1</v>
      </c>
      <c r="L7" s="40" t="s">
        <v>96</v>
      </c>
      <c r="M7" s="38">
        <v>323</v>
      </c>
      <c r="N7" s="38">
        <v>0</v>
      </c>
      <c r="O7" s="38">
        <v>0</v>
      </c>
    </row>
    <row r="8" spans="1:15">
      <c r="A8" s="35" t="s">
        <v>30</v>
      </c>
      <c r="B8" s="40" t="s">
        <v>17</v>
      </c>
      <c r="C8" s="40" t="s">
        <v>17</v>
      </c>
      <c r="D8" s="38">
        <v>12</v>
      </c>
      <c r="E8" s="38">
        <v>14</v>
      </c>
      <c r="F8" s="38">
        <v>6</v>
      </c>
      <c r="G8" s="38">
        <v>7</v>
      </c>
      <c r="H8" s="38">
        <v>13</v>
      </c>
      <c r="I8" s="39">
        <v>9</v>
      </c>
      <c r="J8" s="38">
        <v>13</v>
      </c>
      <c r="K8" s="38">
        <v>1.4</v>
      </c>
      <c r="L8" s="40" t="s">
        <v>97</v>
      </c>
      <c r="M8" s="38">
        <v>116.9</v>
      </c>
      <c r="N8" s="38">
        <v>0</v>
      </c>
      <c r="O8" s="38">
        <v>0</v>
      </c>
    </row>
    <row r="9" spans="1:15">
      <c r="A9" s="35" t="s">
        <v>32</v>
      </c>
      <c r="B9" s="40" t="s">
        <v>17</v>
      </c>
      <c r="C9" s="40" t="s">
        <v>17</v>
      </c>
      <c r="D9" s="38">
        <v>7</v>
      </c>
      <c r="E9" s="38">
        <v>10</v>
      </c>
      <c r="F9" s="38">
        <v>8</v>
      </c>
      <c r="G9" s="38">
        <v>13</v>
      </c>
      <c r="H9" s="38">
        <v>11</v>
      </c>
      <c r="I9" s="39">
        <v>4</v>
      </c>
      <c r="J9" s="38">
        <v>4</v>
      </c>
      <c r="K9" s="38">
        <v>2.2999999999999998</v>
      </c>
      <c r="L9" s="40" t="s">
        <v>98</v>
      </c>
      <c r="M9" s="38">
        <v>36.200000000000003</v>
      </c>
      <c r="N9" s="38">
        <v>0</v>
      </c>
      <c r="O9" s="38">
        <v>0</v>
      </c>
    </row>
    <row r="10" spans="1:15">
      <c r="A10" s="35" t="s">
        <v>34</v>
      </c>
      <c r="B10" s="40" t="s">
        <v>17</v>
      </c>
      <c r="C10" s="40" t="s">
        <v>17</v>
      </c>
      <c r="D10" s="38">
        <v>9</v>
      </c>
      <c r="E10" s="38">
        <v>4</v>
      </c>
      <c r="F10" s="38">
        <v>5</v>
      </c>
      <c r="G10" s="38">
        <v>8</v>
      </c>
      <c r="H10" s="38">
        <v>2</v>
      </c>
      <c r="I10" s="39">
        <v>1</v>
      </c>
      <c r="J10" s="41">
        <v>1</v>
      </c>
      <c r="K10" s="38">
        <v>1.9</v>
      </c>
      <c r="L10" s="40" t="s">
        <v>99</v>
      </c>
      <c r="M10" s="38">
        <v>10.6</v>
      </c>
      <c r="N10" s="38">
        <v>190</v>
      </c>
      <c r="O10" s="38">
        <v>0</v>
      </c>
    </row>
    <row r="11" spans="1:15">
      <c r="A11" s="35" t="s">
        <v>36</v>
      </c>
      <c r="B11" s="41" t="s">
        <v>20</v>
      </c>
      <c r="C11" s="40" t="s">
        <v>17</v>
      </c>
      <c r="D11" s="38">
        <v>6</v>
      </c>
      <c r="E11" s="38">
        <v>2</v>
      </c>
      <c r="F11" s="38">
        <v>4</v>
      </c>
      <c r="G11" s="38">
        <v>13</v>
      </c>
      <c r="H11" s="38">
        <v>16</v>
      </c>
      <c r="I11" s="39">
        <v>15</v>
      </c>
      <c r="J11" s="40">
        <v>2</v>
      </c>
      <c r="K11" s="38">
        <v>7.7</v>
      </c>
      <c r="L11" s="37" t="s">
        <v>100</v>
      </c>
      <c r="M11" s="38">
        <v>379.3</v>
      </c>
      <c r="N11" s="38">
        <v>0</v>
      </c>
      <c r="O11" s="38">
        <v>0</v>
      </c>
    </row>
    <row r="12" spans="1:15">
      <c r="A12" s="35" t="s">
        <v>38</v>
      </c>
      <c r="B12" s="40" t="s">
        <v>17</v>
      </c>
      <c r="C12" s="40" t="s">
        <v>17</v>
      </c>
      <c r="D12" s="38">
        <v>10</v>
      </c>
      <c r="E12" s="38">
        <v>11</v>
      </c>
      <c r="F12" s="38">
        <v>3</v>
      </c>
      <c r="G12" s="38">
        <v>1</v>
      </c>
      <c r="H12" s="38">
        <v>13</v>
      </c>
      <c r="I12" s="39">
        <v>12</v>
      </c>
      <c r="J12" s="41">
        <v>1</v>
      </c>
      <c r="K12" s="38">
        <v>10.199999999999999</v>
      </c>
      <c r="L12" s="40" t="s">
        <v>101</v>
      </c>
      <c r="M12" s="38">
        <v>36.799999999999997</v>
      </c>
      <c r="N12" s="38">
        <v>1020</v>
      </c>
      <c r="O12" s="38">
        <v>0</v>
      </c>
    </row>
    <row r="13" spans="1:15">
      <c r="A13" s="35" t="s">
        <v>40</v>
      </c>
      <c r="B13" s="40" t="s">
        <v>17</v>
      </c>
      <c r="C13" s="40" t="s">
        <v>17</v>
      </c>
      <c r="D13" s="38">
        <v>10</v>
      </c>
      <c r="E13" s="38">
        <v>7</v>
      </c>
      <c r="F13" s="38">
        <v>14</v>
      </c>
      <c r="G13" s="38">
        <v>12</v>
      </c>
      <c r="H13" s="38">
        <v>13</v>
      </c>
      <c r="I13" s="39">
        <v>1</v>
      </c>
      <c r="J13" s="38">
        <v>13</v>
      </c>
      <c r="K13" s="38"/>
      <c r="L13" s="41" t="s">
        <v>102</v>
      </c>
      <c r="M13" s="38">
        <v>32.1</v>
      </c>
      <c r="N13" s="38">
        <v>0</v>
      </c>
      <c r="O13" s="38">
        <v>3210</v>
      </c>
    </row>
    <row r="15" spans="1:15">
      <c r="A15" s="5" t="s">
        <v>42</v>
      </c>
      <c r="B15" s="4" t="s">
        <v>43</v>
      </c>
      <c r="C15" s="4" t="s">
        <v>44</v>
      </c>
      <c r="D15" s="42" t="s">
        <v>124</v>
      </c>
    </row>
    <row r="16" spans="1:15">
      <c r="A16" s="3" t="s">
        <v>20</v>
      </c>
      <c r="B16" s="43">
        <f>IF((COUNTIF(B2:B13, "A")), ROUND(SUMIF(B2:B13, "A", N2:N13)/((COUNTIF(B2:B13, "A")*100)), 2), "-")</f>
        <v>0.76</v>
      </c>
      <c r="C16" s="43">
        <f>IF(COUNTIF(C2:C13, "A"), ROUND(SUMIF(C2:C13, "A", O2:O13)/(COUNTIF(C2:C13, "A")*2000), 2), "-")</f>
        <v>0</v>
      </c>
      <c r="D16" s="44" t="str">
        <f>CONCATENATE(COUNTIFS(J2:J13, 1, B2:B13, "A"),"-", COUNTIFS(J2:J13, 2, B2:B13, "A"), "-", COUNTIFS(J2:J13, 3, B2:B13, "A"), "-", COUNTIFS(J2:J13, "&gt;=4", B2:B13, "A"))</f>
        <v>2-1-1-1</v>
      </c>
    </row>
    <row r="17" spans="1:4">
      <c r="A17" s="2" t="s">
        <v>17</v>
      </c>
      <c r="B17" s="43">
        <f>IF((COUNTIF(B2:B13, "B")), ROUND(SUMIF(B2:B13, "B", N2:N13)/((COUNTIF(B2:B13, "B")*100)), 2), "-")</f>
        <v>2.02</v>
      </c>
      <c r="C17" s="43">
        <f>IF(COUNTIF(C2:C13, "B"), ROUND(SUMIF(C2:C13, "B", O2:O13)/(COUNTIF(C2:C13, "B")*2000), 2), "-")</f>
        <v>0.36</v>
      </c>
      <c r="D17" s="44" t="str">
        <f>CONCATENATE(COUNTIFS(J2:J13, 1, B2:B13, "B"),"-", COUNTIFS(J2:J13, 2, B2:B13, "B"), "-", COUNTIFS(J2:J13, 3, B2:B13, "B"), "-", COUNTIFS(J2:J13, "&gt;=4", B2:B13, "B"))</f>
        <v>2-0-0-4</v>
      </c>
    </row>
    <row r="18" spans="1:4">
      <c r="A18" s="1" t="s">
        <v>16</v>
      </c>
      <c r="B18" s="43">
        <f>IF((COUNTIF(B2:B13, "C")), ROUND(SUMIF(B2:B13, "C", N2:N13)/((COUNTIF(B2:B13, "C")*100)), 2), "-")</f>
        <v>0</v>
      </c>
      <c r="C18" s="43">
        <f>IF(COUNTIF(C2:C13, "C"), ROUND(SUMIF(C2:C13, "C", O2:O13)/(COUNTIF(C2:C13, "C")*2000), 2), "-")</f>
        <v>0</v>
      </c>
      <c r="D18" s="44" t="str">
        <f>CONCATENATE(COUNTIFS(J2:J13, 1, B2:B13, "C"),"-", COUNTIFS(J2:J13, 2, B2:B13, "C"), "-", COUNTIFS(J2:J13, 3, B2:B13, "C"), "-", COUNTIFS(J2:J13, "&gt;=4", B2:B13, "C"))</f>
        <v>0-0-0-1</v>
      </c>
    </row>
    <row r="19" spans="1:4">
      <c r="A19" s="5" t="s">
        <v>45</v>
      </c>
      <c r="B19" s="43">
        <f>ROUND(SUM(N2:N13)/1200, 2)</f>
        <v>1.33</v>
      </c>
      <c r="C19" s="43">
        <f>ROUND(SUM(O2:O13)/24000, 2)</f>
        <v>0.24</v>
      </c>
      <c r="D19" s="44" t="str">
        <f>CONCATENATE(COUNTIF(J2:J13, 1),"-", COUNTIF(J2:J13, 2), "-", COUNTIF(J2:J13, 3), "-", COUNTIF(J2:J13, "&gt;=4"))</f>
        <v>4-1-1-6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"/>
  <sheetViews>
    <sheetView workbookViewId="0">
      <selection activeCell="J40" sqref="J40"/>
    </sheetView>
  </sheetViews>
  <sheetFormatPr baseColWidth="10" defaultColWidth="8.83203125" defaultRowHeight="14"/>
  <cols>
    <col min="1" max="1" width="6.1640625" customWidth="1"/>
    <col min="2" max="3" width="12.5" customWidth="1"/>
    <col min="4" max="6" width="8.33203125" customWidth="1"/>
    <col min="7" max="11" width="10.33203125" customWidth="1"/>
    <col min="12" max="12" width="25" customWidth="1"/>
    <col min="13" max="14" width="12.5" customWidth="1"/>
    <col min="15" max="15" width="14.5" customWidth="1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s="6" t="s">
        <v>15</v>
      </c>
      <c r="B2" s="12" t="s">
        <v>20</v>
      </c>
      <c r="C2" s="9" t="s">
        <v>17</v>
      </c>
      <c r="D2" s="10">
        <v>15</v>
      </c>
      <c r="E2" s="10">
        <v>9</v>
      </c>
      <c r="F2" s="10">
        <v>4</v>
      </c>
      <c r="G2" s="10">
        <v>11</v>
      </c>
      <c r="H2" s="10">
        <v>12</v>
      </c>
      <c r="I2" s="11">
        <v>8</v>
      </c>
      <c r="J2" s="9">
        <v>2</v>
      </c>
      <c r="K2" s="10">
        <v>14.5</v>
      </c>
      <c r="L2" s="9" t="s">
        <v>103</v>
      </c>
      <c r="M2" s="10">
        <v>12.1</v>
      </c>
      <c r="N2" s="10">
        <v>0</v>
      </c>
      <c r="O2" s="10">
        <v>0</v>
      </c>
    </row>
    <row r="3" spans="1:15">
      <c r="A3" s="6" t="s">
        <v>19</v>
      </c>
      <c r="B3" s="12" t="s">
        <v>20</v>
      </c>
      <c r="C3" s="9" t="s">
        <v>17</v>
      </c>
      <c r="D3" s="10">
        <v>15</v>
      </c>
      <c r="E3" s="10">
        <v>8</v>
      </c>
      <c r="F3" s="10">
        <v>16</v>
      </c>
      <c r="G3" s="10">
        <v>1</v>
      </c>
      <c r="H3" s="10">
        <v>6</v>
      </c>
      <c r="I3" s="11">
        <v>4</v>
      </c>
      <c r="J3" s="9">
        <v>2</v>
      </c>
      <c r="K3" s="10">
        <v>6.7</v>
      </c>
      <c r="L3" s="8" t="s">
        <v>104</v>
      </c>
      <c r="M3" s="10">
        <v>265.3</v>
      </c>
      <c r="N3" s="10">
        <v>0</v>
      </c>
      <c r="O3" s="10">
        <v>0</v>
      </c>
    </row>
    <row r="4" spans="1:15">
      <c r="A4" s="6" t="s">
        <v>22</v>
      </c>
      <c r="B4" s="8" t="s">
        <v>16</v>
      </c>
      <c r="C4" s="9" t="s">
        <v>17</v>
      </c>
      <c r="D4" s="10">
        <v>7</v>
      </c>
      <c r="E4" s="10">
        <v>5</v>
      </c>
      <c r="F4" s="10">
        <v>1</v>
      </c>
      <c r="G4" s="10">
        <v>8</v>
      </c>
      <c r="H4" s="10">
        <v>13</v>
      </c>
      <c r="I4" s="11">
        <v>10</v>
      </c>
      <c r="J4" s="10">
        <v>6</v>
      </c>
      <c r="K4" s="10">
        <v>29.4</v>
      </c>
      <c r="L4" s="9" t="s">
        <v>105</v>
      </c>
      <c r="M4" s="10">
        <v>58.9</v>
      </c>
      <c r="N4" s="10">
        <v>0</v>
      </c>
      <c r="O4" s="10">
        <v>0</v>
      </c>
    </row>
    <row r="5" spans="1:15">
      <c r="A5" s="6" t="s">
        <v>24</v>
      </c>
      <c r="B5" s="9" t="s">
        <v>17</v>
      </c>
      <c r="C5" s="9" t="s">
        <v>17</v>
      </c>
      <c r="D5" s="10">
        <v>15</v>
      </c>
      <c r="E5" s="10">
        <v>3</v>
      </c>
      <c r="F5" s="10">
        <v>11</v>
      </c>
      <c r="G5" s="10">
        <v>14</v>
      </c>
      <c r="H5" s="10">
        <v>10</v>
      </c>
      <c r="I5" s="11">
        <v>13</v>
      </c>
      <c r="J5" s="10">
        <v>14</v>
      </c>
      <c r="K5" s="10">
        <v>4</v>
      </c>
      <c r="L5" s="8" t="s">
        <v>106</v>
      </c>
      <c r="M5" s="10">
        <v>735.3</v>
      </c>
      <c r="N5" s="10">
        <v>0</v>
      </c>
      <c r="O5" s="10">
        <v>0</v>
      </c>
    </row>
    <row r="6" spans="1:15">
      <c r="A6" s="6" t="s">
        <v>26</v>
      </c>
      <c r="B6" s="12" t="s">
        <v>20</v>
      </c>
      <c r="C6" s="9" t="s">
        <v>17</v>
      </c>
      <c r="D6" s="10">
        <v>13</v>
      </c>
      <c r="E6" s="10">
        <v>7</v>
      </c>
      <c r="F6" s="10">
        <v>8</v>
      </c>
      <c r="G6" s="10">
        <v>9</v>
      </c>
      <c r="H6" s="10">
        <v>17</v>
      </c>
      <c r="I6" s="11">
        <v>4</v>
      </c>
      <c r="J6" s="9">
        <v>2</v>
      </c>
      <c r="K6" s="10">
        <v>2.6</v>
      </c>
      <c r="L6" s="9" t="s">
        <v>107</v>
      </c>
      <c r="M6" s="10">
        <v>47.6</v>
      </c>
      <c r="N6" s="10">
        <v>0</v>
      </c>
      <c r="O6" s="10">
        <v>0</v>
      </c>
    </row>
    <row r="7" spans="1:15">
      <c r="A7" s="6" t="s">
        <v>28</v>
      </c>
      <c r="B7" s="12" t="s">
        <v>20</v>
      </c>
      <c r="C7" s="8" t="s">
        <v>16</v>
      </c>
      <c r="D7" s="10">
        <v>3</v>
      </c>
      <c r="E7" s="10">
        <v>8</v>
      </c>
      <c r="F7" s="10">
        <v>11</v>
      </c>
      <c r="G7" s="10">
        <v>2</v>
      </c>
      <c r="H7" s="10">
        <v>6</v>
      </c>
      <c r="I7" s="11">
        <v>9</v>
      </c>
      <c r="J7" s="9">
        <v>3</v>
      </c>
      <c r="K7" s="10">
        <v>1.7</v>
      </c>
      <c r="L7" s="9" t="s">
        <v>108</v>
      </c>
      <c r="M7" s="10">
        <v>9.1999999999999993</v>
      </c>
      <c r="N7" s="10">
        <v>0</v>
      </c>
      <c r="O7" s="10">
        <v>0</v>
      </c>
    </row>
    <row r="8" spans="1:15">
      <c r="A8" s="6" t="s">
        <v>30</v>
      </c>
      <c r="B8" s="9" t="s">
        <v>17</v>
      </c>
      <c r="C8" s="9" t="s">
        <v>17</v>
      </c>
      <c r="D8" s="10">
        <v>15</v>
      </c>
      <c r="E8" s="10">
        <v>6</v>
      </c>
      <c r="F8" s="10">
        <v>8</v>
      </c>
      <c r="G8" s="10">
        <v>7</v>
      </c>
      <c r="H8" s="10">
        <v>2</v>
      </c>
      <c r="I8" s="11">
        <v>12</v>
      </c>
      <c r="J8" s="12">
        <v>1</v>
      </c>
      <c r="K8" s="10">
        <v>3.6</v>
      </c>
      <c r="L8" s="9" t="s">
        <v>109</v>
      </c>
      <c r="M8" s="10">
        <v>239.5</v>
      </c>
      <c r="N8" s="10">
        <v>360</v>
      </c>
      <c r="O8" s="10">
        <v>0</v>
      </c>
    </row>
    <row r="9" spans="1:15">
      <c r="A9" s="6" t="s">
        <v>32</v>
      </c>
      <c r="B9" s="8" t="s">
        <v>16</v>
      </c>
      <c r="C9" s="8" t="s">
        <v>16</v>
      </c>
      <c r="D9" s="10">
        <v>6</v>
      </c>
      <c r="E9" s="10">
        <v>5</v>
      </c>
      <c r="F9" s="10">
        <v>15</v>
      </c>
      <c r="G9" s="10">
        <v>16</v>
      </c>
      <c r="H9" s="10">
        <v>14</v>
      </c>
      <c r="I9" s="11">
        <v>1</v>
      </c>
      <c r="J9" s="12">
        <v>1</v>
      </c>
      <c r="K9" s="10">
        <v>1.6</v>
      </c>
      <c r="L9" s="9" t="s">
        <v>110</v>
      </c>
      <c r="M9" s="10">
        <v>34.299999999999997</v>
      </c>
      <c r="N9" s="10">
        <v>160</v>
      </c>
      <c r="O9" s="10">
        <v>0</v>
      </c>
    </row>
    <row r="10" spans="1:15">
      <c r="A10" s="6" t="s">
        <v>34</v>
      </c>
      <c r="B10" s="8" t="s">
        <v>16</v>
      </c>
      <c r="C10" s="9" t="s">
        <v>17</v>
      </c>
      <c r="D10" s="10">
        <v>6</v>
      </c>
      <c r="E10" s="10">
        <v>9</v>
      </c>
      <c r="F10" s="10">
        <v>11</v>
      </c>
      <c r="G10" s="10">
        <v>1</v>
      </c>
      <c r="H10" s="10">
        <v>3</v>
      </c>
      <c r="I10" s="11">
        <v>14</v>
      </c>
      <c r="J10" s="10">
        <v>14</v>
      </c>
      <c r="K10" s="10">
        <v>19.2</v>
      </c>
      <c r="L10" s="8" t="s">
        <v>99</v>
      </c>
      <c r="M10" s="10">
        <v>533.1</v>
      </c>
      <c r="N10" s="10">
        <v>0</v>
      </c>
      <c r="O10" s="10">
        <v>0</v>
      </c>
    </row>
    <row r="11" spans="1:15">
      <c r="A11" s="6" t="s">
        <v>36</v>
      </c>
      <c r="B11" s="8" t="s">
        <v>16</v>
      </c>
      <c r="C11" s="12" t="s">
        <v>20</v>
      </c>
      <c r="D11" s="10">
        <v>13</v>
      </c>
      <c r="E11" s="10">
        <v>8</v>
      </c>
      <c r="F11" s="10">
        <v>2</v>
      </c>
      <c r="G11" s="10">
        <v>9</v>
      </c>
      <c r="H11" s="10">
        <v>4</v>
      </c>
      <c r="I11" s="11">
        <v>15</v>
      </c>
      <c r="J11" s="9">
        <v>2</v>
      </c>
      <c r="K11" s="10">
        <v>8.6</v>
      </c>
      <c r="L11" s="12" t="s">
        <v>111</v>
      </c>
      <c r="M11" s="10">
        <v>76</v>
      </c>
      <c r="N11" s="10">
        <v>0</v>
      </c>
      <c r="O11" s="10">
        <v>7600</v>
      </c>
    </row>
    <row r="12" spans="1:15">
      <c r="A12" s="6" t="s">
        <v>38</v>
      </c>
      <c r="B12" s="12" t="s">
        <v>20</v>
      </c>
      <c r="C12" s="9" t="s">
        <v>17</v>
      </c>
      <c r="D12" s="10">
        <v>4</v>
      </c>
      <c r="E12" s="10">
        <v>16</v>
      </c>
      <c r="F12" s="10">
        <v>6</v>
      </c>
      <c r="G12" s="10">
        <v>12</v>
      </c>
      <c r="H12" s="10">
        <v>7</v>
      </c>
      <c r="I12" s="11">
        <v>3</v>
      </c>
      <c r="J12" s="10">
        <v>7</v>
      </c>
      <c r="K12" s="10">
        <v>7.1</v>
      </c>
      <c r="L12" s="8" t="s">
        <v>112</v>
      </c>
      <c r="M12" s="10">
        <v>82.5</v>
      </c>
      <c r="N12" s="10">
        <v>0</v>
      </c>
      <c r="O12" s="10">
        <v>0</v>
      </c>
    </row>
    <row r="13" spans="1:15">
      <c r="A13" s="6" t="s">
        <v>40</v>
      </c>
      <c r="B13" s="12" t="s">
        <v>20</v>
      </c>
      <c r="C13" s="9" t="s">
        <v>17</v>
      </c>
      <c r="D13" s="10">
        <v>15</v>
      </c>
      <c r="E13" s="10">
        <v>11</v>
      </c>
      <c r="F13" s="10">
        <v>10</v>
      </c>
      <c r="G13" s="10">
        <v>5</v>
      </c>
      <c r="H13" s="10">
        <v>12</v>
      </c>
      <c r="I13" s="11">
        <v>8</v>
      </c>
      <c r="J13" s="9">
        <v>3</v>
      </c>
      <c r="K13" s="10">
        <v>3.2</v>
      </c>
      <c r="L13" s="9" t="s">
        <v>113</v>
      </c>
      <c r="M13" s="10">
        <v>39.4</v>
      </c>
      <c r="N13" s="10">
        <v>0</v>
      </c>
      <c r="O13" s="10">
        <v>0</v>
      </c>
    </row>
    <row r="15" spans="1:15">
      <c r="A15" s="5" t="s">
        <v>42</v>
      </c>
      <c r="B15" s="4" t="s">
        <v>43</v>
      </c>
      <c r="C15" s="4" t="s">
        <v>44</v>
      </c>
      <c r="D15" s="42" t="s">
        <v>124</v>
      </c>
    </row>
    <row r="16" spans="1:15">
      <c r="A16" s="3" t="s">
        <v>20</v>
      </c>
      <c r="B16" s="43">
        <f>IF((COUNTIF(B2:B13, "A")), ROUND(SUMIF(B2:B13, "A", N2:N13)/((COUNTIF(B2:B13, "A")*100)), 2), "-")</f>
        <v>0</v>
      </c>
      <c r="C16" s="43">
        <f>IF(COUNTIF(C2:C13, "A"), ROUND(SUMIF(C2:C13, "A", O2:O13)/(COUNTIF(C2:C13, "A")*2000), 2), "-")</f>
        <v>3.8</v>
      </c>
      <c r="D16" s="44" t="str">
        <f>CONCATENATE(COUNTIFS(J2:J13, 1, B2:B13, "A"),"-", COUNTIFS(J2:J13, 2, B2:B13, "A"), "-", COUNTIFS(J2:J13, 3, B2:B13, "A"), "-", COUNTIFS(J2:J13, "&gt;=4", B2:B13, "A"))</f>
        <v>0-3-2-1</v>
      </c>
    </row>
    <row r="17" spans="1:4">
      <c r="A17" s="2" t="s">
        <v>17</v>
      </c>
      <c r="B17" s="43">
        <f>IF((COUNTIF(B2:B13, "B")), ROUND(SUMIF(B2:B13, "B", N2:N13)/((COUNTIF(B2:B13, "B")*100)), 2), "-")</f>
        <v>1.8</v>
      </c>
      <c r="C17" s="43">
        <f>IF(COUNTIF(C2:C13, "B"), ROUND(SUMIF(C2:C13, "B", O2:O13)/(COUNTIF(C2:C13, "B")*2000), 2), "-")</f>
        <v>0</v>
      </c>
      <c r="D17" s="44" t="str">
        <f>CONCATENATE(COUNTIFS(J2:J13, 1, B2:B13, "B"),"-", COUNTIFS(J2:J13, 2, B2:B13, "B"), "-", COUNTIFS(J2:J13, 3, B2:B13, "B"), "-", COUNTIFS(J2:J13, "&gt;=4", B2:B13, "B"))</f>
        <v>1-0-0-1</v>
      </c>
    </row>
    <row r="18" spans="1:4">
      <c r="A18" s="1" t="s">
        <v>16</v>
      </c>
      <c r="B18" s="43">
        <f>IF((COUNTIF(B2:B13, "C")), ROUND(SUMIF(B2:B13, "C", N2:N13)/((COUNTIF(B2:B13, "C")*100)), 2), "-")</f>
        <v>0.4</v>
      </c>
      <c r="C18" s="43">
        <f>IF(COUNTIF(C2:C13, "C"), ROUND(SUMIF(C2:C13, "C", O2:O13)/(COUNTIF(C2:C13, "C")*2000), 2), "-")</f>
        <v>0</v>
      </c>
      <c r="D18" s="44" t="str">
        <f>CONCATENATE(COUNTIFS(J2:J13, 1, B2:B13, "C"),"-", COUNTIFS(J2:J13, 2, B2:B13, "C"), "-", COUNTIFS(J2:J13, 3, B2:B13, "C"), "-", COUNTIFS(J2:J13, "&gt;=4", B2:B13, "C"))</f>
        <v>1-1-0-2</v>
      </c>
    </row>
    <row r="19" spans="1:4">
      <c r="A19" s="5" t="s">
        <v>45</v>
      </c>
      <c r="B19" s="43">
        <f>ROUND(SUM(N2:N13)/1200, 2)</f>
        <v>0.43</v>
      </c>
      <c r="C19" s="43">
        <f>ROUND(SUM(O2:O13)/24000, 2)</f>
        <v>0.32</v>
      </c>
      <c r="D19" s="44" t="str">
        <f>CONCATENATE(COUNTIF(J2:J13, 1),"-", COUNTIF(J2:J13, 2), "-", COUNTIF(J2:J13, 3), "-", COUNTIF(J2:J13, "&gt;=4"))</f>
        <v>2-4-2-4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N16" sqref="N16"/>
    </sheetView>
  </sheetViews>
  <sheetFormatPr baseColWidth="10" defaultColWidth="8.83203125" defaultRowHeight="14"/>
  <cols>
    <col min="1" max="1" width="6.1640625" customWidth="1"/>
    <col min="2" max="3" width="12.5" customWidth="1"/>
    <col min="4" max="6" width="8.33203125" customWidth="1"/>
    <col min="7" max="11" width="10.33203125" customWidth="1"/>
    <col min="12" max="12" width="22.83203125" customWidth="1"/>
    <col min="13" max="14" width="12.5" customWidth="1"/>
    <col min="15" max="15" width="14.5" customWidth="1"/>
  </cols>
  <sheetData>
    <row r="1" spans="1:15">
      <c r="A1" s="6" t="s">
        <v>46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s="6" t="s">
        <v>15</v>
      </c>
      <c r="B2" s="8" t="s">
        <v>16</v>
      </c>
      <c r="C2" s="9" t="s">
        <v>17</v>
      </c>
      <c r="D2" s="10">
        <v>2</v>
      </c>
      <c r="E2" s="10">
        <v>8</v>
      </c>
      <c r="F2" s="10">
        <v>10</v>
      </c>
      <c r="G2" s="10">
        <v>3</v>
      </c>
      <c r="H2" s="10">
        <v>5</v>
      </c>
      <c r="I2" s="11">
        <v>15</v>
      </c>
      <c r="J2" s="10">
        <v>6</v>
      </c>
      <c r="K2" s="10">
        <v>5.2</v>
      </c>
      <c r="L2" s="9" t="s">
        <v>114</v>
      </c>
      <c r="M2" s="10">
        <v>72.2</v>
      </c>
      <c r="N2" s="10">
        <v>0</v>
      </c>
      <c r="O2" s="10">
        <v>0</v>
      </c>
    </row>
    <row r="3" spans="1:15">
      <c r="A3" s="6" t="s">
        <v>19</v>
      </c>
      <c r="B3" s="9" t="s">
        <v>17</v>
      </c>
      <c r="C3" s="8" t="s">
        <v>16</v>
      </c>
      <c r="D3" s="10">
        <v>2</v>
      </c>
      <c r="E3" s="10">
        <v>10</v>
      </c>
      <c r="F3" s="10">
        <v>1</v>
      </c>
      <c r="G3" s="10">
        <v>6</v>
      </c>
      <c r="H3" s="10">
        <v>5</v>
      </c>
      <c r="I3" s="11">
        <v>4</v>
      </c>
      <c r="J3" s="9">
        <v>2</v>
      </c>
      <c r="K3" s="10">
        <v>5.9</v>
      </c>
      <c r="L3" s="12" t="s">
        <v>115</v>
      </c>
      <c r="M3" s="10">
        <v>3.1</v>
      </c>
      <c r="N3" s="10">
        <v>0</v>
      </c>
      <c r="O3" s="10">
        <v>310</v>
      </c>
    </row>
    <row r="4" spans="1:15">
      <c r="A4" s="6" t="s">
        <v>22</v>
      </c>
      <c r="B4" s="9" t="s">
        <v>17</v>
      </c>
      <c r="C4" s="9" t="s">
        <v>17</v>
      </c>
      <c r="D4" s="10">
        <v>14</v>
      </c>
      <c r="E4" s="10">
        <v>4</v>
      </c>
      <c r="F4" s="10">
        <v>12</v>
      </c>
      <c r="G4" s="10">
        <v>7</v>
      </c>
      <c r="H4" s="10">
        <v>13</v>
      </c>
      <c r="I4" s="11">
        <v>8</v>
      </c>
      <c r="J4" s="10">
        <v>6</v>
      </c>
      <c r="K4" s="10">
        <v>3.8</v>
      </c>
      <c r="L4" s="9" t="s">
        <v>116</v>
      </c>
      <c r="M4" s="10">
        <v>133.80000000000001</v>
      </c>
      <c r="N4" s="10">
        <v>0</v>
      </c>
      <c r="O4" s="10">
        <v>0</v>
      </c>
    </row>
    <row r="5" spans="1:15">
      <c r="A5" s="6" t="s">
        <v>24</v>
      </c>
      <c r="B5" s="12" t="s">
        <v>20</v>
      </c>
      <c r="C5" s="8" t="s">
        <v>16</v>
      </c>
      <c r="D5" s="10">
        <v>11</v>
      </c>
      <c r="E5" s="10">
        <v>7</v>
      </c>
      <c r="F5" s="10">
        <v>13</v>
      </c>
      <c r="G5" s="10">
        <v>6</v>
      </c>
      <c r="H5" s="10">
        <v>3</v>
      </c>
      <c r="I5" s="11">
        <v>12</v>
      </c>
      <c r="J5" s="10">
        <v>15</v>
      </c>
      <c r="K5" s="10">
        <v>7.3</v>
      </c>
      <c r="L5" s="9" t="s">
        <v>117</v>
      </c>
      <c r="M5" s="10">
        <v>85.5</v>
      </c>
      <c r="N5" s="10">
        <v>0</v>
      </c>
      <c r="O5" s="10">
        <v>0</v>
      </c>
    </row>
    <row r="6" spans="1:15">
      <c r="A6" s="6" t="s">
        <v>26</v>
      </c>
      <c r="B6" s="12" t="s">
        <v>20</v>
      </c>
      <c r="C6" s="9" t="s">
        <v>17</v>
      </c>
      <c r="D6" s="10">
        <v>15</v>
      </c>
      <c r="E6" s="10">
        <v>8</v>
      </c>
      <c r="F6" s="10">
        <v>5</v>
      </c>
      <c r="G6" s="10">
        <v>14</v>
      </c>
      <c r="H6" s="10">
        <v>17</v>
      </c>
      <c r="I6" s="11">
        <v>10</v>
      </c>
      <c r="J6" s="10">
        <v>14</v>
      </c>
      <c r="K6" s="10">
        <v>2.1</v>
      </c>
      <c r="L6" s="9" t="s">
        <v>118</v>
      </c>
      <c r="M6" s="10">
        <v>44.4</v>
      </c>
      <c r="N6" s="10">
        <v>0</v>
      </c>
      <c r="O6" s="10">
        <v>0</v>
      </c>
    </row>
    <row r="7" spans="1:15">
      <c r="A7" s="6" t="s">
        <v>28</v>
      </c>
      <c r="B7" s="8" t="s">
        <v>16</v>
      </c>
      <c r="C7" s="8" t="s">
        <v>16</v>
      </c>
      <c r="D7" s="10">
        <v>5</v>
      </c>
      <c r="E7" s="10">
        <v>9</v>
      </c>
      <c r="F7" s="10">
        <v>1</v>
      </c>
      <c r="G7" s="10">
        <v>10</v>
      </c>
      <c r="H7" s="10">
        <v>6</v>
      </c>
      <c r="I7" s="11">
        <v>7</v>
      </c>
      <c r="J7" s="10">
        <v>7</v>
      </c>
      <c r="K7" s="10">
        <v>5</v>
      </c>
      <c r="L7" s="8" t="s">
        <v>119</v>
      </c>
      <c r="M7" s="10">
        <v>14.3</v>
      </c>
      <c r="N7" s="10">
        <v>0</v>
      </c>
      <c r="O7" s="10">
        <v>0</v>
      </c>
    </row>
    <row r="8" spans="1:15">
      <c r="A8" s="6" t="s">
        <v>30</v>
      </c>
      <c r="B8" s="8" t="s">
        <v>16</v>
      </c>
      <c r="C8" s="9" t="s">
        <v>17</v>
      </c>
      <c r="D8" s="10">
        <v>5</v>
      </c>
      <c r="E8" s="10">
        <v>9</v>
      </c>
      <c r="F8" s="10">
        <v>7</v>
      </c>
      <c r="G8" s="10">
        <v>6</v>
      </c>
      <c r="H8" s="10">
        <v>3</v>
      </c>
      <c r="I8" s="11">
        <v>1</v>
      </c>
      <c r="J8" s="10">
        <v>4</v>
      </c>
      <c r="K8" s="10">
        <v>1.6</v>
      </c>
      <c r="L8" s="9" t="s">
        <v>120</v>
      </c>
      <c r="M8" s="10">
        <v>39.6</v>
      </c>
      <c r="N8" s="10">
        <v>0</v>
      </c>
      <c r="O8" s="10">
        <v>0</v>
      </c>
    </row>
    <row r="9" spans="1:15">
      <c r="A9" s="6" t="s">
        <v>32</v>
      </c>
      <c r="B9" s="9" t="s">
        <v>17</v>
      </c>
      <c r="C9" s="8" t="s">
        <v>16</v>
      </c>
      <c r="D9" s="10">
        <v>3</v>
      </c>
      <c r="E9" s="10">
        <v>4</v>
      </c>
      <c r="F9" s="10">
        <v>10</v>
      </c>
      <c r="G9" s="10">
        <v>7</v>
      </c>
      <c r="H9" s="10">
        <v>6</v>
      </c>
      <c r="I9" s="11">
        <v>2</v>
      </c>
      <c r="J9" s="10">
        <v>9</v>
      </c>
      <c r="K9" s="10">
        <v>8.3000000000000007</v>
      </c>
      <c r="L9" s="9" t="s">
        <v>121</v>
      </c>
      <c r="M9" s="10">
        <v>395.3</v>
      </c>
      <c r="N9" s="10">
        <v>0</v>
      </c>
      <c r="O9" s="10">
        <v>0</v>
      </c>
    </row>
    <row r="10" spans="1:15">
      <c r="A10" s="6" t="s">
        <v>34</v>
      </c>
      <c r="B10" s="8" t="s">
        <v>16</v>
      </c>
      <c r="C10" s="8" t="s">
        <v>16</v>
      </c>
      <c r="D10" s="10">
        <v>1</v>
      </c>
      <c r="E10" s="10">
        <v>9</v>
      </c>
      <c r="F10" s="10">
        <v>5</v>
      </c>
      <c r="G10" s="10">
        <v>4</v>
      </c>
      <c r="H10" s="10">
        <v>6</v>
      </c>
      <c r="I10" s="11">
        <v>8</v>
      </c>
      <c r="J10" s="12">
        <v>1</v>
      </c>
      <c r="K10" s="10">
        <v>1.7</v>
      </c>
      <c r="L10" s="12" t="s">
        <v>122</v>
      </c>
      <c r="M10" s="10">
        <v>18.399999999999999</v>
      </c>
      <c r="N10" s="10">
        <v>170</v>
      </c>
      <c r="O10" s="10">
        <v>1840</v>
      </c>
    </row>
    <row r="11" spans="1:15">
      <c r="A11" s="6" t="s">
        <v>36</v>
      </c>
      <c r="B11" s="8" t="s">
        <v>16</v>
      </c>
      <c r="C11" s="8" t="s">
        <v>16</v>
      </c>
      <c r="D11" s="10">
        <v>10</v>
      </c>
      <c r="E11" s="10">
        <v>5</v>
      </c>
      <c r="F11" s="10">
        <v>2</v>
      </c>
      <c r="G11" s="10">
        <v>8</v>
      </c>
      <c r="H11" s="10">
        <v>4</v>
      </c>
      <c r="I11" s="11">
        <v>1</v>
      </c>
      <c r="J11" s="10">
        <v>6</v>
      </c>
      <c r="K11" s="10">
        <v>4.3</v>
      </c>
      <c r="L11" s="9" t="s">
        <v>82</v>
      </c>
      <c r="M11" s="10">
        <v>33.700000000000003</v>
      </c>
      <c r="N11" s="10">
        <v>0</v>
      </c>
      <c r="O11" s="10">
        <v>0</v>
      </c>
    </row>
    <row r="12" spans="1:15">
      <c r="A12" s="6" t="s">
        <v>38</v>
      </c>
      <c r="B12" s="12" t="s">
        <v>20</v>
      </c>
      <c r="C12" s="9" t="s">
        <v>17</v>
      </c>
      <c r="D12" s="10">
        <v>4</v>
      </c>
      <c r="E12" s="10">
        <v>13</v>
      </c>
      <c r="F12" s="10">
        <v>10</v>
      </c>
      <c r="G12" s="10">
        <v>2</v>
      </c>
      <c r="H12" s="10">
        <v>15</v>
      </c>
      <c r="I12" s="11">
        <v>5</v>
      </c>
      <c r="J12" s="12">
        <v>1</v>
      </c>
      <c r="K12" s="10">
        <v>2.7</v>
      </c>
      <c r="L12" s="9" t="s">
        <v>123</v>
      </c>
      <c r="M12" s="10">
        <v>34.799999999999997</v>
      </c>
      <c r="N12" s="10">
        <v>270</v>
      </c>
      <c r="O12" s="10">
        <v>0</v>
      </c>
    </row>
    <row r="13" spans="1:15">
      <c r="A13" s="6" t="s">
        <v>40</v>
      </c>
      <c r="B13" s="8" t="s">
        <v>16</v>
      </c>
      <c r="C13" s="9" t="s">
        <v>17</v>
      </c>
      <c r="D13" s="10">
        <v>7</v>
      </c>
      <c r="E13" s="10">
        <v>9</v>
      </c>
      <c r="F13" s="10">
        <v>13</v>
      </c>
      <c r="G13" s="10">
        <v>11</v>
      </c>
      <c r="H13" s="10">
        <v>14</v>
      </c>
      <c r="I13" s="11">
        <v>12</v>
      </c>
      <c r="J13" s="9">
        <v>3</v>
      </c>
      <c r="K13" s="10">
        <v>2.7</v>
      </c>
      <c r="L13" s="12" t="s">
        <v>67</v>
      </c>
      <c r="M13" s="10">
        <v>38.799999999999997</v>
      </c>
      <c r="N13" s="10">
        <v>0</v>
      </c>
      <c r="O13" s="10">
        <v>3880</v>
      </c>
    </row>
    <row r="15" spans="1:15">
      <c r="A15" s="5" t="s">
        <v>42</v>
      </c>
      <c r="B15" s="4" t="s">
        <v>43</v>
      </c>
      <c r="C15" s="4" t="s">
        <v>44</v>
      </c>
      <c r="D15" s="42" t="s">
        <v>124</v>
      </c>
    </row>
    <row r="16" spans="1:15">
      <c r="A16" s="3" t="s">
        <v>20</v>
      </c>
      <c r="B16" s="43">
        <f>IF((COUNTIF(B2:B13, "A")), ROUND(SUMIF(B2:B13, "A", N2:N13)/((COUNTIF(B2:B13, "A")*100)), 2), "-")</f>
        <v>0.9</v>
      </c>
      <c r="C16" s="43" t="str">
        <f>IF(COUNTIF(C2:C13, "A"), ROUND(SUMIF(C2:C13, "A", O2:O13)/(COUNTIF(C2:C13, "A")*2000), 2), "-")</f>
        <v>-</v>
      </c>
      <c r="D16" s="44" t="str">
        <f>CONCATENATE(COUNTIFS(J2:J13, 1, B2:B13, "A"),"-", COUNTIFS(J2:J13, 2, B2:B13, "A"), "-", COUNTIFS(J2:J13, 3, B2:B13, "A"), "-", COUNTIFS(J2:J13, "&gt;=4", B2:B13, "A"))</f>
        <v>1-0-0-2</v>
      </c>
    </row>
    <row r="17" spans="1:5">
      <c r="A17" s="2" t="s">
        <v>17</v>
      </c>
      <c r="B17" s="43">
        <f>IF((COUNTIF(B2:B13, "B")), ROUND(SUMIF(B2:B13, "B", N2:N13)/((COUNTIF(B2:B13, "B")*100)), 2), "-")</f>
        <v>0</v>
      </c>
      <c r="C17" s="43">
        <f>IF(COUNTIF(C2:C13, "B"), ROUND(SUMIF(C2:C13, "B", O2:O13)/(COUNTIF(C2:C13, "B")*2000), 2), "-")</f>
        <v>0.32</v>
      </c>
      <c r="D17" s="44" t="str">
        <f>CONCATENATE(COUNTIFS(J2:J13, 1, B2:B13, "B"),"-", COUNTIFS(J2:J13, 2, B2:B13, "B"), "-", COUNTIFS(J2:J13, 3, B2:B13, "B"), "-", COUNTIFS(J2:J13, "&gt;=4", B2:B13, "B"))</f>
        <v>0-1-0-2</v>
      </c>
      <c r="E17" s="13"/>
    </row>
    <row r="18" spans="1:5">
      <c r="A18" s="1" t="s">
        <v>16</v>
      </c>
      <c r="B18" s="43">
        <f>IF((COUNTIF(B2:B13, "C")), ROUND(SUMIF(B2:B13, "C", N2:N13)/((COUNTIF(B2:B13, "C")*100)), 2), "-")</f>
        <v>0.28000000000000003</v>
      </c>
      <c r="C18" s="43">
        <f>IF(COUNTIF(C2:C13, "C"), ROUND(SUMIF(C2:C13, "C", O2:O13)/(COUNTIF(C2:C13, "C")*2000), 2), "-")</f>
        <v>0.18</v>
      </c>
      <c r="D18" s="44" t="str">
        <f>CONCATENATE(COUNTIFS(J2:J13, 1, B2:B13, "C"),"-", COUNTIFS(J2:J13, 2, B2:B13, "C"), "-", COUNTIFS(J2:J13, 3, B2:B13, "C"), "-", COUNTIFS(J2:J13, "&gt;=4", B2:B13, "C"))</f>
        <v>1-0-1-4</v>
      </c>
    </row>
    <row r="19" spans="1:5">
      <c r="A19" s="5" t="s">
        <v>45</v>
      </c>
      <c r="B19" s="43">
        <f>ROUND(SUM(N2:N13)/1200, 2)</f>
        <v>0.37</v>
      </c>
      <c r="C19" s="43">
        <f>ROUND(SUM(O2:O13)/24000, 2)</f>
        <v>0.25</v>
      </c>
      <c r="D19" s="44" t="str">
        <f>CONCATENATE(COUNTIF(J2:J13, 1),"-", COUNTIF(J2:J13, 2), "-", COUNTIF(J2:J13, 3), "-", COUNTIF(J2:J13, "&gt;=4"))</f>
        <v>2-1-1-8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5:D19"/>
  <sheetViews>
    <sheetView workbookViewId="0">
      <selection activeCell="G35" sqref="G35"/>
    </sheetView>
  </sheetViews>
  <sheetFormatPr baseColWidth="10" defaultRowHeight="14"/>
  <sheetData>
    <row r="15" spans="1:4">
      <c r="A15" s="5" t="s">
        <v>42</v>
      </c>
      <c r="B15" s="4" t="s">
        <v>43</v>
      </c>
      <c r="C15" s="4" t="s">
        <v>44</v>
      </c>
      <c r="D15" s="42" t="s">
        <v>124</v>
      </c>
    </row>
    <row r="16" spans="1:4">
      <c r="A16" s="3" t="s">
        <v>20</v>
      </c>
      <c r="B16" s="43" t="str">
        <f>IF((COUNTIF(B2:B13, "A")), ROUND(SUMIF(B2:B13, "A", N2:N13)/((COUNTIF(B2:B13, "A")*100)), 2), "-")</f>
        <v>-</v>
      </c>
      <c r="C16" s="43" t="str">
        <f>IF(COUNTIF(C2:C13, "A"), ROUND(SUMIF(C2:C13, "A", O2:O13)/(COUNTIF(C2:C13, "A")*2000), 2), "-")</f>
        <v>-</v>
      </c>
      <c r="D16" s="44" t="str">
        <f>CONCATENATE(COUNTIFS(J2:J13, 1, B2:B13, "A"),"-", COUNTIFS(J2:J13, 2, B2:B13, "A"), "-", COUNTIFS(J2:J13, 3, B2:B13, "A"), "-", COUNTIFS(J2:J13, "&gt;=4", B2:B13, "A"))</f>
        <v>0-0-0-0</v>
      </c>
    </row>
    <row r="17" spans="1:4">
      <c r="A17" s="2" t="s">
        <v>17</v>
      </c>
      <c r="B17" s="43" t="str">
        <f>IF((COUNTIF(B2:B13, "B")), ROUND(SUMIF(B2:B13, "B", N2:N13)/((COUNTIF(B2:B13, "B")*100)), 2), "-")</f>
        <v>-</v>
      </c>
      <c r="C17" s="43" t="str">
        <f>IF(COUNTIF(C2:C13, "B"), ROUND(SUMIF(C2:C13, "B", O2:O13)/(COUNTIF(C2:C13, "B")*2000), 2), "-")</f>
        <v>-</v>
      </c>
      <c r="D17" s="44" t="str">
        <f>CONCATENATE(COUNTIFS(J2:J13, 1, B2:B13, "B"),"-", COUNTIFS(J2:J13, 2, B2:B13, "B"), "-", COUNTIFS(J2:J13, 3, B2:B13, "B"), "-", COUNTIFS(J2:J13, "&gt;=4", B2:B13, "B"))</f>
        <v>0-0-0-0</v>
      </c>
    </row>
    <row r="18" spans="1:4">
      <c r="A18" s="1" t="s">
        <v>16</v>
      </c>
      <c r="B18" s="43" t="str">
        <f>IF((COUNTIF(B2:B13, "C")), ROUND(SUMIF(B2:B13, "C", N2:N13)/((COUNTIF(B2:B13, "C")*100)), 2), "-")</f>
        <v>-</v>
      </c>
      <c r="C18" s="43" t="str">
        <f>IF(COUNTIF(C2:C13, "C"), ROUND(SUMIF(C2:C13, "C", O2:O13)/(COUNTIF(C2:C13, "C")*2000), 2), "-")</f>
        <v>-</v>
      </c>
      <c r="D18" s="44" t="str">
        <f>CONCATENATE(COUNTIFS(J2:J13, 1, B2:B13, "C"),"-", COUNTIFS(J2:J13, 2, B2:B13, "C"), "-", COUNTIFS(J2:J13, 3, B2:B13, "C"), "-", COUNTIFS(J2:J13, "&gt;=4", B2:B13, "C"))</f>
        <v>0-0-0-0</v>
      </c>
    </row>
    <row r="19" spans="1:4">
      <c r="A19" s="5" t="s">
        <v>45</v>
      </c>
      <c r="B19" s="43">
        <f>ROUND(SUM(N2:N13)/1200, 2)</f>
        <v>0</v>
      </c>
      <c r="C19" s="43">
        <f>ROUND(SUM(O2:O13)/24000, 2)</f>
        <v>0</v>
      </c>
      <c r="D19" s="44" t="str">
        <f>CONCATENATE(COUNTIF(J2:J13, 1),"-", COUNTIF(J2:J13, 2), "-", COUNTIF(J2:J13, 3), "-", COUNTIF(J2:J13, "&gt;=4"))</f>
        <v>0-0-0-0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5日中山</vt:lpstr>
      <vt:lpstr>5日中京</vt:lpstr>
      <vt:lpstr>8日中山</vt:lpstr>
      <vt:lpstr>8日中京</vt:lpstr>
      <vt:lpstr>9日中山</vt:lpstr>
      <vt:lpstr>9日中京</vt:lpstr>
      <vt:lpstr>10日中山</vt:lpstr>
      <vt:lpstr>10日中京</vt:lpstr>
      <vt:lpstr>成績テンプレート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2022-01-11T17:52:25Z</dcterms:created>
  <dcterms:modified xsi:type="dcterms:W3CDTF">2022-01-13T12:39:05Z</dcterms:modified>
</cp:coreProperties>
</file>