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.wright/Desktop/Data_Analytics_Bootcamp/Class_Folder/Classwork/"/>
    </mc:Choice>
  </mc:AlternateContent>
  <xr:revisionPtr revIDLastSave="0" documentId="13_ncr:1_{E4AC48BD-3BDC-F44C-B9A8-E53C356BC03B}" xr6:coauthVersionLast="47" xr6:coauthVersionMax="47" xr10:uidLastSave="{00000000-0000-0000-0000-000000000000}"/>
  <bookViews>
    <workbookView xWindow="20" yWindow="500" windowWidth="19200" windowHeight="20120" activeTab="4" xr2:uid="{00000000-000D-0000-FFFF-FFFF00000000}"/>
  </bookViews>
  <sheets>
    <sheet name="Crowdfunding" sheetId="1" r:id="rId1"/>
    <sheet name="Crowdfunding_Outcome_Cat" sheetId="2" r:id="rId2"/>
    <sheet name="Crowdfunding_Outcome_Sub_Cat" sheetId="5" r:id="rId3"/>
    <sheet name="Crowdfunding_Outcome_By_Date" sheetId="9" r:id="rId4"/>
    <sheet name="Growdfunding_Goal_Analysis" sheetId="10" r:id="rId5"/>
    <sheet name="Crowdfund_Statistical_Analysis" sheetId="13" r:id="rId6"/>
    <sheet name="Crowdfund_Backer_Analysis_Extra" sheetId="11" r:id="rId7"/>
  </sheets>
  <definedNames>
    <definedName name="_xlnm._FilterDatabase" localSheetId="0" hidden="1">Crowdfunding!$H$1:$H$1009</definedName>
    <definedName name="_xlchart.v1.0" hidden="1">Crowdfund_Statistical_Analysis!$A$2:$A$566</definedName>
    <definedName name="_xlchart.v1.1" hidden="1">Crowdfund_Statistical_Analysis!$B$1</definedName>
    <definedName name="_xlchart.v1.2" hidden="1">Crowdfund_Statistical_Analysis!$B$2:$B$566</definedName>
    <definedName name="_xlchart.v1.3" hidden="1">Crowdfund_Statistical_Analysis!$A$2:$A$566</definedName>
    <definedName name="_xlchart.v1.4" hidden="1">Crowdfund_Statistical_Analysis!$B$1</definedName>
    <definedName name="_xlchart.v1.5" hidden="1">Crowdfund_Statistical_Analysis!$B$2:$B$566</definedName>
    <definedName name="_xlchart.v1.6" hidden="1">Crowdfund_Statistical_Analysis!$A$2:$A$566</definedName>
    <definedName name="_xlchart.v1.7" hidden="1">Crowdfund_Statistical_Analysis!$B$1</definedName>
    <definedName name="_xlchart.v1.8" hidden="1">Crowdfund_Statistical_Analysis!$B$2:$B$566</definedName>
  </definedNames>
  <calcPr calcId="191029"/>
  <pivotCaches>
    <pivotCache cacheId="24" r:id="rId8"/>
    <pivotCache cacheId="3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G12" i="2"/>
  <c r="G11" i="2"/>
  <c r="G10" i="2"/>
  <c r="G9" i="2"/>
  <c r="G7" i="2"/>
  <c r="G6" i="2"/>
  <c r="G5" i="2"/>
  <c r="H16" i="13" l="1" a="1"/>
  <c r="H16" i="13" s="1"/>
  <c r="H10" i="13"/>
  <c r="H9" i="13"/>
  <c r="H20" i="13"/>
  <c r="H19" i="13"/>
  <c r="H18" i="13"/>
  <c r="H17" i="13"/>
  <c r="H15" i="13"/>
  <c r="H5" i="13" a="1"/>
  <c r="H5" i="13" s="1"/>
  <c r="H8" i="13"/>
  <c r="H7" i="13"/>
  <c r="H4" i="13"/>
  <c r="H14" i="13"/>
  <c r="H3" i="13"/>
  <c r="B3" i="11"/>
  <c r="D3" i="11"/>
  <c r="F3" i="11"/>
  <c r="B4" i="11"/>
  <c r="D4" i="11"/>
  <c r="F4" i="11"/>
  <c r="B5" i="11"/>
  <c r="D5" i="11"/>
  <c r="F5" i="11"/>
  <c r="B6" i="11"/>
  <c r="D6" i="11"/>
  <c r="F6" i="11"/>
  <c r="B7" i="11"/>
  <c r="D7" i="11"/>
  <c r="F7" i="11"/>
  <c r="B8" i="11"/>
  <c r="D8" i="11"/>
  <c r="F8" i="11"/>
  <c r="B9" i="11"/>
  <c r="D9" i="11"/>
  <c r="F9" i="11"/>
  <c r="B10" i="11"/>
  <c r="D10" i="11"/>
  <c r="F10" i="11"/>
  <c r="B11" i="11"/>
  <c r="D11" i="11"/>
  <c r="F11" i="11"/>
  <c r="B11" i="10"/>
  <c r="C13" i="10"/>
  <c r="B9" i="10"/>
  <c r="E9" i="10" s="1"/>
  <c r="C7" i="10"/>
  <c r="D14" i="10"/>
  <c r="D13" i="10"/>
  <c r="E13" i="10" s="1"/>
  <c r="G13" i="10" s="1"/>
  <c r="D12" i="10"/>
  <c r="D11" i="10"/>
  <c r="D10" i="10"/>
  <c r="D9" i="10"/>
  <c r="D8" i="10"/>
  <c r="D7" i="10"/>
  <c r="H7" i="10" s="1"/>
  <c r="D6" i="10"/>
  <c r="D5" i="10"/>
  <c r="D4" i="10"/>
  <c r="C14" i="10"/>
  <c r="B14" i="10"/>
  <c r="B13" i="10"/>
  <c r="C12" i="10"/>
  <c r="B12" i="10"/>
  <c r="C11" i="10"/>
  <c r="C10" i="10"/>
  <c r="B10" i="10"/>
  <c r="E10" i="10" s="1"/>
  <c r="C9" i="10"/>
  <c r="C8" i="10"/>
  <c r="B8" i="10"/>
  <c r="E8" i="10" s="1"/>
  <c r="B7" i="10"/>
  <c r="E7" i="10" s="1"/>
  <c r="G7" i="10" s="1"/>
  <c r="C6" i="10"/>
  <c r="B6" i="10"/>
  <c r="C5" i="10"/>
  <c r="B5" i="10"/>
  <c r="C4" i="10"/>
  <c r="B4" i="10"/>
  <c r="H1003" i="1"/>
  <c r="D3" i="10"/>
  <c r="C3" i="10"/>
  <c r="B3" i="10"/>
  <c r="E3" i="10" s="1"/>
  <c r="G11" i="10" l="1"/>
  <c r="G3" i="10"/>
  <c r="H3" i="10"/>
  <c r="H9" i="10"/>
  <c r="F9" i="10"/>
  <c r="H10" i="10"/>
  <c r="H12" i="10"/>
  <c r="G10" i="10"/>
  <c r="H8" i="10"/>
  <c r="F13" i="10"/>
  <c r="F4" i="10"/>
  <c r="G8" i="10"/>
  <c r="F14" i="10"/>
  <c r="F11" i="10"/>
  <c r="G9" i="10"/>
  <c r="H11" i="10"/>
  <c r="E14" i="10"/>
  <c r="G14" i="10" s="1"/>
  <c r="E6" i="10"/>
  <c r="F6" i="10" s="1"/>
  <c r="F10" i="10"/>
  <c r="H6" i="11"/>
  <c r="H11" i="11"/>
  <c r="K11" i="11" s="1"/>
  <c r="G5" i="11"/>
  <c r="H3" i="11"/>
  <c r="E12" i="10"/>
  <c r="F12" i="10" s="1"/>
  <c r="E4" i="10"/>
  <c r="G4" i="10" s="1"/>
  <c r="F8" i="10"/>
  <c r="G10" i="11"/>
  <c r="H8" i="11"/>
  <c r="I8" i="11" s="1"/>
  <c r="E11" i="10"/>
  <c r="F3" i="10"/>
  <c r="F7" i="10"/>
  <c r="G7" i="11"/>
  <c r="H5" i="11"/>
  <c r="K5" i="11" s="1"/>
  <c r="H10" i="11"/>
  <c r="G4" i="11"/>
  <c r="H13" i="10"/>
  <c r="G9" i="11"/>
  <c r="H7" i="11"/>
  <c r="J7" i="11" s="1"/>
  <c r="H4" i="11"/>
  <c r="E5" i="10"/>
  <c r="F5" i="10" s="1"/>
  <c r="G11" i="11"/>
  <c r="H9" i="11"/>
  <c r="G3" i="11"/>
  <c r="I6" i="11"/>
  <c r="J3" i="11"/>
  <c r="K6" i="11"/>
  <c r="K4" i="11"/>
  <c r="J4" i="11"/>
  <c r="I11" i="11"/>
  <c r="B12" i="11"/>
  <c r="C3" i="11" s="1"/>
  <c r="I4" i="11"/>
  <c r="J11" i="11"/>
  <c r="J10" i="11"/>
  <c r="F12" i="11"/>
  <c r="G8" i="11" s="1"/>
  <c r="J6" i="11"/>
  <c r="K9" i="11"/>
  <c r="D12" i="11"/>
  <c r="E9" i="1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C9" i="11" l="1"/>
  <c r="E4" i="11"/>
  <c r="E5" i="11"/>
  <c r="E11" i="11"/>
  <c r="G6" i="10"/>
  <c r="C7" i="11"/>
  <c r="C8" i="11"/>
  <c r="H6" i="10"/>
  <c r="E8" i="11"/>
  <c r="C5" i="11"/>
  <c r="C11" i="11"/>
  <c r="H14" i="10"/>
  <c r="G5" i="10"/>
  <c r="C4" i="11"/>
  <c r="E10" i="11"/>
  <c r="E3" i="11"/>
  <c r="I5" i="11"/>
  <c r="H5" i="10"/>
  <c r="E6" i="11"/>
  <c r="G6" i="11"/>
  <c r="E7" i="11"/>
  <c r="C6" i="11"/>
  <c r="G12" i="10"/>
  <c r="H4" i="10"/>
  <c r="C10" i="11"/>
  <c r="J8" i="11"/>
  <c r="I3" i="11"/>
  <c r="K3" i="11"/>
  <c r="J5" i="11"/>
  <c r="I7" i="11"/>
  <c r="I10" i="11"/>
  <c r="K10" i="11"/>
  <c r="I9" i="11"/>
  <c r="J9" i="11"/>
  <c r="H12" i="11"/>
  <c r="I12" i="11" s="1"/>
  <c r="K7" i="11"/>
  <c r="K8" i="1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3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2" i="1"/>
  <c r="J12" i="11" l="1"/>
  <c r="K12" i="1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<sst xmlns="http://schemas.openxmlformats.org/spreadsheetml/2006/main" count="7091" uniqueCount="2123">
  <si>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</si>
  <si>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</si>
  <si>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</si>
  <si>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</si>
  <si>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</si>
  <si>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</si>
  <si>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</si>
  <si>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</si>
  <si>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</si>
  <si>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</si>
  <si>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</si>
  <si>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</si>
  <si>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</si>
  <si>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</si>
  <si>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</si>
  <si>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</si>
  <si>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</si>
  <si>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</si>
  <si>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</si>
  <si>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</si>
  <si>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</si>
  <si>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</si>
  <si>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</si>
  <si>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</si>
  <si>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</si>
  <si>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</si>
  <si>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</si>
  <si>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</si>
  <si>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</si>
  <si>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</si>
  <si>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</si>
  <si>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</si>
  <si>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</si>
  <si>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</si>
  <si>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</si>
  <si>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</si>
  <si>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</si>
  <si>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</si>
  <si>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</si>
  <si>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</si>
  <si>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</si>
  <si>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</si>
  <si>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</si>
  <si>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</si>
  <si>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</si>
  <si>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</si>
  <si>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</si>
  <si>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</si>
  <si>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</si>
  <si>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</si>
  <si>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</si>
  <si>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</si>
  <si>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</si>
  <si>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</si>
  <si>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</si>
  <si>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</si>
  <si>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</si>
  <si>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</si>
  <si>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</si>
  <si>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</si>
  <si>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</si>
  <si>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</si>
  <si>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</si>
  <si>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</si>
  <si>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</si>
  <si>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</si>
  <si>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</si>
  <si>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</si>
  <si>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</si>
  <si>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</si>
  <si>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</si>
  <si>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</si>
  <si>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</si>
  <si>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</si>
  <si>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</si>
  <si>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</si>
  <si>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</si>
  <si>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</si>
  <si>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</si>
  <si>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</si>
  <si>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</si>
  <si>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</si>
  <si>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</si>
  <si>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</si>
  <si>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</si>
  <si>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</si>
  <si>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</si>
  <si>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</si>
  <si>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</si>
  <si>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</si>
  <si>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</si>
  <si>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</si>
  <si>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</si>
  <si>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</si>
  <si>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</si>
  <si>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</si>
  <si>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</si>
  <si>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</si>
  <si>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</si>
  <si>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</si>
  <si>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</si>
  <si>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</si>
  <si>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</si>
  <si>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</si>
  <si>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</si>
  <si>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</si>
  <si>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</si>
  <si>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</si>
  <si>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</si>
  <si>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</si>
  <si>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</si>
  <si>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</si>
  <si>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</si>
  <si>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</si>
  <si>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</si>
  <si>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</si>
  <si>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</si>
  <si>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</si>
  <si>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</si>
  <si>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</si>
  <si>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</si>
  <si>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</si>
  <si>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</si>
  <si>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</si>
  <si>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</si>
  <si>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</si>
  <si>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</si>
  <si>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</si>
  <si>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</si>
  <si>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</si>
  <si>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</si>
  <si>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</si>
  <si>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</si>
  <si>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</si>
  <si>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</si>
  <si>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</si>
  <si>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</si>
  <si>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</si>
  <si>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</si>
  <si>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</si>
  <si>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</si>
  <si>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</si>
  <si>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</si>
  <si>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</si>
  <si>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</si>
  <si>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</si>
  <si>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</si>
  <si>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</si>
  <si>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</si>
  <si>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</si>
  <si>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</si>
  <si>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</si>
  <si>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</si>
  <si>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</si>
  <si>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</si>
  <si>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</si>
  <si>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</si>
  <si>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</si>
  <si>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</si>
  <si>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</si>
  <si>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</si>
  <si>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</si>
  <si>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</si>
  <si>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</si>
  <si>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</si>
  <si>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</si>
  <si>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</si>
  <si>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</si>
  <si>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</si>
  <si>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</si>
  <si>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</si>
  <si>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</si>
  <si>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</si>
  <si>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</si>
  <si>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</si>
  <si>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</si>
  <si>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</si>
  <si>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</si>
  <si>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</si>
  <si>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</si>
  <si>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</si>
  <si>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</si>
  <si>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</si>
  <si>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</si>
  <si>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</si>
  <si>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</si>
  <si>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</si>
  <si>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</si>
  <si>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</si>
  <si>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</si>
  <si>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</si>
  <si>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</si>
  <si>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</si>
  <si>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</si>
  <si>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</si>
  <si>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</si>
  <si>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</si>
  <si>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</si>
  <si>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</si>
  <si>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</si>
  <si>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</si>
  <si>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</si>
  <si>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</si>
  <si>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</si>
  <si>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</si>
  <si>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</si>
  <si>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</si>
  <si>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</si>
  <si>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</si>
  <si>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</si>
  <si>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</si>
  <si>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</si>
  <si>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</si>
  <si>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</si>
  <si>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</si>
  <si>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</si>
  <si>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</si>
  <si>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</si>
  <si>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</si>
  <si>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</si>
  <si>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</si>
  <si>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</si>
  <si>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</si>
  <si>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</si>
  <si>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</si>
  <si>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</si>
  <si>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</si>
  <si>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</si>
  <si>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</si>
  <si>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</si>
  <si>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</si>
  <si>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</si>
  <si>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</si>
  <si>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</si>
  <si>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</si>
  <si>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</si>
  <si>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</si>
  <si>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</si>
  <si>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</si>
  <si>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</si>
  <si>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</si>
  <si>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</si>
  <si>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</si>
  <si>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</si>
  <si>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</si>
  <si>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</si>
  <si>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</si>
  <si>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</si>
  <si>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</si>
  <si>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</si>
  <si>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</si>
  <si>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</si>
  <si>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</si>
  <si>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</si>
  <si>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</si>
  <si>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</si>
  <si>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</si>
  <si>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</si>
  <si>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</si>
  <si>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</si>
  <si>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</si>
  <si>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</si>
  <si>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</si>
  <si>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</si>
  <si>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</si>
  <si>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</si>
  <si>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</si>
  <si>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</si>
  <si>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</si>
  <si>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</si>
  <si>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</si>
  <si>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</si>
  <si>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</si>
  <si>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</si>
  <si>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</si>
  <si>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</si>
  <si>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</si>
  <si>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</si>
  <si>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</si>
  <si>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</si>
  <si>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</si>
  <si>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</si>
  <si>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</si>
  <si>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</si>
  <si>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</si>
  <si>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</si>
  <si>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</si>
  <si>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</si>
  <si>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</si>
  <si>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</si>
  <si>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</si>
  <si>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</si>
  <si>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</si>
  <si>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</si>
  <si>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</si>
  <si>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</si>
  <si>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</si>
  <si>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</si>
  <si>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</si>
  <si>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</si>
  <si>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</si>
  <si>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</si>
  <si>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</si>
  <si>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</si>
  <si>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</si>
  <si>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</si>
  <si>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</si>
  <si>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</si>
  <si>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</si>
  <si>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</si>
  <si>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</si>
  <si>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</si>
  <si>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</si>
  <si>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</si>
  <si>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</si>
  <si>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</si>
  <si>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</si>
  <si>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</si>
  <si>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</si>
  <si>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</si>
  <si>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</si>
  <si>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</si>
  <si>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</si>
  <si>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</si>
  <si>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</si>
  <si>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</si>
  <si>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</si>
  <si>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</si>
  <si>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</si>
  <si>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</si>
  <si>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</si>
  <si>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</si>
  <si>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</si>
  <si>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</si>
  <si>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</si>
  <si>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</si>
  <si>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</si>
  <si>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</si>
  <si>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</si>
  <si>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</si>
  <si>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</si>
  <si>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</si>
  <si>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</si>
  <si>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</si>
  <si>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</si>
  <si>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</si>
  <si>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</si>
  <si>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</si>
  <si>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</si>
  <si>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</si>
  <si>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</si>
  <si>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</si>
  <si>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</si>
  <si>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</si>
  <si>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</si>
  <si>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</si>
  <si>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</si>
  <si>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</si>
  <si>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</si>
  <si>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</si>
  <si>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</si>
  <si>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</si>
  <si>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</si>
  <si>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</si>
  <si>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</si>
  <si>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</si>
  <si>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</si>
  <si>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</si>
  <si>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</si>
  <si>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</si>
  <si>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</si>
  <si>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</si>
  <si>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</si>
  <si>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</si>
  <si>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</si>
  <si>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</si>
  <si>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</si>
  <si>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</si>
  <si>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</si>
  <si>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</si>
  <si>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</si>
  <si>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</si>
  <si>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</si>
  <si>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</si>
  <si>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</si>
  <si>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</si>
  <si>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</si>
  <si>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</si>
  <si>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</si>
  <si>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</si>
  <si>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</si>
  <si>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</si>
  <si>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</si>
  <si>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</si>
  <si>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</si>
  <si>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</si>
  <si>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</si>
  <si>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</si>
  <si>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</si>
  <si>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</si>
  <si>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</si>
  <si>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</si>
  <si>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</si>
  <si>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</si>
  <si>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</si>
  <si>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</si>
  <si>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</si>
  <si>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</si>
  <si>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</si>
  <si>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</si>
  <si>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</si>
  <si>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</si>
  <si>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</si>
  <si>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</si>
  <si>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</si>
  <si>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</si>
  <si>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</si>
  <si>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</si>
  <si>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</si>
  <si>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</si>
  <si>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</si>
  <si>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</si>
  <si>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</si>
  <si>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</si>
  <si>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</si>
  <si>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</si>
  <si>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</si>
  <si>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</si>
  <si>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</si>
  <si>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</si>
  <si>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</si>
  <si>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</si>
  <si>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</si>
  <si>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</si>
  <si>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</si>
  <si>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</si>
  <si>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</si>
  <si>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</si>
  <si>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</si>
  <si>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</si>
  <si>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</si>
  <si>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</si>
  <si>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</si>
  <si>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</si>
  <si>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</si>
  <si>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</si>
  <si>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</si>
  <si>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</si>
  <si>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</si>
  <si>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</si>
  <si>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</si>
  <si>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</si>
  <si>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</si>
  <si>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</si>
  <si>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</si>
  <si>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</si>
  <si>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</si>
  <si>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</si>
  <si>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</si>
  <si>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</si>
  <si>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</si>
  <si>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</si>
  <si>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</si>
  <si>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</si>
  <si>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</si>
  <si>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</si>
  <si>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</si>
  <si>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</si>
  <si>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</si>
  <si>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</si>
  <si>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</si>
  <si>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</si>
  <si>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</si>
  <si>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</si>
  <si>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</si>
  <si>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</si>
  <si>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</si>
  <si>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</si>
  <si>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</si>
  <si>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</si>
  <si>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</si>
  <si>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</si>
  <si>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</si>
  <si>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</si>
  <si>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</si>
  <si>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</si>
  <si>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</si>
  <si>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</si>
  <si>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</si>
  <si>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</si>
  <si>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</si>
  <si>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</si>
  <si>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</si>
  <si>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</si>
  <si>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</si>
  <si>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</si>
  <si>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</si>
  <si>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</si>
  <si>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</si>
  <si>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</si>
  <si>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</si>
  <si>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</si>
  <si>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</si>
  <si>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</si>
  <si>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</si>
  <si>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</si>
  <si>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</si>
  <si>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</si>
  <si>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</si>
  <si>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</si>
  <si>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</si>
  <si>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</si>
  <si>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</si>
  <si>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</si>
  <si>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</si>
  <si>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</si>
  <si>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</si>
  <si>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</si>
  <si>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</si>
  <si>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</si>
  <si>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</si>
  <si>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</si>
  <si>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</si>
  <si>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</si>
  <si>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</si>
  <si>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</si>
  <si>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</si>
  <si>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</si>
  <si>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</si>
  <si>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</si>
  <si>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</si>
  <si>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</si>
  <si>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</si>
  <si>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</si>
  <si>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</si>
  <si>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</si>
  <si>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</si>
  <si>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</si>
  <si>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</si>
  <si>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</si>
  <si>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</si>
  <si>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</si>
  <si>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</si>
  <si>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</si>
  <si>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</si>
  <si>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</si>
  <si>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</si>
  <si>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</si>
  <si>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</si>
  <si>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</si>
  <si>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</si>
  <si>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</si>
  <si>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</si>
  <si>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</si>
  <si>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</si>
  <si>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</si>
  <si>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</si>
  <si>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</si>
  <si>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</si>
  <si>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</si>
  <si>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</si>
  <si>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</si>
  <si>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</si>
  <si>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</si>
  <si>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</si>
  <si>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</si>
  <si>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</si>
  <si>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</si>
  <si>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</si>
  <si>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</si>
  <si>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</si>
  <si>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</si>
  <si>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</si>
  <si>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</si>
  <si>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</si>
  <si>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</si>
  <si>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</si>
  <si>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</si>
  <si>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</si>
  <si>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</si>
  <si>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</si>
  <si>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</si>
  <si>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</si>
  <si>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</si>
  <si>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</si>
  <si>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</si>
  <si>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</si>
  <si>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</si>
  <si>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</si>
  <si>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</si>
  <si>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</si>
  <si>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</si>
  <si>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</si>
  <si>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</si>
  <si>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</si>
  <si>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</si>
  <si>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</si>
  <si>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</si>
  <si>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</si>
  <si>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</si>
  <si>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</si>
  <si>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</si>
  <si>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</si>
  <si>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</si>
  <si>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</si>
  <si>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</si>
  <si>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</si>
  <si>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</si>
  <si>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</si>
  <si>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</si>
  <si>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</si>
  <si>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</si>
  <si>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</si>
  <si>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</si>
  <si>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</si>
  <si>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</si>
  <si>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</si>
  <si>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</si>
  <si>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</si>
  <si>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</si>
  <si>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</si>
  <si>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</si>
  <si>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</si>
  <si>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</si>
  <si>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</si>
  <si>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</si>
  <si>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</si>
  <si>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</si>
  <si>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</si>
  <si>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</si>
  <si>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</si>
  <si>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</si>
  <si>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</si>
  <si>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</si>
  <si>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</si>
  <si>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</si>
  <si>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</si>
  <si>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</si>
  <si>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</si>
  <si>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</si>
  <si>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</si>
  <si>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</si>
  <si>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</si>
  <si>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</si>
  <si>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</si>
  <si>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</si>
  <si>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</si>
  <si>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</si>
  <si>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</si>
  <si>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</si>
  <si>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</si>
  <si>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</si>
  <si>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</si>
  <si>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</si>
  <si>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</si>
  <si>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</si>
  <si>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</si>
  <si>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</si>
  <si>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</si>
  <si>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</si>
  <si>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</si>
  <si>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</si>
  <si>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</si>
  <si>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</si>
  <si>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</si>
  <si>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</si>
  <si>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</si>
  <si>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</si>
  <si>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</si>
  <si>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</si>
  <si>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</si>
  <si>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</si>
  <si>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</si>
  <si>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</si>
  <si>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</si>
  <si>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</si>
  <si>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</si>
  <si>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</si>
  <si>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</si>
  <si>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</si>
  <si>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</si>
  <si>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</si>
  <si>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</si>
  <si>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</si>
  <si>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</si>
  <si>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</si>
  <si>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</si>
  <si>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</si>
  <si>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</si>
  <si>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</si>
  <si>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</si>
  <si>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</si>
  <si>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</si>
  <si>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</si>
  <si>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</si>
  <si>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</si>
  <si>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</si>
  <si>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</si>
  <si>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</si>
  <si>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</si>
  <si>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</si>
  <si>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</si>
  <si>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</si>
  <si>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</si>
  <si>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</si>
  <si>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</si>
  <si>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</si>
  <si>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</si>
  <si>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</si>
  <si>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</si>
  <si>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</si>
  <si>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</si>
  <si>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</si>
  <si>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</si>
  <si>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</si>
  <si>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</si>
  <si>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</si>
  <si>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</si>
  <si>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</si>
  <si>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</si>
  <si>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</si>
  <si>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</si>
  <si>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</si>
  <si>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</si>
  <si>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</si>
  <si>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</si>
  <si>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</si>
  <si>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</si>
  <si>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</si>
  <si>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</si>
  <si>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</si>
  <si>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</si>
  <si>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</si>
  <si>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</si>
  <si>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</si>
  <si>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</si>
  <si>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</si>
  <si>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</si>
  <si>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</si>
  <si>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</si>
  <si>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</si>
  <si>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</si>
  <si>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</si>
  <si>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</si>
  <si>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</si>
  <si>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</si>
  <si>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</si>
  <si>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</si>
  <si>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</si>
  <si>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</si>
  <si>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</si>
  <si>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</si>
  <si>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</si>
  <si>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</si>
  <si>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</si>
  <si>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</si>
  <si>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</si>
  <si>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</si>
  <si>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</si>
  <si>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</si>
  <si>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</si>
  <si>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</si>
  <si>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</si>
  <si>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</si>
  <si>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</si>
  <si>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</si>
  <si>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</si>
  <si>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</si>
  <si>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</si>
  <si>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</si>
  <si>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</si>
  <si>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</si>
  <si>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</si>
  <si>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</si>
  <si>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</si>
  <si>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</si>
  <si>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</si>
  <si>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</si>
  <si>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</si>
  <si>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</si>
  <si>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</si>
  <si>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</si>
  <si>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</si>
  <si>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</si>
  <si>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</si>
  <si>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</si>
  <si>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</si>
  <si>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</si>
  <si>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</si>
  <si>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</si>
  <si>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</si>
  <si>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</si>
  <si>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</si>
  <si>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</si>
  <si>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</si>
  <si>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</si>
  <si>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</si>
  <si>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</si>
  <si>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</si>
  <si>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</si>
  <si>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</si>
  <si>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</si>
  <si>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</si>
  <si>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</si>
  <si>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</si>
  <si>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</si>
  <si>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</si>
  <si>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</si>
  <si>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</si>
  <si>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</si>
  <si>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</si>
  <si>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</si>
  <si>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</si>
  <si>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</si>
  <si>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</si>
  <si>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</si>
  <si>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</si>
  <si>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</si>
  <si>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</si>
  <si>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</si>
  <si>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</si>
  <si>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</si>
  <si>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</si>
  <si>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</si>
  <si>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</si>
  <si>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</si>
  <si>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</si>
  <si>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</si>
  <si>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</si>
  <si>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</si>
  <si>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</si>
  <si>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</si>
  <si>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</si>
  <si>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</si>
  <si>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</si>
  <si>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</si>
  <si>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</si>
  <si>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</si>
  <si>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</si>
  <si>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</si>
  <si>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</si>
  <si>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</si>
  <si>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</si>
  <si>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</si>
  <si>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</si>
  <si>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</si>
  <si>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</si>
  <si>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</si>
  <si>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</si>
  <si>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</si>
  <si>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</si>
  <si>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</si>
  <si>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</si>
  <si>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</si>
  <si>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</si>
  <si>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</si>
  <si>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</si>
  <si>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</si>
  <si>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</si>
  <si>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</si>
  <si>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</si>
  <si>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</si>
  <si>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</si>
  <si>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</si>
  <si>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</si>
  <si>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</si>
  <si>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</si>
  <si>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</si>
  <si>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</si>
  <si>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</si>
  <si>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</si>
  <si>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</si>
  <si>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</si>
  <si>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</si>
  <si>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</si>
  <si>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</si>
  <si>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</si>
  <si>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</si>
  <si>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</si>
  <si>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</si>
  <si>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</si>
  <si>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</si>
  <si>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</si>
  <si>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</si>
  <si>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</si>
  <si>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</si>
  <si>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</si>
  <si>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</si>
  <si>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</si>
  <si>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</si>
  <si>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</si>
  <si>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</si>
  <si>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</si>
  <si>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</si>
  <si>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</si>
  <si>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</si>
  <si>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</si>
  <si>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</si>
  <si>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</si>
  <si>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</si>
  <si>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</si>
  <si>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</si>
  <si>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</si>
  <si>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</si>
  <si>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</si>
  <si>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</si>
  <si>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</si>
  <si>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</si>
  <si>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</si>
  <si>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</si>
  <si>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</si>
  <si>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</si>
  <si>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</si>
  <si>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</si>
  <si>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</si>
  <si>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</si>
  <si>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</si>
  <si>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</si>
  <si>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</si>
  <si>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</si>
  <si>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</si>
  <si>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</si>
  <si>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</si>
  <si>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</si>
  <si>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</si>
  <si>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</si>
  <si>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</si>
  <si>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</si>
  <si>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</si>
  <si>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</si>
  <si>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</si>
  <si>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</si>
  <si>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</si>
  <si>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</si>
  <si>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</si>
  <si>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</si>
  <si>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</si>
  <si>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</si>
  <si>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</si>
  <si>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</si>
  <si>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</si>
  <si>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</si>
  <si>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</si>
  <si>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</si>
  <si>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</si>
  <si>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</si>
  <si>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</si>
  <si>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</si>
  <si>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</si>
  <si>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</si>
  <si>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</si>
  <si>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</si>
  <si>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</si>
  <si>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</si>
  <si>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</si>
  <si>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</si>
  <si>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</si>
  <si>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</si>
  <si>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</si>
  <si>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</si>
  <si>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</si>
  <si>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</si>
  <si>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</si>
  <si>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</si>
  <si>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</si>
  <si>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</si>
  <si>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</si>
  <si>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</si>
  <si>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</si>
  <si>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</si>
  <si>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</si>
  <si>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</si>
  <si>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</si>
  <si>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</si>
  <si>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</si>
  <si>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</si>
  <si>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</si>
  <si>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</si>
  <si>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</si>
  <si>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</si>
  <si>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</si>
  <si>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</si>
  <si>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</si>
  <si>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</si>
  <si>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</si>
  <si>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</si>
  <si>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</si>
  <si>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</si>
  <si>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</si>
  <si>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</si>
  <si>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</si>
  <si>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</si>
  <si>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</si>
  <si>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</si>
  <si>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</si>
  <si>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</si>
  <si>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</si>
  <si>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</si>
  <si>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</si>
  <si>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</si>
  <si>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</si>
  <si>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</si>
  <si>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</si>
  <si>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</si>
  <si>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</si>
  <si>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</si>
  <si>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</si>
  <si>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</si>
  <si>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</si>
  <si>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</si>
  <si>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</si>
  <si>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</si>
  <si>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</si>
  <si>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</si>
  <si>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</si>
  <si>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</si>
  <si>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</si>
  <si>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</si>
  <si>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</si>
  <si>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</si>
  <si>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</si>
  <si>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</si>
  <si>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</si>
  <si>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</si>
  <si>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</si>
  <si>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</si>
  <si>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</si>
  <si>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</si>
  <si>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</si>
  <si>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</si>
  <si>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</si>
  <si>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</si>
  <si>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</si>
  <si>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</si>
  <si>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</si>
  <si>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</si>
  <si>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</si>
  <si>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</si>
  <si>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</si>
  <si>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</si>
  <si>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</si>
  <si>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</si>
  <si>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</si>
  <si>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</si>
  <si>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</si>
  <si>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</si>
  <si>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</si>
  <si>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</si>
  <si>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</si>
  <si>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</si>
  <si>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</si>
  <si>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</si>
  <si>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</si>
  <si>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</si>
  <si>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</si>
  <si>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</si>
  <si>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</si>
  <si>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</si>
  <si>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</si>
  <si>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</si>
  <si>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</si>
  <si>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</si>
  <si>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</si>
  <si>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</si>
  <si>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</si>
  <si>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</si>
  <si>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</si>
  <si>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</si>
  <si>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</si>
  <si>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</si>
  <si>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</si>
  <si>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</si>
  <si>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</si>
  <si>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</si>
  <si>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</si>
  <si>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</si>
  <si>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</si>
  <si>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</si>
  <si>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</si>
  <si>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</si>
  <si>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</si>
  <si>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</si>
  <si>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</si>
  <si>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</si>
  <si>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</si>
  <si>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</si>
  <si>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</si>
  <si>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</si>
  <si>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</si>
  <si>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</si>
  <si>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</si>
  <si>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</si>
  <si>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</si>
  <si>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</si>
  <si>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</si>
  <si>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</si>
  <si>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</si>
  <si>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</si>
  <si>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</si>
  <si>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</si>
  <si>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</si>
  <si>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</si>
  <si>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</si>
  <si>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</si>
  <si>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</si>
  <si>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</si>
  <si>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</si>
  <si>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</si>
  <si>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</si>
  <si>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</si>
  <si>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</si>
  <si>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</si>
  <si>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</si>
  <si>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</si>
  <si>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</si>
  <si>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</si>
  <si>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</si>
  <si>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</si>
  <si>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</si>
  <si>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</si>
  <si>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</si>
  <si>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</si>
  <si>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</si>
  <si>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</si>
  <si>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</si>
  <si>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</si>
  <si>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</si>
  <si>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</si>
  <si>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</si>
  <si>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</si>
  <si>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</si>
  <si>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</si>
  <si>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</si>
  <si>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</si>
  <si>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</si>
  <si>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</si>
  <si>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</si>
  <si>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</si>
  <si>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</si>
  <si>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</si>
  <si>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</si>
  <si>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</si>
  <si>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</si>
  <si>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</si>
  <si>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</si>
  <si>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</si>
  <si>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</si>
  <si>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</si>
  <si>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</si>
  <si>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</si>
  <si>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</si>
  <si>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</si>
  <si>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</si>
  <si>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</si>
  <si>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</si>
  <si>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</si>
  <si>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</si>
  <si>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</si>
  <si>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</si>
  <si>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</si>
  <si>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</si>
  <si>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</si>
  <si>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</si>
  <si>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</si>
  <si>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</si>
  <si>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</si>
  <si>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</si>
  <si>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</si>
  <si>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</si>
  <si>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</si>
  <si>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</si>
  <si>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</si>
  <si>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</si>
  <si>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</si>
  <si>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</si>
  <si>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</si>
  <si>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</si>
  <si>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</si>
  <si>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</si>
  <si>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</si>
  <si>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</si>
  <si>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</si>
  <si>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</si>
  <si>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</si>
  <si>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</si>
  <si>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</si>
  <si>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</si>
  <si>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</si>
  <si>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</si>
  <si>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</si>
  <si>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</si>
  <si>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</si>
  <si>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</si>
  <si>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</si>
  <si>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</si>
  <si>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</si>
  <si>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</si>
  <si>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</si>
  <si>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</si>
  <si>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</si>
  <si>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</si>
  <si>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</si>
  <si>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</si>
  <si>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</si>
  <si>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</si>
  <si>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</si>
  <si>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</si>
  <si>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</si>
  <si>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</si>
  <si>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</si>
  <si>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</si>
  <si>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</si>
  <si>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</si>
  <si>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</si>
  <si>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</si>
  <si>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</si>
  <si>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</si>
  <si>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</si>
  <si>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</si>
  <si>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</si>
  <si>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</si>
  <si>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</si>
  <si>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</si>
  <si>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</si>
  <si>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</si>
  <si>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</si>
  <si>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</si>
  <si>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</si>
  <si>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</si>
  <si>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</si>
  <si>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</si>
  <si>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</si>
  <si>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</si>
  <si>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</si>
  <si>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</si>
  <si>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</si>
  <si>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</si>
  <si>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</si>
  <si>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</si>
  <si>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</si>
  <si>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</si>
  <si>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</si>
  <si>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</si>
  <si>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</si>
  <si>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</si>
  <si>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</si>
  <si>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</si>
  <si>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</si>
  <si>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</si>
  <si>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</si>
  <si>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</si>
  <si>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</si>
  <si>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</si>
  <si>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</si>
  <si>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</si>
  <si>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</si>
  <si>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</si>
  <si>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</si>
  <si>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</si>
  <si>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</si>
  <si>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</si>
  <si>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</si>
  <si>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</si>
  <si>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</si>
  <si>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</si>
  <si>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</si>
  <si>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</si>
  <si>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</si>
  <si>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</si>
  <si>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</si>
  <si>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</si>
  <si>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</si>
  <si>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</si>
  <si>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</si>
  <si>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</si>
  <si>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</si>
  <si>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</si>
  <si>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</si>
  <si>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</si>
  <si>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</si>
  <si>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</si>
  <si>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</si>
  <si>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</si>
  <si>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</si>
  <si>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</si>
  <si>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</si>
  <si>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</si>
  <si>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</si>
  <si>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</si>
  <si>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</si>
  <si>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</si>
  <si>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</si>
  <si>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</si>
  <si>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</si>
  <si>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</si>
  <si>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</si>
  <si>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</si>
  <si>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</si>
  <si>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</si>
  <si>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</si>
  <si>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</si>
  <si>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</si>
  <si>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</si>
  <si>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</si>
  <si>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</si>
  <si>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</si>
  <si>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</si>
  <si>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</si>
  <si>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</si>
  <si>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</si>
  <si>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</si>
  <si>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</si>
  <si>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</si>
  <si>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</si>
  <si>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</si>
  <si>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</si>
  <si>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</si>
  <si>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</si>
  <si>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</si>
  <si>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</si>
  <si>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</si>
  <si>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</si>
  <si>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</si>
  <si>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</si>
  <si>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</si>
  <si>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</si>
  <si>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</si>
  <si>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</si>
  <si>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</si>
  <si>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</si>
  <si>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</si>
  <si>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</si>
  <si>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</si>
  <si>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</si>
  <si>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</si>
  <si>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</si>
  <si>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</si>
  <si>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</si>
  <si>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</si>
  <si>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</si>
  <si>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</si>
  <si>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</si>
  <si>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</si>
  <si>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</si>
  <si>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</si>
  <si>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</si>
  <si>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</si>
  <si>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</si>
  <si>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</si>
  <si>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</si>
  <si>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</si>
  <si>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</si>
  <si>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</si>
  <si>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</si>
  <si>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</si>
  <si>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</si>
  <si>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</si>
  <si>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</si>
  <si>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</si>
  <si>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</si>
  <si>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</si>
  <si>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</si>
  <si>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</si>
  <si>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</si>
  <si>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</si>
  <si>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</si>
  <si>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</si>
  <si>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</si>
  <si>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</si>
  <si>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</si>
  <si>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</si>
  <si>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</si>
  <si>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</si>
  <si>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</si>
  <si>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</si>
  <si>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</si>
  <si>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</si>
  <si>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</si>
  <si>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</si>
  <si>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</si>
  <si>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</si>
  <si>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</si>
  <si>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</si>
  <si>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</si>
  <si>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</si>
  <si>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</si>
  <si>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</si>
  <si>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</si>
  <si>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</si>
  <si>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</si>
  <si>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</si>
  <si>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</si>
  <si>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</si>
  <si>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</si>
  <si>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</si>
  <si>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</si>
  <si>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</si>
  <si>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</si>
  <si>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</si>
  <si>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</si>
  <si>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</si>
  <si>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</si>
  <si>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</si>
  <si>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</si>
  <si>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</si>
  <si>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</si>
  <si>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</si>
  <si>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</si>
  <si>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</si>
  <si>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</si>
  <si>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</si>
  <si>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</si>
  <si>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</si>
  <si>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</si>
  <si>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</si>
  <si>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</si>
  <si>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</si>
  <si>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</si>
  <si>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</si>
  <si>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</si>
  <si>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</si>
  <si>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</si>
  <si>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</si>
  <si>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</si>
  <si>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</si>
  <si>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</si>
  <si>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</si>
  <si>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</si>
  <si>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</si>
  <si>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</si>
  <si>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</si>
  <si>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</si>
  <si>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</si>
  <si>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</si>
  <si>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</si>
  <si>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</si>
  <si>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</si>
  <si>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</si>
  <si>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</si>
  <si>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</si>
  <si>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</si>
  <si>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</si>
  <si>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</si>
  <si>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</si>
  <si>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</si>
  <si>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</si>
  <si>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</si>
  <si>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</si>
  <si>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</si>
  <si>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</si>
  <si>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</si>
  <si>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</si>
  <si>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</si>
  <si>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</si>
  <si>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</si>
  <si>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</si>
  <si>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</si>
  <si>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</si>
  <si>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</si>
  <si>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</si>
  <si>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</si>
  <si>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</si>
  <si>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</si>
  <si>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</si>
  <si>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</si>
  <si>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</si>
  <si>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</si>
  <si>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</si>
  <si>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</si>
  <si>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</si>
  <si>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</si>
  <si>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</si>
  <si>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</si>
  <si>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</si>
  <si>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</si>
  <si>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</si>
  <si>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</si>
  <si>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</si>
  <si>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</si>
  <si>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</si>
  <si>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</si>
  <si>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</si>
  <si>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</si>
  <si>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</si>
  <si>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</si>
  <si>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</si>
  <si>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</si>
  <si>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</si>
  <si>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</si>
  <si>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</si>
  <si>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</si>
  <si>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</si>
  <si>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</si>
  <si>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</si>
  <si>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</si>
  <si>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</si>
  <si>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</si>
  <si>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</si>
  <si>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</si>
  <si>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</si>
  <si>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</si>
  <si>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</si>
  <si>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</si>
  <si>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</si>
  <si>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</si>
  <si>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</si>
  <si>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</si>
  <si>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</si>
  <si>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</si>
  <si>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</si>
  <si>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</si>
  <si>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</si>
  <si>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</si>
  <si>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</si>
  <si>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</si>
  <si>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</si>
  <si>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</si>
  <si>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</si>
  <si>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</si>
  <si>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</si>
  <si>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</si>
  <si>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</si>
  <si>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</si>
  <si>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</si>
  <si>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</si>
  <si>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</si>
  <si>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</si>
  <si>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</si>
  <si>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</si>
  <si>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</si>
  <si>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</si>
  <si>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</si>
  <si>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</si>
  <si>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</si>
  <si>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</si>
  <si>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</si>
  <si>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</si>
  <si>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</si>
  <si>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</si>
  <si>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</si>
  <si>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</si>
  <si>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</si>
  <si>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</si>
  <si>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</si>
  <si>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</si>
  <si>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</si>
  <si>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</si>
  <si>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</si>
  <si>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</si>
  <si>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</si>
  <si>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</si>
  <si>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</si>
  <si>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</si>
  <si>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</si>
  <si>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</si>
  <si>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</si>
  <si>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</si>
  <si>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</si>
  <si>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</si>
  <si>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</si>
  <si>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</si>
  <si>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</si>
  <si>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</si>
  <si>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</si>
  <si>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</si>
  <si>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</si>
  <si>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</si>
  <si>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</si>
  <si>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</si>
  <si>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</si>
  <si>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</si>
  <si>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</si>
  <si>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</si>
  <si>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</si>
  <si>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</si>
  <si>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</si>
  <si>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</si>
  <si>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</si>
  <si>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</si>
  <si>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</si>
  <si>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</si>
  <si>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</si>
  <si>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</si>
  <si>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</si>
  <si>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</si>
  <si>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</si>
  <si>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</si>
  <si>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</si>
  <si>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</si>
  <si>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</si>
  <si>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</si>
  <si>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</si>
  <si>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</si>
  <si>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</si>
  <si>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</si>
  <si>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</si>
  <si>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</si>
  <si>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</si>
  <si>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</si>
  <si>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</si>
  <si>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</si>
  <si>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</si>
  <si>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</si>
  <si>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</si>
  <si>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</si>
  <si>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</si>
  <si>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</si>
  <si>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</si>
  <si>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</si>
  <si>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</si>
  <si>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</si>
  <si>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</si>
  <si>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</si>
  <si>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</si>
  <si>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</si>
  <si>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</si>
  <si>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</si>
  <si>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</si>
  <si>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</si>
  <si>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</si>
  <si>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</si>
  <si>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</si>
  <si>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</si>
  <si>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</si>
  <si>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</si>
  <si>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</si>
  <si>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</si>
  <si>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</si>
  <si>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</si>
  <si>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</si>
  <si>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</si>
  <si>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</si>
  <si>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</si>
  <si>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</si>
  <si>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</si>
  <si>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</si>
  <si>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</si>
  <si>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</si>
  <si>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</si>
  <si>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</si>
  <si>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</si>
  <si>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</si>
  <si>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</si>
  <si>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</si>
  <si>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</si>
  <si>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</si>
  <si>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</si>
  <si>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</si>
  <si>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</si>
  <si>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</si>
  <si>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</si>
  <si>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</si>
  <si>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</si>
  <si>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</si>
  <si>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</si>
  <si>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</si>
  <si>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</si>
  <si>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</si>
  <si>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</si>
  <si>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</si>
  <si>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</si>
  <si>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</si>
  <si>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</si>
  <si>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</si>
  <si>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</si>
  <si>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</si>
  <si>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</si>
  <si>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</si>
  <si>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</si>
  <si>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</si>
  <si>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</si>
  <si>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</si>
  <si>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</si>
  <si>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</si>
  <si>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</si>
  <si>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</si>
  <si>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</si>
  <si>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</si>
  <si>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</si>
  <si>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</si>
  <si>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</si>
  <si>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</si>
  <si>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</si>
  <si>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</si>
  <si>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</si>
  <si>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</si>
  <si>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</si>
  <si>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</si>
  <si>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</si>
  <si>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</si>
  <si>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</si>
  <si>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</si>
  <si>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</si>
  <si>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</si>
  <si>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</si>
  <si>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</si>
  <si>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</si>
  <si>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</si>
  <si>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</si>
  <si>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</si>
  <si>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</si>
  <si>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</si>
  <si>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</si>
  <si>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</si>
  <si>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</si>
  <si>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</si>
  <si>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</si>
  <si>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</si>
  <si>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</si>
  <si>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</si>
  <si>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</si>
  <si>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</si>
  <si>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</si>
  <si>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</si>
  <si>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</si>
  <si>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</si>
  <si>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</si>
  <si>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</si>
  <si>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</si>
  <si>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</si>
  <si>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</si>
  <si>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</si>
  <si>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</si>
  <si>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</si>
  <si>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</si>
  <si>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</si>
  <si>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</si>
  <si>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</si>
  <si>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</si>
  <si>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</si>
  <si>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</si>
  <si>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</si>
  <si>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</si>
  <si>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</si>
  <si>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</si>
  <si>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</si>
  <si>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</si>
  <si>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</si>
  <si>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</si>
  <si>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</si>
  <si>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</si>
  <si>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</si>
  <si>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</si>
  <si>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</si>
  <si>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</si>
  <si>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</si>
  <si>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</si>
  <si>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</si>
  <si>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</si>
  <si>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</si>
  <si>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</si>
  <si>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</si>
  <si>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</si>
  <si>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</si>
  <si>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</si>
  <si>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</si>
  <si>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</si>
  <si>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</si>
  <si>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</si>
  <si>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</si>
  <si>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</si>
  <si>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</si>
  <si>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</si>
  <si>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</si>
  <si>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</si>
  <si>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</si>
  <si>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</si>
  <si>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</si>
  <si>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</si>
  <si>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</si>
  <si>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</si>
  <si>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</si>
  <si>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</si>
  <si>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</si>
  <si>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</si>
  <si>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</si>
  <si>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</si>
  <si>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</si>
  <si>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</si>
  <si>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</si>
  <si>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</si>
  <si>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</si>
  <si>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</si>
  <si>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</si>
  <si>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</si>
  <si>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</si>
  <si>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</si>
  <si>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</si>
  <si>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</si>
  <si>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</si>
  <si>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</si>
  <si>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</si>
  <si>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</si>
  <si>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</si>
  <si>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</si>
  <si>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</si>
  <si>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</si>
  <si>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</si>
  <si>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</si>
  <si>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</si>
  <si>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</si>
  <si>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</si>
  <si>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</si>
  <si>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</si>
  <si>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</si>
  <si>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</si>
  <si>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</si>
  <si>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</si>
  <si>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</si>
  <si>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</si>
  <si>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</si>
  <si>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</si>
  <si>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</si>
  <si>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</si>
  <si>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</si>
  <si>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</si>
  <si>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</si>
  <si>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</si>
  <si>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</si>
  <si>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</si>
  <si>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</si>
  <si>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</si>
  <si>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</si>
  <si>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</si>
  <si>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</si>
  <si>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</si>
  <si>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</si>
  <si>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</si>
  <si>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</si>
  <si>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</si>
  <si>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</si>
  <si>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</si>
  <si>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</si>
  <si>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</si>
  <si>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</si>
  <si>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</si>
  <si>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</si>
  <si>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</si>
  <si>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</si>
  <si>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</si>
  <si>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</si>
  <si>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</si>
  <si>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</si>
  <si>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</si>
  <si>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</si>
  <si>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</si>
  <si>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</si>
  <si>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</si>
  <si>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</si>
  <si>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</si>
  <si>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</si>
  <si>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</si>
  <si>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</si>
  <si>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</si>
  <si>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</si>
  <si>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</si>
  <si>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</si>
  <si>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</si>
  <si>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</si>
  <si>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</si>
  <si>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</si>
  <si>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</si>
  <si>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</si>
  <si>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</si>
  <si>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</si>
  <si>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</si>
  <si>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</si>
  <si>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</si>
  <si>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</si>
  <si>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</si>
  <si>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</si>
  <si>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</si>
  <si>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</si>
  <si>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</si>
  <si>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</si>
  <si>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</si>
  <si>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</si>
  <si>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</si>
  <si>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</si>
  <si>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</si>
  <si>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</si>
  <si>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</si>
  <si>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</si>
  <si>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</si>
  <si>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</si>
  <si>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</si>
  <si>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</si>
  <si>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</si>
  <si>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</si>
  <si>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</si>
  <si>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</si>
  <si>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</si>
  <si>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</si>
  <si>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</si>
  <si>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</si>
  <si>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</si>
  <si>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</si>
  <si>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</si>
  <si>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</si>
  <si>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</si>
  <si>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</si>
  <si>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</si>
  <si>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</si>
  <si>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</si>
  <si>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</si>
  <si>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</si>
  <si>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</si>
  <si>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</si>
  <si>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</si>
  <si>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</si>
  <si>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</si>
  <si>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</si>
  <si>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</si>
  <si>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</si>
  <si>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</si>
  <si>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</si>
  <si>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</si>
  <si>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</si>
  <si>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</si>
  <si>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</si>
  <si>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</si>
  <si>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</si>
  <si>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</si>
  <si>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</si>
  <si>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</si>
  <si>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</si>
  <si>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</si>
  <si>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</si>
  <si>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</si>
  <si>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</si>
  <si>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</si>
  <si>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</si>
  <si>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</si>
  <si>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</si>
  <si>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</si>
  <si>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</si>
  <si>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</si>
  <si>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</si>
  <si>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</si>
  <si>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</si>
  <si>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</si>
  <si>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</si>
  <si>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</si>
  <si>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</si>
  <si>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</si>
  <si>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</si>
  <si>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</si>
  <si>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</si>
  <si>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</si>
  <si>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</si>
  <si>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</si>
  <si>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</si>
  <si>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</si>
  <si>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</si>
  <si>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</si>
  <si>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</si>
  <si>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</si>
  <si>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</si>
  <si>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</si>
  <si>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</si>
  <si>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</si>
  <si>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</si>
  <si>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</si>
  <si>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</si>
  <si>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</si>
  <si>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</si>
  <si>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</si>
  <si>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</si>
  <si>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</si>
  <si>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</si>
  <si>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</si>
  <si>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</si>
  <si>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</si>
  <si>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</si>
  <si>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</si>
  <si>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</si>
  <si>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</si>
  <si>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</si>
  <si>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</si>
  <si>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</si>
  <si>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</si>
  <si>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</si>
  <si>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</si>
  <si>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</si>
  <si>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</si>
  <si>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</si>
  <si>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</si>
  <si>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</si>
  <si>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</si>
  <si>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</si>
  <si>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</si>
  <si>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</si>
  <si>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</si>
  <si>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</si>
  <si>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</si>
  <si>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</si>
  <si>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</si>
  <si>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</si>
  <si>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</si>
  <si>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</si>
  <si>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</si>
  <si>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</si>
  <si>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</si>
  <si>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</si>
  <si>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</si>
  <si>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</si>
  <si>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</si>
  <si>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</si>
  <si>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</si>
  <si>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</si>
  <si>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</si>
  <si>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</si>
  <si>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</si>
  <si>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</si>
  <si>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</si>
  <si>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</si>
  <si>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</si>
  <si>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</si>
  <si>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</si>
  <si>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</si>
  <si>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</si>
  <si>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</si>
  <si>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</si>
  <si>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</si>
  <si>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</si>
  <si>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</si>
  <si>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</si>
  <si>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</si>
  <si>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</si>
  <si>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</si>
  <si>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Average_Donations</t>
  </si>
  <si>
    <t>Sub_Category</t>
  </si>
  <si>
    <t>Parent_Category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</si>
  <si>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</si>
  <si>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</si>
  <si>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</si>
  <si>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</si>
  <si>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</si>
  <si>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</si>
  <si>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</si>
  <si>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</si>
  <si>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</si>
  <si>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</si>
  <si>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</si>
  <si>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</si>
  <si>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</si>
  <si>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</si>
  <si>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rock</t>
  </si>
  <si>
    <t>jazz</t>
  </si>
  <si>
    <t>indie rock</t>
  </si>
  <si>
    <t>electric music</t>
  </si>
  <si>
    <t>metal</t>
  </si>
  <si>
    <t>world music</t>
  </si>
  <si>
    <t>video games</t>
  </si>
  <si>
    <t>animation</t>
  </si>
  <si>
    <t>audio</t>
  </si>
  <si>
    <t>documentary</t>
  </si>
  <si>
    <t>drama</t>
  </si>
  <si>
    <t>fiction</t>
  </si>
  <si>
    <t>food trucks</t>
  </si>
  <si>
    <t>mobile games</t>
  </si>
  <si>
    <t>nonfiction</t>
  </si>
  <si>
    <t>photography books</t>
  </si>
  <si>
    <t>plays</t>
  </si>
  <si>
    <t>radio &amp; podcasts</t>
  </si>
  <si>
    <t>science fiction</t>
  </si>
  <si>
    <t>shorts</t>
  </si>
  <si>
    <t>television</t>
  </si>
  <si>
    <t>translations</t>
  </si>
  <si>
    <t>wearables</t>
  </si>
  <si>
    <t>web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</si>
  <si>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</si>
  <si>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</si>
  <si>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</si>
  <si>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</si>
  <si>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</si>
  <si>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</si>
  <si>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</si>
  <si>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</si>
  <si>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</si>
  <si>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</si>
  <si>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</si>
  <si>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</si>
  <si>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</si>
  <si>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</si>
  <si>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</si>
  <si>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</si>
  <si>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</si>
  <si>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</si>
  <si>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</si>
  <si>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</si>
  <si>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</si>
  <si>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</si>
  <si>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</si>
  <si>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</si>
  <si>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</si>
  <si>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</si>
  <si>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</si>
  <si>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</si>
  <si>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</si>
  <si>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24999</t>
  </si>
  <si>
    <t>35000 to 39999</t>
  </si>
  <si>
    <t>40000 to 44999</t>
  </si>
  <si>
    <t>45000 to 49999</t>
  </si>
  <si>
    <t>Greater than or equal to 50000</t>
  </si>
  <si>
    <t>Number Canceled</t>
  </si>
  <si>
    <t>Category</t>
  </si>
  <si>
    <t>Total</t>
  </si>
  <si>
    <t>Mean</t>
  </si>
  <si>
    <t>Median</t>
  </si>
  <si>
    <t>Min</t>
  </si>
  <si>
    <t>Max</t>
  </si>
  <si>
    <t>Variance</t>
  </si>
  <si>
    <t>Standard Deviation</t>
  </si>
  <si>
    <t>Mode 1</t>
  </si>
  <si>
    <t>Mode 2</t>
  </si>
  <si>
    <t>Mode</t>
  </si>
  <si>
    <t>Unsuccessful_Crowdfunding</t>
  </si>
  <si>
    <t>Successful_Crowdfunding</t>
  </si>
  <si>
    <t>success to fail ratio</t>
  </si>
  <si>
    <t>Success Ratio (Success/Total)</t>
  </si>
  <si>
    <t>Fail Ratio (Failed/Total)</t>
  </si>
  <si>
    <t>Cancel Ratio (Cancel/Total)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</si>
</sst>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4" fontId="0" fillId="0" borderId="0" xfId="0" applyNumberFormat="1"/>
    <xf numFmtId="44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9" fontId="0" fillId="0" borderId="0" xfId="42" applyFont="1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866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[CrowdfundingBook.xlsx]Crowdfunding_Outcome_Cat!PivotTable1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Crowdfunding_Outcome_Cat!$B$3:$B$4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Crowdfunding_Outcome_Cat!$B$5:$B$14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F-CE41-A965-CAF4750D170D}"/>
            </c:ext>
          </c:extLst>
        </c:ser>
        <c:ser>
          <c:idx val="1"/>
          <c:order val="1"/>
          <c:tx>
            <c:strRef>
              <c:f>Crowdfunding_Outcome_Cat!$C$3:$C$4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Crowdfunding_Outcome_Cat!$C$5:$C$14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F-CE41-A965-CAF4750D170D}"/>
            </c:ext>
          </c:extLst>
        </c:ser>
        <c:ser>
          <c:idx val="2"/>
          <c:order val="2"/>
          <c:tx>
            <c:strRef>
              <c:f>Crowdfunding_Outcome_Cat!$D$3:$D$4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Crowdfunding_Outcome_Cat!$D$5:$D$14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F-CE41-A965-CAF4750D170D}"/>
            </c:ext>
          </c:extLst>
        </c:ser>
        <c:ser>
          <c:idx val="3"/>
          <c:order val="3"/>
          <c:tx>
            <c:strRef>
              <c:f>Crowdfunding_Outcome_Cat!$E$3:$E$4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Crowdfunding_Outcome_Cat!$E$5:$E$14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DF-CE41-A965-CAF4750D1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9969824"/>
        <c:axId val="2069917888"/>
      </c:barChart>
      <c:catAx>
        <c:axId val="20699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7888"/>
        <c:crosses val="autoZero"/>
        <c:auto val="1"/>
        <c:lblAlgn val="ctr"/>
        <c:lblOffset val="100"/>
        <c:noMultiLvlLbl val="0"/>
      </c:catAx>
      <c:valAx>
        <c:axId val="20699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6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[CrowdfundingBook.xlsx]Crowdfunding_Outcome_Sub_Cat!PivotTable2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Crowdfunding_Outcome_Sub_Cat!$B$3:$B$4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Crowdfunding_Outcome_Sub_Cat!$B$5:$B$29</c:f>
              <c:numCache>
                <c:formatCode>0.00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D-2240-B36A-4B59CB436A53}"/>
            </c:ext>
          </c:extLst>
        </c:ser>
        <c:ser>
          <c:idx val="1"/>
          <c:order val="1"/>
          <c:tx>
            <c:strRef>
              <c:f>Crowdfunding_Outcome_Sub_Cat!$C$3:$C$4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Crowdfunding_Outcome_Sub_Cat!$C$5:$C$29</c:f>
              <c:numCache>
                <c:formatCode>0.00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D-2240-B36A-4B59CB436A53}"/>
            </c:ext>
          </c:extLst>
        </c:ser>
        <c:ser>
          <c:idx val="2"/>
          <c:order val="2"/>
          <c:tx>
            <c:strRef>
              <c:f>Crowdfunding_Outcome_Sub_Cat!$D$3:$D$4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Crowdfunding_Outcome_Sub_Cat!$D$5:$D$29</c:f>
              <c:numCache>
                <c:formatCode>0.00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D-2240-B36A-4B59CB436A53}"/>
            </c:ext>
          </c:extLst>
        </c:ser>
        <c:ser>
          <c:idx val="3"/>
          <c:order val="3"/>
          <c:tx>
            <c:strRef>
              <c:f>Crowdfunding_Outcome_Sub_Cat!$E$3:$E$4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Crowdfunding_Outcome_Sub_Cat!$A$5:$A$29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Crowdfunding_Outcome_Sub_Cat!$E$5:$E$29</c:f>
              <c:numCache>
                <c:formatCode>0.00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4D-2240-B36A-4B59CB436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6771536"/>
        <c:axId val="2047083344"/>
      </c:barChart>
      <c:catAx>
        <c:axId val="201677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83344"/>
        <c:crosses val="autoZero"/>
        <c:auto val="1"/>
        <c:lblAlgn val="ctr"/>
        <c:lblOffset val="100"/>
        <c:noMultiLvlLbl val="0"/>
      </c:catAx>
      <c:valAx>
        <c:axId val="20470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[CrowdfundingBook.xlsx]Crowdfunding_Outcome_By_Date!PivotTable9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Crowdfunding_Outcome_By_Date!$B$5:$B$6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Crowdfunding_Outcome_By_Date!$A$7:$A$19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Crowdfunding_Outcome_By_Date!$B$7:$B$19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3-104C-B52C-FFADAC16D8FE}"/>
            </c:ext>
          </c:extLst>
        </c:ser>
        <c:ser>
          <c:idx val="1"/>
          <c:order val="1"/>
          <c:tx>
            <c:strRef>
              <c:f>Crowdfunding_Outcome_By_Date!$C$5:$C$6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Crowdfunding_Outcome_By_Date!$A$7:$A$19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Crowdfunding_Outcome_By_Date!$C$7:$C$19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3-104C-B52C-FFADAC16D8FE}"/>
            </c:ext>
          </c:extLst>
        </c:ser>
        <c:ser>
          <c:idx val="2"/>
          <c:order val="2"/>
          <c:tx>
            <c:strRef>
              <c:f>Crowdfunding_Outcome_By_Date!$D$5:$D$6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Crowdfunding_Outcome_By_Date!$A$7:$A$19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Crowdfunding_Outcome_By_Date!$D$7:$D$19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3-104C-B52C-FFADAC16D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299360"/>
        <c:axId val="1112301072"/>
      </c:lineChart>
      <c:catAx>
        <c:axId val="11122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01072"/>
        <c:crosses val="autoZero"/>
        <c:auto val="1"/>
        <c:lblAlgn val="ctr"/>
        <c:lblOffset val="100"/>
        <c:noMultiLvlLbl val="0"/>
      </c:catAx>
      <c:valAx>
        <c:axId val="11123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Growdfunding_Goal_Analysis!$F$2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Growdfunding_Goal_Analysis!$A$3:$A$14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24999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Growdfunding_Goal_Analysis!$F$3:$F$14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B1-3648-ADE0-B02E8878A7D3}"/>
            </c:ext>
          </c:extLst>
        </c:ser>
        <c:ser>
          <c:idx val="5"/>
          <c:order val="1"/>
          <c:tx>
            <c:strRef>
              <c:f>Growdfunding_Goal_Analysis!$G$2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Growdfunding_Goal_Analysis!$A$3:$A$14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24999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Growdfunding_Goal_Analysis!$G$3:$G$14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B1-3648-ADE0-B02E8878A7D3}"/>
            </c:ext>
          </c:extLst>
        </c:ser>
        <c:ser>
          <c:idx val="6"/>
          <c:order val="2"/>
          <c:tx>
            <c:strRef>
              <c:f>Growdfunding_Goal_Analysis!$H$2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Growdfunding_Goal_Analysis!$A$3:$A$14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24999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Growdfunding_Goal_Analysis!$H$3:$H$14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B1-3648-ADE0-B02E8878A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913904"/>
        <c:axId val="1944594896"/>
      </c:lineChart>
      <c:catAx>
        <c:axId val="111491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594896"/>
        <c:crosses val="autoZero"/>
        <c:auto val="1"/>
        <c:lblAlgn val="ctr"/>
        <c:lblOffset val="100"/>
        <c:noMultiLvlLbl val="0"/>
      </c:catAx>
      <c:valAx>
        <c:axId val="19445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91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654050</xdr:colOff>
      <xdr:row>1</xdr:row>
      <xdr:rowOff>0</xdr:rowOff>
    </xdr:from>
    <xdr:to>
      <xdr:col>14</xdr:col>
      <xdr:colOff>812800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05E92-35D1-2BC8-D3E0-6C07F1BB2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4</xdr:row>
      <xdr:rowOff>184150</xdr:rowOff>
    </xdr:from>
    <xdr:to>
      <xdr:col>19</xdr:col>
      <xdr:colOff>584200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BCC28-D826-6304-AA34-13DF8E573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</xdr:row>
      <xdr:rowOff>158750</xdr:rowOff>
    </xdr:from>
    <xdr:to>
      <xdr:col>17</xdr:col>
      <xdr:colOff>762000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ADB77-BDBC-0016-E580-75A55BB28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16</xdr:row>
      <xdr:rowOff>120650</xdr:rowOff>
    </xdr:from>
    <xdr:to>
      <xdr:col>9</xdr:col>
      <xdr:colOff>342900</xdr:colOff>
      <xdr:row>38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1EAC3F-5B5E-629B-BF12-4269F1A89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 Wright" refreshedDate="45565.502662384257" createdVersion="8" refreshedVersion="8" minRefreshableVersion="3" recordCount="1000" xr:uid="{E4BC8AAC-01F8-F240-9600-7DE04C61195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backers_count" numFmtId="0">
      <sharedItems containsSemiMixedTypes="0" containsString="0" containsNumber="1" containsInteger="1" minValue="0" maxValue="7295"/>
    </cacheField>
    <cacheField name="Percent_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_Donations" numFmtId="44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 Wright" refreshedDate="45566.663266550924" createdVersion="8" refreshedVersion="8" minRefreshableVersion="3" recordCount="1000" xr:uid="{EFE1CEBB-E92B-704A-A0D2-1089EB037418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44">
      <sharedItems containsSemiMixedTypes="0" containsString="0" containsNumber="1" containsInteger="1" minValue="0" maxValue="199110"/>
    </cacheField>
    <cacheField name="backers_count" numFmtId="0">
      <sharedItems containsSemiMixedTypes="0" containsString="0" containsNumber="1" containsInteger="1" minValue="0" maxValue="7295"/>
    </cacheField>
    <cacheField name="Percent_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_Donations" numFmtId="4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n v="0"/>
    <x v="0"/>
    <x v="0"/>
    <x v="0"/>
    <x v="0"/>
    <n v="1448690400"/>
    <n v="1450159200"/>
    <x v="0"/>
    <x v="0"/>
    <x v="0"/>
    <x v="0"/>
    <x v="0"/>
  </r>
  <r>
    <n v="1"/>
    <x v="1"/>
    <x v="1"/>
    <n v="1400"/>
    <n v="14560"/>
    <n v="158"/>
    <n v="10.4"/>
    <x v="1"/>
    <x v="1"/>
    <x v="1"/>
    <x v="1"/>
    <n v="1408424400"/>
    <n v="1408597200"/>
    <x v="0"/>
    <x v="1"/>
    <x v="1"/>
    <x v="1"/>
    <x v="1"/>
  </r>
  <r>
    <n v="2"/>
    <x v="2"/>
    <x v="2"/>
    <n v="108400"/>
    <n v="142523"/>
    <n v="1425"/>
    <n v="1.3147878228782288"/>
    <x v="1"/>
    <x v="2"/>
    <x v="2"/>
    <x v="2"/>
    <n v="1384668000"/>
    <n v="1384840800"/>
    <x v="0"/>
    <x v="0"/>
    <x v="2"/>
    <x v="2"/>
    <x v="2"/>
  </r>
  <r>
    <n v="3"/>
    <x v="3"/>
    <x v="3"/>
    <n v="4200"/>
    <n v="2477"/>
    <n v="24"/>
    <n v="0.58976190476190471"/>
    <x v="0"/>
    <x v="3"/>
    <x v="1"/>
    <x v="1"/>
    <n v="1565499600"/>
    <n v="1568955600"/>
    <x v="0"/>
    <x v="0"/>
    <x v="1"/>
    <x v="1"/>
    <x v="1"/>
  </r>
  <r>
    <n v="4"/>
    <x v="4"/>
    <x v="4"/>
    <n v="7600"/>
    <n v="5265"/>
    <n v="53"/>
    <n v="0.69276315789473686"/>
    <x v="0"/>
    <x v="4"/>
    <x v="1"/>
    <x v="1"/>
    <n v="1547964000"/>
    <n v="1548309600"/>
    <x v="0"/>
    <x v="0"/>
    <x v="3"/>
    <x v="3"/>
    <x v="3"/>
  </r>
  <r>
    <n v="5"/>
    <x v="5"/>
    <x v="5"/>
    <n v="7600"/>
    <n v="13195"/>
    <n v="174"/>
    <n v="1.7361842105263159"/>
    <x v="1"/>
    <x v="5"/>
    <x v="3"/>
    <x v="3"/>
    <n v="1346130000"/>
    <n v="1347080400"/>
    <x v="0"/>
    <x v="0"/>
    <x v="3"/>
    <x v="3"/>
    <x v="3"/>
  </r>
  <r>
    <n v="6"/>
    <x v="6"/>
    <x v="6"/>
    <n v="5200"/>
    <n v="1090"/>
    <n v="18"/>
    <n v="0.20961538461538462"/>
    <x v="0"/>
    <x v="6"/>
    <x v="4"/>
    <x v="4"/>
    <n v="1505278800"/>
    <n v="1505365200"/>
    <x v="0"/>
    <x v="0"/>
    <x v="4"/>
    <x v="4"/>
    <x v="4"/>
  </r>
  <r>
    <n v="7"/>
    <x v="7"/>
    <x v="7"/>
    <n v="4500"/>
    <n v="14741"/>
    <n v="227"/>
    <n v="3.2757777777777779"/>
    <x v="1"/>
    <x v="7"/>
    <x v="3"/>
    <x v="3"/>
    <n v="1439442000"/>
    <n v="1439614800"/>
    <x v="0"/>
    <x v="0"/>
    <x v="3"/>
    <x v="3"/>
    <x v="3"/>
  </r>
  <r>
    <n v="8"/>
    <x v="8"/>
    <x v="8"/>
    <n v="110100"/>
    <n v="21946"/>
    <n v="708"/>
    <n v="0.19932788374205268"/>
    <x v="2"/>
    <x v="8"/>
    <x v="3"/>
    <x v="3"/>
    <n v="1281330000"/>
    <n v="1281502800"/>
    <x v="0"/>
    <x v="0"/>
    <x v="3"/>
    <x v="3"/>
    <x v="3"/>
  </r>
  <r>
    <n v="9"/>
    <x v="9"/>
    <x v="9"/>
    <n v="6200"/>
    <n v="3208"/>
    <n v="44"/>
    <n v="0.51741935483870971"/>
    <x v="0"/>
    <x v="9"/>
    <x v="1"/>
    <x v="1"/>
    <n v="1379566800"/>
    <n v="1383804000"/>
    <x v="0"/>
    <x v="0"/>
    <x v="5"/>
    <x v="1"/>
    <x v="5"/>
  </r>
  <r>
    <n v="10"/>
    <x v="10"/>
    <x v="10"/>
    <n v="5200"/>
    <n v="13838"/>
    <n v="220"/>
    <n v="2.6611538461538462"/>
    <x v="1"/>
    <x v="10"/>
    <x v="1"/>
    <x v="1"/>
    <n v="1281762000"/>
    <n v="1285909200"/>
    <x v="0"/>
    <x v="0"/>
    <x v="6"/>
    <x v="4"/>
    <x v="6"/>
  </r>
  <r>
    <n v="11"/>
    <x v="11"/>
    <x v="11"/>
    <n v="6300"/>
    <n v="3030"/>
    <n v="27"/>
    <n v="0.48095238095238096"/>
    <x v="0"/>
    <x v="11"/>
    <x v="1"/>
    <x v="1"/>
    <n v="1285045200"/>
    <n v="1285563600"/>
    <x v="0"/>
    <x v="1"/>
    <x v="3"/>
    <x v="3"/>
    <x v="3"/>
  </r>
  <r>
    <n v="12"/>
    <x v="12"/>
    <x v="12"/>
    <n v="6300"/>
    <n v="5629"/>
    <n v="55"/>
    <n v="0.89349206349206345"/>
    <x v="0"/>
    <x v="12"/>
    <x v="1"/>
    <x v="1"/>
    <n v="1571720400"/>
    <n v="1572411600"/>
    <x v="0"/>
    <x v="0"/>
    <x v="6"/>
    <x v="4"/>
    <x v="6"/>
  </r>
  <r>
    <n v="13"/>
    <x v="13"/>
    <x v="13"/>
    <n v="4200"/>
    <n v="10295"/>
    <n v="98"/>
    <n v="2.4511904761904764"/>
    <x v="1"/>
    <x v="13"/>
    <x v="1"/>
    <x v="1"/>
    <n v="1465621200"/>
    <n v="1466658000"/>
    <x v="0"/>
    <x v="0"/>
    <x v="7"/>
    <x v="1"/>
    <x v="7"/>
  </r>
  <r>
    <n v="14"/>
    <x v="14"/>
    <x v="14"/>
    <n v="28200"/>
    <n v="18829"/>
    <n v="200"/>
    <n v="0.66769503546099296"/>
    <x v="0"/>
    <x v="14"/>
    <x v="1"/>
    <x v="1"/>
    <n v="1331013600"/>
    <n v="1333342800"/>
    <x v="0"/>
    <x v="0"/>
    <x v="7"/>
    <x v="1"/>
    <x v="7"/>
  </r>
  <r>
    <n v="15"/>
    <x v="15"/>
    <x v="15"/>
    <n v="81200"/>
    <n v="38414"/>
    <n v="452"/>
    <n v="0.47307881773399013"/>
    <x v="0"/>
    <x v="15"/>
    <x v="1"/>
    <x v="1"/>
    <n v="1575957600"/>
    <n v="1576303200"/>
    <x v="0"/>
    <x v="0"/>
    <x v="8"/>
    <x v="2"/>
    <x v="8"/>
  </r>
  <r>
    <n v="16"/>
    <x v="16"/>
    <x v="16"/>
    <n v="1700"/>
    <n v="11041"/>
    <n v="100"/>
    <n v="6.4947058823529416"/>
    <x v="1"/>
    <x v="16"/>
    <x v="1"/>
    <x v="1"/>
    <n v="1390370400"/>
    <n v="1392271200"/>
    <x v="0"/>
    <x v="0"/>
    <x v="9"/>
    <x v="5"/>
    <x v="9"/>
  </r>
  <r>
    <n v="17"/>
    <x v="17"/>
    <x v="17"/>
    <n v="84600"/>
    <n v="134845"/>
    <n v="1249"/>
    <n v="1.5939125295508274"/>
    <x v="1"/>
    <x v="17"/>
    <x v="1"/>
    <x v="1"/>
    <n v="1294812000"/>
    <n v="1294898400"/>
    <x v="0"/>
    <x v="0"/>
    <x v="10"/>
    <x v="4"/>
    <x v="10"/>
  </r>
  <r>
    <n v="18"/>
    <x v="18"/>
    <x v="18"/>
    <n v="9100"/>
    <n v="6089"/>
    <n v="135"/>
    <n v="0.66912087912087914"/>
    <x v="3"/>
    <x v="18"/>
    <x v="1"/>
    <x v="1"/>
    <n v="1536382800"/>
    <n v="1537074000"/>
    <x v="0"/>
    <x v="0"/>
    <x v="3"/>
    <x v="3"/>
    <x v="3"/>
  </r>
  <r>
    <n v="19"/>
    <x v="19"/>
    <x v="19"/>
    <n v="62500"/>
    <n v="30331"/>
    <n v="674"/>
    <n v="0.48529600000000001"/>
    <x v="0"/>
    <x v="19"/>
    <x v="1"/>
    <x v="1"/>
    <n v="1551679200"/>
    <n v="1553490000"/>
    <x v="0"/>
    <x v="1"/>
    <x v="3"/>
    <x v="3"/>
    <x v="3"/>
  </r>
  <r>
    <n v="20"/>
    <x v="20"/>
    <x v="20"/>
    <n v="131800"/>
    <n v="147936"/>
    <n v="1396"/>
    <n v="1.1224279210925645"/>
    <x v="1"/>
    <x v="20"/>
    <x v="1"/>
    <x v="1"/>
    <n v="1406523600"/>
    <n v="1406523600"/>
    <x v="0"/>
    <x v="0"/>
    <x v="6"/>
    <x v="4"/>
    <x v="6"/>
  </r>
  <r>
    <n v="21"/>
    <x v="21"/>
    <x v="21"/>
    <n v="94000"/>
    <n v="38533"/>
    <n v="558"/>
    <n v="0.40992553191489361"/>
    <x v="0"/>
    <x v="21"/>
    <x v="1"/>
    <x v="1"/>
    <n v="1313384400"/>
    <n v="1316322000"/>
    <x v="0"/>
    <x v="0"/>
    <x v="3"/>
    <x v="3"/>
    <x v="3"/>
  </r>
  <r>
    <n v="22"/>
    <x v="22"/>
    <x v="22"/>
    <n v="59100"/>
    <n v="75690"/>
    <n v="890"/>
    <n v="1.2807106598984772"/>
    <x v="1"/>
    <x v="22"/>
    <x v="1"/>
    <x v="1"/>
    <n v="1522731600"/>
    <n v="1524027600"/>
    <x v="0"/>
    <x v="0"/>
    <x v="3"/>
    <x v="3"/>
    <x v="3"/>
  </r>
  <r>
    <n v="23"/>
    <x v="23"/>
    <x v="23"/>
    <n v="4500"/>
    <n v="14942"/>
    <n v="142"/>
    <n v="3.3204444444444445"/>
    <x v="1"/>
    <x v="23"/>
    <x v="4"/>
    <x v="4"/>
    <n v="1550124000"/>
    <n v="1554699600"/>
    <x v="0"/>
    <x v="0"/>
    <x v="4"/>
    <x v="4"/>
    <x v="4"/>
  </r>
  <r>
    <n v="24"/>
    <x v="24"/>
    <x v="24"/>
    <n v="92400"/>
    <n v="104257"/>
    <n v="2673"/>
    <n v="1.1283225108225108"/>
    <x v="1"/>
    <x v="24"/>
    <x v="1"/>
    <x v="1"/>
    <n v="1403326800"/>
    <n v="1403499600"/>
    <x v="0"/>
    <x v="0"/>
    <x v="8"/>
    <x v="2"/>
    <x v="8"/>
  </r>
  <r>
    <n v="25"/>
    <x v="25"/>
    <x v="25"/>
    <n v="5500"/>
    <n v="11904"/>
    <n v="163"/>
    <n v="2.1643636363636363"/>
    <x v="1"/>
    <x v="25"/>
    <x v="1"/>
    <x v="1"/>
    <n v="1305694800"/>
    <n v="1307422800"/>
    <x v="0"/>
    <x v="1"/>
    <x v="11"/>
    <x v="6"/>
    <x v="11"/>
  </r>
  <r>
    <n v="26"/>
    <x v="26"/>
    <x v="26"/>
    <n v="107500"/>
    <n v="51814"/>
    <n v="1480"/>
    <n v="0.4819906976744186"/>
    <x v="3"/>
    <x v="26"/>
    <x v="1"/>
    <x v="1"/>
    <n v="1533013200"/>
    <n v="1535346000"/>
    <x v="0"/>
    <x v="0"/>
    <x v="3"/>
    <x v="3"/>
    <x v="3"/>
  </r>
  <r>
    <n v="27"/>
    <x v="27"/>
    <x v="27"/>
    <n v="2000"/>
    <n v="1599"/>
    <n v="15"/>
    <n v="0.79949999999999999"/>
    <x v="0"/>
    <x v="27"/>
    <x v="1"/>
    <x v="1"/>
    <n v="1443848400"/>
    <n v="1444539600"/>
    <x v="0"/>
    <x v="0"/>
    <x v="1"/>
    <x v="1"/>
    <x v="1"/>
  </r>
  <r>
    <n v="28"/>
    <x v="28"/>
    <x v="28"/>
    <n v="130800"/>
    <n v="137635"/>
    <n v="2220"/>
    <n v="1.0522553516819573"/>
    <x v="1"/>
    <x v="28"/>
    <x v="1"/>
    <x v="1"/>
    <n v="1265695200"/>
    <n v="1267682400"/>
    <x v="0"/>
    <x v="1"/>
    <x v="3"/>
    <x v="3"/>
    <x v="3"/>
  </r>
  <r>
    <n v="29"/>
    <x v="29"/>
    <x v="29"/>
    <n v="45900"/>
    <n v="150965"/>
    <n v="1606"/>
    <n v="3.2889978213507627"/>
    <x v="1"/>
    <x v="29"/>
    <x v="5"/>
    <x v="5"/>
    <n v="1532062800"/>
    <n v="1535518800"/>
    <x v="0"/>
    <x v="0"/>
    <x v="12"/>
    <x v="4"/>
    <x v="12"/>
  </r>
  <r>
    <n v="30"/>
    <x v="30"/>
    <x v="30"/>
    <n v="9000"/>
    <n v="14455"/>
    <n v="129"/>
    <n v="1.606111111111111"/>
    <x v="1"/>
    <x v="30"/>
    <x v="1"/>
    <x v="1"/>
    <n v="1558674000"/>
    <n v="1559106000"/>
    <x v="0"/>
    <x v="0"/>
    <x v="10"/>
    <x v="4"/>
    <x v="10"/>
  </r>
  <r>
    <n v="31"/>
    <x v="31"/>
    <x v="31"/>
    <n v="3500"/>
    <n v="10850"/>
    <n v="226"/>
    <n v="3.1"/>
    <x v="1"/>
    <x v="31"/>
    <x v="4"/>
    <x v="4"/>
    <n v="1451973600"/>
    <n v="1454392800"/>
    <x v="0"/>
    <x v="0"/>
    <x v="11"/>
    <x v="6"/>
    <x v="11"/>
  </r>
  <r>
    <n v="32"/>
    <x v="32"/>
    <x v="32"/>
    <n v="101000"/>
    <n v="87676"/>
    <n v="2307"/>
    <n v="0.86807920792079207"/>
    <x v="0"/>
    <x v="32"/>
    <x v="6"/>
    <x v="6"/>
    <n v="1515564000"/>
    <n v="1517896800"/>
    <x v="0"/>
    <x v="0"/>
    <x v="4"/>
    <x v="4"/>
    <x v="4"/>
  </r>
  <r>
    <n v="33"/>
    <x v="33"/>
    <x v="33"/>
    <n v="50200"/>
    <n v="189666"/>
    <n v="5419"/>
    <n v="3.7782071713147412"/>
    <x v="1"/>
    <x v="33"/>
    <x v="1"/>
    <x v="1"/>
    <n v="1412485200"/>
    <n v="1415685600"/>
    <x v="0"/>
    <x v="0"/>
    <x v="3"/>
    <x v="3"/>
    <x v="3"/>
  </r>
  <r>
    <n v="34"/>
    <x v="34"/>
    <x v="34"/>
    <n v="9300"/>
    <n v="14025"/>
    <n v="165"/>
    <n v="1.5080645161290323"/>
    <x v="1"/>
    <x v="34"/>
    <x v="1"/>
    <x v="1"/>
    <n v="1490245200"/>
    <n v="1490677200"/>
    <x v="0"/>
    <x v="0"/>
    <x v="4"/>
    <x v="4"/>
    <x v="4"/>
  </r>
  <r>
    <n v="35"/>
    <x v="35"/>
    <x v="35"/>
    <n v="125500"/>
    <n v="188628"/>
    <n v="1965"/>
    <n v="1.5030119521912351"/>
    <x v="1"/>
    <x v="35"/>
    <x v="3"/>
    <x v="3"/>
    <n v="1547877600"/>
    <n v="1551506400"/>
    <x v="0"/>
    <x v="1"/>
    <x v="6"/>
    <x v="4"/>
    <x v="6"/>
  </r>
  <r>
    <n v="36"/>
    <x v="36"/>
    <x v="36"/>
    <n v="700"/>
    <n v="1101"/>
    <n v="16"/>
    <n v="1.572857142857143"/>
    <x v="1"/>
    <x v="36"/>
    <x v="1"/>
    <x v="1"/>
    <n v="1298700000"/>
    <n v="1300856400"/>
    <x v="0"/>
    <x v="0"/>
    <x v="3"/>
    <x v="3"/>
    <x v="3"/>
  </r>
  <r>
    <n v="37"/>
    <x v="37"/>
    <x v="37"/>
    <n v="8100"/>
    <n v="11339"/>
    <n v="107"/>
    <n v="1.3998765432098765"/>
    <x v="1"/>
    <x v="37"/>
    <x v="1"/>
    <x v="1"/>
    <n v="1570338000"/>
    <n v="1573192800"/>
    <x v="0"/>
    <x v="1"/>
    <x v="13"/>
    <x v="5"/>
    <x v="13"/>
  </r>
  <r>
    <n v="38"/>
    <x v="38"/>
    <x v="38"/>
    <n v="3100"/>
    <n v="10085"/>
    <n v="134"/>
    <n v="3.2532258064516131"/>
    <x v="1"/>
    <x v="38"/>
    <x v="1"/>
    <x v="1"/>
    <n v="1287378000"/>
    <n v="1287810000"/>
    <x v="0"/>
    <x v="0"/>
    <x v="14"/>
    <x v="7"/>
    <x v="14"/>
  </r>
  <r>
    <n v="39"/>
    <x v="39"/>
    <x v="39"/>
    <n v="9900"/>
    <n v="5027"/>
    <n v="88"/>
    <n v="0.50777777777777777"/>
    <x v="0"/>
    <x v="39"/>
    <x v="3"/>
    <x v="3"/>
    <n v="1361772000"/>
    <n v="1362978000"/>
    <x v="0"/>
    <x v="0"/>
    <x v="3"/>
    <x v="3"/>
    <x v="3"/>
  </r>
  <r>
    <n v="40"/>
    <x v="40"/>
    <x v="40"/>
    <n v="8800"/>
    <n v="14878"/>
    <n v="198"/>
    <n v="1.6906818181818182"/>
    <x v="1"/>
    <x v="40"/>
    <x v="1"/>
    <x v="1"/>
    <n v="1275714000"/>
    <n v="1277355600"/>
    <x v="0"/>
    <x v="1"/>
    <x v="8"/>
    <x v="2"/>
    <x v="8"/>
  </r>
  <r>
    <n v="41"/>
    <x v="41"/>
    <x v="41"/>
    <n v="5600"/>
    <n v="11924"/>
    <n v="111"/>
    <n v="2.1292857142857144"/>
    <x v="1"/>
    <x v="41"/>
    <x v="6"/>
    <x v="6"/>
    <n v="1346734800"/>
    <n v="1348981200"/>
    <x v="0"/>
    <x v="1"/>
    <x v="1"/>
    <x v="1"/>
    <x v="1"/>
  </r>
  <r>
    <n v="42"/>
    <x v="42"/>
    <x v="42"/>
    <n v="1800"/>
    <n v="7991"/>
    <n v="222"/>
    <n v="4.4394444444444447"/>
    <x v="1"/>
    <x v="42"/>
    <x v="1"/>
    <x v="1"/>
    <n v="1309755600"/>
    <n v="1310533200"/>
    <x v="0"/>
    <x v="0"/>
    <x v="0"/>
    <x v="0"/>
    <x v="0"/>
  </r>
  <r>
    <n v="43"/>
    <x v="43"/>
    <x v="43"/>
    <n v="90200"/>
    <n v="167717"/>
    <n v="6212"/>
    <n v="1.859390243902439"/>
    <x v="1"/>
    <x v="43"/>
    <x v="1"/>
    <x v="1"/>
    <n v="1406178000"/>
    <n v="1407560400"/>
    <x v="0"/>
    <x v="0"/>
    <x v="15"/>
    <x v="5"/>
    <x v="15"/>
  </r>
  <r>
    <n v="44"/>
    <x v="44"/>
    <x v="44"/>
    <n v="1600"/>
    <n v="10541"/>
    <n v="98"/>
    <n v="6.5881249999999998"/>
    <x v="1"/>
    <x v="44"/>
    <x v="3"/>
    <x v="3"/>
    <n v="1552798800"/>
    <n v="1552885200"/>
    <x v="0"/>
    <x v="0"/>
    <x v="13"/>
    <x v="5"/>
    <x v="13"/>
  </r>
  <r>
    <n v="45"/>
    <x v="45"/>
    <x v="45"/>
    <n v="9500"/>
    <n v="4530"/>
    <n v="48"/>
    <n v="0.4768421052631579"/>
    <x v="0"/>
    <x v="45"/>
    <x v="1"/>
    <x v="1"/>
    <n v="1478062800"/>
    <n v="1479362400"/>
    <x v="0"/>
    <x v="1"/>
    <x v="3"/>
    <x v="3"/>
    <x v="3"/>
  </r>
  <r>
    <n v="46"/>
    <x v="46"/>
    <x v="46"/>
    <n v="3700"/>
    <n v="4247"/>
    <n v="92"/>
    <n v="1.1478378378378378"/>
    <x v="1"/>
    <x v="46"/>
    <x v="1"/>
    <x v="1"/>
    <n v="1278565200"/>
    <n v="1280552400"/>
    <x v="0"/>
    <x v="0"/>
    <x v="1"/>
    <x v="1"/>
    <x v="1"/>
  </r>
  <r>
    <n v="47"/>
    <x v="47"/>
    <x v="47"/>
    <n v="1500"/>
    <n v="7129"/>
    <n v="149"/>
    <n v="4.7526666666666664"/>
    <x v="1"/>
    <x v="47"/>
    <x v="1"/>
    <x v="1"/>
    <n v="1396069200"/>
    <n v="1398661200"/>
    <x v="0"/>
    <x v="0"/>
    <x v="3"/>
    <x v="3"/>
    <x v="3"/>
  </r>
  <r>
    <n v="48"/>
    <x v="48"/>
    <x v="48"/>
    <n v="33300"/>
    <n v="128862"/>
    <n v="2431"/>
    <n v="3.86972972972973"/>
    <x v="1"/>
    <x v="48"/>
    <x v="1"/>
    <x v="1"/>
    <n v="1435208400"/>
    <n v="1436245200"/>
    <x v="0"/>
    <x v="0"/>
    <x v="3"/>
    <x v="3"/>
    <x v="3"/>
  </r>
  <r>
    <n v="49"/>
    <x v="49"/>
    <x v="49"/>
    <n v="7200"/>
    <n v="13653"/>
    <n v="303"/>
    <n v="1.89625"/>
    <x v="1"/>
    <x v="49"/>
    <x v="1"/>
    <x v="1"/>
    <n v="1571547600"/>
    <n v="1575439200"/>
    <x v="0"/>
    <x v="0"/>
    <x v="1"/>
    <x v="1"/>
    <x v="1"/>
  </r>
  <r>
    <n v="50"/>
    <x v="50"/>
    <x v="50"/>
    <n v="100"/>
    <n v="2"/>
    <n v="1"/>
    <n v="0.02"/>
    <x v="0"/>
    <x v="50"/>
    <x v="6"/>
    <x v="6"/>
    <n v="1375333200"/>
    <n v="1377752400"/>
    <x v="0"/>
    <x v="0"/>
    <x v="16"/>
    <x v="1"/>
    <x v="16"/>
  </r>
  <r>
    <n v="51"/>
    <x v="51"/>
    <x v="51"/>
    <n v="158100"/>
    <n v="145243"/>
    <n v="1467"/>
    <n v="0.91867805186590767"/>
    <x v="0"/>
    <x v="51"/>
    <x v="4"/>
    <x v="4"/>
    <n v="1332824400"/>
    <n v="1334206800"/>
    <x v="0"/>
    <x v="1"/>
    <x v="8"/>
    <x v="2"/>
    <x v="8"/>
  </r>
  <r>
    <n v="52"/>
    <x v="52"/>
    <x v="52"/>
    <n v="7200"/>
    <n v="2459"/>
    <n v="75"/>
    <n v="0.34152777777777776"/>
    <x v="0"/>
    <x v="52"/>
    <x v="1"/>
    <x v="1"/>
    <n v="1284526800"/>
    <n v="1284872400"/>
    <x v="0"/>
    <x v="0"/>
    <x v="3"/>
    <x v="3"/>
    <x v="3"/>
  </r>
  <r>
    <n v="53"/>
    <x v="53"/>
    <x v="53"/>
    <n v="8800"/>
    <n v="12356"/>
    <n v="209"/>
    <n v="1.4040909090909091"/>
    <x v="1"/>
    <x v="53"/>
    <x v="1"/>
    <x v="1"/>
    <n v="1400562000"/>
    <n v="1403931600"/>
    <x v="0"/>
    <x v="0"/>
    <x v="6"/>
    <x v="4"/>
    <x v="6"/>
  </r>
  <r>
    <n v="54"/>
    <x v="54"/>
    <x v="54"/>
    <n v="6000"/>
    <n v="5392"/>
    <n v="120"/>
    <n v="0.89866666666666661"/>
    <x v="0"/>
    <x v="54"/>
    <x v="1"/>
    <x v="1"/>
    <n v="1520748000"/>
    <n v="1521262800"/>
    <x v="0"/>
    <x v="0"/>
    <x v="8"/>
    <x v="2"/>
    <x v="8"/>
  </r>
  <r>
    <n v="55"/>
    <x v="55"/>
    <x v="55"/>
    <n v="6600"/>
    <n v="11746"/>
    <n v="131"/>
    <n v="1.7796969696969698"/>
    <x v="1"/>
    <x v="55"/>
    <x v="1"/>
    <x v="1"/>
    <n v="1532926800"/>
    <n v="1533358800"/>
    <x v="0"/>
    <x v="0"/>
    <x v="17"/>
    <x v="1"/>
    <x v="17"/>
  </r>
  <r>
    <n v="56"/>
    <x v="56"/>
    <x v="56"/>
    <n v="8000"/>
    <n v="11493"/>
    <n v="164"/>
    <n v="1.436625"/>
    <x v="1"/>
    <x v="56"/>
    <x v="1"/>
    <x v="1"/>
    <n v="1420869600"/>
    <n v="1421474400"/>
    <x v="0"/>
    <x v="0"/>
    <x v="8"/>
    <x v="2"/>
    <x v="8"/>
  </r>
  <r>
    <n v="57"/>
    <x v="57"/>
    <x v="57"/>
    <n v="2900"/>
    <n v="6243"/>
    <n v="201"/>
    <n v="2.1527586206896552"/>
    <x v="1"/>
    <x v="57"/>
    <x v="1"/>
    <x v="1"/>
    <n v="1504242000"/>
    <n v="1505278800"/>
    <x v="0"/>
    <x v="0"/>
    <x v="11"/>
    <x v="6"/>
    <x v="11"/>
  </r>
  <r>
    <n v="58"/>
    <x v="58"/>
    <x v="58"/>
    <n v="2700"/>
    <n v="6132"/>
    <n v="211"/>
    <n v="2.2711111111111113"/>
    <x v="1"/>
    <x v="58"/>
    <x v="1"/>
    <x v="1"/>
    <n v="1442811600"/>
    <n v="1443934800"/>
    <x v="0"/>
    <x v="0"/>
    <x v="3"/>
    <x v="3"/>
    <x v="3"/>
  </r>
  <r>
    <n v="59"/>
    <x v="59"/>
    <x v="59"/>
    <n v="1400"/>
    <n v="3851"/>
    <n v="128"/>
    <n v="2.7507142857142859"/>
    <x v="1"/>
    <x v="59"/>
    <x v="1"/>
    <x v="1"/>
    <n v="1497243600"/>
    <n v="1498539600"/>
    <x v="0"/>
    <x v="1"/>
    <x v="3"/>
    <x v="3"/>
    <x v="3"/>
  </r>
  <r>
    <n v="60"/>
    <x v="60"/>
    <x v="60"/>
    <n v="94200"/>
    <n v="135997"/>
    <n v="1600"/>
    <n v="1.4437048832271762"/>
    <x v="1"/>
    <x v="60"/>
    <x v="0"/>
    <x v="0"/>
    <n v="1342501200"/>
    <n v="1342760400"/>
    <x v="0"/>
    <x v="0"/>
    <x v="3"/>
    <x v="3"/>
    <x v="3"/>
  </r>
  <r>
    <n v="61"/>
    <x v="61"/>
    <x v="61"/>
    <n v="199200"/>
    <n v="184750"/>
    <n v="2253"/>
    <n v="0.92745983935742971"/>
    <x v="0"/>
    <x v="61"/>
    <x v="0"/>
    <x v="0"/>
    <n v="1298268000"/>
    <n v="1301720400"/>
    <x v="0"/>
    <x v="0"/>
    <x v="3"/>
    <x v="3"/>
    <x v="3"/>
  </r>
  <r>
    <n v="62"/>
    <x v="62"/>
    <x v="62"/>
    <n v="2000"/>
    <n v="14452"/>
    <n v="249"/>
    <n v="7.226"/>
    <x v="1"/>
    <x v="62"/>
    <x v="1"/>
    <x v="1"/>
    <n v="1433480400"/>
    <n v="1433566800"/>
    <x v="0"/>
    <x v="0"/>
    <x v="2"/>
    <x v="2"/>
    <x v="2"/>
  </r>
  <r>
    <n v="63"/>
    <x v="63"/>
    <x v="63"/>
    <n v="4700"/>
    <n v="557"/>
    <n v="5"/>
    <n v="0.11851063829787234"/>
    <x v="0"/>
    <x v="63"/>
    <x v="1"/>
    <x v="1"/>
    <n v="1493355600"/>
    <n v="1493874000"/>
    <x v="0"/>
    <x v="0"/>
    <x v="3"/>
    <x v="3"/>
    <x v="3"/>
  </r>
  <r>
    <n v="64"/>
    <x v="64"/>
    <x v="64"/>
    <n v="2800"/>
    <n v="2734"/>
    <n v="38"/>
    <n v="0.97642857142857142"/>
    <x v="0"/>
    <x v="64"/>
    <x v="1"/>
    <x v="1"/>
    <n v="1530507600"/>
    <n v="1531803600"/>
    <x v="0"/>
    <x v="1"/>
    <x v="2"/>
    <x v="2"/>
    <x v="2"/>
  </r>
  <r>
    <n v="65"/>
    <x v="65"/>
    <x v="65"/>
    <n v="6100"/>
    <n v="14405"/>
    <n v="236"/>
    <n v="2.3614754098360655"/>
    <x v="1"/>
    <x v="65"/>
    <x v="1"/>
    <x v="1"/>
    <n v="1296108000"/>
    <n v="1296712800"/>
    <x v="0"/>
    <x v="0"/>
    <x v="3"/>
    <x v="3"/>
    <x v="3"/>
  </r>
  <r>
    <n v="66"/>
    <x v="66"/>
    <x v="66"/>
    <n v="2900"/>
    <n v="1307"/>
    <n v="12"/>
    <n v="0.45068965517241377"/>
    <x v="0"/>
    <x v="66"/>
    <x v="1"/>
    <x v="1"/>
    <n v="1428469200"/>
    <n v="1428901200"/>
    <x v="0"/>
    <x v="1"/>
    <x v="3"/>
    <x v="3"/>
    <x v="3"/>
  </r>
  <r>
    <n v="67"/>
    <x v="67"/>
    <x v="67"/>
    <n v="72600"/>
    <n v="117892"/>
    <n v="4065"/>
    <n v="1.6238567493112948"/>
    <x v="1"/>
    <x v="67"/>
    <x v="4"/>
    <x v="4"/>
    <n v="1264399200"/>
    <n v="1264831200"/>
    <x v="0"/>
    <x v="1"/>
    <x v="8"/>
    <x v="2"/>
    <x v="8"/>
  </r>
  <r>
    <n v="68"/>
    <x v="68"/>
    <x v="68"/>
    <n v="5700"/>
    <n v="14508"/>
    <n v="246"/>
    <n v="2.5452631578947367"/>
    <x v="1"/>
    <x v="68"/>
    <x v="6"/>
    <x v="6"/>
    <n v="1501131600"/>
    <n v="1505192400"/>
    <x v="0"/>
    <x v="1"/>
    <x v="3"/>
    <x v="3"/>
    <x v="3"/>
  </r>
  <r>
    <n v="69"/>
    <x v="69"/>
    <x v="69"/>
    <n v="7900"/>
    <n v="1901"/>
    <n v="17"/>
    <n v="0.24063291139240506"/>
    <x v="3"/>
    <x v="69"/>
    <x v="1"/>
    <x v="1"/>
    <n v="1292738400"/>
    <n v="1295676000"/>
    <x v="0"/>
    <x v="0"/>
    <x v="3"/>
    <x v="3"/>
    <x v="3"/>
  </r>
  <r>
    <n v="70"/>
    <x v="70"/>
    <x v="70"/>
    <n v="128000"/>
    <n v="158389"/>
    <n v="2475"/>
    <n v="1.2374140625000001"/>
    <x v="1"/>
    <x v="70"/>
    <x v="6"/>
    <x v="6"/>
    <n v="1288674000"/>
    <n v="1292911200"/>
    <x v="0"/>
    <x v="1"/>
    <x v="3"/>
    <x v="3"/>
    <x v="3"/>
  </r>
  <r>
    <n v="71"/>
    <x v="71"/>
    <x v="71"/>
    <n v="6000"/>
    <n v="6484"/>
    <n v="76"/>
    <n v="1.0806666666666667"/>
    <x v="1"/>
    <x v="71"/>
    <x v="1"/>
    <x v="1"/>
    <n v="1575093600"/>
    <n v="1575439200"/>
    <x v="0"/>
    <x v="0"/>
    <x v="3"/>
    <x v="3"/>
    <x v="3"/>
  </r>
  <r>
    <n v="72"/>
    <x v="72"/>
    <x v="72"/>
    <n v="600"/>
    <n v="4022"/>
    <n v="54"/>
    <n v="6.7033333333333331"/>
    <x v="1"/>
    <x v="72"/>
    <x v="1"/>
    <x v="1"/>
    <n v="1435726800"/>
    <n v="1438837200"/>
    <x v="0"/>
    <x v="0"/>
    <x v="10"/>
    <x v="4"/>
    <x v="10"/>
  </r>
  <r>
    <n v="73"/>
    <x v="73"/>
    <x v="73"/>
    <n v="1400"/>
    <n v="9253"/>
    <n v="88"/>
    <n v="6.609285714285714"/>
    <x v="1"/>
    <x v="73"/>
    <x v="1"/>
    <x v="1"/>
    <n v="1480226400"/>
    <n v="1480485600"/>
    <x v="0"/>
    <x v="0"/>
    <x v="17"/>
    <x v="1"/>
    <x v="17"/>
  </r>
  <r>
    <n v="74"/>
    <x v="74"/>
    <x v="74"/>
    <n v="3900"/>
    <n v="4776"/>
    <n v="85"/>
    <n v="1.2246153846153847"/>
    <x v="1"/>
    <x v="74"/>
    <x v="4"/>
    <x v="4"/>
    <n v="1459054800"/>
    <n v="1459141200"/>
    <x v="0"/>
    <x v="0"/>
    <x v="16"/>
    <x v="1"/>
    <x v="16"/>
  </r>
  <r>
    <n v="75"/>
    <x v="75"/>
    <x v="75"/>
    <n v="9700"/>
    <n v="14606"/>
    <n v="170"/>
    <n v="1.5057731958762886"/>
    <x v="1"/>
    <x v="75"/>
    <x v="1"/>
    <x v="1"/>
    <n v="1531630800"/>
    <n v="1532322000"/>
    <x v="0"/>
    <x v="0"/>
    <x v="14"/>
    <x v="7"/>
    <x v="14"/>
  </r>
  <r>
    <n v="76"/>
    <x v="76"/>
    <x v="76"/>
    <n v="122900"/>
    <n v="95993"/>
    <n v="1684"/>
    <n v="0.78106590724165992"/>
    <x v="0"/>
    <x v="76"/>
    <x v="1"/>
    <x v="1"/>
    <n v="1421992800"/>
    <n v="1426222800"/>
    <x v="1"/>
    <x v="1"/>
    <x v="3"/>
    <x v="3"/>
    <x v="3"/>
  </r>
  <r>
    <n v="77"/>
    <x v="77"/>
    <x v="77"/>
    <n v="9500"/>
    <n v="4460"/>
    <n v="56"/>
    <n v="0.46947368421052632"/>
    <x v="0"/>
    <x v="77"/>
    <x v="1"/>
    <x v="1"/>
    <n v="1285563600"/>
    <n v="1286773200"/>
    <x v="0"/>
    <x v="1"/>
    <x v="10"/>
    <x v="4"/>
    <x v="10"/>
  </r>
  <r>
    <n v="78"/>
    <x v="78"/>
    <x v="78"/>
    <n v="4500"/>
    <n v="13536"/>
    <n v="330"/>
    <n v="3.008"/>
    <x v="1"/>
    <x v="78"/>
    <x v="1"/>
    <x v="1"/>
    <n v="1523854800"/>
    <n v="1523941200"/>
    <x v="0"/>
    <x v="0"/>
    <x v="18"/>
    <x v="5"/>
    <x v="18"/>
  </r>
  <r>
    <n v="79"/>
    <x v="79"/>
    <x v="79"/>
    <n v="57800"/>
    <n v="40228"/>
    <n v="838"/>
    <n v="0.6959861591695502"/>
    <x v="0"/>
    <x v="79"/>
    <x v="1"/>
    <x v="1"/>
    <n v="1529125200"/>
    <n v="1529557200"/>
    <x v="0"/>
    <x v="0"/>
    <x v="3"/>
    <x v="3"/>
    <x v="3"/>
  </r>
  <r>
    <n v="80"/>
    <x v="80"/>
    <x v="80"/>
    <n v="1100"/>
    <n v="7012"/>
    <n v="127"/>
    <n v="6.374545454545455"/>
    <x v="1"/>
    <x v="80"/>
    <x v="1"/>
    <x v="1"/>
    <n v="1503982800"/>
    <n v="1506574800"/>
    <x v="0"/>
    <x v="0"/>
    <x v="11"/>
    <x v="6"/>
    <x v="11"/>
  </r>
  <r>
    <n v="81"/>
    <x v="81"/>
    <x v="81"/>
    <n v="16800"/>
    <n v="37857"/>
    <n v="411"/>
    <n v="2.253392857142857"/>
    <x v="1"/>
    <x v="81"/>
    <x v="1"/>
    <x v="1"/>
    <n v="1511416800"/>
    <n v="1513576800"/>
    <x v="0"/>
    <x v="0"/>
    <x v="1"/>
    <x v="1"/>
    <x v="1"/>
  </r>
  <r>
    <n v="82"/>
    <x v="82"/>
    <x v="82"/>
    <n v="1000"/>
    <n v="14973"/>
    <n v="180"/>
    <n v="14.973000000000001"/>
    <x v="1"/>
    <x v="82"/>
    <x v="4"/>
    <x v="4"/>
    <n v="1547704800"/>
    <n v="1548309600"/>
    <x v="0"/>
    <x v="1"/>
    <x v="11"/>
    <x v="6"/>
    <x v="11"/>
  </r>
  <r>
    <n v="83"/>
    <x v="83"/>
    <x v="83"/>
    <n v="106400"/>
    <n v="39996"/>
    <n v="1000"/>
    <n v="0.37590225563909774"/>
    <x v="0"/>
    <x v="83"/>
    <x v="1"/>
    <x v="1"/>
    <n v="1469682000"/>
    <n v="1471582800"/>
    <x v="0"/>
    <x v="0"/>
    <x v="5"/>
    <x v="1"/>
    <x v="5"/>
  </r>
  <r>
    <n v="84"/>
    <x v="84"/>
    <x v="84"/>
    <n v="31400"/>
    <n v="41564"/>
    <n v="374"/>
    <n v="1.3236942675159236"/>
    <x v="1"/>
    <x v="84"/>
    <x v="1"/>
    <x v="1"/>
    <n v="1343451600"/>
    <n v="1344315600"/>
    <x v="0"/>
    <x v="0"/>
    <x v="8"/>
    <x v="2"/>
    <x v="8"/>
  </r>
  <r>
    <n v="85"/>
    <x v="85"/>
    <x v="85"/>
    <n v="4900"/>
    <n v="6430"/>
    <n v="71"/>
    <n v="1.3122448979591836"/>
    <x v="1"/>
    <x v="85"/>
    <x v="2"/>
    <x v="2"/>
    <n v="1315717200"/>
    <n v="1316408400"/>
    <x v="0"/>
    <x v="0"/>
    <x v="7"/>
    <x v="1"/>
    <x v="7"/>
  </r>
  <r>
    <n v="86"/>
    <x v="86"/>
    <x v="86"/>
    <n v="7400"/>
    <n v="12405"/>
    <n v="203"/>
    <n v="1.6763513513513513"/>
    <x v="1"/>
    <x v="86"/>
    <x v="1"/>
    <x v="1"/>
    <n v="1430715600"/>
    <n v="1431838800"/>
    <x v="1"/>
    <x v="0"/>
    <x v="3"/>
    <x v="3"/>
    <x v="3"/>
  </r>
  <r>
    <n v="87"/>
    <x v="87"/>
    <x v="87"/>
    <n v="198500"/>
    <n v="123040"/>
    <n v="1482"/>
    <n v="0.6198488664987406"/>
    <x v="0"/>
    <x v="87"/>
    <x v="2"/>
    <x v="2"/>
    <n v="1299564000"/>
    <n v="1300510800"/>
    <x v="0"/>
    <x v="1"/>
    <x v="1"/>
    <x v="1"/>
    <x v="1"/>
  </r>
  <r>
    <n v="88"/>
    <x v="88"/>
    <x v="88"/>
    <n v="4800"/>
    <n v="12516"/>
    <n v="113"/>
    <n v="2.6074999999999999"/>
    <x v="1"/>
    <x v="88"/>
    <x v="1"/>
    <x v="1"/>
    <n v="1429160400"/>
    <n v="1431061200"/>
    <x v="0"/>
    <x v="0"/>
    <x v="18"/>
    <x v="5"/>
    <x v="18"/>
  </r>
  <r>
    <n v="89"/>
    <x v="89"/>
    <x v="89"/>
    <n v="3400"/>
    <n v="8588"/>
    <n v="96"/>
    <n v="2.5258823529411765"/>
    <x v="1"/>
    <x v="89"/>
    <x v="1"/>
    <x v="1"/>
    <n v="1271307600"/>
    <n v="1271480400"/>
    <x v="0"/>
    <x v="0"/>
    <x v="3"/>
    <x v="3"/>
    <x v="3"/>
  </r>
  <r>
    <n v="90"/>
    <x v="90"/>
    <x v="90"/>
    <n v="7800"/>
    <n v="6132"/>
    <n v="106"/>
    <n v="0.7861538461538462"/>
    <x v="0"/>
    <x v="90"/>
    <x v="1"/>
    <x v="1"/>
    <n v="1456380000"/>
    <n v="1456380000"/>
    <x v="0"/>
    <x v="1"/>
    <x v="3"/>
    <x v="3"/>
    <x v="3"/>
  </r>
  <r>
    <n v="91"/>
    <x v="91"/>
    <x v="91"/>
    <n v="154300"/>
    <n v="74688"/>
    <n v="679"/>
    <n v="0.48404406999351912"/>
    <x v="0"/>
    <x v="91"/>
    <x v="6"/>
    <x v="6"/>
    <n v="1470459600"/>
    <n v="1472878800"/>
    <x v="0"/>
    <x v="0"/>
    <x v="18"/>
    <x v="5"/>
    <x v="18"/>
  </r>
  <r>
    <n v="92"/>
    <x v="92"/>
    <x v="92"/>
    <n v="20000"/>
    <n v="51775"/>
    <n v="498"/>
    <n v="2.5887500000000001"/>
    <x v="1"/>
    <x v="92"/>
    <x v="5"/>
    <x v="5"/>
    <n v="1277269200"/>
    <n v="1277355600"/>
    <x v="0"/>
    <x v="1"/>
    <x v="11"/>
    <x v="6"/>
    <x v="11"/>
  </r>
  <r>
    <n v="93"/>
    <x v="93"/>
    <x v="93"/>
    <n v="108800"/>
    <n v="65877"/>
    <n v="610"/>
    <n v="0.60548713235294116"/>
    <x v="3"/>
    <x v="93"/>
    <x v="1"/>
    <x v="1"/>
    <n v="1350709200"/>
    <n v="1351054800"/>
    <x v="0"/>
    <x v="1"/>
    <x v="3"/>
    <x v="3"/>
    <x v="3"/>
  </r>
  <r>
    <n v="94"/>
    <x v="94"/>
    <x v="94"/>
    <n v="2900"/>
    <n v="8807"/>
    <n v="180"/>
    <n v="3.036896551724138"/>
    <x v="1"/>
    <x v="94"/>
    <x v="4"/>
    <x v="4"/>
    <n v="1554613200"/>
    <n v="1555563600"/>
    <x v="0"/>
    <x v="0"/>
    <x v="2"/>
    <x v="2"/>
    <x v="2"/>
  </r>
  <r>
    <n v="95"/>
    <x v="95"/>
    <x v="95"/>
    <n v="900"/>
    <n v="1017"/>
    <n v="27"/>
    <n v="1.1299999999999999"/>
    <x v="1"/>
    <x v="95"/>
    <x v="1"/>
    <x v="1"/>
    <n v="1571029200"/>
    <n v="1571634000"/>
    <x v="0"/>
    <x v="0"/>
    <x v="4"/>
    <x v="4"/>
    <x v="4"/>
  </r>
  <r>
    <n v="96"/>
    <x v="96"/>
    <x v="96"/>
    <n v="69700"/>
    <n v="151513"/>
    <n v="2331"/>
    <n v="2.1737876614060259"/>
    <x v="1"/>
    <x v="96"/>
    <x v="1"/>
    <x v="1"/>
    <n v="1299736800"/>
    <n v="1300856400"/>
    <x v="0"/>
    <x v="0"/>
    <x v="3"/>
    <x v="3"/>
    <x v="3"/>
  </r>
  <r>
    <n v="97"/>
    <x v="97"/>
    <x v="97"/>
    <n v="1300"/>
    <n v="12047"/>
    <n v="113"/>
    <n v="9.2669230769230762"/>
    <x v="1"/>
    <x v="97"/>
    <x v="1"/>
    <x v="1"/>
    <n v="1435208400"/>
    <n v="1439874000"/>
    <x v="0"/>
    <x v="0"/>
    <x v="0"/>
    <x v="0"/>
    <x v="0"/>
  </r>
  <r>
    <n v="98"/>
    <x v="98"/>
    <x v="98"/>
    <n v="97800"/>
    <n v="32951"/>
    <n v="1220"/>
    <n v="0.33692229038854804"/>
    <x v="0"/>
    <x v="98"/>
    <x v="2"/>
    <x v="2"/>
    <n v="1437973200"/>
    <n v="1438318800"/>
    <x v="0"/>
    <x v="0"/>
    <x v="11"/>
    <x v="6"/>
    <x v="11"/>
  </r>
  <r>
    <n v="99"/>
    <x v="99"/>
    <x v="99"/>
    <n v="7600"/>
    <n v="14951"/>
    <n v="164"/>
    <n v="1.9672368421052631"/>
    <x v="1"/>
    <x v="99"/>
    <x v="1"/>
    <x v="1"/>
    <n v="1416895200"/>
    <n v="1419400800"/>
    <x v="0"/>
    <x v="0"/>
    <x v="3"/>
    <x v="3"/>
    <x v="3"/>
  </r>
  <r>
    <n v="100"/>
    <x v="100"/>
    <x v="100"/>
    <n v="100"/>
    <n v="1"/>
    <n v="1"/>
    <n v="0.01"/>
    <x v="0"/>
    <x v="100"/>
    <x v="1"/>
    <x v="1"/>
    <n v="1319000400"/>
    <n v="1320555600"/>
    <x v="0"/>
    <x v="0"/>
    <x v="3"/>
    <x v="3"/>
    <x v="3"/>
  </r>
  <r>
    <n v="101"/>
    <x v="101"/>
    <x v="101"/>
    <n v="900"/>
    <n v="9193"/>
    <n v="164"/>
    <n v="10.214444444444444"/>
    <x v="1"/>
    <x v="101"/>
    <x v="1"/>
    <x v="1"/>
    <n v="1424498400"/>
    <n v="1425103200"/>
    <x v="0"/>
    <x v="1"/>
    <x v="5"/>
    <x v="1"/>
    <x v="5"/>
  </r>
  <r>
    <n v="102"/>
    <x v="102"/>
    <x v="102"/>
    <n v="3700"/>
    <n v="10422"/>
    <n v="336"/>
    <n v="2.8167567567567566"/>
    <x v="1"/>
    <x v="102"/>
    <x v="1"/>
    <x v="1"/>
    <n v="1526274000"/>
    <n v="1526878800"/>
    <x v="0"/>
    <x v="1"/>
    <x v="8"/>
    <x v="2"/>
    <x v="8"/>
  </r>
  <r>
    <n v="103"/>
    <x v="103"/>
    <x v="103"/>
    <n v="10000"/>
    <n v="2461"/>
    <n v="37"/>
    <n v="0.24610000000000001"/>
    <x v="0"/>
    <x v="103"/>
    <x v="6"/>
    <x v="6"/>
    <n v="1287896400"/>
    <n v="1288674000"/>
    <x v="0"/>
    <x v="0"/>
    <x v="5"/>
    <x v="1"/>
    <x v="5"/>
  </r>
  <r>
    <n v="104"/>
    <x v="104"/>
    <x v="104"/>
    <n v="119200"/>
    <n v="170623"/>
    <n v="1917"/>
    <n v="1.4314010067114094"/>
    <x v="1"/>
    <x v="104"/>
    <x v="1"/>
    <x v="1"/>
    <n v="1495515600"/>
    <n v="1495602000"/>
    <x v="0"/>
    <x v="0"/>
    <x v="7"/>
    <x v="1"/>
    <x v="7"/>
  </r>
  <r>
    <n v="105"/>
    <x v="105"/>
    <x v="105"/>
    <n v="6800"/>
    <n v="9829"/>
    <n v="95"/>
    <n v="1.4454411764705883"/>
    <x v="1"/>
    <x v="105"/>
    <x v="1"/>
    <x v="1"/>
    <n v="1364878800"/>
    <n v="1366434000"/>
    <x v="0"/>
    <x v="0"/>
    <x v="2"/>
    <x v="2"/>
    <x v="2"/>
  </r>
  <r>
    <n v="106"/>
    <x v="106"/>
    <x v="106"/>
    <n v="3900"/>
    <n v="14006"/>
    <n v="147"/>
    <n v="3.5912820512820511"/>
    <x v="1"/>
    <x v="106"/>
    <x v="1"/>
    <x v="1"/>
    <n v="1567918800"/>
    <n v="1568350800"/>
    <x v="0"/>
    <x v="0"/>
    <x v="3"/>
    <x v="3"/>
    <x v="3"/>
  </r>
  <r>
    <n v="107"/>
    <x v="107"/>
    <x v="107"/>
    <n v="3500"/>
    <n v="6527"/>
    <n v="86"/>
    <n v="1.8648571428571428"/>
    <x v="1"/>
    <x v="107"/>
    <x v="1"/>
    <x v="1"/>
    <n v="1524459600"/>
    <n v="1525928400"/>
    <x v="0"/>
    <x v="1"/>
    <x v="3"/>
    <x v="3"/>
    <x v="3"/>
  </r>
  <r>
    <n v="108"/>
    <x v="108"/>
    <x v="108"/>
    <n v="1500"/>
    <n v="8929"/>
    <n v="83"/>
    <n v="5.9526666666666666"/>
    <x v="1"/>
    <x v="108"/>
    <x v="1"/>
    <x v="1"/>
    <n v="1333688400"/>
    <n v="1336885200"/>
    <x v="0"/>
    <x v="0"/>
    <x v="4"/>
    <x v="4"/>
    <x v="4"/>
  </r>
  <r>
    <n v="109"/>
    <x v="109"/>
    <x v="109"/>
    <n v="5200"/>
    <n v="3079"/>
    <n v="60"/>
    <n v="0.5921153846153846"/>
    <x v="0"/>
    <x v="109"/>
    <x v="1"/>
    <x v="1"/>
    <n v="1389506400"/>
    <n v="1389679200"/>
    <x v="0"/>
    <x v="0"/>
    <x v="19"/>
    <x v="4"/>
    <x v="19"/>
  </r>
  <r>
    <n v="110"/>
    <x v="110"/>
    <x v="110"/>
    <n v="142400"/>
    <n v="21307"/>
    <n v="296"/>
    <n v="0.14962780898876404"/>
    <x v="0"/>
    <x v="110"/>
    <x v="1"/>
    <x v="1"/>
    <n v="1536642000"/>
    <n v="1538283600"/>
    <x v="0"/>
    <x v="0"/>
    <x v="0"/>
    <x v="0"/>
    <x v="0"/>
  </r>
  <r>
    <n v="111"/>
    <x v="111"/>
    <x v="111"/>
    <n v="61400"/>
    <n v="73653"/>
    <n v="676"/>
    <n v="1.1995602605863191"/>
    <x v="1"/>
    <x v="111"/>
    <x v="1"/>
    <x v="1"/>
    <n v="1348290000"/>
    <n v="1348808400"/>
    <x v="0"/>
    <x v="0"/>
    <x v="15"/>
    <x v="5"/>
    <x v="15"/>
  </r>
  <r>
    <n v="112"/>
    <x v="112"/>
    <x v="112"/>
    <n v="4700"/>
    <n v="12635"/>
    <n v="361"/>
    <n v="2.6882978723404256"/>
    <x v="1"/>
    <x v="112"/>
    <x v="2"/>
    <x v="2"/>
    <n v="1408856400"/>
    <n v="1410152400"/>
    <x v="0"/>
    <x v="0"/>
    <x v="2"/>
    <x v="2"/>
    <x v="2"/>
  </r>
  <r>
    <n v="113"/>
    <x v="113"/>
    <x v="113"/>
    <n v="3300"/>
    <n v="12437"/>
    <n v="131"/>
    <n v="3.7687878787878786"/>
    <x v="1"/>
    <x v="113"/>
    <x v="1"/>
    <x v="1"/>
    <n v="1505192400"/>
    <n v="1505797200"/>
    <x v="0"/>
    <x v="0"/>
    <x v="0"/>
    <x v="0"/>
    <x v="0"/>
  </r>
  <r>
    <n v="114"/>
    <x v="114"/>
    <x v="114"/>
    <n v="1900"/>
    <n v="13816"/>
    <n v="126"/>
    <n v="7.2715789473684209"/>
    <x v="1"/>
    <x v="114"/>
    <x v="1"/>
    <x v="1"/>
    <n v="1554786000"/>
    <n v="1554872400"/>
    <x v="0"/>
    <x v="1"/>
    <x v="8"/>
    <x v="2"/>
    <x v="8"/>
  </r>
  <r>
    <n v="115"/>
    <x v="115"/>
    <x v="115"/>
    <n v="166700"/>
    <n v="145382"/>
    <n v="3304"/>
    <n v="0.87211757648470301"/>
    <x v="0"/>
    <x v="115"/>
    <x v="6"/>
    <x v="6"/>
    <n v="1510898400"/>
    <n v="1513922400"/>
    <x v="0"/>
    <x v="0"/>
    <x v="13"/>
    <x v="5"/>
    <x v="13"/>
  </r>
  <r>
    <n v="116"/>
    <x v="116"/>
    <x v="116"/>
    <n v="7200"/>
    <n v="6336"/>
    <n v="73"/>
    <n v="0.88"/>
    <x v="0"/>
    <x v="116"/>
    <x v="1"/>
    <x v="1"/>
    <n v="1442552400"/>
    <n v="1442638800"/>
    <x v="0"/>
    <x v="0"/>
    <x v="3"/>
    <x v="3"/>
    <x v="3"/>
  </r>
  <r>
    <n v="117"/>
    <x v="117"/>
    <x v="117"/>
    <n v="4900"/>
    <n v="8523"/>
    <n v="275"/>
    <n v="1.7393877551020409"/>
    <x v="1"/>
    <x v="117"/>
    <x v="1"/>
    <x v="1"/>
    <n v="1316667600"/>
    <n v="1317186000"/>
    <x v="0"/>
    <x v="0"/>
    <x v="19"/>
    <x v="4"/>
    <x v="19"/>
  </r>
  <r>
    <n v="118"/>
    <x v="118"/>
    <x v="118"/>
    <n v="5400"/>
    <n v="6351"/>
    <n v="67"/>
    <n v="1.1761111111111111"/>
    <x v="1"/>
    <x v="118"/>
    <x v="1"/>
    <x v="1"/>
    <n v="1390716000"/>
    <n v="1391234400"/>
    <x v="0"/>
    <x v="0"/>
    <x v="14"/>
    <x v="7"/>
    <x v="14"/>
  </r>
  <r>
    <n v="119"/>
    <x v="119"/>
    <x v="119"/>
    <n v="5000"/>
    <n v="10748"/>
    <n v="154"/>
    <n v="2.1496"/>
    <x v="1"/>
    <x v="119"/>
    <x v="1"/>
    <x v="1"/>
    <n v="1402894800"/>
    <n v="1404363600"/>
    <x v="0"/>
    <x v="1"/>
    <x v="4"/>
    <x v="4"/>
    <x v="4"/>
  </r>
  <r>
    <n v="120"/>
    <x v="120"/>
    <x v="120"/>
    <n v="75100"/>
    <n v="112272"/>
    <n v="1782"/>
    <n v="1.4949667110519307"/>
    <x v="1"/>
    <x v="120"/>
    <x v="1"/>
    <x v="1"/>
    <n v="1429246800"/>
    <n v="1429592400"/>
    <x v="0"/>
    <x v="1"/>
    <x v="20"/>
    <x v="6"/>
    <x v="20"/>
  </r>
  <r>
    <n v="121"/>
    <x v="121"/>
    <x v="121"/>
    <n v="45300"/>
    <n v="99361"/>
    <n v="903"/>
    <n v="2.1933995584988963"/>
    <x v="1"/>
    <x v="121"/>
    <x v="1"/>
    <x v="1"/>
    <n v="1412485200"/>
    <n v="1413608400"/>
    <x v="0"/>
    <x v="0"/>
    <x v="11"/>
    <x v="6"/>
    <x v="11"/>
  </r>
  <r>
    <n v="122"/>
    <x v="122"/>
    <x v="122"/>
    <n v="136800"/>
    <n v="88055"/>
    <n v="3387"/>
    <n v="0.64367690058479532"/>
    <x v="0"/>
    <x v="122"/>
    <x v="1"/>
    <x v="1"/>
    <n v="1417068000"/>
    <n v="1419400800"/>
    <x v="0"/>
    <x v="0"/>
    <x v="13"/>
    <x v="5"/>
    <x v="13"/>
  </r>
  <r>
    <n v="123"/>
    <x v="123"/>
    <x v="123"/>
    <n v="177700"/>
    <n v="33092"/>
    <n v="662"/>
    <n v="0.18622397298818233"/>
    <x v="0"/>
    <x v="123"/>
    <x v="0"/>
    <x v="0"/>
    <n v="1448344800"/>
    <n v="1448604000"/>
    <x v="1"/>
    <x v="0"/>
    <x v="3"/>
    <x v="3"/>
    <x v="3"/>
  </r>
  <r>
    <n v="124"/>
    <x v="124"/>
    <x v="124"/>
    <n v="2600"/>
    <n v="9562"/>
    <n v="94"/>
    <n v="3.6776923076923076"/>
    <x v="1"/>
    <x v="124"/>
    <x v="6"/>
    <x v="6"/>
    <n v="1557723600"/>
    <n v="1562302800"/>
    <x v="0"/>
    <x v="0"/>
    <x v="14"/>
    <x v="7"/>
    <x v="14"/>
  </r>
  <r>
    <n v="125"/>
    <x v="125"/>
    <x v="125"/>
    <n v="5300"/>
    <n v="8475"/>
    <n v="180"/>
    <n v="1.5990566037735849"/>
    <x v="1"/>
    <x v="125"/>
    <x v="1"/>
    <x v="1"/>
    <n v="1537333200"/>
    <n v="1537678800"/>
    <x v="0"/>
    <x v="0"/>
    <x v="3"/>
    <x v="3"/>
    <x v="3"/>
  </r>
  <r>
    <n v="126"/>
    <x v="126"/>
    <x v="126"/>
    <n v="180200"/>
    <n v="69617"/>
    <n v="774"/>
    <n v="0.38633185349611543"/>
    <x v="0"/>
    <x v="126"/>
    <x v="1"/>
    <x v="1"/>
    <n v="1471150800"/>
    <n v="1473570000"/>
    <x v="0"/>
    <x v="1"/>
    <x v="3"/>
    <x v="3"/>
    <x v="3"/>
  </r>
  <r>
    <n v="127"/>
    <x v="127"/>
    <x v="127"/>
    <n v="103200"/>
    <n v="53067"/>
    <n v="672"/>
    <n v="0.51421511627906979"/>
    <x v="0"/>
    <x v="127"/>
    <x v="0"/>
    <x v="0"/>
    <n v="1273640400"/>
    <n v="1273899600"/>
    <x v="0"/>
    <x v="0"/>
    <x v="3"/>
    <x v="3"/>
    <x v="3"/>
  </r>
  <r>
    <n v="128"/>
    <x v="128"/>
    <x v="128"/>
    <n v="70600"/>
    <n v="42596"/>
    <n v="532"/>
    <n v="0.60334277620396604"/>
    <x v="3"/>
    <x v="128"/>
    <x v="1"/>
    <x v="1"/>
    <n v="1282885200"/>
    <n v="1284008400"/>
    <x v="0"/>
    <x v="0"/>
    <x v="1"/>
    <x v="1"/>
    <x v="1"/>
  </r>
  <r>
    <n v="129"/>
    <x v="129"/>
    <x v="129"/>
    <n v="148500"/>
    <n v="4756"/>
    <n v="55"/>
    <n v="3.2026936026936029E-2"/>
    <x v="3"/>
    <x v="129"/>
    <x v="2"/>
    <x v="2"/>
    <n v="1422943200"/>
    <n v="1425103200"/>
    <x v="0"/>
    <x v="0"/>
    <x v="0"/>
    <x v="0"/>
    <x v="0"/>
  </r>
  <r>
    <n v="130"/>
    <x v="130"/>
    <x v="130"/>
    <n v="9600"/>
    <n v="14925"/>
    <n v="533"/>
    <n v="1.5546875"/>
    <x v="1"/>
    <x v="130"/>
    <x v="3"/>
    <x v="3"/>
    <n v="1319605200"/>
    <n v="1320991200"/>
    <x v="0"/>
    <x v="0"/>
    <x v="6"/>
    <x v="4"/>
    <x v="6"/>
  </r>
  <r>
    <n v="131"/>
    <x v="131"/>
    <x v="131"/>
    <n v="164700"/>
    <n v="166116"/>
    <n v="2443"/>
    <n v="1.0085974499089254"/>
    <x v="1"/>
    <x v="131"/>
    <x v="4"/>
    <x v="4"/>
    <n v="1385704800"/>
    <n v="1386828000"/>
    <x v="0"/>
    <x v="0"/>
    <x v="2"/>
    <x v="2"/>
    <x v="2"/>
  </r>
  <r>
    <n v="132"/>
    <x v="132"/>
    <x v="132"/>
    <n v="3300"/>
    <n v="3834"/>
    <n v="89"/>
    <n v="1.1618181818181819"/>
    <x v="1"/>
    <x v="132"/>
    <x v="1"/>
    <x v="1"/>
    <n v="1515736800"/>
    <n v="1517119200"/>
    <x v="0"/>
    <x v="1"/>
    <x v="3"/>
    <x v="3"/>
    <x v="3"/>
  </r>
  <r>
    <n v="133"/>
    <x v="133"/>
    <x v="133"/>
    <n v="4500"/>
    <n v="13985"/>
    <n v="159"/>
    <n v="3.1077777777777778"/>
    <x v="1"/>
    <x v="133"/>
    <x v="1"/>
    <x v="1"/>
    <n v="1313125200"/>
    <n v="1315026000"/>
    <x v="0"/>
    <x v="0"/>
    <x v="21"/>
    <x v="1"/>
    <x v="21"/>
  </r>
  <r>
    <n v="134"/>
    <x v="134"/>
    <x v="134"/>
    <n v="99500"/>
    <n v="89288"/>
    <n v="940"/>
    <n v="0.89736683417085428"/>
    <x v="0"/>
    <x v="134"/>
    <x v="5"/>
    <x v="5"/>
    <n v="1308459600"/>
    <n v="1312693200"/>
    <x v="0"/>
    <x v="1"/>
    <x v="4"/>
    <x v="4"/>
    <x v="4"/>
  </r>
  <r>
    <n v="135"/>
    <x v="135"/>
    <x v="135"/>
    <n v="7700"/>
    <n v="5488"/>
    <n v="117"/>
    <n v="0.71272727272727276"/>
    <x v="0"/>
    <x v="135"/>
    <x v="1"/>
    <x v="1"/>
    <n v="1362636000"/>
    <n v="1363064400"/>
    <x v="0"/>
    <x v="1"/>
    <x v="3"/>
    <x v="3"/>
    <x v="3"/>
  </r>
  <r>
    <n v="136"/>
    <x v="136"/>
    <x v="136"/>
    <n v="82800"/>
    <n v="2721"/>
    <n v="58"/>
    <n v="3.2862318840579711E-2"/>
    <x v="3"/>
    <x v="136"/>
    <x v="1"/>
    <x v="1"/>
    <n v="1402117200"/>
    <n v="1403154000"/>
    <x v="0"/>
    <x v="1"/>
    <x v="6"/>
    <x v="4"/>
    <x v="6"/>
  </r>
  <r>
    <n v="137"/>
    <x v="137"/>
    <x v="137"/>
    <n v="1800"/>
    <n v="4712"/>
    <n v="50"/>
    <n v="2.617777777777778"/>
    <x v="1"/>
    <x v="137"/>
    <x v="1"/>
    <x v="1"/>
    <n v="1286341200"/>
    <n v="1286859600"/>
    <x v="0"/>
    <x v="0"/>
    <x v="9"/>
    <x v="5"/>
    <x v="9"/>
  </r>
  <r>
    <n v="138"/>
    <x v="138"/>
    <x v="138"/>
    <n v="9600"/>
    <n v="9216"/>
    <n v="115"/>
    <n v="0.96"/>
    <x v="0"/>
    <x v="138"/>
    <x v="1"/>
    <x v="1"/>
    <n v="1348808400"/>
    <n v="1349326800"/>
    <x v="0"/>
    <x v="0"/>
    <x v="20"/>
    <x v="6"/>
    <x v="20"/>
  </r>
  <r>
    <n v="139"/>
    <x v="139"/>
    <x v="139"/>
    <n v="92100"/>
    <n v="19246"/>
    <n v="326"/>
    <n v="0.20896851248642778"/>
    <x v="0"/>
    <x v="139"/>
    <x v="1"/>
    <x v="1"/>
    <n v="1429592400"/>
    <n v="1430974800"/>
    <x v="0"/>
    <x v="1"/>
    <x v="8"/>
    <x v="2"/>
    <x v="8"/>
  </r>
  <r>
    <n v="140"/>
    <x v="140"/>
    <x v="140"/>
    <n v="5500"/>
    <n v="12274"/>
    <n v="186"/>
    <n v="2.2316363636363636"/>
    <x v="1"/>
    <x v="140"/>
    <x v="1"/>
    <x v="1"/>
    <n v="1519538400"/>
    <n v="1519970400"/>
    <x v="0"/>
    <x v="0"/>
    <x v="4"/>
    <x v="4"/>
    <x v="4"/>
  </r>
  <r>
    <n v="141"/>
    <x v="141"/>
    <x v="141"/>
    <n v="64300"/>
    <n v="65323"/>
    <n v="1071"/>
    <n v="1.0159097978227061"/>
    <x v="1"/>
    <x v="141"/>
    <x v="1"/>
    <x v="1"/>
    <n v="1434085200"/>
    <n v="1434603600"/>
    <x v="0"/>
    <x v="0"/>
    <x v="2"/>
    <x v="2"/>
    <x v="2"/>
  </r>
  <r>
    <n v="142"/>
    <x v="142"/>
    <x v="142"/>
    <n v="5000"/>
    <n v="11502"/>
    <n v="117"/>
    <n v="2.3003999999999998"/>
    <x v="1"/>
    <x v="142"/>
    <x v="1"/>
    <x v="1"/>
    <n v="1333688400"/>
    <n v="1337230800"/>
    <x v="0"/>
    <x v="0"/>
    <x v="2"/>
    <x v="2"/>
    <x v="2"/>
  </r>
  <r>
    <n v="143"/>
    <x v="143"/>
    <x v="143"/>
    <n v="5400"/>
    <n v="7322"/>
    <n v="70"/>
    <n v="1.355925925925926"/>
    <x v="1"/>
    <x v="143"/>
    <x v="1"/>
    <x v="1"/>
    <n v="1277701200"/>
    <n v="1279429200"/>
    <x v="0"/>
    <x v="0"/>
    <x v="7"/>
    <x v="1"/>
    <x v="7"/>
  </r>
  <r>
    <n v="144"/>
    <x v="144"/>
    <x v="144"/>
    <n v="9000"/>
    <n v="11619"/>
    <n v="135"/>
    <n v="1.2909999999999999"/>
    <x v="1"/>
    <x v="144"/>
    <x v="1"/>
    <x v="1"/>
    <n v="1560747600"/>
    <n v="1561438800"/>
    <x v="0"/>
    <x v="0"/>
    <x v="3"/>
    <x v="3"/>
    <x v="3"/>
  </r>
  <r>
    <n v="145"/>
    <x v="145"/>
    <x v="145"/>
    <n v="25000"/>
    <n v="59128"/>
    <n v="768"/>
    <n v="2.3651200000000001"/>
    <x v="1"/>
    <x v="145"/>
    <x v="5"/>
    <x v="5"/>
    <n v="1410066000"/>
    <n v="1410498000"/>
    <x v="0"/>
    <x v="0"/>
    <x v="8"/>
    <x v="2"/>
    <x v="8"/>
  </r>
  <r>
    <n v="146"/>
    <x v="146"/>
    <x v="146"/>
    <n v="8800"/>
    <n v="1518"/>
    <n v="51"/>
    <n v="0.17249999999999999"/>
    <x v="3"/>
    <x v="146"/>
    <x v="1"/>
    <x v="1"/>
    <n v="1320732000"/>
    <n v="1322460000"/>
    <x v="0"/>
    <x v="0"/>
    <x v="3"/>
    <x v="3"/>
    <x v="3"/>
  </r>
  <r>
    <n v="147"/>
    <x v="147"/>
    <x v="147"/>
    <n v="8300"/>
    <n v="9337"/>
    <n v="199"/>
    <n v="1.1249397590361445"/>
    <x v="1"/>
    <x v="147"/>
    <x v="1"/>
    <x v="1"/>
    <n v="1465794000"/>
    <n v="1466312400"/>
    <x v="0"/>
    <x v="1"/>
    <x v="3"/>
    <x v="3"/>
    <x v="3"/>
  </r>
  <r>
    <n v="148"/>
    <x v="148"/>
    <x v="148"/>
    <n v="9300"/>
    <n v="11255"/>
    <n v="107"/>
    <n v="1.2102150537634409"/>
    <x v="1"/>
    <x v="148"/>
    <x v="1"/>
    <x v="1"/>
    <n v="1500958800"/>
    <n v="1501736400"/>
    <x v="0"/>
    <x v="0"/>
    <x v="8"/>
    <x v="2"/>
    <x v="8"/>
  </r>
  <r>
    <n v="149"/>
    <x v="149"/>
    <x v="149"/>
    <n v="6200"/>
    <n v="13632"/>
    <n v="195"/>
    <n v="2.1987096774193549"/>
    <x v="1"/>
    <x v="149"/>
    <x v="1"/>
    <x v="1"/>
    <n v="1357020000"/>
    <n v="1361512800"/>
    <x v="0"/>
    <x v="0"/>
    <x v="7"/>
    <x v="1"/>
    <x v="7"/>
  </r>
  <r>
    <n v="150"/>
    <x v="150"/>
    <x v="150"/>
    <n v="100"/>
    <n v="1"/>
    <n v="1"/>
    <n v="0.01"/>
    <x v="0"/>
    <x v="100"/>
    <x v="1"/>
    <x v="1"/>
    <n v="1544940000"/>
    <n v="1545026400"/>
    <x v="0"/>
    <x v="0"/>
    <x v="1"/>
    <x v="1"/>
    <x v="1"/>
  </r>
  <r>
    <n v="151"/>
    <x v="151"/>
    <x v="151"/>
    <n v="137200"/>
    <n v="88037"/>
    <n v="1467"/>
    <n v="0.64166909620991253"/>
    <x v="0"/>
    <x v="150"/>
    <x v="1"/>
    <x v="1"/>
    <n v="1402290000"/>
    <n v="1406696400"/>
    <x v="0"/>
    <x v="0"/>
    <x v="5"/>
    <x v="1"/>
    <x v="5"/>
  </r>
  <r>
    <n v="152"/>
    <x v="152"/>
    <x v="152"/>
    <n v="41500"/>
    <n v="175573"/>
    <n v="3376"/>
    <n v="4.2306746987951804"/>
    <x v="1"/>
    <x v="151"/>
    <x v="1"/>
    <x v="1"/>
    <n v="1487311200"/>
    <n v="1487916000"/>
    <x v="0"/>
    <x v="0"/>
    <x v="7"/>
    <x v="1"/>
    <x v="7"/>
  </r>
  <r>
    <n v="153"/>
    <x v="153"/>
    <x v="153"/>
    <n v="189400"/>
    <n v="176112"/>
    <n v="5681"/>
    <n v="0.92984160506863778"/>
    <x v="0"/>
    <x v="152"/>
    <x v="1"/>
    <x v="1"/>
    <n v="1350622800"/>
    <n v="1351141200"/>
    <x v="0"/>
    <x v="0"/>
    <x v="3"/>
    <x v="3"/>
    <x v="3"/>
  </r>
  <r>
    <n v="154"/>
    <x v="154"/>
    <x v="154"/>
    <n v="171300"/>
    <n v="100650"/>
    <n v="1059"/>
    <n v="0.58756567425569173"/>
    <x v="0"/>
    <x v="153"/>
    <x v="1"/>
    <x v="1"/>
    <n v="1463029200"/>
    <n v="1465016400"/>
    <x v="0"/>
    <x v="1"/>
    <x v="7"/>
    <x v="1"/>
    <x v="7"/>
  </r>
  <r>
    <n v="155"/>
    <x v="155"/>
    <x v="155"/>
    <n v="139500"/>
    <n v="90706"/>
    <n v="1194"/>
    <n v="0.65022222222222226"/>
    <x v="0"/>
    <x v="154"/>
    <x v="1"/>
    <x v="1"/>
    <n v="1269493200"/>
    <n v="1270789200"/>
    <x v="0"/>
    <x v="0"/>
    <x v="3"/>
    <x v="3"/>
    <x v="3"/>
  </r>
  <r>
    <n v="156"/>
    <x v="156"/>
    <x v="156"/>
    <n v="36400"/>
    <n v="26914"/>
    <n v="379"/>
    <n v="0.73939560439560437"/>
    <x v="3"/>
    <x v="155"/>
    <x v="2"/>
    <x v="2"/>
    <n v="1570251600"/>
    <n v="1572325200"/>
    <x v="0"/>
    <x v="0"/>
    <x v="1"/>
    <x v="1"/>
    <x v="1"/>
  </r>
  <r>
    <n v="157"/>
    <x v="157"/>
    <x v="157"/>
    <n v="4200"/>
    <n v="2212"/>
    <n v="30"/>
    <n v="0.52666666666666662"/>
    <x v="0"/>
    <x v="156"/>
    <x v="2"/>
    <x v="2"/>
    <n v="1388383200"/>
    <n v="1389420000"/>
    <x v="0"/>
    <x v="0"/>
    <x v="14"/>
    <x v="7"/>
    <x v="14"/>
  </r>
  <r>
    <n v="158"/>
    <x v="158"/>
    <x v="158"/>
    <n v="2100"/>
    <n v="4640"/>
    <n v="41"/>
    <n v="2.2095238095238097"/>
    <x v="1"/>
    <x v="157"/>
    <x v="1"/>
    <x v="1"/>
    <n v="1449554400"/>
    <n v="1449640800"/>
    <x v="0"/>
    <x v="0"/>
    <x v="1"/>
    <x v="1"/>
    <x v="1"/>
  </r>
  <r>
    <n v="159"/>
    <x v="159"/>
    <x v="159"/>
    <n v="191200"/>
    <n v="191222"/>
    <n v="1821"/>
    <n v="1.0001150627615063"/>
    <x v="1"/>
    <x v="158"/>
    <x v="1"/>
    <x v="1"/>
    <n v="1553662800"/>
    <n v="1555218000"/>
    <x v="0"/>
    <x v="1"/>
    <x v="3"/>
    <x v="3"/>
    <x v="3"/>
  </r>
  <r>
    <n v="160"/>
    <x v="160"/>
    <x v="160"/>
    <n v="8000"/>
    <n v="12985"/>
    <n v="164"/>
    <n v="1.6231249999999999"/>
    <x v="1"/>
    <x v="159"/>
    <x v="1"/>
    <x v="1"/>
    <n v="1556341200"/>
    <n v="1557723600"/>
    <x v="0"/>
    <x v="0"/>
    <x v="8"/>
    <x v="2"/>
    <x v="8"/>
  </r>
  <r>
    <n v="161"/>
    <x v="161"/>
    <x v="161"/>
    <n v="5500"/>
    <n v="4300"/>
    <n v="75"/>
    <n v="0.78181818181818186"/>
    <x v="0"/>
    <x v="160"/>
    <x v="1"/>
    <x v="1"/>
    <n v="1442984400"/>
    <n v="1443502800"/>
    <x v="0"/>
    <x v="1"/>
    <x v="2"/>
    <x v="2"/>
    <x v="2"/>
  </r>
  <r>
    <n v="162"/>
    <x v="162"/>
    <x v="162"/>
    <n v="6100"/>
    <n v="9134"/>
    <n v="157"/>
    <n v="1.4973770491803278"/>
    <x v="1"/>
    <x v="161"/>
    <x v="5"/>
    <x v="5"/>
    <n v="1544248800"/>
    <n v="1546840800"/>
    <x v="0"/>
    <x v="0"/>
    <x v="1"/>
    <x v="1"/>
    <x v="1"/>
  </r>
  <r>
    <n v="163"/>
    <x v="163"/>
    <x v="163"/>
    <n v="3500"/>
    <n v="8864"/>
    <n v="246"/>
    <n v="2.5325714285714285"/>
    <x v="1"/>
    <x v="162"/>
    <x v="1"/>
    <x v="1"/>
    <n v="1508475600"/>
    <n v="1512712800"/>
    <x v="0"/>
    <x v="1"/>
    <x v="14"/>
    <x v="7"/>
    <x v="14"/>
  </r>
  <r>
    <n v="164"/>
    <x v="164"/>
    <x v="164"/>
    <n v="150500"/>
    <n v="150755"/>
    <n v="1396"/>
    <n v="1.0016943521594683"/>
    <x v="1"/>
    <x v="163"/>
    <x v="1"/>
    <x v="1"/>
    <n v="1507438800"/>
    <n v="1507525200"/>
    <x v="0"/>
    <x v="0"/>
    <x v="3"/>
    <x v="3"/>
    <x v="3"/>
  </r>
  <r>
    <n v="165"/>
    <x v="165"/>
    <x v="165"/>
    <n v="90400"/>
    <n v="110279"/>
    <n v="2506"/>
    <n v="1.2199004424778761"/>
    <x v="1"/>
    <x v="164"/>
    <x v="1"/>
    <x v="1"/>
    <n v="1501563600"/>
    <n v="1504328400"/>
    <x v="0"/>
    <x v="0"/>
    <x v="2"/>
    <x v="2"/>
    <x v="2"/>
  </r>
  <r>
    <n v="166"/>
    <x v="166"/>
    <x v="166"/>
    <n v="9800"/>
    <n v="13439"/>
    <n v="244"/>
    <n v="1.3713265306122449"/>
    <x v="1"/>
    <x v="165"/>
    <x v="1"/>
    <x v="1"/>
    <n v="1292997600"/>
    <n v="1293343200"/>
    <x v="0"/>
    <x v="0"/>
    <x v="14"/>
    <x v="7"/>
    <x v="14"/>
  </r>
  <r>
    <n v="167"/>
    <x v="167"/>
    <x v="167"/>
    <n v="2600"/>
    <n v="10804"/>
    <n v="146"/>
    <n v="4.155384615384615"/>
    <x v="1"/>
    <x v="166"/>
    <x v="2"/>
    <x v="2"/>
    <n v="1370840400"/>
    <n v="1371704400"/>
    <x v="0"/>
    <x v="0"/>
    <x v="3"/>
    <x v="3"/>
    <x v="3"/>
  </r>
  <r>
    <n v="168"/>
    <x v="168"/>
    <x v="168"/>
    <n v="128100"/>
    <n v="40107"/>
    <n v="955"/>
    <n v="0.3130913348946136"/>
    <x v="0"/>
    <x v="167"/>
    <x v="3"/>
    <x v="3"/>
    <n v="1550815200"/>
    <n v="1552798800"/>
    <x v="0"/>
    <x v="1"/>
    <x v="7"/>
    <x v="1"/>
    <x v="7"/>
  </r>
  <r>
    <n v="169"/>
    <x v="169"/>
    <x v="169"/>
    <n v="23300"/>
    <n v="98811"/>
    <n v="1267"/>
    <n v="4.240815450643777"/>
    <x v="1"/>
    <x v="168"/>
    <x v="1"/>
    <x v="1"/>
    <n v="1339909200"/>
    <n v="1342328400"/>
    <x v="0"/>
    <x v="1"/>
    <x v="12"/>
    <x v="4"/>
    <x v="12"/>
  </r>
  <r>
    <n v="170"/>
    <x v="170"/>
    <x v="170"/>
    <n v="188100"/>
    <n v="5528"/>
    <n v="67"/>
    <n v="2.9388623072833599E-2"/>
    <x v="0"/>
    <x v="169"/>
    <x v="1"/>
    <x v="1"/>
    <n v="1501736400"/>
    <n v="1502341200"/>
    <x v="0"/>
    <x v="0"/>
    <x v="7"/>
    <x v="1"/>
    <x v="7"/>
  </r>
  <r>
    <n v="171"/>
    <x v="171"/>
    <x v="171"/>
    <n v="4900"/>
    <n v="521"/>
    <n v="5"/>
    <n v="0.1063265306122449"/>
    <x v="0"/>
    <x v="170"/>
    <x v="1"/>
    <x v="1"/>
    <n v="1395291600"/>
    <n v="1397192400"/>
    <x v="0"/>
    <x v="0"/>
    <x v="18"/>
    <x v="5"/>
    <x v="18"/>
  </r>
  <r>
    <n v="172"/>
    <x v="172"/>
    <x v="172"/>
    <n v="800"/>
    <n v="663"/>
    <n v="26"/>
    <n v="0.82874999999999999"/>
    <x v="0"/>
    <x v="171"/>
    <x v="1"/>
    <x v="1"/>
    <n v="1405746000"/>
    <n v="1407042000"/>
    <x v="0"/>
    <x v="1"/>
    <x v="4"/>
    <x v="4"/>
    <x v="4"/>
  </r>
  <r>
    <n v="173"/>
    <x v="173"/>
    <x v="173"/>
    <n v="96700"/>
    <n v="157635"/>
    <n v="1561"/>
    <n v="1.6301447776628748"/>
    <x v="1"/>
    <x v="172"/>
    <x v="1"/>
    <x v="1"/>
    <n v="1368853200"/>
    <n v="1369371600"/>
    <x v="0"/>
    <x v="0"/>
    <x v="3"/>
    <x v="3"/>
    <x v="3"/>
  </r>
  <r>
    <n v="174"/>
    <x v="174"/>
    <x v="174"/>
    <n v="600"/>
    <n v="5368"/>
    <n v="48"/>
    <n v="8.9466666666666672"/>
    <x v="1"/>
    <x v="173"/>
    <x v="1"/>
    <x v="1"/>
    <n v="1444021200"/>
    <n v="1444107600"/>
    <x v="0"/>
    <x v="1"/>
    <x v="8"/>
    <x v="2"/>
    <x v="8"/>
  </r>
  <r>
    <n v="175"/>
    <x v="175"/>
    <x v="175"/>
    <n v="181200"/>
    <n v="47459"/>
    <n v="1130"/>
    <n v="0.26191501103752757"/>
    <x v="0"/>
    <x v="174"/>
    <x v="1"/>
    <x v="1"/>
    <n v="1472619600"/>
    <n v="1474261200"/>
    <x v="0"/>
    <x v="0"/>
    <x v="3"/>
    <x v="3"/>
    <x v="3"/>
  </r>
  <r>
    <n v="176"/>
    <x v="176"/>
    <x v="176"/>
    <n v="115000"/>
    <n v="86060"/>
    <n v="782"/>
    <n v="0.74834782608695649"/>
    <x v="0"/>
    <x v="175"/>
    <x v="1"/>
    <x v="1"/>
    <n v="1472878800"/>
    <n v="1473656400"/>
    <x v="0"/>
    <x v="0"/>
    <x v="3"/>
    <x v="3"/>
    <x v="3"/>
  </r>
  <r>
    <n v="177"/>
    <x v="177"/>
    <x v="177"/>
    <n v="38800"/>
    <n v="161593"/>
    <n v="2739"/>
    <n v="4.1647680412371137"/>
    <x v="1"/>
    <x v="176"/>
    <x v="1"/>
    <x v="1"/>
    <n v="1289800800"/>
    <n v="1291960800"/>
    <x v="0"/>
    <x v="0"/>
    <x v="3"/>
    <x v="3"/>
    <x v="3"/>
  </r>
  <r>
    <n v="178"/>
    <x v="178"/>
    <x v="178"/>
    <n v="7200"/>
    <n v="6927"/>
    <n v="210"/>
    <n v="0.96208333333333329"/>
    <x v="0"/>
    <x v="177"/>
    <x v="1"/>
    <x v="1"/>
    <n v="1505970000"/>
    <n v="1506747600"/>
    <x v="0"/>
    <x v="0"/>
    <x v="0"/>
    <x v="0"/>
    <x v="0"/>
  </r>
  <r>
    <n v="179"/>
    <x v="179"/>
    <x v="179"/>
    <n v="44500"/>
    <n v="159185"/>
    <n v="3537"/>
    <n v="3.5771910112359548"/>
    <x v="1"/>
    <x v="178"/>
    <x v="0"/>
    <x v="0"/>
    <n v="1363496400"/>
    <n v="1363582800"/>
    <x v="0"/>
    <x v="1"/>
    <x v="3"/>
    <x v="3"/>
    <x v="3"/>
  </r>
  <r>
    <n v="180"/>
    <x v="180"/>
    <x v="180"/>
    <n v="56000"/>
    <n v="172736"/>
    <n v="2107"/>
    <n v="3.0845714285714285"/>
    <x v="1"/>
    <x v="179"/>
    <x v="2"/>
    <x v="2"/>
    <n v="1269234000"/>
    <n v="1269666000"/>
    <x v="0"/>
    <x v="0"/>
    <x v="8"/>
    <x v="2"/>
    <x v="8"/>
  </r>
  <r>
    <n v="181"/>
    <x v="181"/>
    <x v="181"/>
    <n v="8600"/>
    <n v="5315"/>
    <n v="136"/>
    <n v="0.61802325581395345"/>
    <x v="0"/>
    <x v="180"/>
    <x v="1"/>
    <x v="1"/>
    <n v="1507093200"/>
    <n v="1508648400"/>
    <x v="0"/>
    <x v="0"/>
    <x v="2"/>
    <x v="2"/>
    <x v="2"/>
  </r>
  <r>
    <n v="182"/>
    <x v="182"/>
    <x v="182"/>
    <n v="27100"/>
    <n v="195750"/>
    <n v="3318"/>
    <n v="7.2232472324723247"/>
    <x v="1"/>
    <x v="181"/>
    <x v="3"/>
    <x v="3"/>
    <n v="1560574800"/>
    <n v="1561957200"/>
    <x v="0"/>
    <x v="0"/>
    <x v="3"/>
    <x v="3"/>
    <x v="3"/>
  </r>
  <r>
    <n v="183"/>
    <x v="183"/>
    <x v="183"/>
    <n v="5100"/>
    <n v="3525"/>
    <n v="86"/>
    <n v="0.69117647058823528"/>
    <x v="0"/>
    <x v="182"/>
    <x v="0"/>
    <x v="0"/>
    <n v="1284008400"/>
    <n v="1285131600"/>
    <x v="0"/>
    <x v="0"/>
    <x v="1"/>
    <x v="1"/>
    <x v="1"/>
  </r>
  <r>
    <n v="184"/>
    <x v="184"/>
    <x v="184"/>
    <n v="3600"/>
    <n v="10550"/>
    <n v="340"/>
    <n v="2.9305555555555554"/>
    <x v="1"/>
    <x v="183"/>
    <x v="1"/>
    <x v="1"/>
    <n v="1556859600"/>
    <n v="1556946000"/>
    <x v="0"/>
    <x v="0"/>
    <x v="3"/>
    <x v="3"/>
    <x v="3"/>
  </r>
  <r>
    <n v="185"/>
    <x v="185"/>
    <x v="185"/>
    <n v="1000"/>
    <n v="718"/>
    <n v="19"/>
    <n v="0.71799999999999997"/>
    <x v="0"/>
    <x v="184"/>
    <x v="1"/>
    <x v="1"/>
    <n v="1526187600"/>
    <n v="1527138000"/>
    <x v="0"/>
    <x v="0"/>
    <x v="19"/>
    <x v="4"/>
    <x v="19"/>
  </r>
  <r>
    <n v="186"/>
    <x v="186"/>
    <x v="186"/>
    <n v="88800"/>
    <n v="28358"/>
    <n v="886"/>
    <n v="0.31934684684684683"/>
    <x v="0"/>
    <x v="185"/>
    <x v="1"/>
    <x v="1"/>
    <n v="1400821200"/>
    <n v="1402117200"/>
    <x v="0"/>
    <x v="0"/>
    <x v="3"/>
    <x v="3"/>
    <x v="3"/>
  </r>
  <r>
    <n v="187"/>
    <x v="187"/>
    <x v="187"/>
    <n v="60200"/>
    <n v="138384"/>
    <n v="1442"/>
    <n v="2.2987375415282392"/>
    <x v="1"/>
    <x v="186"/>
    <x v="0"/>
    <x v="0"/>
    <n v="1361599200"/>
    <n v="1364014800"/>
    <x v="0"/>
    <x v="1"/>
    <x v="12"/>
    <x v="4"/>
    <x v="12"/>
  </r>
  <r>
    <n v="188"/>
    <x v="188"/>
    <x v="188"/>
    <n v="8200"/>
    <n v="2625"/>
    <n v="35"/>
    <n v="0.3201219512195122"/>
    <x v="0"/>
    <x v="187"/>
    <x v="6"/>
    <x v="6"/>
    <n v="1417500000"/>
    <n v="1417586400"/>
    <x v="0"/>
    <x v="0"/>
    <x v="3"/>
    <x v="3"/>
    <x v="3"/>
  </r>
  <r>
    <n v="189"/>
    <x v="189"/>
    <x v="189"/>
    <n v="191300"/>
    <n v="45004"/>
    <n v="441"/>
    <n v="0.23525352848928385"/>
    <x v="3"/>
    <x v="188"/>
    <x v="1"/>
    <x v="1"/>
    <n v="1457071200"/>
    <n v="1457071200"/>
    <x v="0"/>
    <x v="0"/>
    <x v="3"/>
    <x v="3"/>
    <x v="3"/>
  </r>
  <r>
    <n v="190"/>
    <x v="190"/>
    <x v="190"/>
    <n v="3700"/>
    <n v="2538"/>
    <n v="24"/>
    <n v="0.68594594594594593"/>
    <x v="0"/>
    <x v="189"/>
    <x v="1"/>
    <x v="1"/>
    <n v="1370322000"/>
    <n v="1370408400"/>
    <x v="0"/>
    <x v="1"/>
    <x v="3"/>
    <x v="3"/>
    <x v="3"/>
  </r>
  <r>
    <n v="191"/>
    <x v="191"/>
    <x v="191"/>
    <n v="8400"/>
    <n v="3188"/>
    <n v="86"/>
    <n v="0.37952380952380954"/>
    <x v="0"/>
    <x v="190"/>
    <x v="6"/>
    <x v="6"/>
    <n v="1552366800"/>
    <n v="1552626000"/>
    <x v="0"/>
    <x v="0"/>
    <x v="3"/>
    <x v="3"/>
    <x v="3"/>
  </r>
  <r>
    <n v="192"/>
    <x v="192"/>
    <x v="192"/>
    <n v="42600"/>
    <n v="8517"/>
    <n v="243"/>
    <n v="0.19992957746478873"/>
    <x v="0"/>
    <x v="191"/>
    <x v="1"/>
    <x v="1"/>
    <n v="1403845200"/>
    <n v="1404190800"/>
    <x v="0"/>
    <x v="0"/>
    <x v="1"/>
    <x v="1"/>
    <x v="1"/>
  </r>
  <r>
    <n v="193"/>
    <x v="193"/>
    <x v="193"/>
    <n v="6600"/>
    <n v="3012"/>
    <n v="65"/>
    <n v="0.45636363636363636"/>
    <x v="0"/>
    <x v="192"/>
    <x v="1"/>
    <x v="1"/>
    <n v="1523163600"/>
    <n v="1523509200"/>
    <x v="1"/>
    <x v="0"/>
    <x v="7"/>
    <x v="1"/>
    <x v="7"/>
  </r>
  <r>
    <n v="194"/>
    <x v="194"/>
    <x v="194"/>
    <n v="7100"/>
    <n v="8716"/>
    <n v="126"/>
    <n v="1.227605633802817"/>
    <x v="1"/>
    <x v="193"/>
    <x v="1"/>
    <x v="1"/>
    <n v="1442206800"/>
    <n v="1443589200"/>
    <x v="0"/>
    <x v="0"/>
    <x v="16"/>
    <x v="1"/>
    <x v="16"/>
  </r>
  <r>
    <n v="195"/>
    <x v="195"/>
    <x v="195"/>
    <n v="15800"/>
    <n v="57157"/>
    <n v="524"/>
    <n v="3.61753164556962"/>
    <x v="1"/>
    <x v="194"/>
    <x v="1"/>
    <x v="1"/>
    <n v="1532840400"/>
    <n v="1533445200"/>
    <x v="0"/>
    <x v="0"/>
    <x v="5"/>
    <x v="1"/>
    <x v="5"/>
  </r>
  <r>
    <n v="196"/>
    <x v="196"/>
    <x v="196"/>
    <n v="8200"/>
    <n v="5178"/>
    <n v="100"/>
    <n v="0.63146341463414635"/>
    <x v="0"/>
    <x v="195"/>
    <x v="3"/>
    <x v="3"/>
    <n v="1472878800"/>
    <n v="1474520400"/>
    <x v="0"/>
    <x v="0"/>
    <x v="8"/>
    <x v="2"/>
    <x v="8"/>
  </r>
  <r>
    <n v="197"/>
    <x v="197"/>
    <x v="197"/>
    <n v="54700"/>
    <n v="163118"/>
    <n v="1989"/>
    <n v="2.9820475319926874"/>
    <x v="1"/>
    <x v="196"/>
    <x v="1"/>
    <x v="1"/>
    <n v="1498194000"/>
    <n v="1499403600"/>
    <x v="0"/>
    <x v="0"/>
    <x v="6"/>
    <x v="4"/>
    <x v="6"/>
  </r>
  <r>
    <n v="198"/>
    <x v="198"/>
    <x v="198"/>
    <n v="63200"/>
    <n v="6041"/>
    <n v="168"/>
    <n v="9.5585443037974685E-2"/>
    <x v="0"/>
    <x v="197"/>
    <x v="1"/>
    <x v="1"/>
    <n v="1281070800"/>
    <n v="1283576400"/>
    <x v="0"/>
    <x v="0"/>
    <x v="5"/>
    <x v="1"/>
    <x v="5"/>
  </r>
  <r>
    <n v="199"/>
    <x v="199"/>
    <x v="199"/>
    <n v="1800"/>
    <n v="968"/>
    <n v="13"/>
    <n v="0.5377777777777778"/>
    <x v="0"/>
    <x v="198"/>
    <x v="1"/>
    <x v="1"/>
    <n v="1436245200"/>
    <n v="1436590800"/>
    <x v="0"/>
    <x v="0"/>
    <x v="1"/>
    <x v="1"/>
    <x v="1"/>
  </r>
  <r>
    <n v="200"/>
    <x v="200"/>
    <x v="200"/>
    <n v="100"/>
    <n v="2"/>
    <n v="1"/>
    <n v="0.02"/>
    <x v="0"/>
    <x v="50"/>
    <x v="0"/>
    <x v="0"/>
    <n v="1269493200"/>
    <n v="1270443600"/>
    <x v="0"/>
    <x v="0"/>
    <x v="3"/>
    <x v="3"/>
    <x v="3"/>
  </r>
  <r>
    <n v="201"/>
    <x v="201"/>
    <x v="201"/>
    <n v="2100"/>
    <n v="14305"/>
    <n v="157"/>
    <n v="6.8119047619047617"/>
    <x v="1"/>
    <x v="199"/>
    <x v="1"/>
    <x v="1"/>
    <n v="1406264400"/>
    <n v="1407819600"/>
    <x v="0"/>
    <x v="0"/>
    <x v="2"/>
    <x v="2"/>
    <x v="2"/>
  </r>
  <r>
    <n v="202"/>
    <x v="202"/>
    <x v="202"/>
    <n v="8300"/>
    <n v="6543"/>
    <n v="82"/>
    <n v="0.78831325301204824"/>
    <x v="3"/>
    <x v="200"/>
    <x v="1"/>
    <x v="1"/>
    <n v="1317531600"/>
    <n v="1317877200"/>
    <x v="0"/>
    <x v="0"/>
    <x v="0"/>
    <x v="0"/>
    <x v="0"/>
  </r>
  <r>
    <n v="203"/>
    <x v="203"/>
    <x v="203"/>
    <n v="143900"/>
    <n v="193413"/>
    <n v="4498"/>
    <n v="1.3440792216817234"/>
    <x v="1"/>
    <x v="201"/>
    <x v="2"/>
    <x v="2"/>
    <n v="1484632800"/>
    <n v="1484805600"/>
    <x v="0"/>
    <x v="0"/>
    <x v="3"/>
    <x v="3"/>
    <x v="3"/>
  </r>
  <r>
    <n v="204"/>
    <x v="204"/>
    <x v="204"/>
    <n v="75000"/>
    <n v="2529"/>
    <n v="40"/>
    <n v="3.372E-2"/>
    <x v="0"/>
    <x v="202"/>
    <x v="1"/>
    <x v="1"/>
    <n v="1301806800"/>
    <n v="1302670800"/>
    <x v="0"/>
    <x v="0"/>
    <x v="17"/>
    <x v="1"/>
    <x v="17"/>
  </r>
  <r>
    <n v="205"/>
    <x v="205"/>
    <x v="205"/>
    <n v="1300"/>
    <n v="5614"/>
    <n v="80"/>
    <n v="4.3184615384615386"/>
    <x v="1"/>
    <x v="203"/>
    <x v="1"/>
    <x v="1"/>
    <n v="1539752400"/>
    <n v="1540789200"/>
    <x v="1"/>
    <x v="0"/>
    <x v="3"/>
    <x v="3"/>
    <x v="3"/>
  </r>
  <r>
    <n v="206"/>
    <x v="206"/>
    <x v="206"/>
    <n v="9000"/>
    <n v="3496"/>
    <n v="57"/>
    <n v="0.38844444444444443"/>
    <x v="3"/>
    <x v="204"/>
    <x v="1"/>
    <x v="1"/>
    <n v="1267250400"/>
    <n v="1268028000"/>
    <x v="0"/>
    <x v="0"/>
    <x v="13"/>
    <x v="5"/>
    <x v="13"/>
  </r>
  <r>
    <n v="207"/>
    <x v="207"/>
    <x v="207"/>
    <n v="1000"/>
    <n v="4257"/>
    <n v="43"/>
    <n v="4.2569999999999997"/>
    <x v="1"/>
    <x v="205"/>
    <x v="1"/>
    <x v="1"/>
    <n v="1535432400"/>
    <n v="1537160400"/>
    <x v="0"/>
    <x v="1"/>
    <x v="1"/>
    <x v="1"/>
    <x v="1"/>
  </r>
  <r>
    <n v="208"/>
    <x v="208"/>
    <x v="208"/>
    <n v="196900"/>
    <n v="199110"/>
    <n v="2053"/>
    <n v="1.0112239715591671"/>
    <x v="1"/>
    <x v="206"/>
    <x v="1"/>
    <x v="1"/>
    <n v="1510207200"/>
    <n v="1512280800"/>
    <x v="0"/>
    <x v="0"/>
    <x v="4"/>
    <x v="4"/>
    <x v="4"/>
  </r>
  <r>
    <n v="209"/>
    <x v="209"/>
    <x v="209"/>
    <n v="194500"/>
    <n v="41212"/>
    <n v="808"/>
    <n v="0.21188688946015424"/>
    <x v="2"/>
    <x v="207"/>
    <x v="2"/>
    <x v="2"/>
    <n v="1462510800"/>
    <n v="1463115600"/>
    <x v="0"/>
    <x v="0"/>
    <x v="4"/>
    <x v="4"/>
    <x v="4"/>
  </r>
  <r>
    <n v="210"/>
    <x v="210"/>
    <x v="210"/>
    <n v="9400"/>
    <n v="6338"/>
    <n v="226"/>
    <n v="0.67425531914893622"/>
    <x v="0"/>
    <x v="208"/>
    <x v="3"/>
    <x v="3"/>
    <n v="1488520800"/>
    <n v="1490850000"/>
    <x v="0"/>
    <x v="0"/>
    <x v="22"/>
    <x v="4"/>
    <x v="22"/>
  </r>
  <r>
    <n v="211"/>
    <x v="211"/>
    <x v="211"/>
    <n v="104400"/>
    <n v="99100"/>
    <n v="1625"/>
    <n v="0.9492337164750958"/>
    <x v="0"/>
    <x v="209"/>
    <x v="1"/>
    <x v="1"/>
    <n v="1377579600"/>
    <n v="1379653200"/>
    <x v="0"/>
    <x v="0"/>
    <x v="3"/>
    <x v="3"/>
    <x v="3"/>
  </r>
  <r>
    <n v="212"/>
    <x v="212"/>
    <x v="212"/>
    <n v="8100"/>
    <n v="12300"/>
    <n v="168"/>
    <n v="1.5185185185185186"/>
    <x v="1"/>
    <x v="210"/>
    <x v="1"/>
    <x v="1"/>
    <n v="1576389600"/>
    <n v="1580364000"/>
    <x v="0"/>
    <x v="0"/>
    <x v="3"/>
    <x v="3"/>
    <x v="3"/>
  </r>
  <r>
    <n v="213"/>
    <x v="213"/>
    <x v="213"/>
    <n v="87900"/>
    <n v="171549"/>
    <n v="4289"/>
    <n v="1.9516382252559727"/>
    <x v="1"/>
    <x v="211"/>
    <x v="1"/>
    <x v="1"/>
    <n v="1289019600"/>
    <n v="1289714400"/>
    <x v="0"/>
    <x v="1"/>
    <x v="7"/>
    <x v="1"/>
    <x v="7"/>
  </r>
  <r>
    <n v="214"/>
    <x v="214"/>
    <x v="214"/>
    <n v="1400"/>
    <n v="14324"/>
    <n v="165"/>
    <n v="10.231428571428571"/>
    <x v="1"/>
    <x v="212"/>
    <x v="1"/>
    <x v="1"/>
    <n v="1282194000"/>
    <n v="1282712400"/>
    <x v="0"/>
    <x v="0"/>
    <x v="1"/>
    <x v="1"/>
    <x v="1"/>
  </r>
  <r>
    <n v="215"/>
    <x v="215"/>
    <x v="215"/>
    <n v="156800"/>
    <n v="6024"/>
    <n v="143"/>
    <n v="3.8418367346938778E-2"/>
    <x v="0"/>
    <x v="213"/>
    <x v="1"/>
    <x v="1"/>
    <n v="1550037600"/>
    <n v="1550210400"/>
    <x v="0"/>
    <x v="0"/>
    <x v="3"/>
    <x v="3"/>
    <x v="3"/>
  </r>
  <r>
    <n v="216"/>
    <x v="216"/>
    <x v="216"/>
    <n v="121700"/>
    <n v="188721"/>
    <n v="1815"/>
    <n v="1.5507066557107643"/>
    <x v="1"/>
    <x v="214"/>
    <x v="1"/>
    <x v="1"/>
    <n v="1321941600"/>
    <n v="1322114400"/>
    <x v="0"/>
    <x v="0"/>
    <x v="3"/>
    <x v="3"/>
    <x v="3"/>
  </r>
  <r>
    <n v="217"/>
    <x v="217"/>
    <x v="217"/>
    <n v="129400"/>
    <n v="57911"/>
    <n v="934"/>
    <n v="0.44753477588871715"/>
    <x v="0"/>
    <x v="215"/>
    <x v="1"/>
    <x v="1"/>
    <n v="1556427600"/>
    <n v="1557205200"/>
    <x v="0"/>
    <x v="0"/>
    <x v="22"/>
    <x v="4"/>
    <x v="22"/>
  </r>
  <r>
    <n v="218"/>
    <x v="218"/>
    <x v="218"/>
    <n v="5700"/>
    <n v="12309"/>
    <n v="397"/>
    <n v="2.1594736842105262"/>
    <x v="1"/>
    <x v="216"/>
    <x v="4"/>
    <x v="4"/>
    <n v="1320991200"/>
    <n v="1323928800"/>
    <x v="0"/>
    <x v="1"/>
    <x v="12"/>
    <x v="4"/>
    <x v="12"/>
  </r>
  <r>
    <n v="219"/>
    <x v="219"/>
    <x v="219"/>
    <n v="41700"/>
    <n v="138497"/>
    <n v="1539"/>
    <n v="3.3212709832134291"/>
    <x v="1"/>
    <x v="217"/>
    <x v="1"/>
    <x v="1"/>
    <n v="1345093200"/>
    <n v="1346130000"/>
    <x v="0"/>
    <x v="0"/>
    <x v="10"/>
    <x v="4"/>
    <x v="10"/>
  </r>
  <r>
    <n v="220"/>
    <x v="220"/>
    <x v="220"/>
    <n v="7900"/>
    <n v="667"/>
    <n v="17"/>
    <n v="8.4430379746835441E-2"/>
    <x v="0"/>
    <x v="218"/>
    <x v="1"/>
    <x v="1"/>
    <n v="1309496400"/>
    <n v="1311051600"/>
    <x v="1"/>
    <x v="0"/>
    <x v="3"/>
    <x v="3"/>
    <x v="3"/>
  </r>
  <r>
    <n v="221"/>
    <x v="221"/>
    <x v="221"/>
    <n v="121500"/>
    <n v="119830"/>
    <n v="2179"/>
    <n v="0.9862551440329218"/>
    <x v="0"/>
    <x v="219"/>
    <x v="1"/>
    <x v="1"/>
    <n v="1340254800"/>
    <n v="1340427600"/>
    <x v="1"/>
    <x v="0"/>
    <x v="0"/>
    <x v="0"/>
    <x v="0"/>
  </r>
  <r>
    <n v="222"/>
    <x v="222"/>
    <x v="222"/>
    <n v="4800"/>
    <n v="6623"/>
    <n v="138"/>
    <n v="1.3797916666666667"/>
    <x v="1"/>
    <x v="220"/>
    <x v="1"/>
    <x v="1"/>
    <n v="1412226000"/>
    <n v="1412312400"/>
    <x v="0"/>
    <x v="0"/>
    <x v="14"/>
    <x v="7"/>
    <x v="14"/>
  </r>
  <r>
    <n v="223"/>
    <x v="223"/>
    <x v="223"/>
    <n v="87300"/>
    <n v="81897"/>
    <n v="931"/>
    <n v="0.93810996563573879"/>
    <x v="0"/>
    <x v="221"/>
    <x v="1"/>
    <x v="1"/>
    <n v="1458104400"/>
    <n v="1459314000"/>
    <x v="0"/>
    <x v="0"/>
    <x v="3"/>
    <x v="3"/>
    <x v="3"/>
  </r>
  <r>
    <n v="224"/>
    <x v="224"/>
    <x v="224"/>
    <n v="46300"/>
    <n v="186885"/>
    <n v="3594"/>
    <n v="4.0363930885529156"/>
    <x v="1"/>
    <x v="222"/>
    <x v="1"/>
    <x v="1"/>
    <n v="1411534800"/>
    <n v="1415426400"/>
    <x v="0"/>
    <x v="0"/>
    <x v="22"/>
    <x v="4"/>
    <x v="22"/>
  </r>
  <r>
    <n v="225"/>
    <x v="225"/>
    <x v="225"/>
    <n v="67800"/>
    <n v="176398"/>
    <n v="5880"/>
    <n v="2.6017404129793511"/>
    <x v="1"/>
    <x v="223"/>
    <x v="1"/>
    <x v="1"/>
    <n v="1399093200"/>
    <n v="1399093200"/>
    <x v="1"/>
    <x v="0"/>
    <x v="1"/>
    <x v="1"/>
    <x v="1"/>
  </r>
  <r>
    <n v="226"/>
    <x v="102"/>
    <x v="226"/>
    <n v="3000"/>
    <n v="10999"/>
    <n v="112"/>
    <n v="3.6663333333333332"/>
    <x v="1"/>
    <x v="224"/>
    <x v="1"/>
    <x v="1"/>
    <n v="1270702800"/>
    <n v="1273899600"/>
    <x v="0"/>
    <x v="0"/>
    <x v="14"/>
    <x v="7"/>
    <x v="14"/>
  </r>
  <r>
    <n v="227"/>
    <x v="226"/>
    <x v="227"/>
    <n v="60900"/>
    <n v="102751"/>
    <n v="943"/>
    <n v="1.687208538587849"/>
    <x v="1"/>
    <x v="225"/>
    <x v="1"/>
    <x v="1"/>
    <n v="1431666000"/>
    <n v="1432184400"/>
    <x v="0"/>
    <x v="0"/>
    <x v="20"/>
    <x v="6"/>
    <x v="20"/>
  </r>
  <r>
    <n v="228"/>
    <x v="227"/>
    <x v="228"/>
    <n v="137900"/>
    <n v="165352"/>
    <n v="2468"/>
    <n v="1.1990717911530093"/>
    <x v="1"/>
    <x v="226"/>
    <x v="1"/>
    <x v="1"/>
    <n v="1472619600"/>
    <n v="1474779600"/>
    <x v="0"/>
    <x v="0"/>
    <x v="10"/>
    <x v="4"/>
    <x v="10"/>
  </r>
  <r>
    <n v="229"/>
    <x v="228"/>
    <x v="229"/>
    <n v="85600"/>
    <n v="165798"/>
    <n v="2551"/>
    <n v="1.936892523364486"/>
    <x v="1"/>
    <x v="227"/>
    <x v="1"/>
    <x v="1"/>
    <n v="1496293200"/>
    <n v="1500440400"/>
    <x v="0"/>
    <x v="1"/>
    <x v="20"/>
    <x v="6"/>
    <x v="20"/>
  </r>
  <r>
    <n v="230"/>
    <x v="229"/>
    <x v="230"/>
    <n v="2400"/>
    <n v="10084"/>
    <n v="101"/>
    <n v="4.2016666666666671"/>
    <x v="1"/>
    <x v="228"/>
    <x v="1"/>
    <x v="1"/>
    <n v="1575612000"/>
    <n v="1575612000"/>
    <x v="0"/>
    <x v="0"/>
    <x v="11"/>
    <x v="6"/>
    <x v="11"/>
  </r>
  <r>
    <n v="231"/>
    <x v="230"/>
    <x v="231"/>
    <n v="7200"/>
    <n v="5523"/>
    <n v="67"/>
    <n v="0.76708333333333334"/>
    <x v="3"/>
    <x v="229"/>
    <x v="1"/>
    <x v="1"/>
    <n v="1369112400"/>
    <n v="1374123600"/>
    <x v="0"/>
    <x v="0"/>
    <x v="3"/>
    <x v="3"/>
    <x v="3"/>
  </r>
  <r>
    <n v="232"/>
    <x v="231"/>
    <x v="232"/>
    <n v="3400"/>
    <n v="5823"/>
    <n v="92"/>
    <n v="1.7126470588235294"/>
    <x v="1"/>
    <x v="230"/>
    <x v="1"/>
    <x v="1"/>
    <n v="1469422800"/>
    <n v="1469509200"/>
    <x v="0"/>
    <x v="0"/>
    <x v="3"/>
    <x v="3"/>
    <x v="3"/>
  </r>
  <r>
    <n v="233"/>
    <x v="232"/>
    <x v="233"/>
    <n v="3800"/>
    <n v="6000"/>
    <n v="62"/>
    <n v="1.5789473684210527"/>
    <x v="1"/>
    <x v="231"/>
    <x v="1"/>
    <x v="1"/>
    <n v="1307854800"/>
    <n v="1309237200"/>
    <x v="0"/>
    <x v="0"/>
    <x v="10"/>
    <x v="4"/>
    <x v="10"/>
  </r>
  <r>
    <n v="234"/>
    <x v="233"/>
    <x v="234"/>
    <n v="7500"/>
    <n v="8181"/>
    <n v="149"/>
    <n v="1.0908"/>
    <x v="1"/>
    <x v="232"/>
    <x v="6"/>
    <x v="6"/>
    <n v="1503378000"/>
    <n v="1503982800"/>
    <x v="0"/>
    <x v="1"/>
    <x v="11"/>
    <x v="6"/>
    <x v="11"/>
  </r>
  <r>
    <n v="235"/>
    <x v="234"/>
    <x v="235"/>
    <n v="8600"/>
    <n v="3589"/>
    <n v="92"/>
    <n v="0.41732558139534881"/>
    <x v="0"/>
    <x v="233"/>
    <x v="1"/>
    <x v="1"/>
    <n v="1486965600"/>
    <n v="1487397600"/>
    <x v="0"/>
    <x v="0"/>
    <x v="10"/>
    <x v="4"/>
    <x v="10"/>
  </r>
  <r>
    <n v="236"/>
    <x v="235"/>
    <x v="236"/>
    <n v="39500"/>
    <n v="4323"/>
    <n v="57"/>
    <n v="0.10944303797468355"/>
    <x v="0"/>
    <x v="234"/>
    <x v="2"/>
    <x v="2"/>
    <n v="1561438800"/>
    <n v="1562043600"/>
    <x v="0"/>
    <x v="1"/>
    <x v="1"/>
    <x v="1"/>
    <x v="1"/>
  </r>
  <r>
    <n v="237"/>
    <x v="236"/>
    <x v="237"/>
    <n v="9300"/>
    <n v="14822"/>
    <n v="329"/>
    <n v="1.593763440860215"/>
    <x v="1"/>
    <x v="235"/>
    <x v="1"/>
    <x v="1"/>
    <n v="1398402000"/>
    <n v="1398574800"/>
    <x v="0"/>
    <x v="0"/>
    <x v="10"/>
    <x v="4"/>
    <x v="10"/>
  </r>
  <r>
    <n v="238"/>
    <x v="237"/>
    <x v="238"/>
    <n v="2400"/>
    <n v="10138"/>
    <n v="97"/>
    <n v="4.2241666666666671"/>
    <x v="1"/>
    <x v="236"/>
    <x v="3"/>
    <x v="3"/>
    <n v="1513231200"/>
    <n v="1515391200"/>
    <x v="0"/>
    <x v="1"/>
    <x v="3"/>
    <x v="3"/>
    <x v="3"/>
  </r>
  <r>
    <n v="239"/>
    <x v="238"/>
    <x v="239"/>
    <n v="3200"/>
    <n v="3127"/>
    <n v="41"/>
    <n v="0.97718749999999999"/>
    <x v="0"/>
    <x v="237"/>
    <x v="1"/>
    <x v="1"/>
    <n v="1440824400"/>
    <n v="1441170000"/>
    <x v="0"/>
    <x v="0"/>
    <x v="8"/>
    <x v="2"/>
    <x v="8"/>
  </r>
  <r>
    <n v="240"/>
    <x v="239"/>
    <x v="240"/>
    <n v="29400"/>
    <n v="123124"/>
    <n v="1784"/>
    <n v="4.1878911564625847"/>
    <x v="1"/>
    <x v="238"/>
    <x v="1"/>
    <x v="1"/>
    <n v="1281070800"/>
    <n v="1281157200"/>
    <x v="0"/>
    <x v="0"/>
    <x v="3"/>
    <x v="3"/>
    <x v="3"/>
  </r>
  <r>
    <n v="241"/>
    <x v="240"/>
    <x v="241"/>
    <n v="168500"/>
    <n v="171729"/>
    <n v="1684"/>
    <n v="1.0191632047477746"/>
    <x v="1"/>
    <x v="239"/>
    <x v="2"/>
    <x v="2"/>
    <n v="1397365200"/>
    <n v="1398229200"/>
    <x v="0"/>
    <x v="1"/>
    <x v="9"/>
    <x v="5"/>
    <x v="9"/>
  </r>
  <r>
    <n v="242"/>
    <x v="241"/>
    <x v="242"/>
    <n v="8400"/>
    <n v="10729"/>
    <n v="250"/>
    <n v="1.2772619047619047"/>
    <x v="1"/>
    <x v="240"/>
    <x v="1"/>
    <x v="1"/>
    <n v="1494392400"/>
    <n v="1495256400"/>
    <x v="0"/>
    <x v="1"/>
    <x v="1"/>
    <x v="1"/>
    <x v="1"/>
  </r>
  <r>
    <n v="243"/>
    <x v="242"/>
    <x v="243"/>
    <n v="2300"/>
    <n v="10240"/>
    <n v="238"/>
    <n v="4.4521739130434783"/>
    <x v="1"/>
    <x v="241"/>
    <x v="1"/>
    <x v="1"/>
    <n v="1520143200"/>
    <n v="1520402400"/>
    <x v="0"/>
    <x v="0"/>
    <x v="3"/>
    <x v="3"/>
    <x v="3"/>
  </r>
  <r>
    <n v="244"/>
    <x v="243"/>
    <x v="244"/>
    <n v="700"/>
    <n v="3988"/>
    <n v="53"/>
    <n v="5.6971428571428575"/>
    <x v="1"/>
    <x v="242"/>
    <x v="1"/>
    <x v="1"/>
    <n v="1405314000"/>
    <n v="1409806800"/>
    <x v="0"/>
    <x v="0"/>
    <x v="3"/>
    <x v="3"/>
    <x v="3"/>
  </r>
  <r>
    <n v="245"/>
    <x v="244"/>
    <x v="245"/>
    <n v="2900"/>
    <n v="14771"/>
    <n v="214"/>
    <n v="5.0934482758620687"/>
    <x v="1"/>
    <x v="243"/>
    <x v="1"/>
    <x v="1"/>
    <n v="1396846800"/>
    <n v="1396933200"/>
    <x v="0"/>
    <x v="0"/>
    <x v="3"/>
    <x v="3"/>
    <x v="3"/>
  </r>
  <r>
    <n v="246"/>
    <x v="245"/>
    <x v="246"/>
    <n v="4500"/>
    <n v="14649"/>
    <n v="222"/>
    <n v="3.2553333333333332"/>
    <x v="1"/>
    <x v="244"/>
    <x v="1"/>
    <x v="1"/>
    <n v="1375678800"/>
    <n v="1376024400"/>
    <x v="0"/>
    <x v="0"/>
    <x v="2"/>
    <x v="2"/>
    <x v="2"/>
  </r>
  <r>
    <n v="247"/>
    <x v="246"/>
    <x v="247"/>
    <n v="19800"/>
    <n v="184658"/>
    <n v="1884"/>
    <n v="9.3261616161616168"/>
    <x v="1"/>
    <x v="245"/>
    <x v="1"/>
    <x v="1"/>
    <n v="1482386400"/>
    <n v="1483682400"/>
    <x v="0"/>
    <x v="1"/>
    <x v="13"/>
    <x v="5"/>
    <x v="13"/>
  </r>
  <r>
    <n v="248"/>
    <x v="247"/>
    <x v="248"/>
    <n v="6200"/>
    <n v="13103"/>
    <n v="218"/>
    <n v="2.1133870967741935"/>
    <x v="1"/>
    <x v="246"/>
    <x v="2"/>
    <x v="2"/>
    <n v="1420005600"/>
    <n v="1420437600"/>
    <x v="0"/>
    <x v="0"/>
    <x v="20"/>
    <x v="6"/>
    <x v="20"/>
  </r>
  <r>
    <n v="249"/>
    <x v="248"/>
    <x v="249"/>
    <n v="61500"/>
    <n v="168095"/>
    <n v="6465"/>
    <n v="2.7332520325203253"/>
    <x v="1"/>
    <x v="247"/>
    <x v="1"/>
    <x v="1"/>
    <n v="1420178400"/>
    <n v="1420783200"/>
    <x v="0"/>
    <x v="0"/>
    <x v="18"/>
    <x v="5"/>
    <x v="18"/>
  </r>
  <r>
    <n v="250"/>
    <x v="249"/>
    <x v="250"/>
    <n v="100"/>
    <n v="3"/>
    <n v="1"/>
    <n v="0.03"/>
    <x v="0"/>
    <x v="248"/>
    <x v="1"/>
    <x v="1"/>
    <n v="1264399200"/>
    <n v="1267423200"/>
    <x v="0"/>
    <x v="0"/>
    <x v="1"/>
    <x v="1"/>
    <x v="1"/>
  </r>
  <r>
    <n v="251"/>
    <x v="250"/>
    <x v="251"/>
    <n v="7100"/>
    <n v="3840"/>
    <n v="101"/>
    <n v="0.54084507042253516"/>
    <x v="0"/>
    <x v="249"/>
    <x v="1"/>
    <x v="1"/>
    <n v="1355032800"/>
    <n v="1355205600"/>
    <x v="0"/>
    <x v="0"/>
    <x v="3"/>
    <x v="3"/>
    <x v="3"/>
  </r>
  <r>
    <n v="252"/>
    <x v="251"/>
    <x v="252"/>
    <n v="1000"/>
    <n v="6263"/>
    <n v="59"/>
    <n v="6.2629999999999999"/>
    <x v="1"/>
    <x v="250"/>
    <x v="1"/>
    <x v="1"/>
    <n v="1382677200"/>
    <n v="1383109200"/>
    <x v="0"/>
    <x v="0"/>
    <x v="3"/>
    <x v="3"/>
    <x v="3"/>
  </r>
  <r>
    <n v="253"/>
    <x v="252"/>
    <x v="253"/>
    <n v="121500"/>
    <n v="108161"/>
    <n v="1335"/>
    <n v="0.8902139917695473"/>
    <x v="0"/>
    <x v="251"/>
    <x v="0"/>
    <x v="0"/>
    <n v="1302238800"/>
    <n v="1303275600"/>
    <x v="0"/>
    <x v="0"/>
    <x v="6"/>
    <x v="4"/>
    <x v="6"/>
  </r>
  <r>
    <n v="254"/>
    <x v="253"/>
    <x v="254"/>
    <n v="4600"/>
    <n v="8505"/>
    <n v="88"/>
    <n v="1.8489130434782608"/>
    <x v="1"/>
    <x v="252"/>
    <x v="1"/>
    <x v="1"/>
    <n v="1487656800"/>
    <n v="1487829600"/>
    <x v="0"/>
    <x v="0"/>
    <x v="9"/>
    <x v="5"/>
    <x v="9"/>
  </r>
  <r>
    <n v="255"/>
    <x v="254"/>
    <x v="255"/>
    <n v="80500"/>
    <n v="96735"/>
    <n v="1697"/>
    <n v="1.2016770186335404"/>
    <x v="1"/>
    <x v="253"/>
    <x v="1"/>
    <x v="1"/>
    <n v="1297836000"/>
    <n v="1298268000"/>
    <x v="0"/>
    <x v="1"/>
    <x v="1"/>
    <x v="1"/>
    <x v="1"/>
  </r>
  <r>
    <n v="256"/>
    <x v="255"/>
    <x v="256"/>
    <n v="4100"/>
    <n v="959"/>
    <n v="15"/>
    <n v="0.23390243902439026"/>
    <x v="0"/>
    <x v="254"/>
    <x v="4"/>
    <x v="4"/>
    <n v="1453615200"/>
    <n v="1456812000"/>
    <x v="0"/>
    <x v="0"/>
    <x v="1"/>
    <x v="1"/>
    <x v="1"/>
  </r>
  <r>
    <n v="257"/>
    <x v="256"/>
    <x v="257"/>
    <n v="5700"/>
    <n v="8322"/>
    <n v="92"/>
    <n v="1.46"/>
    <x v="1"/>
    <x v="255"/>
    <x v="1"/>
    <x v="1"/>
    <n v="1362463200"/>
    <n v="1363669200"/>
    <x v="0"/>
    <x v="0"/>
    <x v="3"/>
    <x v="3"/>
    <x v="3"/>
  </r>
  <r>
    <n v="258"/>
    <x v="257"/>
    <x v="258"/>
    <n v="5000"/>
    <n v="13424"/>
    <n v="186"/>
    <n v="2.6848000000000001"/>
    <x v="1"/>
    <x v="256"/>
    <x v="1"/>
    <x v="1"/>
    <n v="1481176800"/>
    <n v="1482904800"/>
    <x v="0"/>
    <x v="1"/>
    <x v="3"/>
    <x v="3"/>
    <x v="3"/>
  </r>
  <r>
    <n v="259"/>
    <x v="258"/>
    <x v="259"/>
    <n v="1800"/>
    <n v="10755"/>
    <n v="138"/>
    <n v="5.9749999999999996"/>
    <x v="1"/>
    <x v="257"/>
    <x v="1"/>
    <x v="1"/>
    <n v="1354946400"/>
    <n v="1356588000"/>
    <x v="1"/>
    <x v="0"/>
    <x v="14"/>
    <x v="7"/>
    <x v="14"/>
  </r>
  <r>
    <n v="260"/>
    <x v="259"/>
    <x v="260"/>
    <n v="6300"/>
    <n v="9935"/>
    <n v="261"/>
    <n v="1.5769841269841269"/>
    <x v="1"/>
    <x v="258"/>
    <x v="1"/>
    <x v="1"/>
    <n v="1348808400"/>
    <n v="1349845200"/>
    <x v="0"/>
    <x v="0"/>
    <x v="1"/>
    <x v="1"/>
    <x v="1"/>
  </r>
  <r>
    <n v="261"/>
    <x v="260"/>
    <x v="261"/>
    <n v="84300"/>
    <n v="26303"/>
    <n v="454"/>
    <n v="0.31201660735468567"/>
    <x v="0"/>
    <x v="259"/>
    <x v="1"/>
    <x v="1"/>
    <n v="1282712400"/>
    <n v="1283058000"/>
    <x v="0"/>
    <x v="1"/>
    <x v="1"/>
    <x v="1"/>
    <x v="1"/>
  </r>
  <r>
    <n v="262"/>
    <x v="261"/>
    <x v="262"/>
    <n v="1700"/>
    <n v="5328"/>
    <n v="107"/>
    <n v="3.1341176470588237"/>
    <x v="1"/>
    <x v="260"/>
    <x v="1"/>
    <x v="1"/>
    <n v="1301979600"/>
    <n v="1304226000"/>
    <x v="0"/>
    <x v="1"/>
    <x v="7"/>
    <x v="1"/>
    <x v="7"/>
  </r>
  <r>
    <n v="263"/>
    <x v="262"/>
    <x v="263"/>
    <n v="2900"/>
    <n v="10756"/>
    <n v="199"/>
    <n v="3.7089655172413791"/>
    <x v="1"/>
    <x v="261"/>
    <x v="1"/>
    <x v="1"/>
    <n v="1263016800"/>
    <n v="1263016800"/>
    <x v="0"/>
    <x v="0"/>
    <x v="14"/>
    <x v="7"/>
    <x v="14"/>
  </r>
  <r>
    <n v="264"/>
    <x v="263"/>
    <x v="264"/>
    <n v="45600"/>
    <n v="165375"/>
    <n v="5512"/>
    <n v="3.6266447368421053"/>
    <x v="1"/>
    <x v="262"/>
    <x v="1"/>
    <x v="1"/>
    <n v="1360648800"/>
    <n v="1362031200"/>
    <x v="0"/>
    <x v="0"/>
    <x v="3"/>
    <x v="3"/>
    <x v="3"/>
  </r>
  <r>
    <n v="265"/>
    <x v="264"/>
    <x v="265"/>
    <n v="4900"/>
    <n v="6031"/>
    <n v="86"/>
    <n v="1.2308163265306122"/>
    <x v="1"/>
    <x v="263"/>
    <x v="1"/>
    <x v="1"/>
    <n v="1451800800"/>
    <n v="1455602400"/>
    <x v="0"/>
    <x v="0"/>
    <x v="3"/>
    <x v="3"/>
    <x v="3"/>
  </r>
  <r>
    <n v="266"/>
    <x v="265"/>
    <x v="266"/>
    <n v="111900"/>
    <n v="85902"/>
    <n v="3182"/>
    <n v="0.76766756032171579"/>
    <x v="0"/>
    <x v="264"/>
    <x v="6"/>
    <x v="6"/>
    <n v="1415340000"/>
    <n v="1418191200"/>
    <x v="0"/>
    <x v="1"/>
    <x v="17"/>
    <x v="1"/>
    <x v="17"/>
  </r>
  <r>
    <n v="267"/>
    <x v="266"/>
    <x v="267"/>
    <n v="61600"/>
    <n v="143910"/>
    <n v="2768"/>
    <n v="2.3362012987012988"/>
    <x v="1"/>
    <x v="265"/>
    <x v="2"/>
    <x v="2"/>
    <n v="1351054800"/>
    <n v="1352440800"/>
    <x v="0"/>
    <x v="0"/>
    <x v="3"/>
    <x v="3"/>
    <x v="3"/>
  </r>
  <r>
    <n v="268"/>
    <x v="267"/>
    <x v="268"/>
    <n v="1500"/>
    <n v="2708"/>
    <n v="48"/>
    <n v="1.8053333333333332"/>
    <x v="1"/>
    <x v="266"/>
    <x v="1"/>
    <x v="1"/>
    <n v="1349326800"/>
    <n v="1353304800"/>
    <x v="0"/>
    <x v="0"/>
    <x v="4"/>
    <x v="4"/>
    <x v="4"/>
  </r>
  <r>
    <n v="269"/>
    <x v="268"/>
    <x v="269"/>
    <n v="3500"/>
    <n v="8842"/>
    <n v="87"/>
    <n v="2.5262857142857142"/>
    <x v="1"/>
    <x v="267"/>
    <x v="1"/>
    <x v="1"/>
    <n v="1548914400"/>
    <n v="1550728800"/>
    <x v="0"/>
    <x v="0"/>
    <x v="19"/>
    <x v="4"/>
    <x v="19"/>
  </r>
  <r>
    <n v="270"/>
    <x v="269"/>
    <x v="270"/>
    <n v="173900"/>
    <n v="47260"/>
    <n v="1890"/>
    <n v="0.27176538240368026"/>
    <x v="3"/>
    <x v="268"/>
    <x v="1"/>
    <x v="1"/>
    <n v="1291269600"/>
    <n v="1291442400"/>
    <x v="0"/>
    <x v="0"/>
    <x v="11"/>
    <x v="6"/>
    <x v="11"/>
  </r>
  <r>
    <n v="271"/>
    <x v="270"/>
    <x v="271"/>
    <n v="153700"/>
    <n v="1953"/>
    <n v="61"/>
    <n v="1.2706571242680547E-2"/>
    <x v="2"/>
    <x v="269"/>
    <x v="1"/>
    <x v="1"/>
    <n v="1449468000"/>
    <n v="1452146400"/>
    <x v="0"/>
    <x v="0"/>
    <x v="14"/>
    <x v="7"/>
    <x v="14"/>
  </r>
  <r>
    <n v="272"/>
    <x v="271"/>
    <x v="272"/>
    <n v="51100"/>
    <n v="155349"/>
    <n v="1894"/>
    <n v="3.0400978473581213"/>
    <x v="1"/>
    <x v="270"/>
    <x v="1"/>
    <x v="1"/>
    <n v="1562734800"/>
    <n v="1564894800"/>
    <x v="0"/>
    <x v="1"/>
    <x v="3"/>
    <x v="3"/>
    <x v="3"/>
  </r>
  <r>
    <n v="273"/>
    <x v="272"/>
    <x v="273"/>
    <n v="7800"/>
    <n v="10704"/>
    <n v="282"/>
    <n v="1.3723076923076922"/>
    <x v="1"/>
    <x v="271"/>
    <x v="0"/>
    <x v="0"/>
    <n v="1505624400"/>
    <n v="1505883600"/>
    <x v="0"/>
    <x v="0"/>
    <x v="3"/>
    <x v="3"/>
    <x v="3"/>
  </r>
  <r>
    <n v="274"/>
    <x v="273"/>
    <x v="274"/>
    <n v="2400"/>
    <n v="773"/>
    <n v="15"/>
    <n v="0.32208333333333333"/>
    <x v="0"/>
    <x v="272"/>
    <x v="1"/>
    <x v="1"/>
    <n v="1509948000"/>
    <n v="1510380000"/>
    <x v="0"/>
    <x v="0"/>
    <x v="3"/>
    <x v="3"/>
    <x v="3"/>
  </r>
  <r>
    <n v="275"/>
    <x v="274"/>
    <x v="275"/>
    <n v="3900"/>
    <n v="9419"/>
    <n v="116"/>
    <n v="2.4151282051282053"/>
    <x v="1"/>
    <x v="273"/>
    <x v="1"/>
    <x v="1"/>
    <n v="1554526800"/>
    <n v="1555218000"/>
    <x v="0"/>
    <x v="0"/>
    <x v="18"/>
    <x v="5"/>
    <x v="18"/>
  </r>
  <r>
    <n v="276"/>
    <x v="275"/>
    <x v="276"/>
    <n v="5500"/>
    <n v="5324"/>
    <n v="133"/>
    <n v="0.96799999999999997"/>
    <x v="0"/>
    <x v="274"/>
    <x v="1"/>
    <x v="1"/>
    <n v="1334811600"/>
    <n v="1335243600"/>
    <x v="0"/>
    <x v="1"/>
    <x v="11"/>
    <x v="6"/>
    <x v="11"/>
  </r>
  <r>
    <n v="277"/>
    <x v="276"/>
    <x v="277"/>
    <n v="700"/>
    <n v="7465"/>
    <n v="83"/>
    <n v="10.664285714285715"/>
    <x v="1"/>
    <x v="275"/>
    <x v="1"/>
    <x v="1"/>
    <n v="1279515600"/>
    <n v="1279688400"/>
    <x v="0"/>
    <x v="0"/>
    <x v="3"/>
    <x v="3"/>
    <x v="3"/>
  </r>
  <r>
    <n v="278"/>
    <x v="277"/>
    <x v="278"/>
    <n v="2700"/>
    <n v="8799"/>
    <n v="91"/>
    <n v="3.2588888888888889"/>
    <x v="1"/>
    <x v="276"/>
    <x v="1"/>
    <x v="1"/>
    <n v="1353909600"/>
    <n v="1356069600"/>
    <x v="0"/>
    <x v="0"/>
    <x v="2"/>
    <x v="2"/>
    <x v="2"/>
  </r>
  <r>
    <n v="279"/>
    <x v="278"/>
    <x v="279"/>
    <n v="8000"/>
    <n v="13656"/>
    <n v="546"/>
    <n v="1.7070000000000001"/>
    <x v="1"/>
    <x v="277"/>
    <x v="1"/>
    <x v="1"/>
    <n v="1535950800"/>
    <n v="1536210000"/>
    <x v="0"/>
    <x v="0"/>
    <x v="3"/>
    <x v="3"/>
    <x v="3"/>
  </r>
  <r>
    <n v="280"/>
    <x v="279"/>
    <x v="280"/>
    <n v="2500"/>
    <n v="14536"/>
    <n v="393"/>
    <n v="5.8144"/>
    <x v="1"/>
    <x v="278"/>
    <x v="1"/>
    <x v="1"/>
    <n v="1511244000"/>
    <n v="1511762400"/>
    <x v="0"/>
    <x v="0"/>
    <x v="10"/>
    <x v="4"/>
    <x v="10"/>
  </r>
  <r>
    <n v="281"/>
    <x v="280"/>
    <x v="281"/>
    <n v="164500"/>
    <n v="150552"/>
    <n v="2062"/>
    <n v="0.91520972644376897"/>
    <x v="0"/>
    <x v="279"/>
    <x v="1"/>
    <x v="1"/>
    <n v="1331445600"/>
    <n v="1333256400"/>
    <x v="0"/>
    <x v="1"/>
    <x v="3"/>
    <x v="3"/>
    <x v="3"/>
  </r>
  <r>
    <n v="282"/>
    <x v="281"/>
    <x v="282"/>
    <n v="8400"/>
    <n v="9076"/>
    <n v="133"/>
    <n v="1.0804761904761904"/>
    <x v="1"/>
    <x v="280"/>
    <x v="1"/>
    <x v="1"/>
    <n v="1480226400"/>
    <n v="1480744800"/>
    <x v="0"/>
    <x v="1"/>
    <x v="19"/>
    <x v="4"/>
    <x v="19"/>
  </r>
  <r>
    <n v="283"/>
    <x v="282"/>
    <x v="283"/>
    <n v="8100"/>
    <n v="1517"/>
    <n v="29"/>
    <n v="0.18728395061728395"/>
    <x v="0"/>
    <x v="281"/>
    <x v="3"/>
    <x v="3"/>
    <n v="1464584400"/>
    <n v="1465016400"/>
    <x v="0"/>
    <x v="0"/>
    <x v="1"/>
    <x v="1"/>
    <x v="1"/>
  </r>
  <r>
    <n v="284"/>
    <x v="283"/>
    <x v="284"/>
    <n v="9800"/>
    <n v="8153"/>
    <n v="132"/>
    <n v="0.83193877551020412"/>
    <x v="0"/>
    <x v="282"/>
    <x v="1"/>
    <x v="1"/>
    <n v="1335848400"/>
    <n v="1336280400"/>
    <x v="0"/>
    <x v="0"/>
    <x v="2"/>
    <x v="2"/>
    <x v="2"/>
  </r>
  <r>
    <n v="285"/>
    <x v="284"/>
    <x v="285"/>
    <n v="900"/>
    <n v="6357"/>
    <n v="254"/>
    <n v="7.0633333333333335"/>
    <x v="1"/>
    <x v="283"/>
    <x v="1"/>
    <x v="1"/>
    <n v="1473483600"/>
    <n v="1476766800"/>
    <x v="0"/>
    <x v="0"/>
    <x v="3"/>
    <x v="3"/>
    <x v="3"/>
  </r>
  <r>
    <n v="286"/>
    <x v="285"/>
    <x v="286"/>
    <n v="112100"/>
    <n v="19557"/>
    <n v="184"/>
    <n v="0.17446030330062445"/>
    <x v="3"/>
    <x v="284"/>
    <x v="1"/>
    <x v="1"/>
    <n v="1479880800"/>
    <n v="1480485600"/>
    <x v="0"/>
    <x v="0"/>
    <x v="3"/>
    <x v="3"/>
    <x v="3"/>
  </r>
  <r>
    <n v="287"/>
    <x v="286"/>
    <x v="287"/>
    <n v="6300"/>
    <n v="13213"/>
    <n v="176"/>
    <n v="2.0973015873015872"/>
    <x v="1"/>
    <x v="285"/>
    <x v="1"/>
    <x v="1"/>
    <n v="1430197200"/>
    <n v="1430197200"/>
    <x v="0"/>
    <x v="0"/>
    <x v="5"/>
    <x v="1"/>
    <x v="5"/>
  </r>
  <r>
    <n v="288"/>
    <x v="287"/>
    <x v="288"/>
    <n v="5600"/>
    <n v="5476"/>
    <n v="137"/>
    <n v="0.97785714285714287"/>
    <x v="0"/>
    <x v="286"/>
    <x v="3"/>
    <x v="3"/>
    <n v="1331701200"/>
    <n v="1331787600"/>
    <x v="0"/>
    <x v="1"/>
    <x v="16"/>
    <x v="1"/>
    <x v="16"/>
  </r>
  <r>
    <n v="289"/>
    <x v="288"/>
    <x v="289"/>
    <n v="800"/>
    <n v="13474"/>
    <n v="337"/>
    <n v="16.842500000000001"/>
    <x v="1"/>
    <x v="287"/>
    <x v="0"/>
    <x v="0"/>
    <n v="1438578000"/>
    <n v="1438837200"/>
    <x v="0"/>
    <x v="0"/>
    <x v="3"/>
    <x v="3"/>
    <x v="3"/>
  </r>
  <r>
    <n v="290"/>
    <x v="289"/>
    <x v="290"/>
    <n v="168600"/>
    <n v="91722"/>
    <n v="908"/>
    <n v="0.54402135231316728"/>
    <x v="0"/>
    <x v="288"/>
    <x v="1"/>
    <x v="1"/>
    <n v="1368162000"/>
    <n v="1370926800"/>
    <x v="0"/>
    <x v="1"/>
    <x v="4"/>
    <x v="4"/>
    <x v="4"/>
  </r>
  <r>
    <n v="291"/>
    <x v="290"/>
    <x v="291"/>
    <n v="1800"/>
    <n v="8219"/>
    <n v="107"/>
    <n v="4.5661111111111108"/>
    <x v="1"/>
    <x v="289"/>
    <x v="1"/>
    <x v="1"/>
    <n v="1318654800"/>
    <n v="1319000400"/>
    <x v="1"/>
    <x v="0"/>
    <x v="2"/>
    <x v="2"/>
    <x v="2"/>
  </r>
  <r>
    <n v="292"/>
    <x v="291"/>
    <x v="292"/>
    <n v="7300"/>
    <n v="717"/>
    <n v="10"/>
    <n v="9.8219178082191785E-2"/>
    <x v="0"/>
    <x v="290"/>
    <x v="1"/>
    <x v="1"/>
    <n v="1331874000"/>
    <n v="1333429200"/>
    <x v="0"/>
    <x v="0"/>
    <x v="0"/>
    <x v="0"/>
    <x v="0"/>
  </r>
  <r>
    <n v="293"/>
    <x v="292"/>
    <x v="293"/>
    <n v="6500"/>
    <n v="1065"/>
    <n v="32"/>
    <n v="0.16384615384615384"/>
    <x v="3"/>
    <x v="291"/>
    <x v="6"/>
    <x v="6"/>
    <n v="1286254800"/>
    <n v="1287032400"/>
    <x v="0"/>
    <x v="0"/>
    <x v="3"/>
    <x v="3"/>
    <x v="3"/>
  </r>
  <r>
    <n v="294"/>
    <x v="293"/>
    <x v="294"/>
    <n v="600"/>
    <n v="8038"/>
    <n v="183"/>
    <n v="13.396666666666667"/>
    <x v="1"/>
    <x v="292"/>
    <x v="1"/>
    <x v="1"/>
    <n v="1540530000"/>
    <n v="1541570400"/>
    <x v="0"/>
    <x v="0"/>
    <x v="3"/>
    <x v="3"/>
    <x v="3"/>
  </r>
  <r>
    <n v="295"/>
    <x v="294"/>
    <x v="295"/>
    <n v="192900"/>
    <n v="68769"/>
    <n v="1910"/>
    <n v="0.35650077760497667"/>
    <x v="0"/>
    <x v="293"/>
    <x v="5"/>
    <x v="5"/>
    <n v="1381813200"/>
    <n v="1383976800"/>
    <x v="0"/>
    <x v="0"/>
    <x v="3"/>
    <x v="3"/>
    <x v="3"/>
  </r>
  <r>
    <n v="296"/>
    <x v="295"/>
    <x v="296"/>
    <n v="6100"/>
    <n v="3352"/>
    <n v="38"/>
    <n v="0.54950819672131146"/>
    <x v="0"/>
    <x v="294"/>
    <x v="2"/>
    <x v="2"/>
    <n v="1548655200"/>
    <n v="1550556000"/>
    <x v="0"/>
    <x v="0"/>
    <x v="3"/>
    <x v="3"/>
    <x v="3"/>
  </r>
  <r>
    <n v="297"/>
    <x v="296"/>
    <x v="297"/>
    <n v="7200"/>
    <n v="6785"/>
    <n v="104"/>
    <n v="0.94236111111111109"/>
    <x v="0"/>
    <x v="295"/>
    <x v="2"/>
    <x v="2"/>
    <n v="1389679200"/>
    <n v="1390456800"/>
    <x v="0"/>
    <x v="1"/>
    <x v="3"/>
    <x v="3"/>
    <x v="3"/>
  </r>
  <r>
    <n v="298"/>
    <x v="297"/>
    <x v="298"/>
    <n v="3500"/>
    <n v="5037"/>
    <n v="72"/>
    <n v="1.4391428571428571"/>
    <x v="1"/>
    <x v="296"/>
    <x v="1"/>
    <x v="1"/>
    <n v="1456466400"/>
    <n v="1458018000"/>
    <x v="0"/>
    <x v="1"/>
    <x v="1"/>
    <x v="1"/>
    <x v="1"/>
  </r>
  <r>
    <n v="299"/>
    <x v="298"/>
    <x v="299"/>
    <n v="3800"/>
    <n v="1954"/>
    <n v="49"/>
    <n v="0.51421052631578945"/>
    <x v="0"/>
    <x v="297"/>
    <x v="1"/>
    <x v="1"/>
    <n v="1456984800"/>
    <n v="1461819600"/>
    <x v="0"/>
    <x v="0"/>
    <x v="0"/>
    <x v="0"/>
    <x v="0"/>
  </r>
  <r>
    <n v="300"/>
    <x v="299"/>
    <x v="300"/>
    <n v="100"/>
    <n v="5"/>
    <n v="1"/>
    <n v="0.05"/>
    <x v="0"/>
    <x v="298"/>
    <x v="3"/>
    <x v="3"/>
    <n v="1504069200"/>
    <n v="1504155600"/>
    <x v="0"/>
    <x v="1"/>
    <x v="9"/>
    <x v="5"/>
    <x v="9"/>
  </r>
  <r>
    <n v="301"/>
    <x v="300"/>
    <x v="301"/>
    <n v="900"/>
    <n v="12102"/>
    <n v="295"/>
    <n v="13.446666666666667"/>
    <x v="1"/>
    <x v="299"/>
    <x v="1"/>
    <x v="1"/>
    <n v="1424930400"/>
    <n v="1426395600"/>
    <x v="0"/>
    <x v="0"/>
    <x v="4"/>
    <x v="4"/>
    <x v="4"/>
  </r>
  <r>
    <n v="302"/>
    <x v="301"/>
    <x v="302"/>
    <n v="76100"/>
    <n v="24234"/>
    <n v="245"/>
    <n v="0.31844940867279897"/>
    <x v="0"/>
    <x v="300"/>
    <x v="1"/>
    <x v="1"/>
    <n v="1535864400"/>
    <n v="1537074000"/>
    <x v="0"/>
    <x v="0"/>
    <x v="3"/>
    <x v="3"/>
    <x v="3"/>
  </r>
  <r>
    <n v="303"/>
    <x v="302"/>
    <x v="303"/>
    <n v="3400"/>
    <n v="2809"/>
    <n v="32"/>
    <n v="0.82617647058823529"/>
    <x v="0"/>
    <x v="301"/>
    <x v="1"/>
    <x v="1"/>
    <n v="1452146400"/>
    <n v="1452578400"/>
    <x v="0"/>
    <x v="0"/>
    <x v="7"/>
    <x v="1"/>
    <x v="7"/>
  </r>
  <r>
    <n v="304"/>
    <x v="303"/>
    <x v="304"/>
    <n v="2100"/>
    <n v="11469"/>
    <n v="142"/>
    <n v="5.4614285714285717"/>
    <x v="1"/>
    <x v="302"/>
    <x v="1"/>
    <x v="1"/>
    <n v="1470546000"/>
    <n v="1474088400"/>
    <x v="0"/>
    <x v="0"/>
    <x v="4"/>
    <x v="4"/>
    <x v="4"/>
  </r>
  <r>
    <n v="305"/>
    <x v="304"/>
    <x v="305"/>
    <n v="2800"/>
    <n v="8014"/>
    <n v="85"/>
    <n v="2.8621428571428571"/>
    <x v="1"/>
    <x v="303"/>
    <x v="1"/>
    <x v="1"/>
    <n v="1458363600"/>
    <n v="1461906000"/>
    <x v="0"/>
    <x v="0"/>
    <x v="3"/>
    <x v="3"/>
    <x v="3"/>
  </r>
  <r>
    <n v="306"/>
    <x v="305"/>
    <x v="306"/>
    <n v="6500"/>
    <n v="514"/>
    <n v="7"/>
    <n v="7.9076923076923072E-2"/>
    <x v="0"/>
    <x v="304"/>
    <x v="1"/>
    <x v="1"/>
    <n v="1500008400"/>
    <n v="1500267600"/>
    <x v="0"/>
    <x v="1"/>
    <x v="3"/>
    <x v="3"/>
    <x v="3"/>
  </r>
  <r>
    <n v="307"/>
    <x v="306"/>
    <x v="307"/>
    <n v="32900"/>
    <n v="43473"/>
    <n v="659"/>
    <n v="1.3213677811550153"/>
    <x v="1"/>
    <x v="305"/>
    <x v="3"/>
    <x v="3"/>
    <n v="1338958800"/>
    <n v="1340686800"/>
    <x v="0"/>
    <x v="1"/>
    <x v="13"/>
    <x v="5"/>
    <x v="13"/>
  </r>
  <r>
    <n v="308"/>
    <x v="307"/>
    <x v="308"/>
    <n v="118200"/>
    <n v="87560"/>
    <n v="803"/>
    <n v="0.74077834179357027"/>
    <x v="0"/>
    <x v="306"/>
    <x v="1"/>
    <x v="1"/>
    <n v="1303102800"/>
    <n v="1303189200"/>
    <x v="0"/>
    <x v="0"/>
    <x v="3"/>
    <x v="3"/>
    <x v="3"/>
  </r>
  <r>
    <n v="309"/>
    <x v="308"/>
    <x v="309"/>
    <n v="4100"/>
    <n v="3087"/>
    <n v="75"/>
    <n v="0.75292682926829269"/>
    <x v="3"/>
    <x v="307"/>
    <x v="1"/>
    <x v="1"/>
    <n v="1316581200"/>
    <n v="1318309200"/>
    <x v="0"/>
    <x v="1"/>
    <x v="7"/>
    <x v="1"/>
    <x v="7"/>
  </r>
  <r>
    <n v="310"/>
    <x v="309"/>
    <x v="310"/>
    <n v="7800"/>
    <n v="1586"/>
    <n v="16"/>
    <n v="0.20333333333333334"/>
    <x v="0"/>
    <x v="308"/>
    <x v="1"/>
    <x v="1"/>
    <n v="1270789200"/>
    <n v="1272171600"/>
    <x v="0"/>
    <x v="0"/>
    <x v="11"/>
    <x v="6"/>
    <x v="11"/>
  </r>
  <r>
    <n v="311"/>
    <x v="310"/>
    <x v="311"/>
    <n v="6300"/>
    <n v="12812"/>
    <n v="121"/>
    <n v="2.0336507936507937"/>
    <x v="1"/>
    <x v="309"/>
    <x v="1"/>
    <x v="1"/>
    <n v="1297836000"/>
    <n v="1298872800"/>
    <x v="0"/>
    <x v="0"/>
    <x v="3"/>
    <x v="3"/>
    <x v="3"/>
  </r>
  <r>
    <n v="312"/>
    <x v="311"/>
    <x v="312"/>
    <n v="59100"/>
    <n v="183345"/>
    <n v="3742"/>
    <n v="3.1022842639593908"/>
    <x v="1"/>
    <x v="310"/>
    <x v="1"/>
    <x v="1"/>
    <n v="1382677200"/>
    <n v="1383282000"/>
    <x v="0"/>
    <x v="0"/>
    <x v="3"/>
    <x v="3"/>
    <x v="3"/>
  </r>
  <r>
    <n v="313"/>
    <x v="312"/>
    <x v="313"/>
    <n v="2200"/>
    <n v="8697"/>
    <n v="223"/>
    <n v="3.9531818181818181"/>
    <x v="1"/>
    <x v="311"/>
    <x v="1"/>
    <x v="1"/>
    <n v="1330322400"/>
    <n v="1330495200"/>
    <x v="0"/>
    <x v="0"/>
    <x v="1"/>
    <x v="1"/>
    <x v="1"/>
  </r>
  <r>
    <n v="314"/>
    <x v="313"/>
    <x v="314"/>
    <n v="1400"/>
    <n v="4126"/>
    <n v="133"/>
    <n v="2.9471428571428571"/>
    <x v="1"/>
    <x v="312"/>
    <x v="1"/>
    <x v="1"/>
    <n v="1552366800"/>
    <n v="1552798800"/>
    <x v="0"/>
    <x v="1"/>
    <x v="4"/>
    <x v="4"/>
    <x v="4"/>
  </r>
  <r>
    <n v="315"/>
    <x v="314"/>
    <x v="315"/>
    <n v="9500"/>
    <n v="3220"/>
    <n v="31"/>
    <n v="0.33894736842105261"/>
    <x v="0"/>
    <x v="313"/>
    <x v="1"/>
    <x v="1"/>
    <n v="1400907600"/>
    <n v="1403413200"/>
    <x v="0"/>
    <x v="0"/>
    <x v="3"/>
    <x v="3"/>
    <x v="3"/>
  </r>
  <r>
    <n v="316"/>
    <x v="315"/>
    <x v="316"/>
    <n v="9600"/>
    <n v="6401"/>
    <n v="108"/>
    <n v="0.66677083333333331"/>
    <x v="0"/>
    <x v="314"/>
    <x v="6"/>
    <x v="6"/>
    <n v="1574143200"/>
    <n v="1574229600"/>
    <x v="0"/>
    <x v="1"/>
    <x v="0"/>
    <x v="0"/>
    <x v="0"/>
  </r>
  <r>
    <n v="317"/>
    <x v="316"/>
    <x v="317"/>
    <n v="6600"/>
    <n v="1269"/>
    <n v="30"/>
    <n v="0.19227272727272726"/>
    <x v="0"/>
    <x v="315"/>
    <x v="1"/>
    <x v="1"/>
    <n v="1494738000"/>
    <n v="1495861200"/>
    <x v="0"/>
    <x v="0"/>
    <x v="3"/>
    <x v="3"/>
    <x v="3"/>
  </r>
  <r>
    <n v="318"/>
    <x v="317"/>
    <x v="318"/>
    <n v="5700"/>
    <n v="903"/>
    <n v="17"/>
    <n v="0.15842105263157893"/>
    <x v="0"/>
    <x v="316"/>
    <x v="1"/>
    <x v="1"/>
    <n v="1392357600"/>
    <n v="1392530400"/>
    <x v="0"/>
    <x v="0"/>
    <x v="1"/>
    <x v="1"/>
    <x v="1"/>
  </r>
  <r>
    <n v="319"/>
    <x v="318"/>
    <x v="319"/>
    <n v="8400"/>
    <n v="3251"/>
    <n v="64"/>
    <n v="0.38702380952380955"/>
    <x v="3"/>
    <x v="317"/>
    <x v="1"/>
    <x v="1"/>
    <n v="1281589200"/>
    <n v="1283662800"/>
    <x v="0"/>
    <x v="0"/>
    <x v="2"/>
    <x v="2"/>
    <x v="2"/>
  </r>
  <r>
    <n v="320"/>
    <x v="319"/>
    <x v="320"/>
    <n v="84400"/>
    <n v="8092"/>
    <n v="80"/>
    <n v="9.5876777251184833E-2"/>
    <x v="0"/>
    <x v="318"/>
    <x v="1"/>
    <x v="1"/>
    <n v="1305003600"/>
    <n v="1305781200"/>
    <x v="0"/>
    <x v="0"/>
    <x v="13"/>
    <x v="5"/>
    <x v="13"/>
  </r>
  <r>
    <n v="321"/>
    <x v="320"/>
    <x v="321"/>
    <n v="170400"/>
    <n v="160422"/>
    <n v="2468"/>
    <n v="0.94144366197183094"/>
    <x v="0"/>
    <x v="319"/>
    <x v="1"/>
    <x v="1"/>
    <n v="1301634000"/>
    <n v="1302325200"/>
    <x v="0"/>
    <x v="0"/>
    <x v="12"/>
    <x v="4"/>
    <x v="12"/>
  </r>
  <r>
    <n v="322"/>
    <x v="321"/>
    <x v="322"/>
    <n v="117900"/>
    <n v="196377"/>
    <n v="5168"/>
    <n v="1.6656234096692113"/>
    <x v="1"/>
    <x v="320"/>
    <x v="1"/>
    <x v="1"/>
    <n v="1290664800"/>
    <n v="1291788000"/>
    <x v="0"/>
    <x v="0"/>
    <x v="3"/>
    <x v="3"/>
    <x v="3"/>
  </r>
  <r>
    <n v="323"/>
    <x v="322"/>
    <x v="323"/>
    <n v="8900"/>
    <n v="2148"/>
    <n v="26"/>
    <n v="0.24134831460674158"/>
    <x v="0"/>
    <x v="321"/>
    <x v="4"/>
    <x v="4"/>
    <n v="1395896400"/>
    <n v="1396069200"/>
    <x v="0"/>
    <x v="0"/>
    <x v="4"/>
    <x v="4"/>
    <x v="4"/>
  </r>
  <r>
    <n v="324"/>
    <x v="323"/>
    <x v="324"/>
    <n v="7100"/>
    <n v="11648"/>
    <n v="307"/>
    <n v="1.6405633802816901"/>
    <x v="1"/>
    <x v="322"/>
    <x v="1"/>
    <x v="1"/>
    <n v="1434862800"/>
    <n v="1435899600"/>
    <x v="0"/>
    <x v="1"/>
    <x v="3"/>
    <x v="3"/>
    <x v="3"/>
  </r>
  <r>
    <n v="325"/>
    <x v="324"/>
    <x v="325"/>
    <n v="6500"/>
    <n v="5897"/>
    <n v="73"/>
    <n v="0.90723076923076929"/>
    <x v="0"/>
    <x v="323"/>
    <x v="1"/>
    <x v="1"/>
    <n v="1529125200"/>
    <n v="1531112400"/>
    <x v="0"/>
    <x v="1"/>
    <x v="3"/>
    <x v="3"/>
    <x v="3"/>
  </r>
  <r>
    <n v="326"/>
    <x v="325"/>
    <x v="326"/>
    <n v="7200"/>
    <n v="3326"/>
    <n v="128"/>
    <n v="0.46194444444444444"/>
    <x v="0"/>
    <x v="324"/>
    <x v="1"/>
    <x v="1"/>
    <n v="1451109600"/>
    <n v="1451628000"/>
    <x v="0"/>
    <x v="0"/>
    <x v="10"/>
    <x v="4"/>
    <x v="10"/>
  </r>
  <r>
    <n v="327"/>
    <x v="326"/>
    <x v="327"/>
    <n v="2600"/>
    <n v="1002"/>
    <n v="33"/>
    <n v="0.38538461538461538"/>
    <x v="0"/>
    <x v="325"/>
    <x v="1"/>
    <x v="1"/>
    <n v="1566968400"/>
    <n v="1567314000"/>
    <x v="0"/>
    <x v="1"/>
    <x v="3"/>
    <x v="3"/>
    <x v="3"/>
  </r>
  <r>
    <n v="328"/>
    <x v="327"/>
    <x v="328"/>
    <n v="98700"/>
    <n v="131826"/>
    <n v="2441"/>
    <n v="1.3356231003039514"/>
    <x v="1"/>
    <x v="326"/>
    <x v="1"/>
    <x v="1"/>
    <n v="1543557600"/>
    <n v="1544508000"/>
    <x v="0"/>
    <x v="0"/>
    <x v="1"/>
    <x v="1"/>
    <x v="1"/>
  </r>
  <r>
    <n v="329"/>
    <x v="328"/>
    <x v="329"/>
    <n v="93800"/>
    <n v="21477"/>
    <n v="211"/>
    <n v="0.22896588486140726"/>
    <x v="2"/>
    <x v="327"/>
    <x v="1"/>
    <x v="1"/>
    <n v="1481522400"/>
    <n v="1482472800"/>
    <x v="0"/>
    <x v="0"/>
    <x v="11"/>
    <x v="6"/>
    <x v="11"/>
  </r>
  <r>
    <n v="330"/>
    <x v="329"/>
    <x v="330"/>
    <n v="33700"/>
    <n v="62330"/>
    <n v="1385"/>
    <n v="1.8495548961424333"/>
    <x v="1"/>
    <x v="328"/>
    <x v="4"/>
    <x v="4"/>
    <n v="1512712800"/>
    <n v="1512799200"/>
    <x v="0"/>
    <x v="0"/>
    <x v="4"/>
    <x v="4"/>
    <x v="4"/>
  </r>
  <r>
    <n v="331"/>
    <x v="330"/>
    <x v="331"/>
    <n v="3300"/>
    <n v="14643"/>
    <n v="190"/>
    <n v="4.4372727272727275"/>
    <x v="1"/>
    <x v="329"/>
    <x v="1"/>
    <x v="1"/>
    <n v="1324274400"/>
    <n v="1324360800"/>
    <x v="0"/>
    <x v="0"/>
    <x v="0"/>
    <x v="0"/>
    <x v="0"/>
  </r>
  <r>
    <n v="332"/>
    <x v="331"/>
    <x v="332"/>
    <n v="20700"/>
    <n v="41396"/>
    <n v="470"/>
    <n v="1.999806763285024"/>
    <x v="1"/>
    <x v="330"/>
    <x v="1"/>
    <x v="1"/>
    <n v="1364446800"/>
    <n v="1364533200"/>
    <x v="0"/>
    <x v="0"/>
    <x v="8"/>
    <x v="2"/>
    <x v="8"/>
  </r>
  <r>
    <n v="333"/>
    <x v="332"/>
    <x v="333"/>
    <n v="9600"/>
    <n v="11900"/>
    <n v="253"/>
    <n v="1.2395833333333333"/>
    <x v="1"/>
    <x v="331"/>
    <x v="1"/>
    <x v="1"/>
    <n v="1542693600"/>
    <n v="1545112800"/>
    <x v="0"/>
    <x v="0"/>
    <x v="3"/>
    <x v="3"/>
    <x v="3"/>
  </r>
  <r>
    <n v="334"/>
    <x v="333"/>
    <x v="334"/>
    <n v="66200"/>
    <n v="123538"/>
    <n v="1113"/>
    <n v="1.8661329305135952"/>
    <x v="1"/>
    <x v="332"/>
    <x v="1"/>
    <x v="1"/>
    <n v="1515564000"/>
    <n v="1516168800"/>
    <x v="0"/>
    <x v="0"/>
    <x v="1"/>
    <x v="1"/>
    <x v="1"/>
  </r>
  <r>
    <n v="335"/>
    <x v="334"/>
    <x v="335"/>
    <n v="173800"/>
    <n v="198628"/>
    <n v="2283"/>
    <n v="1.1428538550057536"/>
    <x v="1"/>
    <x v="333"/>
    <x v="1"/>
    <x v="1"/>
    <n v="1573797600"/>
    <n v="1574920800"/>
    <x v="0"/>
    <x v="0"/>
    <x v="1"/>
    <x v="1"/>
    <x v="1"/>
  </r>
  <r>
    <n v="336"/>
    <x v="335"/>
    <x v="336"/>
    <n v="70700"/>
    <n v="68602"/>
    <n v="1072"/>
    <n v="0.97032531824611035"/>
    <x v="0"/>
    <x v="334"/>
    <x v="1"/>
    <x v="1"/>
    <n v="1292392800"/>
    <n v="1292479200"/>
    <x v="0"/>
    <x v="1"/>
    <x v="1"/>
    <x v="1"/>
    <x v="1"/>
  </r>
  <r>
    <n v="337"/>
    <x v="336"/>
    <x v="337"/>
    <n v="94500"/>
    <n v="116064"/>
    <n v="1095"/>
    <n v="1.2281904761904763"/>
    <x v="1"/>
    <x v="335"/>
    <x v="1"/>
    <x v="1"/>
    <n v="1573452000"/>
    <n v="1573538400"/>
    <x v="0"/>
    <x v="0"/>
    <x v="3"/>
    <x v="3"/>
    <x v="3"/>
  </r>
  <r>
    <n v="338"/>
    <x v="337"/>
    <x v="338"/>
    <n v="69800"/>
    <n v="125042"/>
    <n v="1690"/>
    <n v="1.7914326647564469"/>
    <x v="1"/>
    <x v="336"/>
    <x v="1"/>
    <x v="1"/>
    <n v="1317790800"/>
    <n v="1320382800"/>
    <x v="0"/>
    <x v="0"/>
    <x v="3"/>
    <x v="3"/>
    <x v="3"/>
  </r>
  <r>
    <n v="339"/>
    <x v="338"/>
    <x v="339"/>
    <n v="136300"/>
    <n v="108974"/>
    <n v="1297"/>
    <n v="0.79951577402787966"/>
    <x v="3"/>
    <x v="337"/>
    <x v="0"/>
    <x v="0"/>
    <n v="1501650000"/>
    <n v="1502859600"/>
    <x v="0"/>
    <x v="0"/>
    <x v="3"/>
    <x v="3"/>
    <x v="3"/>
  </r>
  <r>
    <n v="340"/>
    <x v="339"/>
    <x v="340"/>
    <n v="37100"/>
    <n v="34964"/>
    <n v="393"/>
    <n v="0.94242587601078165"/>
    <x v="0"/>
    <x v="338"/>
    <x v="1"/>
    <x v="1"/>
    <n v="1323669600"/>
    <n v="1323756000"/>
    <x v="0"/>
    <x v="0"/>
    <x v="14"/>
    <x v="7"/>
    <x v="14"/>
  </r>
  <r>
    <n v="341"/>
    <x v="340"/>
    <x v="341"/>
    <n v="114300"/>
    <n v="96777"/>
    <n v="1257"/>
    <n v="0.84669291338582675"/>
    <x v="0"/>
    <x v="339"/>
    <x v="1"/>
    <x v="1"/>
    <n v="1440738000"/>
    <n v="1441342800"/>
    <x v="0"/>
    <x v="0"/>
    <x v="7"/>
    <x v="1"/>
    <x v="7"/>
  </r>
  <r>
    <n v="342"/>
    <x v="341"/>
    <x v="342"/>
    <n v="47900"/>
    <n v="31864"/>
    <n v="328"/>
    <n v="0.66521920668058454"/>
    <x v="0"/>
    <x v="340"/>
    <x v="1"/>
    <x v="1"/>
    <n v="1374296400"/>
    <n v="1375333200"/>
    <x v="0"/>
    <x v="0"/>
    <x v="3"/>
    <x v="3"/>
    <x v="3"/>
  </r>
  <r>
    <n v="343"/>
    <x v="342"/>
    <x v="343"/>
    <n v="9000"/>
    <n v="4853"/>
    <n v="147"/>
    <n v="0.53922222222222227"/>
    <x v="0"/>
    <x v="341"/>
    <x v="1"/>
    <x v="1"/>
    <n v="1384840800"/>
    <n v="1389420000"/>
    <x v="0"/>
    <x v="0"/>
    <x v="3"/>
    <x v="3"/>
    <x v="3"/>
  </r>
  <r>
    <n v="344"/>
    <x v="343"/>
    <x v="344"/>
    <n v="197600"/>
    <n v="82959"/>
    <n v="830"/>
    <n v="0.41983299595141699"/>
    <x v="0"/>
    <x v="342"/>
    <x v="1"/>
    <x v="1"/>
    <n v="1516600800"/>
    <n v="1520056800"/>
    <x v="0"/>
    <x v="0"/>
    <x v="11"/>
    <x v="6"/>
    <x v="11"/>
  </r>
  <r>
    <n v="345"/>
    <x v="344"/>
    <x v="345"/>
    <n v="157600"/>
    <n v="23159"/>
    <n v="331"/>
    <n v="0.14694796954314721"/>
    <x v="0"/>
    <x v="343"/>
    <x v="4"/>
    <x v="4"/>
    <n v="1436418000"/>
    <n v="1436504400"/>
    <x v="0"/>
    <x v="0"/>
    <x v="6"/>
    <x v="4"/>
    <x v="6"/>
  </r>
  <r>
    <n v="346"/>
    <x v="345"/>
    <x v="346"/>
    <n v="8000"/>
    <n v="2758"/>
    <n v="25"/>
    <n v="0.34475"/>
    <x v="0"/>
    <x v="344"/>
    <x v="1"/>
    <x v="1"/>
    <n v="1503550800"/>
    <n v="1508302800"/>
    <x v="0"/>
    <x v="1"/>
    <x v="7"/>
    <x v="1"/>
    <x v="7"/>
  </r>
  <r>
    <n v="347"/>
    <x v="346"/>
    <x v="347"/>
    <n v="900"/>
    <n v="12607"/>
    <n v="191"/>
    <n v="14.007777777777777"/>
    <x v="1"/>
    <x v="345"/>
    <x v="1"/>
    <x v="1"/>
    <n v="1423634400"/>
    <n v="1425708000"/>
    <x v="0"/>
    <x v="0"/>
    <x v="2"/>
    <x v="2"/>
    <x v="2"/>
  </r>
  <r>
    <n v="348"/>
    <x v="347"/>
    <x v="348"/>
    <n v="199000"/>
    <n v="142823"/>
    <n v="3483"/>
    <n v="0.71770351758793971"/>
    <x v="0"/>
    <x v="346"/>
    <x v="1"/>
    <x v="1"/>
    <n v="1487224800"/>
    <n v="1488348000"/>
    <x v="0"/>
    <x v="0"/>
    <x v="0"/>
    <x v="0"/>
    <x v="0"/>
  </r>
  <r>
    <n v="349"/>
    <x v="348"/>
    <x v="349"/>
    <n v="180800"/>
    <n v="95958"/>
    <n v="923"/>
    <n v="0.53074115044247783"/>
    <x v="0"/>
    <x v="347"/>
    <x v="1"/>
    <x v="1"/>
    <n v="1500008400"/>
    <n v="1502600400"/>
    <x v="0"/>
    <x v="0"/>
    <x v="3"/>
    <x v="3"/>
    <x v="3"/>
  </r>
  <r>
    <n v="350"/>
    <x v="349"/>
    <x v="350"/>
    <n v="100"/>
    <n v="5"/>
    <n v="1"/>
    <n v="0.05"/>
    <x v="0"/>
    <x v="298"/>
    <x v="1"/>
    <x v="1"/>
    <n v="1432098000"/>
    <n v="1433653200"/>
    <x v="0"/>
    <x v="1"/>
    <x v="17"/>
    <x v="1"/>
    <x v="17"/>
  </r>
  <r>
    <n v="351"/>
    <x v="350"/>
    <x v="351"/>
    <n v="74100"/>
    <n v="94631"/>
    <n v="2013"/>
    <n v="1.2770715249662619"/>
    <x v="1"/>
    <x v="348"/>
    <x v="1"/>
    <x v="1"/>
    <n v="1440392400"/>
    <n v="1441602000"/>
    <x v="0"/>
    <x v="0"/>
    <x v="1"/>
    <x v="1"/>
    <x v="1"/>
  </r>
  <r>
    <n v="352"/>
    <x v="351"/>
    <x v="352"/>
    <n v="2800"/>
    <n v="977"/>
    <n v="33"/>
    <n v="0.34892857142857142"/>
    <x v="0"/>
    <x v="349"/>
    <x v="0"/>
    <x v="0"/>
    <n v="1446876000"/>
    <n v="1447567200"/>
    <x v="0"/>
    <x v="0"/>
    <x v="3"/>
    <x v="3"/>
    <x v="3"/>
  </r>
  <r>
    <n v="353"/>
    <x v="352"/>
    <x v="353"/>
    <n v="33600"/>
    <n v="137961"/>
    <n v="1703"/>
    <n v="4.105982142857143"/>
    <x v="1"/>
    <x v="350"/>
    <x v="1"/>
    <x v="1"/>
    <n v="1562302800"/>
    <n v="1562389200"/>
    <x v="0"/>
    <x v="0"/>
    <x v="3"/>
    <x v="3"/>
    <x v="3"/>
  </r>
  <r>
    <n v="354"/>
    <x v="353"/>
    <x v="354"/>
    <n v="6100"/>
    <n v="7548"/>
    <n v="80"/>
    <n v="1.2373770491803278"/>
    <x v="1"/>
    <x v="351"/>
    <x v="3"/>
    <x v="3"/>
    <n v="1378184400"/>
    <n v="1378789200"/>
    <x v="0"/>
    <x v="0"/>
    <x v="4"/>
    <x v="4"/>
    <x v="4"/>
  </r>
  <r>
    <n v="355"/>
    <x v="354"/>
    <x v="355"/>
    <n v="3800"/>
    <n v="2241"/>
    <n v="86"/>
    <n v="0.58973684210526311"/>
    <x v="2"/>
    <x v="352"/>
    <x v="1"/>
    <x v="1"/>
    <n v="1485064800"/>
    <n v="1488520800"/>
    <x v="0"/>
    <x v="0"/>
    <x v="8"/>
    <x v="2"/>
    <x v="8"/>
  </r>
  <r>
    <n v="356"/>
    <x v="355"/>
    <x v="356"/>
    <n v="9300"/>
    <n v="3431"/>
    <n v="40"/>
    <n v="0.36892473118279567"/>
    <x v="0"/>
    <x v="353"/>
    <x v="6"/>
    <x v="6"/>
    <n v="1326520800"/>
    <n v="1327298400"/>
    <x v="0"/>
    <x v="0"/>
    <x v="3"/>
    <x v="3"/>
    <x v="3"/>
  </r>
  <r>
    <n v="357"/>
    <x v="356"/>
    <x v="357"/>
    <n v="2300"/>
    <n v="4253"/>
    <n v="41"/>
    <n v="1.8491304347826087"/>
    <x v="1"/>
    <x v="354"/>
    <x v="1"/>
    <x v="1"/>
    <n v="1441256400"/>
    <n v="1443416400"/>
    <x v="0"/>
    <x v="0"/>
    <x v="11"/>
    <x v="6"/>
    <x v="11"/>
  </r>
  <r>
    <n v="358"/>
    <x v="357"/>
    <x v="358"/>
    <n v="9700"/>
    <n v="1146"/>
    <n v="23"/>
    <n v="0.11814432989690722"/>
    <x v="0"/>
    <x v="355"/>
    <x v="0"/>
    <x v="0"/>
    <n v="1533877200"/>
    <n v="1534136400"/>
    <x v="1"/>
    <x v="0"/>
    <x v="14"/>
    <x v="7"/>
    <x v="14"/>
  </r>
  <r>
    <n v="359"/>
    <x v="358"/>
    <x v="359"/>
    <n v="4000"/>
    <n v="11948"/>
    <n v="187"/>
    <n v="2.9870000000000001"/>
    <x v="1"/>
    <x v="356"/>
    <x v="1"/>
    <x v="1"/>
    <n v="1314421200"/>
    <n v="1315026000"/>
    <x v="0"/>
    <x v="0"/>
    <x v="10"/>
    <x v="4"/>
    <x v="10"/>
  </r>
  <r>
    <n v="360"/>
    <x v="359"/>
    <x v="360"/>
    <n v="59700"/>
    <n v="135132"/>
    <n v="2875"/>
    <n v="2.2635175879396985"/>
    <x v="1"/>
    <x v="357"/>
    <x v="4"/>
    <x v="4"/>
    <n v="1293861600"/>
    <n v="1295071200"/>
    <x v="0"/>
    <x v="1"/>
    <x v="3"/>
    <x v="3"/>
    <x v="3"/>
  </r>
  <r>
    <n v="361"/>
    <x v="360"/>
    <x v="361"/>
    <n v="5500"/>
    <n v="9546"/>
    <n v="88"/>
    <n v="1.7356363636363636"/>
    <x v="1"/>
    <x v="358"/>
    <x v="1"/>
    <x v="1"/>
    <n v="1507352400"/>
    <n v="1509426000"/>
    <x v="0"/>
    <x v="0"/>
    <x v="3"/>
    <x v="3"/>
    <x v="3"/>
  </r>
  <r>
    <n v="362"/>
    <x v="361"/>
    <x v="362"/>
    <n v="3700"/>
    <n v="13755"/>
    <n v="191"/>
    <n v="3.7175675675675675"/>
    <x v="1"/>
    <x v="359"/>
    <x v="1"/>
    <x v="1"/>
    <n v="1296108000"/>
    <n v="1299391200"/>
    <x v="0"/>
    <x v="0"/>
    <x v="1"/>
    <x v="1"/>
    <x v="1"/>
  </r>
  <r>
    <n v="363"/>
    <x v="362"/>
    <x v="363"/>
    <n v="5200"/>
    <n v="8330"/>
    <n v="139"/>
    <n v="1.601923076923077"/>
    <x v="1"/>
    <x v="360"/>
    <x v="1"/>
    <x v="1"/>
    <n v="1324965600"/>
    <n v="1325052000"/>
    <x v="0"/>
    <x v="0"/>
    <x v="1"/>
    <x v="1"/>
    <x v="1"/>
  </r>
  <r>
    <n v="364"/>
    <x v="363"/>
    <x v="364"/>
    <n v="900"/>
    <n v="14547"/>
    <n v="186"/>
    <n v="16.163333333333334"/>
    <x v="1"/>
    <x v="361"/>
    <x v="1"/>
    <x v="1"/>
    <n v="1520229600"/>
    <n v="1522818000"/>
    <x v="0"/>
    <x v="0"/>
    <x v="7"/>
    <x v="1"/>
    <x v="7"/>
  </r>
  <r>
    <n v="365"/>
    <x v="364"/>
    <x v="365"/>
    <n v="1600"/>
    <n v="11735"/>
    <n v="112"/>
    <n v="7.3343749999999996"/>
    <x v="1"/>
    <x v="362"/>
    <x v="2"/>
    <x v="2"/>
    <n v="1482991200"/>
    <n v="1485324000"/>
    <x v="0"/>
    <x v="0"/>
    <x v="3"/>
    <x v="3"/>
    <x v="3"/>
  </r>
  <r>
    <n v="366"/>
    <x v="365"/>
    <x v="366"/>
    <n v="1800"/>
    <n v="10658"/>
    <n v="101"/>
    <n v="5.9211111111111112"/>
    <x v="1"/>
    <x v="363"/>
    <x v="1"/>
    <x v="1"/>
    <n v="1294034400"/>
    <n v="1294120800"/>
    <x v="0"/>
    <x v="1"/>
    <x v="3"/>
    <x v="3"/>
    <x v="3"/>
  </r>
  <r>
    <n v="367"/>
    <x v="366"/>
    <x v="367"/>
    <n v="9900"/>
    <n v="1870"/>
    <n v="75"/>
    <n v="0.18888888888888888"/>
    <x v="0"/>
    <x v="364"/>
    <x v="1"/>
    <x v="1"/>
    <n v="1413608400"/>
    <n v="1415685600"/>
    <x v="0"/>
    <x v="1"/>
    <x v="3"/>
    <x v="3"/>
    <x v="3"/>
  </r>
  <r>
    <n v="368"/>
    <x v="367"/>
    <x v="368"/>
    <n v="5200"/>
    <n v="14394"/>
    <n v="206"/>
    <n v="2.7680769230769231"/>
    <x v="1"/>
    <x v="365"/>
    <x v="4"/>
    <x v="4"/>
    <n v="1286946000"/>
    <n v="1288933200"/>
    <x v="0"/>
    <x v="1"/>
    <x v="4"/>
    <x v="4"/>
    <x v="4"/>
  </r>
  <r>
    <n v="369"/>
    <x v="368"/>
    <x v="369"/>
    <n v="5400"/>
    <n v="14743"/>
    <n v="154"/>
    <n v="2.730185185185185"/>
    <x v="1"/>
    <x v="366"/>
    <x v="1"/>
    <x v="1"/>
    <n v="1359871200"/>
    <n v="1363237200"/>
    <x v="0"/>
    <x v="1"/>
    <x v="19"/>
    <x v="4"/>
    <x v="19"/>
  </r>
  <r>
    <n v="370"/>
    <x v="369"/>
    <x v="370"/>
    <n v="112300"/>
    <n v="178965"/>
    <n v="5966"/>
    <n v="1.593633125556545"/>
    <x v="1"/>
    <x v="367"/>
    <x v="1"/>
    <x v="1"/>
    <n v="1555304400"/>
    <n v="1555822800"/>
    <x v="0"/>
    <x v="0"/>
    <x v="3"/>
    <x v="3"/>
    <x v="3"/>
  </r>
  <r>
    <n v="371"/>
    <x v="370"/>
    <x v="371"/>
    <n v="189200"/>
    <n v="128410"/>
    <n v="2176"/>
    <n v="0.67869978858350954"/>
    <x v="0"/>
    <x v="368"/>
    <x v="1"/>
    <x v="1"/>
    <n v="1423375200"/>
    <n v="1427778000"/>
    <x v="0"/>
    <x v="0"/>
    <x v="3"/>
    <x v="3"/>
    <x v="3"/>
  </r>
  <r>
    <n v="372"/>
    <x v="371"/>
    <x v="372"/>
    <n v="900"/>
    <n v="14324"/>
    <n v="169"/>
    <n v="15.915555555555555"/>
    <x v="1"/>
    <x v="369"/>
    <x v="1"/>
    <x v="1"/>
    <n v="1420696800"/>
    <n v="1422424800"/>
    <x v="0"/>
    <x v="1"/>
    <x v="4"/>
    <x v="4"/>
    <x v="4"/>
  </r>
  <r>
    <n v="373"/>
    <x v="372"/>
    <x v="373"/>
    <n v="22500"/>
    <n v="164291"/>
    <n v="2106"/>
    <n v="7.3018222222222224"/>
    <x v="1"/>
    <x v="370"/>
    <x v="1"/>
    <x v="1"/>
    <n v="1502946000"/>
    <n v="1503637200"/>
    <x v="0"/>
    <x v="0"/>
    <x v="3"/>
    <x v="3"/>
    <x v="3"/>
  </r>
  <r>
    <n v="374"/>
    <x v="373"/>
    <x v="374"/>
    <n v="167400"/>
    <n v="22073"/>
    <n v="441"/>
    <n v="0.13185782556750297"/>
    <x v="0"/>
    <x v="371"/>
    <x v="1"/>
    <x v="1"/>
    <n v="1547186400"/>
    <n v="1547618400"/>
    <x v="0"/>
    <x v="1"/>
    <x v="4"/>
    <x v="4"/>
    <x v="4"/>
  </r>
  <r>
    <n v="375"/>
    <x v="374"/>
    <x v="375"/>
    <n v="2700"/>
    <n v="1479"/>
    <n v="25"/>
    <n v="0.54777777777777781"/>
    <x v="0"/>
    <x v="372"/>
    <x v="1"/>
    <x v="1"/>
    <n v="1444971600"/>
    <n v="1449900000"/>
    <x v="0"/>
    <x v="0"/>
    <x v="7"/>
    <x v="1"/>
    <x v="7"/>
  </r>
  <r>
    <n v="376"/>
    <x v="375"/>
    <x v="376"/>
    <n v="3400"/>
    <n v="12275"/>
    <n v="131"/>
    <n v="3.6102941176470589"/>
    <x v="1"/>
    <x v="373"/>
    <x v="1"/>
    <x v="1"/>
    <n v="1404622800"/>
    <n v="1405141200"/>
    <x v="0"/>
    <x v="0"/>
    <x v="1"/>
    <x v="1"/>
    <x v="1"/>
  </r>
  <r>
    <n v="377"/>
    <x v="376"/>
    <x v="377"/>
    <n v="49700"/>
    <n v="5098"/>
    <n v="127"/>
    <n v="0.10257545271629778"/>
    <x v="0"/>
    <x v="374"/>
    <x v="1"/>
    <x v="1"/>
    <n v="1571720400"/>
    <n v="1572933600"/>
    <x v="0"/>
    <x v="0"/>
    <x v="3"/>
    <x v="3"/>
    <x v="3"/>
  </r>
  <r>
    <n v="378"/>
    <x v="377"/>
    <x v="378"/>
    <n v="178200"/>
    <n v="24882"/>
    <n v="355"/>
    <n v="0.13962962962962963"/>
    <x v="0"/>
    <x v="375"/>
    <x v="1"/>
    <x v="1"/>
    <n v="1526878800"/>
    <n v="1530162000"/>
    <x v="0"/>
    <x v="0"/>
    <x v="4"/>
    <x v="4"/>
    <x v="4"/>
  </r>
  <r>
    <n v="379"/>
    <x v="378"/>
    <x v="379"/>
    <n v="7200"/>
    <n v="2912"/>
    <n v="44"/>
    <n v="0.40444444444444444"/>
    <x v="0"/>
    <x v="376"/>
    <x v="4"/>
    <x v="4"/>
    <n v="1319691600"/>
    <n v="1320904800"/>
    <x v="0"/>
    <x v="0"/>
    <x v="3"/>
    <x v="3"/>
    <x v="3"/>
  </r>
  <r>
    <n v="380"/>
    <x v="379"/>
    <x v="380"/>
    <n v="2500"/>
    <n v="4008"/>
    <n v="84"/>
    <n v="1.6032"/>
    <x v="1"/>
    <x v="377"/>
    <x v="1"/>
    <x v="1"/>
    <n v="1371963600"/>
    <n v="1372395600"/>
    <x v="0"/>
    <x v="0"/>
    <x v="3"/>
    <x v="3"/>
    <x v="3"/>
  </r>
  <r>
    <n v="381"/>
    <x v="380"/>
    <x v="381"/>
    <n v="5300"/>
    <n v="9749"/>
    <n v="155"/>
    <n v="1.8394339622641509"/>
    <x v="1"/>
    <x v="378"/>
    <x v="1"/>
    <x v="1"/>
    <n v="1433739600"/>
    <n v="1437714000"/>
    <x v="0"/>
    <x v="0"/>
    <x v="3"/>
    <x v="3"/>
    <x v="3"/>
  </r>
  <r>
    <n v="382"/>
    <x v="381"/>
    <x v="382"/>
    <n v="9100"/>
    <n v="5803"/>
    <n v="67"/>
    <n v="0.63769230769230767"/>
    <x v="0"/>
    <x v="379"/>
    <x v="1"/>
    <x v="1"/>
    <n v="1508130000"/>
    <n v="1509771600"/>
    <x v="0"/>
    <x v="0"/>
    <x v="14"/>
    <x v="7"/>
    <x v="14"/>
  </r>
  <r>
    <n v="383"/>
    <x v="382"/>
    <x v="383"/>
    <n v="6300"/>
    <n v="14199"/>
    <n v="189"/>
    <n v="2.2538095238095237"/>
    <x v="1"/>
    <x v="380"/>
    <x v="1"/>
    <x v="1"/>
    <n v="1550037600"/>
    <n v="1550556000"/>
    <x v="0"/>
    <x v="1"/>
    <x v="0"/>
    <x v="0"/>
    <x v="0"/>
  </r>
  <r>
    <n v="384"/>
    <x v="383"/>
    <x v="384"/>
    <n v="114400"/>
    <n v="196779"/>
    <n v="4799"/>
    <n v="1.7200961538461539"/>
    <x v="1"/>
    <x v="381"/>
    <x v="1"/>
    <x v="1"/>
    <n v="1486706400"/>
    <n v="1489039200"/>
    <x v="1"/>
    <x v="1"/>
    <x v="4"/>
    <x v="4"/>
    <x v="4"/>
  </r>
  <r>
    <n v="385"/>
    <x v="384"/>
    <x v="385"/>
    <n v="38900"/>
    <n v="56859"/>
    <n v="1137"/>
    <n v="1.4616709511568124"/>
    <x v="1"/>
    <x v="382"/>
    <x v="1"/>
    <x v="1"/>
    <n v="1553835600"/>
    <n v="1556600400"/>
    <x v="0"/>
    <x v="0"/>
    <x v="9"/>
    <x v="5"/>
    <x v="9"/>
  </r>
  <r>
    <n v="386"/>
    <x v="385"/>
    <x v="386"/>
    <n v="135500"/>
    <n v="103554"/>
    <n v="1068"/>
    <n v="0.76423616236162362"/>
    <x v="0"/>
    <x v="383"/>
    <x v="1"/>
    <x v="1"/>
    <n v="1277528400"/>
    <n v="1278565200"/>
    <x v="0"/>
    <x v="0"/>
    <x v="3"/>
    <x v="3"/>
    <x v="3"/>
  </r>
  <r>
    <n v="387"/>
    <x v="386"/>
    <x v="387"/>
    <n v="109000"/>
    <n v="42795"/>
    <n v="424"/>
    <n v="0.39261467889908258"/>
    <x v="0"/>
    <x v="384"/>
    <x v="1"/>
    <x v="1"/>
    <n v="1339477200"/>
    <n v="1339909200"/>
    <x v="0"/>
    <x v="0"/>
    <x v="8"/>
    <x v="2"/>
    <x v="8"/>
  </r>
  <r>
    <n v="388"/>
    <x v="387"/>
    <x v="388"/>
    <n v="114800"/>
    <n v="12938"/>
    <n v="145"/>
    <n v="0.11270034843205574"/>
    <x v="3"/>
    <x v="385"/>
    <x v="5"/>
    <x v="5"/>
    <n v="1325656800"/>
    <n v="1325829600"/>
    <x v="0"/>
    <x v="0"/>
    <x v="7"/>
    <x v="1"/>
    <x v="7"/>
  </r>
  <r>
    <n v="389"/>
    <x v="388"/>
    <x v="389"/>
    <n v="83000"/>
    <n v="101352"/>
    <n v="1152"/>
    <n v="1.2211084337349398"/>
    <x v="1"/>
    <x v="386"/>
    <x v="1"/>
    <x v="1"/>
    <n v="1288242000"/>
    <n v="1290578400"/>
    <x v="0"/>
    <x v="0"/>
    <x v="3"/>
    <x v="3"/>
    <x v="3"/>
  </r>
  <r>
    <n v="390"/>
    <x v="389"/>
    <x v="390"/>
    <n v="2400"/>
    <n v="4477"/>
    <n v="50"/>
    <n v="1.8654166666666667"/>
    <x v="1"/>
    <x v="387"/>
    <x v="1"/>
    <x v="1"/>
    <n v="1379048400"/>
    <n v="1380344400"/>
    <x v="0"/>
    <x v="0"/>
    <x v="14"/>
    <x v="7"/>
    <x v="14"/>
  </r>
  <r>
    <n v="391"/>
    <x v="390"/>
    <x v="391"/>
    <n v="60400"/>
    <n v="4393"/>
    <n v="151"/>
    <n v="7.27317880794702E-2"/>
    <x v="0"/>
    <x v="388"/>
    <x v="1"/>
    <x v="1"/>
    <n v="1389679200"/>
    <n v="1389852000"/>
    <x v="0"/>
    <x v="0"/>
    <x v="9"/>
    <x v="5"/>
    <x v="9"/>
  </r>
  <r>
    <n v="392"/>
    <x v="391"/>
    <x v="392"/>
    <n v="102900"/>
    <n v="67546"/>
    <n v="1608"/>
    <n v="0.65642371234207963"/>
    <x v="0"/>
    <x v="389"/>
    <x v="1"/>
    <x v="1"/>
    <n v="1294293600"/>
    <n v="1294466400"/>
    <x v="0"/>
    <x v="0"/>
    <x v="8"/>
    <x v="2"/>
    <x v="8"/>
  </r>
  <r>
    <n v="393"/>
    <x v="392"/>
    <x v="393"/>
    <n v="62800"/>
    <n v="143788"/>
    <n v="3059"/>
    <n v="2.2896178343949045"/>
    <x v="1"/>
    <x v="390"/>
    <x v="0"/>
    <x v="0"/>
    <n v="1500267600"/>
    <n v="1500354000"/>
    <x v="0"/>
    <x v="0"/>
    <x v="17"/>
    <x v="1"/>
    <x v="17"/>
  </r>
  <r>
    <n v="394"/>
    <x v="393"/>
    <x v="394"/>
    <n v="800"/>
    <n v="3755"/>
    <n v="34"/>
    <n v="4.6937499999999996"/>
    <x v="1"/>
    <x v="391"/>
    <x v="1"/>
    <x v="1"/>
    <n v="1375074000"/>
    <n v="1375938000"/>
    <x v="0"/>
    <x v="1"/>
    <x v="4"/>
    <x v="4"/>
    <x v="4"/>
  </r>
  <r>
    <n v="395"/>
    <x v="122"/>
    <x v="395"/>
    <n v="7100"/>
    <n v="9238"/>
    <n v="220"/>
    <n v="1.3011267605633803"/>
    <x v="1"/>
    <x v="392"/>
    <x v="1"/>
    <x v="1"/>
    <n v="1323324000"/>
    <n v="1323410400"/>
    <x v="1"/>
    <x v="0"/>
    <x v="3"/>
    <x v="3"/>
    <x v="3"/>
  </r>
  <r>
    <n v="396"/>
    <x v="394"/>
    <x v="396"/>
    <n v="46100"/>
    <n v="77012"/>
    <n v="1604"/>
    <n v="1.6705422993492407"/>
    <x v="1"/>
    <x v="393"/>
    <x v="2"/>
    <x v="2"/>
    <n v="1538715600"/>
    <n v="1539406800"/>
    <x v="0"/>
    <x v="0"/>
    <x v="6"/>
    <x v="4"/>
    <x v="6"/>
  </r>
  <r>
    <n v="397"/>
    <x v="395"/>
    <x v="397"/>
    <n v="8100"/>
    <n v="14083"/>
    <n v="454"/>
    <n v="1.738641975308642"/>
    <x v="1"/>
    <x v="394"/>
    <x v="1"/>
    <x v="1"/>
    <n v="1369285200"/>
    <n v="1369803600"/>
    <x v="0"/>
    <x v="0"/>
    <x v="1"/>
    <x v="1"/>
    <x v="1"/>
  </r>
  <r>
    <n v="398"/>
    <x v="396"/>
    <x v="398"/>
    <n v="1700"/>
    <n v="12202"/>
    <n v="123"/>
    <n v="7.1776470588235295"/>
    <x v="1"/>
    <x v="395"/>
    <x v="6"/>
    <x v="6"/>
    <n v="1525755600"/>
    <n v="1525928400"/>
    <x v="0"/>
    <x v="1"/>
    <x v="10"/>
    <x v="4"/>
    <x v="10"/>
  </r>
  <r>
    <n v="399"/>
    <x v="397"/>
    <x v="399"/>
    <n v="97300"/>
    <n v="62127"/>
    <n v="941"/>
    <n v="0.63850976361767731"/>
    <x v="0"/>
    <x v="396"/>
    <x v="1"/>
    <x v="1"/>
    <n v="1296626400"/>
    <n v="1297231200"/>
    <x v="0"/>
    <x v="0"/>
    <x v="7"/>
    <x v="1"/>
    <x v="7"/>
  </r>
  <r>
    <n v="400"/>
    <x v="398"/>
    <x v="400"/>
    <n v="100"/>
    <n v="2"/>
    <n v="1"/>
    <n v="0.02"/>
    <x v="0"/>
    <x v="50"/>
    <x v="1"/>
    <x v="1"/>
    <n v="1376629200"/>
    <n v="1378530000"/>
    <x v="0"/>
    <x v="1"/>
    <x v="14"/>
    <x v="7"/>
    <x v="14"/>
  </r>
  <r>
    <n v="401"/>
    <x v="399"/>
    <x v="401"/>
    <n v="900"/>
    <n v="13772"/>
    <n v="299"/>
    <n v="15.302222222222222"/>
    <x v="1"/>
    <x v="397"/>
    <x v="1"/>
    <x v="1"/>
    <n v="1572152400"/>
    <n v="1572152400"/>
    <x v="0"/>
    <x v="0"/>
    <x v="3"/>
    <x v="3"/>
    <x v="3"/>
  </r>
  <r>
    <n v="402"/>
    <x v="400"/>
    <x v="402"/>
    <n v="7300"/>
    <n v="2946"/>
    <n v="40"/>
    <n v="0.40356164383561643"/>
    <x v="0"/>
    <x v="398"/>
    <x v="1"/>
    <x v="1"/>
    <n v="1325829600"/>
    <n v="1329890400"/>
    <x v="0"/>
    <x v="1"/>
    <x v="12"/>
    <x v="4"/>
    <x v="12"/>
  </r>
  <r>
    <n v="403"/>
    <x v="401"/>
    <x v="403"/>
    <n v="195800"/>
    <n v="168820"/>
    <n v="3015"/>
    <n v="0.86220633299284988"/>
    <x v="0"/>
    <x v="399"/>
    <x v="0"/>
    <x v="0"/>
    <n v="1273640400"/>
    <n v="1276750800"/>
    <x v="0"/>
    <x v="1"/>
    <x v="3"/>
    <x v="3"/>
    <x v="3"/>
  </r>
  <r>
    <n v="404"/>
    <x v="402"/>
    <x v="404"/>
    <n v="48900"/>
    <n v="154321"/>
    <n v="2237"/>
    <n v="3.1558486707566464"/>
    <x v="1"/>
    <x v="400"/>
    <x v="1"/>
    <x v="1"/>
    <n v="1510639200"/>
    <n v="1510898400"/>
    <x v="0"/>
    <x v="0"/>
    <x v="3"/>
    <x v="3"/>
    <x v="3"/>
  </r>
  <r>
    <n v="405"/>
    <x v="403"/>
    <x v="405"/>
    <n v="29600"/>
    <n v="26527"/>
    <n v="435"/>
    <n v="0.89618243243243245"/>
    <x v="0"/>
    <x v="401"/>
    <x v="1"/>
    <x v="1"/>
    <n v="1528088400"/>
    <n v="1532408400"/>
    <x v="0"/>
    <x v="0"/>
    <x v="3"/>
    <x v="3"/>
    <x v="3"/>
  </r>
  <r>
    <n v="406"/>
    <x v="404"/>
    <x v="406"/>
    <n v="39300"/>
    <n v="71583"/>
    <n v="645"/>
    <n v="1.8214503816793892"/>
    <x v="1"/>
    <x v="402"/>
    <x v="1"/>
    <x v="1"/>
    <n v="1359525600"/>
    <n v="1360562400"/>
    <x v="1"/>
    <x v="0"/>
    <x v="4"/>
    <x v="4"/>
    <x v="4"/>
  </r>
  <r>
    <n v="407"/>
    <x v="405"/>
    <x v="407"/>
    <n v="3400"/>
    <n v="12100"/>
    <n v="484"/>
    <n v="3.5588235294117645"/>
    <x v="1"/>
    <x v="403"/>
    <x v="3"/>
    <x v="3"/>
    <n v="1570942800"/>
    <n v="1571547600"/>
    <x v="0"/>
    <x v="0"/>
    <x v="3"/>
    <x v="3"/>
    <x v="3"/>
  </r>
  <r>
    <n v="408"/>
    <x v="406"/>
    <x v="408"/>
    <n v="9200"/>
    <n v="12129"/>
    <n v="154"/>
    <n v="1.3183695652173912"/>
    <x v="1"/>
    <x v="404"/>
    <x v="0"/>
    <x v="0"/>
    <n v="1466398800"/>
    <n v="1468126800"/>
    <x v="0"/>
    <x v="0"/>
    <x v="4"/>
    <x v="4"/>
    <x v="4"/>
  </r>
  <r>
    <n v="409"/>
    <x v="97"/>
    <x v="409"/>
    <n v="135600"/>
    <n v="62804"/>
    <n v="714"/>
    <n v="0.46315634218289087"/>
    <x v="0"/>
    <x v="405"/>
    <x v="1"/>
    <x v="1"/>
    <n v="1492491600"/>
    <n v="1492837200"/>
    <x v="0"/>
    <x v="0"/>
    <x v="1"/>
    <x v="1"/>
    <x v="1"/>
  </r>
  <r>
    <n v="410"/>
    <x v="407"/>
    <x v="410"/>
    <n v="153700"/>
    <n v="55536"/>
    <n v="1111"/>
    <n v="0.36132726089785294"/>
    <x v="2"/>
    <x v="406"/>
    <x v="1"/>
    <x v="1"/>
    <n v="1430197200"/>
    <n v="1430197200"/>
    <x v="0"/>
    <x v="0"/>
    <x v="20"/>
    <x v="6"/>
    <x v="20"/>
  </r>
  <r>
    <n v="411"/>
    <x v="408"/>
    <x v="411"/>
    <n v="7800"/>
    <n v="8161"/>
    <n v="82"/>
    <n v="1.0462820512820512"/>
    <x v="1"/>
    <x v="407"/>
    <x v="1"/>
    <x v="1"/>
    <n v="1496034000"/>
    <n v="1496206800"/>
    <x v="0"/>
    <x v="0"/>
    <x v="3"/>
    <x v="3"/>
    <x v="3"/>
  </r>
  <r>
    <n v="412"/>
    <x v="409"/>
    <x v="412"/>
    <n v="2100"/>
    <n v="14046"/>
    <n v="134"/>
    <n v="6.6885714285714286"/>
    <x v="1"/>
    <x v="408"/>
    <x v="1"/>
    <x v="1"/>
    <n v="1388728800"/>
    <n v="1389592800"/>
    <x v="0"/>
    <x v="0"/>
    <x v="13"/>
    <x v="5"/>
    <x v="13"/>
  </r>
  <r>
    <n v="413"/>
    <x v="410"/>
    <x v="413"/>
    <n v="189500"/>
    <n v="117628"/>
    <n v="1089"/>
    <n v="0.62072823218997364"/>
    <x v="2"/>
    <x v="409"/>
    <x v="1"/>
    <x v="1"/>
    <n v="1543298400"/>
    <n v="1545631200"/>
    <x v="0"/>
    <x v="0"/>
    <x v="10"/>
    <x v="4"/>
    <x v="10"/>
  </r>
  <r>
    <n v="414"/>
    <x v="411"/>
    <x v="414"/>
    <n v="188200"/>
    <n v="159405"/>
    <n v="5497"/>
    <n v="0.84699787460148779"/>
    <x v="0"/>
    <x v="410"/>
    <x v="1"/>
    <x v="1"/>
    <n v="1271739600"/>
    <n v="1272430800"/>
    <x v="0"/>
    <x v="1"/>
    <x v="0"/>
    <x v="0"/>
    <x v="0"/>
  </r>
  <r>
    <n v="415"/>
    <x v="412"/>
    <x v="415"/>
    <n v="113500"/>
    <n v="12552"/>
    <n v="418"/>
    <n v="0.11059030837004405"/>
    <x v="0"/>
    <x v="411"/>
    <x v="1"/>
    <x v="1"/>
    <n v="1326434400"/>
    <n v="1327903200"/>
    <x v="0"/>
    <x v="0"/>
    <x v="3"/>
    <x v="3"/>
    <x v="3"/>
  </r>
  <r>
    <n v="416"/>
    <x v="413"/>
    <x v="416"/>
    <n v="134600"/>
    <n v="59007"/>
    <n v="1439"/>
    <n v="0.43838781575037145"/>
    <x v="0"/>
    <x v="412"/>
    <x v="1"/>
    <x v="1"/>
    <n v="1295244000"/>
    <n v="1296021600"/>
    <x v="0"/>
    <x v="1"/>
    <x v="4"/>
    <x v="4"/>
    <x v="4"/>
  </r>
  <r>
    <n v="417"/>
    <x v="414"/>
    <x v="417"/>
    <n v="1700"/>
    <n v="943"/>
    <n v="15"/>
    <n v="0.55470588235294116"/>
    <x v="0"/>
    <x v="413"/>
    <x v="1"/>
    <x v="1"/>
    <n v="1541221200"/>
    <n v="1543298400"/>
    <x v="0"/>
    <x v="0"/>
    <x v="3"/>
    <x v="3"/>
    <x v="3"/>
  </r>
  <r>
    <n v="418"/>
    <x v="32"/>
    <x v="418"/>
    <n v="163700"/>
    <n v="93963"/>
    <n v="1999"/>
    <n v="0.57399511301160655"/>
    <x v="0"/>
    <x v="414"/>
    <x v="0"/>
    <x v="0"/>
    <n v="1336280400"/>
    <n v="1336366800"/>
    <x v="0"/>
    <x v="0"/>
    <x v="4"/>
    <x v="4"/>
    <x v="4"/>
  </r>
  <r>
    <n v="419"/>
    <x v="415"/>
    <x v="419"/>
    <n v="113800"/>
    <n v="140469"/>
    <n v="5203"/>
    <n v="1.2343497363796134"/>
    <x v="1"/>
    <x v="415"/>
    <x v="1"/>
    <x v="1"/>
    <n v="1324533600"/>
    <n v="1325052000"/>
    <x v="0"/>
    <x v="0"/>
    <x v="2"/>
    <x v="2"/>
    <x v="2"/>
  </r>
  <r>
    <n v="420"/>
    <x v="416"/>
    <x v="420"/>
    <n v="5000"/>
    <n v="6423"/>
    <n v="94"/>
    <n v="1.2846"/>
    <x v="1"/>
    <x v="416"/>
    <x v="1"/>
    <x v="1"/>
    <n v="1498366800"/>
    <n v="1499576400"/>
    <x v="0"/>
    <x v="0"/>
    <x v="3"/>
    <x v="3"/>
    <x v="3"/>
  </r>
  <r>
    <n v="421"/>
    <x v="417"/>
    <x v="421"/>
    <n v="9400"/>
    <n v="6015"/>
    <n v="118"/>
    <n v="0.63989361702127656"/>
    <x v="0"/>
    <x v="417"/>
    <x v="1"/>
    <x v="1"/>
    <n v="1498712400"/>
    <n v="1501304400"/>
    <x v="0"/>
    <x v="1"/>
    <x v="8"/>
    <x v="2"/>
    <x v="8"/>
  </r>
  <r>
    <n v="422"/>
    <x v="418"/>
    <x v="422"/>
    <n v="8700"/>
    <n v="11075"/>
    <n v="205"/>
    <n v="1.2729885057471264"/>
    <x v="1"/>
    <x v="418"/>
    <x v="1"/>
    <x v="1"/>
    <n v="1271480400"/>
    <n v="1273208400"/>
    <x v="0"/>
    <x v="1"/>
    <x v="3"/>
    <x v="3"/>
    <x v="3"/>
  </r>
  <r>
    <n v="423"/>
    <x v="419"/>
    <x v="423"/>
    <n v="147800"/>
    <n v="15723"/>
    <n v="162"/>
    <n v="0.10638024357239513"/>
    <x v="0"/>
    <x v="419"/>
    <x v="1"/>
    <x v="1"/>
    <n v="1316667600"/>
    <n v="1316840400"/>
    <x v="0"/>
    <x v="1"/>
    <x v="0"/>
    <x v="0"/>
    <x v="0"/>
  </r>
  <r>
    <n v="424"/>
    <x v="420"/>
    <x v="424"/>
    <n v="5100"/>
    <n v="2064"/>
    <n v="83"/>
    <n v="0.40470588235294119"/>
    <x v="0"/>
    <x v="420"/>
    <x v="1"/>
    <x v="1"/>
    <n v="1524027600"/>
    <n v="1524546000"/>
    <x v="0"/>
    <x v="0"/>
    <x v="7"/>
    <x v="1"/>
    <x v="7"/>
  </r>
  <r>
    <n v="425"/>
    <x v="421"/>
    <x v="425"/>
    <n v="2700"/>
    <n v="7767"/>
    <n v="92"/>
    <n v="2.8766666666666665"/>
    <x v="1"/>
    <x v="421"/>
    <x v="1"/>
    <x v="1"/>
    <n v="1438059600"/>
    <n v="1438578000"/>
    <x v="0"/>
    <x v="0"/>
    <x v="14"/>
    <x v="7"/>
    <x v="14"/>
  </r>
  <r>
    <n v="426"/>
    <x v="422"/>
    <x v="426"/>
    <n v="1800"/>
    <n v="10313"/>
    <n v="219"/>
    <n v="5.7294444444444448"/>
    <x v="1"/>
    <x v="422"/>
    <x v="1"/>
    <x v="1"/>
    <n v="1361944800"/>
    <n v="1362549600"/>
    <x v="0"/>
    <x v="0"/>
    <x v="3"/>
    <x v="3"/>
    <x v="3"/>
  </r>
  <r>
    <n v="427"/>
    <x v="423"/>
    <x v="427"/>
    <n v="174500"/>
    <n v="197018"/>
    <n v="2526"/>
    <n v="1.1290429799426933"/>
    <x v="1"/>
    <x v="423"/>
    <x v="1"/>
    <x v="1"/>
    <n v="1410584400"/>
    <n v="1413349200"/>
    <x v="0"/>
    <x v="1"/>
    <x v="3"/>
    <x v="3"/>
    <x v="3"/>
  </r>
  <r>
    <n v="428"/>
    <x v="424"/>
    <x v="428"/>
    <n v="101400"/>
    <n v="47037"/>
    <n v="747"/>
    <n v="0.46387573964497042"/>
    <x v="0"/>
    <x v="424"/>
    <x v="1"/>
    <x v="1"/>
    <n v="1297404000"/>
    <n v="1298008800"/>
    <x v="0"/>
    <x v="0"/>
    <x v="10"/>
    <x v="4"/>
    <x v="10"/>
  </r>
  <r>
    <n v="429"/>
    <x v="425"/>
    <x v="429"/>
    <n v="191000"/>
    <n v="173191"/>
    <n v="2138"/>
    <n v="0.90675916230366493"/>
    <x v="3"/>
    <x v="425"/>
    <x v="1"/>
    <x v="1"/>
    <n v="1392012000"/>
    <n v="1394427600"/>
    <x v="0"/>
    <x v="1"/>
    <x v="14"/>
    <x v="7"/>
    <x v="14"/>
  </r>
  <r>
    <n v="430"/>
    <x v="426"/>
    <x v="430"/>
    <n v="8100"/>
    <n v="5487"/>
    <n v="84"/>
    <n v="0.67740740740740746"/>
    <x v="0"/>
    <x v="426"/>
    <x v="1"/>
    <x v="1"/>
    <n v="1569733200"/>
    <n v="1572670800"/>
    <x v="0"/>
    <x v="0"/>
    <x v="3"/>
    <x v="3"/>
    <x v="3"/>
  </r>
  <r>
    <n v="431"/>
    <x v="427"/>
    <x v="431"/>
    <n v="5100"/>
    <n v="9817"/>
    <n v="94"/>
    <n v="1.9249019607843136"/>
    <x v="1"/>
    <x v="427"/>
    <x v="1"/>
    <x v="1"/>
    <n v="1529643600"/>
    <n v="1531112400"/>
    <x v="1"/>
    <x v="0"/>
    <x v="3"/>
    <x v="3"/>
    <x v="3"/>
  </r>
  <r>
    <n v="432"/>
    <x v="428"/>
    <x v="432"/>
    <n v="7700"/>
    <n v="6369"/>
    <n v="91"/>
    <n v="0.82714285714285718"/>
    <x v="0"/>
    <x v="428"/>
    <x v="1"/>
    <x v="1"/>
    <n v="1399006800"/>
    <n v="1400734800"/>
    <x v="0"/>
    <x v="0"/>
    <x v="3"/>
    <x v="3"/>
    <x v="3"/>
  </r>
  <r>
    <n v="433"/>
    <x v="429"/>
    <x v="433"/>
    <n v="121400"/>
    <n v="65755"/>
    <n v="792"/>
    <n v="0.54163920922570019"/>
    <x v="0"/>
    <x v="429"/>
    <x v="1"/>
    <x v="1"/>
    <n v="1385359200"/>
    <n v="1386741600"/>
    <x v="0"/>
    <x v="1"/>
    <x v="4"/>
    <x v="4"/>
    <x v="4"/>
  </r>
  <r>
    <n v="434"/>
    <x v="430"/>
    <x v="434"/>
    <n v="5400"/>
    <n v="903"/>
    <n v="10"/>
    <n v="0.16722222222222222"/>
    <x v="3"/>
    <x v="430"/>
    <x v="0"/>
    <x v="0"/>
    <n v="1480572000"/>
    <n v="1481781600"/>
    <x v="1"/>
    <x v="0"/>
    <x v="3"/>
    <x v="3"/>
    <x v="3"/>
  </r>
  <r>
    <n v="435"/>
    <x v="431"/>
    <x v="435"/>
    <n v="152400"/>
    <n v="178120"/>
    <n v="1713"/>
    <n v="1.168766404199475"/>
    <x v="1"/>
    <x v="431"/>
    <x v="6"/>
    <x v="6"/>
    <n v="1418623200"/>
    <n v="1419660000"/>
    <x v="0"/>
    <x v="1"/>
    <x v="3"/>
    <x v="3"/>
    <x v="3"/>
  </r>
  <r>
    <n v="436"/>
    <x v="432"/>
    <x v="436"/>
    <n v="1300"/>
    <n v="13678"/>
    <n v="249"/>
    <n v="10.521538461538462"/>
    <x v="1"/>
    <x v="432"/>
    <x v="1"/>
    <x v="1"/>
    <n v="1555736400"/>
    <n v="1555822800"/>
    <x v="0"/>
    <x v="0"/>
    <x v="17"/>
    <x v="1"/>
    <x v="17"/>
  </r>
  <r>
    <n v="437"/>
    <x v="433"/>
    <x v="437"/>
    <n v="8100"/>
    <n v="9969"/>
    <n v="192"/>
    <n v="1.2307407407407407"/>
    <x v="1"/>
    <x v="433"/>
    <x v="1"/>
    <x v="1"/>
    <n v="1442120400"/>
    <n v="1442379600"/>
    <x v="0"/>
    <x v="1"/>
    <x v="10"/>
    <x v="4"/>
    <x v="10"/>
  </r>
  <r>
    <n v="438"/>
    <x v="434"/>
    <x v="438"/>
    <n v="8300"/>
    <n v="14827"/>
    <n v="247"/>
    <n v="1.7863855421686747"/>
    <x v="1"/>
    <x v="434"/>
    <x v="1"/>
    <x v="1"/>
    <n v="1362376800"/>
    <n v="1364965200"/>
    <x v="0"/>
    <x v="0"/>
    <x v="3"/>
    <x v="3"/>
    <x v="3"/>
  </r>
  <r>
    <n v="439"/>
    <x v="435"/>
    <x v="439"/>
    <n v="28400"/>
    <n v="100900"/>
    <n v="2293"/>
    <n v="3.5528169014084505"/>
    <x v="1"/>
    <x v="435"/>
    <x v="1"/>
    <x v="1"/>
    <n v="1478408400"/>
    <n v="1479016800"/>
    <x v="0"/>
    <x v="0"/>
    <x v="22"/>
    <x v="4"/>
    <x v="22"/>
  </r>
  <r>
    <n v="440"/>
    <x v="436"/>
    <x v="440"/>
    <n v="102500"/>
    <n v="165954"/>
    <n v="3131"/>
    <n v="1.6190634146341463"/>
    <x v="1"/>
    <x v="436"/>
    <x v="1"/>
    <x v="1"/>
    <n v="1498798800"/>
    <n v="1499662800"/>
    <x v="0"/>
    <x v="0"/>
    <x v="19"/>
    <x v="4"/>
    <x v="19"/>
  </r>
  <r>
    <n v="441"/>
    <x v="437"/>
    <x v="441"/>
    <n v="7000"/>
    <n v="1744"/>
    <n v="32"/>
    <n v="0.24914285714285714"/>
    <x v="0"/>
    <x v="437"/>
    <x v="1"/>
    <x v="1"/>
    <n v="1335416400"/>
    <n v="1337835600"/>
    <x v="0"/>
    <x v="0"/>
    <x v="8"/>
    <x v="2"/>
    <x v="8"/>
  </r>
  <r>
    <n v="442"/>
    <x v="438"/>
    <x v="442"/>
    <n v="5400"/>
    <n v="10731"/>
    <n v="143"/>
    <n v="1.9872222222222222"/>
    <x v="1"/>
    <x v="438"/>
    <x v="6"/>
    <x v="6"/>
    <n v="1504328400"/>
    <n v="1505710800"/>
    <x v="0"/>
    <x v="0"/>
    <x v="3"/>
    <x v="3"/>
    <x v="3"/>
  </r>
  <r>
    <n v="443"/>
    <x v="439"/>
    <x v="443"/>
    <n v="9300"/>
    <n v="3232"/>
    <n v="90"/>
    <n v="0.34752688172043011"/>
    <x v="3"/>
    <x v="439"/>
    <x v="1"/>
    <x v="1"/>
    <n v="1285822800"/>
    <n v="1287464400"/>
    <x v="0"/>
    <x v="0"/>
    <x v="3"/>
    <x v="3"/>
    <x v="3"/>
  </r>
  <r>
    <n v="444"/>
    <x v="347"/>
    <x v="444"/>
    <n v="6200"/>
    <n v="10938"/>
    <n v="296"/>
    <n v="1.7641935483870967"/>
    <x v="1"/>
    <x v="440"/>
    <x v="1"/>
    <x v="1"/>
    <n v="1311483600"/>
    <n v="1311656400"/>
    <x v="0"/>
    <x v="1"/>
    <x v="7"/>
    <x v="1"/>
    <x v="7"/>
  </r>
  <r>
    <n v="445"/>
    <x v="440"/>
    <x v="445"/>
    <n v="2100"/>
    <n v="10739"/>
    <n v="170"/>
    <n v="5.1138095238095236"/>
    <x v="1"/>
    <x v="441"/>
    <x v="1"/>
    <x v="1"/>
    <n v="1291356000"/>
    <n v="1293170400"/>
    <x v="0"/>
    <x v="1"/>
    <x v="3"/>
    <x v="3"/>
    <x v="3"/>
  </r>
  <r>
    <n v="446"/>
    <x v="441"/>
    <x v="446"/>
    <n v="6800"/>
    <n v="5579"/>
    <n v="186"/>
    <n v="0.82044117647058823"/>
    <x v="0"/>
    <x v="442"/>
    <x v="1"/>
    <x v="1"/>
    <n v="1355810400"/>
    <n v="1355983200"/>
    <x v="0"/>
    <x v="0"/>
    <x v="8"/>
    <x v="2"/>
    <x v="8"/>
  </r>
  <r>
    <n v="447"/>
    <x v="442"/>
    <x v="447"/>
    <n v="155200"/>
    <n v="37754"/>
    <n v="439"/>
    <n v="0.24326030927835052"/>
    <x v="3"/>
    <x v="443"/>
    <x v="4"/>
    <x v="4"/>
    <n v="1513663200"/>
    <n v="1515045600"/>
    <x v="0"/>
    <x v="0"/>
    <x v="19"/>
    <x v="4"/>
    <x v="19"/>
  </r>
  <r>
    <n v="448"/>
    <x v="443"/>
    <x v="448"/>
    <n v="89900"/>
    <n v="45384"/>
    <n v="605"/>
    <n v="0.50482758620689661"/>
    <x v="0"/>
    <x v="444"/>
    <x v="1"/>
    <x v="1"/>
    <n v="1365915600"/>
    <n v="1366088400"/>
    <x v="0"/>
    <x v="1"/>
    <x v="11"/>
    <x v="6"/>
    <x v="11"/>
  </r>
  <r>
    <n v="449"/>
    <x v="444"/>
    <x v="449"/>
    <n v="900"/>
    <n v="8703"/>
    <n v="86"/>
    <n v="9.67"/>
    <x v="1"/>
    <x v="445"/>
    <x v="3"/>
    <x v="3"/>
    <n v="1551852000"/>
    <n v="1553317200"/>
    <x v="0"/>
    <x v="0"/>
    <x v="11"/>
    <x v="6"/>
    <x v="11"/>
  </r>
  <r>
    <n v="450"/>
    <x v="445"/>
    <x v="450"/>
    <n v="100"/>
    <n v="4"/>
    <n v="1"/>
    <n v="0.04"/>
    <x v="0"/>
    <x v="446"/>
    <x v="0"/>
    <x v="0"/>
    <n v="1540098000"/>
    <n v="1542088800"/>
    <x v="0"/>
    <x v="0"/>
    <x v="10"/>
    <x v="4"/>
    <x v="10"/>
  </r>
  <r>
    <n v="451"/>
    <x v="446"/>
    <x v="451"/>
    <n v="148400"/>
    <n v="182302"/>
    <n v="6286"/>
    <n v="1.2284501347708894"/>
    <x v="1"/>
    <x v="447"/>
    <x v="1"/>
    <x v="1"/>
    <n v="1500440400"/>
    <n v="1503118800"/>
    <x v="0"/>
    <x v="0"/>
    <x v="1"/>
    <x v="1"/>
    <x v="1"/>
  </r>
  <r>
    <n v="452"/>
    <x v="447"/>
    <x v="452"/>
    <n v="4800"/>
    <n v="3045"/>
    <n v="31"/>
    <n v="0.63437500000000002"/>
    <x v="0"/>
    <x v="448"/>
    <x v="1"/>
    <x v="1"/>
    <n v="1278392400"/>
    <n v="1278478800"/>
    <x v="0"/>
    <x v="0"/>
    <x v="6"/>
    <x v="4"/>
    <x v="6"/>
  </r>
  <r>
    <n v="453"/>
    <x v="448"/>
    <x v="453"/>
    <n v="182400"/>
    <n v="102749"/>
    <n v="1181"/>
    <n v="0.56331688596491225"/>
    <x v="0"/>
    <x v="449"/>
    <x v="1"/>
    <x v="1"/>
    <n v="1480572000"/>
    <n v="1484114400"/>
    <x v="0"/>
    <x v="0"/>
    <x v="22"/>
    <x v="4"/>
    <x v="22"/>
  </r>
  <r>
    <n v="454"/>
    <x v="449"/>
    <x v="454"/>
    <n v="4000"/>
    <n v="1763"/>
    <n v="39"/>
    <n v="0.44074999999999998"/>
    <x v="0"/>
    <x v="450"/>
    <x v="1"/>
    <x v="1"/>
    <n v="1382331600"/>
    <n v="1385445600"/>
    <x v="0"/>
    <x v="1"/>
    <x v="6"/>
    <x v="4"/>
    <x v="6"/>
  </r>
  <r>
    <n v="455"/>
    <x v="450"/>
    <x v="455"/>
    <n v="116500"/>
    <n v="137904"/>
    <n v="3727"/>
    <n v="1.1837253218884121"/>
    <x v="1"/>
    <x v="451"/>
    <x v="1"/>
    <x v="1"/>
    <n v="1316754000"/>
    <n v="1318741200"/>
    <x v="0"/>
    <x v="0"/>
    <x v="3"/>
    <x v="3"/>
    <x v="3"/>
  </r>
  <r>
    <n v="456"/>
    <x v="451"/>
    <x v="456"/>
    <n v="146400"/>
    <n v="152438"/>
    <n v="1605"/>
    <n v="1.041243169398907"/>
    <x v="1"/>
    <x v="452"/>
    <x v="1"/>
    <x v="1"/>
    <n v="1518242400"/>
    <n v="1518242400"/>
    <x v="0"/>
    <x v="1"/>
    <x v="7"/>
    <x v="1"/>
    <x v="7"/>
  </r>
  <r>
    <n v="457"/>
    <x v="452"/>
    <x v="457"/>
    <n v="5000"/>
    <n v="1332"/>
    <n v="46"/>
    <n v="0.26640000000000003"/>
    <x v="0"/>
    <x v="453"/>
    <x v="1"/>
    <x v="1"/>
    <n v="1476421200"/>
    <n v="1476594000"/>
    <x v="0"/>
    <x v="0"/>
    <x v="3"/>
    <x v="3"/>
    <x v="3"/>
  </r>
  <r>
    <n v="458"/>
    <x v="453"/>
    <x v="458"/>
    <n v="33800"/>
    <n v="118706"/>
    <n v="2120"/>
    <n v="3.5120118343195266"/>
    <x v="1"/>
    <x v="454"/>
    <x v="1"/>
    <x v="1"/>
    <n v="1269752400"/>
    <n v="1273554000"/>
    <x v="0"/>
    <x v="0"/>
    <x v="3"/>
    <x v="3"/>
    <x v="3"/>
  </r>
  <r>
    <n v="459"/>
    <x v="454"/>
    <x v="459"/>
    <n v="6300"/>
    <n v="5674"/>
    <n v="105"/>
    <n v="0.90063492063492068"/>
    <x v="0"/>
    <x v="455"/>
    <x v="1"/>
    <x v="1"/>
    <n v="1419746400"/>
    <n v="1421906400"/>
    <x v="0"/>
    <x v="0"/>
    <x v="4"/>
    <x v="4"/>
    <x v="4"/>
  </r>
  <r>
    <n v="460"/>
    <x v="455"/>
    <x v="460"/>
    <n v="2400"/>
    <n v="4119"/>
    <n v="50"/>
    <n v="1.7162500000000001"/>
    <x v="1"/>
    <x v="456"/>
    <x v="1"/>
    <x v="1"/>
    <n v="1281330000"/>
    <n v="1281589200"/>
    <x v="0"/>
    <x v="0"/>
    <x v="3"/>
    <x v="3"/>
    <x v="3"/>
  </r>
  <r>
    <n v="461"/>
    <x v="456"/>
    <x v="461"/>
    <n v="98800"/>
    <n v="139354"/>
    <n v="2080"/>
    <n v="1.4104655870445344"/>
    <x v="1"/>
    <x v="457"/>
    <x v="1"/>
    <x v="1"/>
    <n v="1398661200"/>
    <n v="1400389200"/>
    <x v="0"/>
    <x v="0"/>
    <x v="6"/>
    <x v="4"/>
    <x v="6"/>
  </r>
  <r>
    <n v="462"/>
    <x v="457"/>
    <x v="462"/>
    <n v="188800"/>
    <n v="57734"/>
    <n v="535"/>
    <n v="0.30579449152542371"/>
    <x v="0"/>
    <x v="458"/>
    <x v="1"/>
    <x v="1"/>
    <n v="1359525600"/>
    <n v="1362808800"/>
    <x v="0"/>
    <x v="0"/>
    <x v="20"/>
    <x v="6"/>
    <x v="20"/>
  </r>
  <r>
    <n v="463"/>
    <x v="458"/>
    <x v="463"/>
    <n v="134300"/>
    <n v="145265"/>
    <n v="2105"/>
    <n v="1.0816455696202532"/>
    <x v="1"/>
    <x v="459"/>
    <x v="1"/>
    <x v="1"/>
    <n v="1388469600"/>
    <n v="1388815200"/>
    <x v="0"/>
    <x v="0"/>
    <x v="10"/>
    <x v="4"/>
    <x v="10"/>
  </r>
  <r>
    <n v="464"/>
    <x v="459"/>
    <x v="464"/>
    <n v="71200"/>
    <n v="95020"/>
    <n v="2436"/>
    <n v="1.3345505617977529"/>
    <x v="1"/>
    <x v="460"/>
    <x v="1"/>
    <x v="1"/>
    <n v="1518328800"/>
    <n v="1519538400"/>
    <x v="0"/>
    <x v="0"/>
    <x v="3"/>
    <x v="3"/>
    <x v="3"/>
  </r>
  <r>
    <n v="465"/>
    <x v="460"/>
    <x v="465"/>
    <n v="4700"/>
    <n v="8829"/>
    <n v="80"/>
    <n v="1.8785106382978722"/>
    <x v="1"/>
    <x v="461"/>
    <x v="1"/>
    <x v="1"/>
    <n v="1517032800"/>
    <n v="1517810400"/>
    <x v="0"/>
    <x v="0"/>
    <x v="18"/>
    <x v="5"/>
    <x v="18"/>
  </r>
  <r>
    <n v="466"/>
    <x v="461"/>
    <x v="466"/>
    <n v="1200"/>
    <n v="3984"/>
    <n v="42"/>
    <n v="3.32"/>
    <x v="1"/>
    <x v="462"/>
    <x v="1"/>
    <x v="1"/>
    <n v="1368594000"/>
    <n v="1370581200"/>
    <x v="0"/>
    <x v="1"/>
    <x v="8"/>
    <x v="2"/>
    <x v="8"/>
  </r>
  <r>
    <n v="467"/>
    <x v="462"/>
    <x v="467"/>
    <n v="1400"/>
    <n v="8053"/>
    <n v="139"/>
    <n v="5.7521428571428572"/>
    <x v="1"/>
    <x v="463"/>
    <x v="0"/>
    <x v="0"/>
    <n v="1448258400"/>
    <n v="1448863200"/>
    <x v="0"/>
    <x v="1"/>
    <x v="2"/>
    <x v="2"/>
    <x v="2"/>
  </r>
  <r>
    <n v="468"/>
    <x v="463"/>
    <x v="468"/>
    <n v="4000"/>
    <n v="1620"/>
    <n v="16"/>
    <n v="0.40500000000000003"/>
    <x v="0"/>
    <x v="464"/>
    <x v="1"/>
    <x v="1"/>
    <n v="1555218000"/>
    <n v="1556600400"/>
    <x v="0"/>
    <x v="0"/>
    <x v="3"/>
    <x v="3"/>
    <x v="3"/>
  </r>
  <r>
    <n v="469"/>
    <x v="464"/>
    <x v="469"/>
    <n v="5600"/>
    <n v="10328"/>
    <n v="159"/>
    <n v="1.8442857142857143"/>
    <x v="1"/>
    <x v="465"/>
    <x v="1"/>
    <x v="1"/>
    <n v="1431925200"/>
    <n v="1432098000"/>
    <x v="0"/>
    <x v="0"/>
    <x v="6"/>
    <x v="4"/>
    <x v="6"/>
  </r>
  <r>
    <n v="470"/>
    <x v="465"/>
    <x v="470"/>
    <n v="3600"/>
    <n v="10289"/>
    <n v="381"/>
    <n v="2.8580555555555556"/>
    <x v="1"/>
    <x v="466"/>
    <x v="1"/>
    <x v="1"/>
    <n v="1481522400"/>
    <n v="1482127200"/>
    <x v="0"/>
    <x v="0"/>
    <x v="8"/>
    <x v="2"/>
    <x v="8"/>
  </r>
  <r>
    <n v="471"/>
    <x v="197"/>
    <x v="471"/>
    <n v="3100"/>
    <n v="9889"/>
    <n v="194"/>
    <n v="3.19"/>
    <x v="1"/>
    <x v="467"/>
    <x v="4"/>
    <x v="4"/>
    <n v="1335934800"/>
    <n v="1335934800"/>
    <x v="0"/>
    <x v="1"/>
    <x v="0"/>
    <x v="0"/>
    <x v="0"/>
  </r>
  <r>
    <n v="472"/>
    <x v="466"/>
    <x v="472"/>
    <n v="153800"/>
    <n v="60342"/>
    <n v="575"/>
    <n v="0.39234070221066319"/>
    <x v="0"/>
    <x v="468"/>
    <x v="1"/>
    <x v="1"/>
    <n v="1552280400"/>
    <n v="1556946000"/>
    <x v="0"/>
    <x v="0"/>
    <x v="1"/>
    <x v="1"/>
    <x v="1"/>
  </r>
  <r>
    <n v="473"/>
    <x v="467"/>
    <x v="473"/>
    <n v="5000"/>
    <n v="8907"/>
    <n v="106"/>
    <n v="1.7814000000000001"/>
    <x v="1"/>
    <x v="469"/>
    <x v="1"/>
    <x v="1"/>
    <n v="1529989200"/>
    <n v="1530075600"/>
    <x v="0"/>
    <x v="0"/>
    <x v="5"/>
    <x v="1"/>
    <x v="5"/>
  </r>
  <r>
    <n v="474"/>
    <x v="468"/>
    <x v="474"/>
    <n v="4000"/>
    <n v="14606"/>
    <n v="142"/>
    <n v="3.6515"/>
    <x v="1"/>
    <x v="470"/>
    <x v="1"/>
    <x v="1"/>
    <n v="1418709600"/>
    <n v="1418796000"/>
    <x v="0"/>
    <x v="0"/>
    <x v="19"/>
    <x v="4"/>
    <x v="19"/>
  </r>
  <r>
    <n v="475"/>
    <x v="469"/>
    <x v="475"/>
    <n v="7400"/>
    <n v="8432"/>
    <n v="211"/>
    <n v="1.1394594594594594"/>
    <x v="1"/>
    <x v="471"/>
    <x v="1"/>
    <x v="1"/>
    <n v="1372136400"/>
    <n v="1372482000"/>
    <x v="0"/>
    <x v="1"/>
    <x v="18"/>
    <x v="5"/>
    <x v="18"/>
  </r>
  <r>
    <n v="476"/>
    <x v="470"/>
    <x v="476"/>
    <n v="191500"/>
    <n v="57122"/>
    <n v="1120"/>
    <n v="0.29828720626631855"/>
    <x v="0"/>
    <x v="472"/>
    <x v="1"/>
    <x v="1"/>
    <n v="1533877200"/>
    <n v="1534395600"/>
    <x v="0"/>
    <x v="0"/>
    <x v="13"/>
    <x v="5"/>
    <x v="13"/>
  </r>
  <r>
    <n v="477"/>
    <x v="471"/>
    <x v="477"/>
    <n v="8500"/>
    <n v="4613"/>
    <n v="113"/>
    <n v="0.54270588235294115"/>
    <x v="0"/>
    <x v="473"/>
    <x v="1"/>
    <x v="1"/>
    <n v="1309064400"/>
    <n v="1311397200"/>
    <x v="0"/>
    <x v="0"/>
    <x v="22"/>
    <x v="4"/>
    <x v="22"/>
  </r>
  <r>
    <n v="478"/>
    <x v="472"/>
    <x v="478"/>
    <n v="68800"/>
    <n v="162603"/>
    <n v="2756"/>
    <n v="2.3634156976744185"/>
    <x v="1"/>
    <x v="474"/>
    <x v="1"/>
    <x v="1"/>
    <n v="1425877200"/>
    <n v="1426914000"/>
    <x v="0"/>
    <x v="0"/>
    <x v="8"/>
    <x v="2"/>
    <x v="8"/>
  </r>
  <r>
    <n v="479"/>
    <x v="473"/>
    <x v="479"/>
    <n v="2400"/>
    <n v="12310"/>
    <n v="173"/>
    <n v="5.1291666666666664"/>
    <x v="1"/>
    <x v="475"/>
    <x v="4"/>
    <x v="4"/>
    <n v="1501304400"/>
    <n v="1501477200"/>
    <x v="0"/>
    <x v="0"/>
    <x v="0"/>
    <x v="0"/>
    <x v="0"/>
  </r>
  <r>
    <n v="480"/>
    <x v="474"/>
    <x v="480"/>
    <n v="8600"/>
    <n v="8656"/>
    <n v="87"/>
    <n v="1.0065116279069768"/>
    <x v="1"/>
    <x v="476"/>
    <x v="1"/>
    <x v="1"/>
    <n v="1268287200"/>
    <n v="1269061200"/>
    <x v="0"/>
    <x v="1"/>
    <x v="14"/>
    <x v="7"/>
    <x v="14"/>
  </r>
  <r>
    <n v="481"/>
    <x v="475"/>
    <x v="481"/>
    <n v="196600"/>
    <n v="159931"/>
    <n v="1538"/>
    <n v="0.81348423194303154"/>
    <x v="0"/>
    <x v="477"/>
    <x v="1"/>
    <x v="1"/>
    <n v="1412139600"/>
    <n v="1415772000"/>
    <x v="0"/>
    <x v="1"/>
    <x v="3"/>
    <x v="3"/>
    <x v="3"/>
  </r>
  <r>
    <n v="482"/>
    <x v="476"/>
    <x v="482"/>
    <n v="4200"/>
    <n v="689"/>
    <n v="9"/>
    <n v="0.16404761904761905"/>
    <x v="0"/>
    <x v="478"/>
    <x v="1"/>
    <x v="1"/>
    <n v="1330063200"/>
    <n v="1331013600"/>
    <x v="0"/>
    <x v="1"/>
    <x v="13"/>
    <x v="5"/>
    <x v="13"/>
  </r>
  <r>
    <n v="483"/>
    <x v="477"/>
    <x v="483"/>
    <n v="91400"/>
    <n v="48236"/>
    <n v="554"/>
    <n v="0.52774617067833696"/>
    <x v="0"/>
    <x v="479"/>
    <x v="1"/>
    <x v="1"/>
    <n v="1576130400"/>
    <n v="1576735200"/>
    <x v="0"/>
    <x v="0"/>
    <x v="3"/>
    <x v="3"/>
    <x v="3"/>
  </r>
  <r>
    <n v="484"/>
    <x v="478"/>
    <x v="484"/>
    <n v="29600"/>
    <n v="77021"/>
    <n v="1572"/>
    <n v="2.6020608108108108"/>
    <x v="1"/>
    <x v="480"/>
    <x v="4"/>
    <x v="4"/>
    <n v="1407128400"/>
    <n v="1411362000"/>
    <x v="0"/>
    <x v="1"/>
    <x v="0"/>
    <x v="0"/>
    <x v="0"/>
  </r>
  <r>
    <n v="485"/>
    <x v="479"/>
    <x v="485"/>
    <n v="90600"/>
    <n v="27844"/>
    <n v="648"/>
    <n v="0.30732891832229581"/>
    <x v="0"/>
    <x v="481"/>
    <x v="4"/>
    <x v="4"/>
    <n v="1560142800"/>
    <n v="1563685200"/>
    <x v="0"/>
    <x v="0"/>
    <x v="3"/>
    <x v="3"/>
    <x v="3"/>
  </r>
  <r>
    <n v="486"/>
    <x v="480"/>
    <x v="486"/>
    <n v="5200"/>
    <n v="702"/>
    <n v="21"/>
    <n v="0.13500000000000001"/>
    <x v="0"/>
    <x v="482"/>
    <x v="4"/>
    <x v="4"/>
    <n v="1520575200"/>
    <n v="1521867600"/>
    <x v="0"/>
    <x v="1"/>
    <x v="18"/>
    <x v="5"/>
    <x v="18"/>
  </r>
  <r>
    <n v="487"/>
    <x v="481"/>
    <x v="487"/>
    <n v="110300"/>
    <n v="197024"/>
    <n v="2346"/>
    <n v="1.7862556663644606"/>
    <x v="1"/>
    <x v="483"/>
    <x v="1"/>
    <x v="1"/>
    <n v="1492664400"/>
    <n v="1495515600"/>
    <x v="0"/>
    <x v="0"/>
    <x v="3"/>
    <x v="3"/>
    <x v="3"/>
  </r>
  <r>
    <n v="488"/>
    <x v="482"/>
    <x v="488"/>
    <n v="5300"/>
    <n v="11663"/>
    <n v="115"/>
    <n v="2.2005660377358489"/>
    <x v="1"/>
    <x v="484"/>
    <x v="1"/>
    <x v="1"/>
    <n v="1454479200"/>
    <n v="1455948000"/>
    <x v="0"/>
    <x v="0"/>
    <x v="3"/>
    <x v="3"/>
    <x v="3"/>
  </r>
  <r>
    <n v="489"/>
    <x v="483"/>
    <x v="489"/>
    <n v="9200"/>
    <n v="9339"/>
    <n v="85"/>
    <n v="1.015108695652174"/>
    <x v="1"/>
    <x v="485"/>
    <x v="6"/>
    <x v="6"/>
    <n v="1281934800"/>
    <n v="1282366800"/>
    <x v="0"/>
    <x v="0"/>
    <x v="8"/>
    <x v="2"/>
    <x v="8"/>
  </r>
  <r>
    <n v="490"/>
    <x v="484"/>
    <x v="490"/>
    <n v="2400"/>
    <n v="4596"/>
    <n v="144"/>
    <n v="1.915"/>
    <x v="1"/>
    <x v="486"/>
    <x v="1"/>
    <x v="1"/>
    <n v="1573970400"/>
    <n v="1574575200"/>
    <x v="0"/>
    <x v="0"/>
    <x v="23"/>
    <x v="8"/>
    <x v="23"/>
  </r>
  <r>
    <n v="491"/>
    <x v="485"/>
    <x v="491"/>
    <n v="56800"/>
    <n v="173437"/>
    <n v="2443"/>
    <n v="3.0534683098591549"/>
    <x v="1"/>
    <x v="487"/>
    <x v="1"/>
    <x v="1"/>
    <n v="1372654800"/>
    <n v="1374901200"/>
    <x v="0"/>
    <x v="1"/>
    <x v="0"/>
    <x v="0"/>
    <x v="0"/>
  </r>
  <r>
    <n v="492"/>
    <x v="486"/>
    <x v="492"/>
    <n v="191000"/>
    <n v="45831"/>
    <n v="595"/>
    <n v="0.23995287958115183"/>
    <x v="3"/>
    <x v="488"/>
    <x v="1"/>
    <x v="1"/>
    <n v="1275886800"/>
    <n v="1278910800"/>
    <x v="1"/>
    <x v="1"/>
    <x v="12"/>
    <x v="4"/>
    <x v="12"/>
  </r>
  <r>
    <n v="493"/>
    <x v="487"/>
    <x v="493"/>
    <n v="900"/>
    <n v="6514"/>
    <n v="64"/>
    <n v="7.2377777777777776"/>
    <x v="1"/>
    <x v="489"/>
    <x v="1"/>
    <x v="1"/>
    <n v="1561784400"/>
    <n v="1562907600"/>
    <x v="0"/>
    <x v="0"/>
    <x v="14"/>
    <x v="7"/>
    <x v="14"/>
  </r>
  <r>
    <n v="494"/>
    <x v="488"/>
    <x v="494"/>
    <n v="2500"/>
    <n v="13684"/>
    <n v="268"/>
    <n v="5.4736000000000002"/>
    <x v="1"/>
    <x v="490"/>
    <x v="1"/>
    <x v="1"/>
    <n v="1332392400"/>
    <n v="1332478800"/>
    <x v="0"/>
    <x v="0"/>
    <x v="8"/>
    <x v="2"/>
    <x v="8"/>
  </r>
  <r>
    <n v="495"/>
    <x v="489"/>
    <x v="495"/>
    <n v="3200"/>
    <n v="13264"/>
    <n v="195"/>
    <n v="4.1449999999999996"/>
    <x v="1"/>
    <x v="491"/>
    <x v="3"/>
    <x v="3"/>
    <n v="1402376400"/>
    <n v="1402722000"/>
    <x v="0"/>
    <x v="0"/>
    <x v="3"/>
    <x v="3"/>
    <x v="3"/>
  </r>
  <r>
    <n v="496"/>
    <x v="490"/>
    <x v="496"/>
    <n v="183800"/>
    <n v="1667"/>
    <n v="54"/>
    <n v="9.0696409140369975E-3"/>
    <x v="0"/>
    <x v="492"/>
    <x v="1"/>
    <x v="1"/>
    <n v="1495342800"/>
    <n v="1496811600"/>
    <x v="0"/>
    <x v="0"/>
    <x v="10"/>
    <x v="4"/>
    <x v="10"/>
  </r>
  <r>
    <n v="497"/>
    <x v="491"/>
    <x v="497"/>
    <n v="9800"/>
    <n v="3349"/>
    <n v="120"/>
    <n v="0.34173469387755101"/>
    <x v="0"/>
    <x v="493"/>
    <x v="1"/>
    <x v="1"/>
    <n v="1482213600"/>
    <n v="1482213600"/>
    <x v="0"/>
    <x v="1"/>
    <x v="8"/>
    <x v="2"/>
    <x v="8"/>
  </r>
  <r>
    <n v="498"/>
    <x v="492"/>
    <x v="498"/>
    <n v="193400"/>
    <n v="46317"/>
    <n v="579"/>
    <n v="0.239488107549121"/>
    <x v="0"/>
    <x v="494"/>
    <x v="3"/>
    <x v="3"/>
    <n v="1420092000"/>
    <n v="1420264800"/>
    <x v="0"/>
    <x v="0"/>
    <x v="2"/>
    <x v="2"/>
    <x v="2"/>
  </r>
  <r>
    <n v="499"/>
    <x v="493"/>
    <x v="499"/>
    <n v="163800"/>
    <n v="78743"/>
    <n v="2072"/>
    <n v="0.48072649572649573"/>
    <x v="0"/>
    <x v="495"/>
    <x v="1"/>
    <x v="1"/>
    <n v="1458018000"/>
    <n v="1458450000"/>
    <x v="0"/>
    <x v="1"/>
    <x v="4"/>
    <x v="4"/>
    <x v="4"/>
  </r>
  <r>
    <n v="500"/>
    <x v="494"/>
    <x v="500"/>
    <n v="100"/>
    <n v="0"/>
    <n v="0"/>
    <n v="0"/>
    <x v="0"/>
    <x v="0"/>
    <x v="1"/>
    <x v="1"/>
    <n v="1367384400"/>
    <n v="1369803600"/>
    <x v="0"/>
    <x v="1"/>
    <x v="3"/>
    <x v="3"/>
    <x v="3"/>
  </r>
  <r>
    <n v="501"/>
    <x v="495"/>
    <x v="501"/>
    <n v="153600"/>
    <n v="107743"/>
    <n v="1796"/>
    <n v="0.70145182291666663"/>
    <x v="0"/>
    <x v="496"/>
    <x v="1"/>
    <x v="1"/>
    <n v="1363064400"/>
    <n v="1363237200"/>
    <x v="0"/>
    <x v="0"/>
    <x v="4"/>
    <x v="4"/>
    <x v="4"/>
  </r>
  <r>
    <n v="502"/>
    <x v="212"/>
    <x v="502"/>
    <n v="1300"/>
    <n v="6889"/>
    <n v="186"/>
    <n v="5.2992307692307694"/>
    <x v="1"/>
    <x v="497"/>
    <x v="2"/>
    <x v="2"/>
    <n v="1343365200"/>
    <n v="1345870800"/>
    <x v="0"/>
    <x v="1"/>
    <x v="11"/>
    <x v="6"/>
    <x v="11"/>
  </r>
  <r>
    <n v="503"/>
    <x v="496"/>
    <x v="503"/>
    <n v="25500"/>
    <n v="45983"/>
    <n v="460"/>
    <n v="1.8032549019607844"/>
    <x v="1"/>
    <x v="498"/>
    <x v="1"/>
    <x v="1"/>
    <n v="1435726800"/>
    <n v="1437454800"/>
    <x v="0"/>
    <x v="0"/>
    <x v="6"/>
    <x v="4"/>
    <x v="6"/>
  </r>
  <r>
    <n v="504"/>
    <x v="497"/>
    <x v="504"/>
    <n v="7500"/>
    <n v="6924"/>
    <n v="62"/>
    <n v="0.92320000000000002"/>
    <x v="0"/>
    <x v="499"/>
    <x v="6"/>
    <x v="6"/>
    <n v="1431925200"/>
    <n v="1432011600"/>
    <x v="0"/>
    <x v="0"/>
    <x v="1"/>
    <x v="1"/>
    <x v="1"/>
  </r>
  <r>
    <n v="505"/>
    <x v="498"/>
    <x v="505"/>
    <n v="89900"/>
    <n v="12497"/>
    <n v="347"/>
    <n v="0.13901001112347053"/>
    <x v="0"/>
    <x v="500"/>
    <x v="1"/>
    <x v="1"/>
    <n v="1362722400"/>
    <n v="1366347600"/>
    <x v="0"/>
    <x v="1"/>
    <x v="15"/>
    <x v="5"/>
    <x v="15"/>
  </r>
  <r>
    <n v="506"/>
    <x v="499"/>
    <x v="506"/>
    <n v="18000"/>
    <n v="166874"/>
    <n v="2528"/>
    <n v="9.2707777777777771"/>
    <x v="1"/>
    <x v="501"/>
    <x v="1"/>
    <x v="1"/>
    <n v="1511416800"/>
    <n v="1512885600"/>
    <x v="0"/>
    <x v="1"/>
    <x v="3"/>
    <x v="3"/>
    <x v="3"/>
  </r>
  <r>
    <n v="507"/>
    <x v="500"/>
    <x v="507"/>
    <n v="2100"/>
    <n v="837"/>
    <n v="19"/>
    <n v="0.39857142857142858"/>
    <x v="0"/>
    <x v="502"/>
    <x v="1"/>
    <x v="1"/>
    <n v="1365483600"/>
    <n v="1369717200"/>
    <x v="0"/>
    <x v="1"/>
    <x v="2"/>
    <x v="2"/>
    <x v="2"/>
  </r>
  <r>
    <n v="508"/>
    <x v="501"/>
    <x v="508"/>
    <n v="172700"/>
    <n v="193820"/>
    <n v="3657"/>
    <n v="1.1222929936305732"/>
    <x v="1"/>
    <x v="503"/>
    <x v="1"/>
    <x v="1"/>
    <n v="1532840400"/>
    <n v="1534654800"/>
    <x v="0"/>
    <x v="0"/>
    <x v="3"/>
    <x v="3"/>
    <x v="3"/>
  </r>
  <r>
    <n v="509"/>
    <x v="173"/>
    <x v="509"/>
    <n v="168500"/>
    <n v="119510"/>
    <n v="1258"/>
    <n v="0.70925816023738875"/>
    <x v="0"/>
    <x v="504"/>
    <x v="1"/>
    <x v="1"/>
    <n v="1336194000"/>
    <n v="1337058000"/>
    <x v="0"/>
    <x v="0"/>
    <x v="3"/>
    <x v="3"/>
    <x v="3"/>
  </r>
  <r>
    <n v="510"/>
    <x v="502"/>
    <x v="510"/>
    <n v="7800"/>
    <n v="9289"/>
    <n v="131"/>
    <n v="1.1908974358974358"/>
    <x v="1"/>
    <x v="505"/>
    <x v="2"/>
    <x v="2"/>
    <n v="1527742800"/>
    <n v="1529816400"/>
    <x v="0"/>
    <x v="0"/>
    <x v="6"/>
    <x v="4"/>
    <x v="6"/>
  </r>
  <r>
    <n v="511"/>
    <x v="503"/>
    <x v="511"/>
    <n v="147800"/>
    <n v="35498"/>
    <n v="362"/>
    <n v="0.24017591339648173"/>
    <x v="0"/>
    <x v="506"/>
    <x v="1"/>
    <x v="1"/>
    <n v="1564030800"/>
    <n v="1564894800"/>
    <x v="0"/>
    <x v="0"/>
    <x v="3"/>
    <x v="3"/>
    <x v="3"/>
  </r>
  <r>
    <n v="512"/>
    <x v="504"/>
    <x v="512"/>
    <n v="9100"/>
    <n v="12678"/>
    <n v="239"/>
    <n v="1.3931868131868133"/>
    <x v="1"/>
    <x v="507"/>
    <x v="1"/>
    <x v="1"/>
    <n v="1404536400"/>
    <n v="1404622800"/>
    <x v="0"/>
    <x v="1"/>
    <x v="11"/>
    <x v="6"/>
    <x v="11"/>
  </r>
  <r>
    <n v="513"/>
    <x v="505"/>
    <x v="513"/>
    <n v="8300"/>
    <n v="3260"/>
    <n v="35"/>
    <n v="0.39277108433734942"/>
    <x v="3"/>
    <x v="508"/>
    <x v="1"/>
    <x v="1"/>
    <n v="1284008400"/>
    <n v="1284181200"/>
    <x v="0"/>
    <x v="0"/>
    <x v="19"/>
    <x v="4"/>
    <x v="19"/>
  </r>
  <r>
    <n v="514"/>
    <x v="506"/>
    <x v="514"/>
    <n v="138700"/>
    <n v="31123"/>
    <n v="528"/>
    <n v="0.22439077144917088"/>
    <x v="3"/>
    <x v="509"/>
    <x v="5"/>
    <x v="5"/>
    <n v="1386309600"/>
    <n v="1386741600"/>
    <x v="0"/>
    <x v="1"/>
    <x v="1"/>
    <x v="1"/>
    <x v="1"/>
  </r>
  <r>
    <n v="515"/>
    <x v="507"/>
    <x v="515"/>
    <n v="8600"/>
    <n v="4797"/>
    <n v="133"/>
    <n v="0.55779069767441858"/>
    <x v="0"/>
    <x v="510"/>
    <x v="0"/>
    <x v="0"/>
    <n v="1324620000"/>
    <n v="1324792800"/>
    <x v="0"/>
    <x v="1"/>
    <x v="3"/>
    <x v="3"/>
    <x v="3"/>
  </r>
  <r>
    <n v="516"/>
    <x v="508"/>
    <x v="516"/>
    <n v="125400"/>
    <n v="53324"/>
    <n v="846"/>
    <n v="0.42523125996810207"/>
    <x v="0"/>
    <x v="511"/>
    <x v="1"/>
    <x v="1"/>
    <n v="1281070800"/>
    <n v="1284354000"/>
    <x v="0"/>
    <x v="0"/>
    <x v="9"/>
    <x v="5"/>
    <x v="9"/>
  </r>
  <r>
    <n v="517"/>
    <x v="509"/>
    <x v="517"/>
    <n v="5900"/>
    <n v="6608"/>
    <n v="78"/>
    <n v="1.1200000000000001"/>
    <x v="1"/>
    <x v="512"/>
    <x v="1"/>
    <x v="1"/>
    <n v="1493960400"/>
    <n v="1494392400"/>
    <x v="0"/>
    <x v="0"/>
    <x v="0"/>
    <x v="0"/>
    <x v="0"/>
  </r>
  <r>
    <n v="518"/>
    <x v="510"/>
    <x v="518"/>
    <n v="8800"/>
    <n v="622"/>
    <n v="10"/>
    <n v="7.0681818181818179E-2"/>
    <x v="0"/>
    <x v="513"/>
    <x v="1"/>
    <x v="1"/>
    <n v="1519365600"/>
    <n v="1519538400"/>
    <x v="0"/>
    <x v="1"/>
    <x v="10"/>
    <x v="4"/>
    <x v="10"/>
  </r>
  <r>
    <n v="519"/>
    <x v="511"/>
    <x v="519"/>
    <n v="177700"/>
    <n v="180802"/>
    <n v="1773"/>
    <n v="1.0174563871693867"/>
    <x v="1"/>
    <x v="514"/>
    <x v="1"/>
    <x v="1"/>
    <n v="1420696800"/>
    <n v="1421906400"/>
    <x v="0"/>
    <x v="1"/>
    <x v="1"/>
    <x v="1"/>
    <x v="1"/>
  </r>
  <r>
    <n v="520"/>
    <x v="512"/>
    <x v="520"/>
    <n v="800"/>
    <n v="3406"/>
    <n v="32"/>
    <n v="4.2575000000000003"/>
    <x v="1"/>
    <x v="515"/>
    <x v="1"/>
    <x v="1"/>
    <n v="1555650000"/>
    <n v="1555909200"/>
    <x v="0"/>
    <x v="0"/>
    <x v="3"/>
    <x v="3"/>
    <x v="3"/>
  </r>
  <r>
    <n v="521"/>
    <x v="513"/>
    <x v="47"/>
    <n v="7600"/>
    <n v="11061"/>
    <n v="369"/>
    <n v="1.4553947368421052"/>
    <x v="1"/>
    <x v="516"/>
    <x v="1"/>
    <x v="1"/>
    <n v="1471928400"/>
    <n v="1472446800"/>
    <x v="0"/>
    <x v="1"/>
    <x v="6"/>
    <x v="4"/>
    <x v="6"/>
  </r>
  <r>
    <n v="522"/>
    <x v="514"/>
    <x v="521"/>
    <n v="50500"/>
    <n v="16389"/>
    <n v="191"/>
    <n v="0.32453465346534655"/>
    <x v="0"/>
    <x v="517"/>
    <x v="1"/>
    <x v="1"/>
    <n v="1341291600"/>
    <n v="1342328400"/>
    <x v="0"/>
    <x v="0"/>
    <x v="12"/>
    <x v="4"/>
    <x v="12"/>
  </r>
  <r>
    <n v="523"/>
    <x v="515"/>
    <x v="522"/>
    <n v="900"/>
    <n v="6303"/>
    <n v="89"/>
    <n v="7.003333333333333"/>
    <x v="1"/>
    <x v="518"/>
    <x v="1"/>
    <x v="1"/>
    <n v="1267682400"/>
    <n v="1268114400"/>
    <x v="0"/>
    <x v="0"/>
    <x v="12"/>
    <x v="4"/>
    <x v="12"/>
  </r>
  <r>
    <n v="524"/>
    <x v="516"/>
    <x v="523"/>
    <n v="96700"/>
    <n v="81136"/>
    <n v="1979"/>
    <n v="0.83904860392967939"/>
    <x v="0"/>
    <x v="519"/>
    <x v="1"/>
    <x v="1"/>
    <n v="1272258000"/>
    <n v="1273381200"/>
    <x v="0"/>
    <x v="0"/>
    <x v="3"/>
    <x v="3"/>
    <x v="3"/>
  </r>
  <r>
    <n v="525"/>
    <x v="517"/>
    <x v="524"/>
    <n v="2100"/>
    <n v="1768"/>
    <n v="63"/>
    <n v="0.84190476190476193"/>
    <x v="0"/>
    <x v="520"/>
    <x v="1"/>
    <x v="1"/>
    <n v="1290492000"/>
    <n v="1290837600"/>
    <x v="0"/>
    <x v="0"/>
    <x v="8"/>
    <x v="2"/>
    <x v="8"/>
  </r>
  <r>
    <n v="526"/>
    <x v="518"/>
    <x v="525"/>
    <n v="8300"/>
    <n v="12944"/>
    <n v="147"/>
    <n v="1.5595180722891566"/>
    <x v="1"/>
    <x v="521"/>
    <x v="1"/>
    <x v="1"/>
    <n v="1451109600"/>
    <n v="1454306400"/>
    <x v="0"/>
    <x v="1"/>
    <x v="3"/>
    <x v="3"/>
    <x v="3"/>
  </r>
  <r>
    <n v="527"/>
    <x v="519"/>
    <x v="526"/>
    <n v="189200"/>
    <n v="188480"/>
    <n v="6080"/>
    <n v="0.99619450317124736"/>
    <x v="0"/>
    <x v="522"/>
    <x v="0"/>
    <x v="0"/>
    <n v="1454652000"/>
    <n v="1457762400"/>
    <x v="0"/>
    <x v="0"/>
    <x v="10"/>
    <x v="4"/>
    <x v="10"/>
  </r>
  <r>
    <n v="528"/>
    <x v="520"/>
    <x v="527"/>
    <n v="9000"/>
    <n v="7227"/>
    <n v="80"/>
    <n v="0.80300000000000005"/>
    <x v="0"/>
    <x v="523"/>
    <x v="4"/>
    <x v="4"/>
    <n v="1385186400"/>
    <n v="1389074400"/>
    <x v="0"/>
    <x v="0"/>
    <x v="7"/>
    <x v="1"/>
    <x v="7"/>
  </r>
  <r>
    <n v="529"/>
    <x v="521"/>
    <x v="528"/>
    <n v="5100"/>
    <n v="574"/>
    <n v="9"/>
    <n v="0.11254901960784314"/>
    <x v="0"/>
    <x v="524"/>
    <x v="1"/>
    <x v="1"/>
    <n v="1399698000"/>
    <n v="1402117200"/>
    <x v="0"/>
    <x v="0"/>
    <x v="11"/>
    <x v="6"/>
    <x v="11"/>
  </r>
  <r>
    <n v="530"/>
    <x v="522"/>
    <x v="529"/>
    <n v="105000"/>
    <n v="96328"/>
    <n v="1784"/>
    <n v="0.91740952380952379"/>
    <x v="0"/>
    <x v="525"/>
    <x v="1"/>
    <x v="1"/>
    <n v="1283230800"/>
    <n v="1284440400"/>
    <x v="0"/>
    <x v="1"/>
    <x v="13"/>
    <x v="5"/>
    <x v="13"/>
  </r>
  <r>
    <n v="531"/>
    <x v="523"/>
    <x v="530"/>
    <n v="186700"/>
    <n v="178338"/>
    <n v="3640"/>
    <n v="0.95521156936261387"/>
    <x v="2"/>
    <x v="526"/>
    <x v="5"/>
    <x v="5"/>
    <n v="1384149600"/>
    <n v="1388988000"/>
    <x v="0"/>
    <x v="0"/>
    <x v="11"/>
    <x v="6"/>
    <x v="11"/>
  </r>
  <r>
    <n v="532"/>
    <x v="524"/>
    <x v="531"/>
    <n v="1600"/>
    <n v="8046"/>
    <n v="126"/>
    <n v="5.0287499999999996"/>
    <x v="1"/>
    <x v="527"/>
    <x v="0"/>
    <x v="0"/>
    <n v="1516860000"/>
    <n v="1516946400"/>
    <x v="0"/>
    <x v="0"/>
    <x v="3"/>
    <x v="3"/>
    <x v="3"/>
  </r>
  <r>
    <n v="533"/>
    <x v="525"/>
    <x v="532"/>
    <n v="115600"/>
    <n v="184086"/>
    <n v="2218"/>
    <n v="1.5924394463667819"/>
    <x v="1"/>
    <x v="528"/>
    <x v="4"/>
    <x v="4"/>
    <n v="1374642000"/>
    <n v="1377752400"/>
    <x v="0"/>
    <x v="0"/>
    <x v="7"/>
    <x v="1"/>
    <x v="7"/>
  </r>
  <r>
    <n v="534"/>
    <x v="526"/>
    <x v="533"/>
    <n v="89100"/>
    <n v="13385"/>
    <n v="243"/>
    <n v="0.15022446689113356"/>
    <x v="0"/>
    <x v="529"/>
    <x v="1"/>
    <x v="1"/>
    <n v="1534482000"/>
    <n v="1534568400"/>
    <x v="0"/>
    <x v="1"/>
    <x v="6"/>
    <x v="4"/>
    <x v="6"/>
  </r>
  <r>
    <n v="535"/>
    <x v="527"/>
    <x v="534"/>
    <n v="2600"/>
    <n v="12533"/>
    <n v="202"/>
    <n v="4.820384615384615"/>
    <x v="1"/>
    <x v="530"/>
    <x v="6"/>
    <x v="6"/>
    <n v="1528434000"/>
    <n v="1528606800"/>
    <x v="0"/>
    <x v="1"/>
    <x v="3"/>
    <x v="3"/>
    <x v="3"/>
  </r>
  <r>
    <n v="536"/>
    <x v="528"/>
    <x v="535"/>
    <n v="9800"/>
    <n v="14697"/>
    <n v="140"/>
    <n v="1.4996938775510205"/>
    <x v="1"/>
    <x v="531"/>
    <x v="6"/>
    <x v="6"/>
    <n v="1282626000"/>
    <n v="1284872400"/>
    <x v="0"/>
    <x v="0"/>
    <x v="13"/>
    <x v="5"/>
    <x v="13"/>
  </r>
  <r>
    <n v="537"/>
    <x v="529"/>
    <x v="536"/>
    <n v="84400"/>
    <n v="98935"/>
    <n v="1052"/>
    <n v="1.1722156398104266"/>
    <x v="1"/>
    <x v="532"/>
    <x v="3"/>
    <x v="3"/>
    <n v="1535605200"/>
    <n v="1537592400"/>
    <x v="1"/>
    <x v="1"/>
    <x v="4"/>
    <x v="4"/>
    <x v="4"/>
  </r>
  <r>
    <n v="538"/>
    <x v="530"/>
    <x v="537"/>
    <n v="151300"/>
    <n v="57034"/>
    <n v="1296"/>
    <n v="0.37695968274950431"/>
    <x v="0"/>
    <x v="533"/>
    <x v="1"/>
    <x v="1"/>
    <n v="1379826000"/>
    <n v="1381208400"/>
    <x v="0"/>
    <x v="0"/>
    <x v="20"/>
    <x v="6"/>
    <x v="20"/>
  </r>
  <r>
    <n v="539"/>
    <x v="531"/>
    <x v="538"/>
    <n v="9800"/>
    <n v="7120"/>
    <n v="77"/>
    <n v="0.72653061224489801"/>
    <x v="0"/>
    <x v="534"/>
    <x v="1"/>
    <x v="1"/>
    <n v="1561957200"/>
    <n v="1562475600"/>
    <x v="0"/>
    <x v="1"/>
    <x v="0"/>
    <x v="0"/>
    <x v="0"/>
  </r>
  <r>
    <n v="540"/>
    <x v="532"/>
    <x v="539"/>
    <n v="5300"/>
    <n v="14097"/>
    <n v="247"/>
    <n v="2.6598113207547169"/>
    <x v="1"/>
    <x v="535"/>
    <x v="1"/>
    <x v="1"/>
    <n v="1525496400"/>
    <n v="1527397200"/>
    <x v="0"/>
    <x v="0"/>
    <x v="14"/>
    <x v="7"/>
    <x v="14"/>
  </r>
  <r>
    <n v="541"/>
    <x v="533"/>
    <x v="540"/>
    <n v="178000"/>
    <n v="43086"/>
    <n v="395"/>
    <n v="0.24205617977528091"/>
    <x v="0"/>
    <x v="536"/>
    <x v="6"/>
    <x v="6"/>
    <n v="1433912400"/>
    <n v="1436158800"/>
    <x v="0"/>
    <x v="0"/>
    <x v="20"/>
    <x v="6"/>
    <x v="20"/>
  </r>
  <r>
    <n v="542"/>
    <x v="534"/>
    <x v="541"/>
    <n v="77000"/>
    <n v="1930"/>
    <n v="49"/>
    <n v="2.5064935064935064E-2"/>
    <x v="0"/>
    <x v="537"/>
    <x v="4"/>
    <x v="4"/>
    <n v="1453442400"/>
    <n v="1456034400"/>
    <x v="0"/>
    <x v="0"/>
    <x v="7"/>
    <x v="1"/>
    <x v="7"/>
  </r>
  <r>
    <n v="543"/>
    <x v="535"/>
    <x v="542"/>
    <n v="84900"/>
    <n v="13864"/>
    <n v="180"/>
    <n v="0.1632979976442874"/>
    <x v="0"/>
    <x v="538"/>
    <x v="1"/>
    <x v="1"/>
    <n v="1378875600"/>
    <n v="1380171600"/>
    <x v="0"/>
    <x v="0"/>
    <x v="11"/>
    <x v="6"/>
    <x v="11"/>
  </r>
  <r>
    <n v="544"/>
    <x v="536"/>
    <x v="543"/>
    <n v="2800"/>
    <n v="7742"/>
    <n v="84"/>
    <n v="2.7650000000000001"/>
    <x v="1"/>
    <x v="539"/>
    <x v="1"/>
    <x v="1"/>
    <n v="1452232800"/>
    <n v="1453356000"/>
    <x v="0"/>
    <x v="0"/>
    <x v="1"/>
    <x v="1"/>
    <x v="1"/>
  </r>
  <r>
    <n v="545"/>
    <x v="537"/>
    <x v="544"/>
    <n v="184800"/>
    <n v="164109"/>
    <n v="2690"/>
    <n v="0.88803571428571426"/>
    <x v="0"/>
    <x v="540"/>
    <x v="1"/>
    <x v="1"/>
    <n v="1577253600"/>
    <n v="1578981600"/>
    <x v="0"/>
    <x v="0"/>
    <x v="3"/>
    <x v="3"/>
    <x v="3"/>
  </r>
  <r>
    <n v="546"/>
    <x v="538"/>
    <x v="545"/>
    <n v="4200"/>
    <n v="6870"/>
    <n v="88"/>
    <n v="1.6357142857142857"/>
    <x v="1"/>
    <x v="541"/>
    <x v="1"/>
    <x v="1"/>
    <n v="1537160400"/>
    <n v="1537419600"/>
    <x v="0"/>
    <x v="1"/>
    <x v="3"/>
    <x v="3"/>
    <x v="3"/>
  </r>
  <r>
    <n v="547"/>
    <x v="539"/>
    <x v="546"/>
    <n v="1300"/>
    <n v="12597"/>
    <n v="156"/>
    <n v="9.69"/>
    <x v="1"/>
    <x v="542"/>
    <x v="1"/>
    <x v="1"/>
    <n v="1422165600"/>
    <n v="1423202400"/>
    <x v="0"/>
    <x v="0"/>
    <x v="6"/>
    <x v="4"/>
    <x v="6"/>
  </r>
  <r>
    <n v="548"/>
    <x v="540"/>
    <x v="547"/>
    <n v="66100"/>
    <n v="179074"/>
    <n v="2985"/>
    <n v="2.7091376701966716"/>
    <x v="1"/>
    <x v="543"/>
    <x v="1"/>
    <x v="1"/>
    <n v="1459486800"/>
    <n v="1460610000"/>
    <x v="0"/>
    <x v="0"/>
    <x v="3"/>
    <x v="3"/>
    <x v="3"/>
  </r>
  <r>
    <n v="549"/>
    <x v="541"/>
    <x v="548"/>
    <n v="29500"/>
    <n v="83843"/>
    <n v="762"/>
    <n v="2.8421355932203389"/>
    <x v="1"/>
    <x v="544"/>
    <x v="1"/>
    <x v="1"/>
    <n v="1369717200"/>
    <n v="1370494800"/>
    <x v="0"/>
    <x v="0"/>
    <x v="8"/>
    <x v="2"/>
    <x v="8"/>
  </r>
  <r>
    <n v="550"/>
    <x v="542"/>
    <x v="549"/>
    <n v="100"/>
    <n v="4"/>
    <n v="1"/>
    <n v="0.04"/>
    <x v="3"/>
    <x v="446"/>
    <x v="5"/>
    <x v="5"/>
    <n v="1330495200"/>
    <n v="1332306000"/>
    <x v="0"/>
    <x v="0"/>
    <x v="7"/>
    <x v="1"/>
    <x v="7"/>
  </r>
  <r>
    <n v="551"/>
    <x v="543"/>
    <x v="550"/>
    <n v="180100"/>
    <n v="105598"/>
    <n v="2779"/>
    <n v="0.58632981676846196"/>
    <x v="0"/>
    <x v="545"/>
    <x v="2"/>
    <x v="2"/>
    <n v="1419055200"/>
    <n v="1422511200"/>
    <x v="0"/>
    <x v="1"/>
    <x v="2"/>
    <x v="2"/>
    <x v="2"/>
  </r>
  <r>
    <n v="552"/>
    <x v="544"/>
    <x v="551"/>
    <n v="9000"/>
    <n v="8866"/>
    <n v="92"/>
    <n v="0.98511111111111116"/>
    <x v="0"/>
    <x v="546"/>
    <x v="1"/>
    <x v="1"/>
    <n v="1480140000"/>
    <n v="1480312800"/>
    <x v="0"/>
    <x v="0"/>
    <x v="3"/>
    <x v="3"/>
    <x v="3"/>
  </r>
  <r>
    <n v="553"/>
    <x v="545"/>
    <x v="552"/>
    <n v="170600"/>
    <n v="75022"/>
    <n v="1028"/>
    <n v="0.43975381008206332"/>
    <x v="0"/>
    <x v="547"/>
    <x v="1"/>
    <x v="1"/>
    <n v="1293948000"/>
    <n v="1294034400"/>
    <x v="0"/>
    <x v="0"/>
    <x v="1"/>
    <x v="1"/>
    <x v="1"/>
  </r>
  <r>
    <n v="554"/>
    <x v="546"/>
    <x v="553"/>
    <n v="9500"/>
    <n v="14408"/>
    <n v="554"/>
    <n v="1.5166315789473683"/>
    <x v="1"/>
    <x v="548"/>
    <x v="0"/>
    <x v="0"/>
    <n v="1482127200"/>
    <n v="1482645600"/>
    <x v="0"/>
    <x v="0"/>
    <x v="7"/>
    <x v="1"/>
    <x v="7"/>
  </r>
  <r>
    <n v="555"/>
    <x v="547"/>
    <x v="554"/>
    <n v="6300"/>
    <n v="14089"/>
    <n v="135"/>
    <n v="2.2363492063492063"/>
    <x v="1"/>
    <x v="549"/>
    <x v="3"/>
    <x v="3"/>
    <n v="1396414800"/>
    <n v="1399093200"/>
    <x v="0"/>
    <x v="0"/>
    <x v="1"/>
    <x v="1"/>
    <x v="1"/>
  </r>
  <r>
    <n v="556"/>
    <x v="195"/>
    <x v="555"/>
    <n v="5200"/>
    <n v="12467"/>
    <n v="122"/>
    <n v="2.3975"/>
    <x v="1"/>
    <x v="550"/>
    <x v="1"/>
    <x v="1"/>
    <n v="1315285200"/>
    <n v="1315890000"/>
    <x v="0"/>
    <x v="1"/>
    <x v="18"/>
    <x v="5"/>
    <x v="18"/>
  </r>
  <r>
    <n v="557"/>
    <x v="548"/>
    <x v="556"/>
    <n v="6000"/>
    <n v="11960"/>
    <n v="221"/>
    <n v="1.9933333333333334"/>
    <x v="1"/>
    <x v="551"/>
    <x v="1"/>
    <x v="1"/>
    <n v="1443762000"/>
    <n v="1444021200"/>
    <x v="0"/>
    <x v="1"/>
    <x v="22"/>
    <x v="4"/>
    <x v="22"/>
  </r>
  <r>
    <n v="558"/>
    <x v="549"/>
    <x v="557"/>
    <n v="5800"/>
    <n v="7966"/>
    <n v="126"/>
    <n v="1.373448275862069"/>
    <x v="1"/>
    <x v="552"/>
    <x v="1"/>
    <x v="1"/>
    <n v="1456293600"/>
    <n v="1460005200"/>
    <x v="0"/>
    <x v="0"/>
    <x v="3"/>
    <x v="3"/>
    <x v="3"/>
  </r>
  <r>
    <n v="559"/>
    <x v="550"/>
    <x v="558"/>
    <n v="105300"/>
    <n v="106321"/>
    <n v="1022"/>
    <n v="1.009696106362773"/>
    <x v="1"/>
    <x v="553"/>
    <x v="1"/>
    <x v="1"/>
    <n v="1470114000"/>
    <n v="1470718800"/>
    <x v="0"/>
    <x v="0"/>
    <x v="3"/>
    <x v="3"/>
    <x v="3"/>
  </r>
  <r>
    <n v="560"/>
    <x v="551"/>
    <x v="559"/>
    <n v="20000"/>
    <n v="158832"/>
    <n v="3177"/>
    <n v="7.9416000000000002"/>
    <x v="1"/>
    <x v="554"/>
    <x v="1"/>
    <x v="1"/>
    <n v="1321596000"/>
    <n v="1325052000"/>
    <x v="0"/>
    <x v="0"/>
    <x v="10"/>
    <x v="4"/>
    <x v="10"/>
  </r>
  <r>
    <n v="561"/>
    <x v="552"/>
    <x v="560"/>
    <n v="3000"/>
    <n v="11091"/>
    <n v="198"/>
    <n v="3.6970000000000001"/>
    <x v="1"/>
    <x v="555"/>
    <x v="5"/>
    <x v="5"/>
    <n v="1318827600"/>
    <n v="1319000400"/>
    <x v="0"/>
    <x v="0"/>
    <x v="3"/>
    <x v="3"/>
    <x v="3"/>
  </r>
  <r>
    <n v="562"/>
    <x v="553"/>
    <x v="561"/>
    <n v="9900"/>
    <n v="1269"/>
    <n v="26"/>
    <n v="0.12818181818181817"/>
    <x v="0"/>
    <x v="556"/>
    <x v="5"/>
    <x v="5"/>
    <n v="1552366800"/>
    <n v="1552539600"/>
    <x v="0"/>
    <x v="0"/>
    <x v="1"/>
    <x v="1"/>
    <x v="1"/>
  </r>
  <r>
    <n v="563"/>
    <x v="554"/>
    <x v="562"/>
    <n v="3700"/>
    <n v="5107"/>
    <n v="85"/>
    <n v="1.3802702702702703"/>
    <x v="1"/>
    <x v="557"/>
    <x v="2"/>
    <x v="2"/>
    <n v="1542088800"/>
    <n v="1543816800"/>
    <x v="0"/>
    <x v="0"/>
    <x v="4"/>
    <x v="4"/>
    <x v="4"/>
  </r>
  <r>
    <n v="564"/>
    <x v="555"/>
    <x v="563"/>
    <n v="168700"/>
    <n v="141393"/>
    <n v="1790"/>
    <n v="0.83813278008298753"/>
    <x v="0"/>
    <x v="558"/>
    <x v="1"/>
    <x v="1"/>
    <n v="1426395600"/>
    <n v="1427086800"/>
    <x v="0"/>
    <x v="0"/>
    <x v="3"/>
    <x v="3"/>
    <x v="3"/>
  </r>
  <r>
    <n v="565"/>
    <x v="556"/>
    <x v="564"/>
    <n v="94900"/>
    <n v="194166"/>
    <n v="3596"/>
    <n v="2.0460063224446787"/>
    <x v="1"/>
    <x v="559"/>
    <x v="1"/>
    <x v="1"/>
    <n v="1321336800"/>
    <n v="1323064800"/>
    <x v="0"/>
    <x v="0"/>
    <x v="3"/>
    <x v="3"/>
    <x v="3"/>
  </r>
  <r>
    <n v="566"/>
    <x v="557"/>
    <x v="565"/>
    <n v="9300"/>
    <n v="4124"/>
    <n v="37"/>
    <n v="0.44344086021505374"/>
    <x v="0"/>
    <x v="560"/>
    <x v="1"/>
    <x v="1"/>
    <n v="1456293600"/>
    <n v="1458277200"/>
    <x v="0"/>
    <x v="1"/>
    <x v="5"/>
    <x v="1"/>
    <x v="5"/>
  </r>
  <r>
    <n v="567"/>
    <x v="558"/>
    <x v="566"/>
    <n v="6800"/>
    <n v="14865"/>
    <n v="244"/>
    <n v="2.1860294117647059"/>
    <x v="1"/>
    <x v="561"/>
    <x v="1"/>
    <x v="1"/>
    <n v="1404968400"/>
    <n v="1405141200"/>
    <x v="0"/>
    <x v="0"/>
    <x v="1"/>
    <x v="1"/>
    <x v="1"/>
  </r>
  <r>
    <n v="568"/>
    <x v="559"/>
    <x v="567"/>
    <n v="72400"/>
    <n v="134688"/>
    <n v="5180"/>
    <n v="1.8603314917127072"/>
    <x v="1"/>
    <x v="562"/>
    <x v="1"/>
    <x v="1"/>
    <n v="1279170000"/>
    <n v="1283058000"/>
    <x v="0"/>
    <x v="0"/>
    <x v="3"/>
    <x v="3"/>
    <x v="3"/>
  </r>
  <r>
    <n v="569"/>
    <x v="560"/>
    <x v="568"/>
    <n v="20100"/>
    <n v="47705"/>
    <n v="589"/>
    <n v="2.3733830845771142"/>
    <x v="1"/>
    <x v="563"/>
    <x v="6"/>
    <x v="6"/>
    <n v="1294725600"/>
    <n v="1295762400"/>
    <x v="0"/>
    <x v="0"/>
    <x v="10"/>
    <x v="4"/>
    <x v="10"/>
  </r>
  <r>
    <n v="570"/>
    <x v="561"/>
    <x v="569"/>
    <n v="31200"/>
    <n v="95364"/>
    <n v="2725"/>
    <n v="3.0565384615384614"/>
    <x v="1"/>
    <x v="564"/>
    <x v="1"/>
    <x v="1"/>
    <n v="1419055200"/>
    <n v="1419573600"/>
    <x v="0"/>
    <x v="1"/>
    <x v="1"/>
    <x v="1"/>
    <x v="1"/>
  </r>
  <r>
    <n v="571"/>
    <x v="562"/>
    <x v="570"/>
    <n v="3500"/>
    <n v="3295"/>
    <n v="35"/>
    <n v="0.94142857142857139"/>
    <x v="0"/>
    <x v="565"/>
    <x v="6"/>
    <x v="6"/>
    <n v="1434690000"/>
    <n v="1438750800"/>
    <x v="0"/>
    <x v="0"/>
    <x v="12"/>
    <x v="4"/>
    <x v="12"/>
  </r>
  <r>
    <n v="572"/>
    <x v="563"/>
    <x v="571"/>
    <n v="9000"/>
    <n v="4896"/>
    <n v="94"/>
    <n v="0.54400000000000004"/>
    <x v="3"/>
    <x v="566"/>
    <x v="1"/>
    <x v="1"/>
    <n v="1443416400"/>
    <n v="1444798800"/>
    <x v="0"/>
    <x v="1"/>
    <x v="1"/>
    <x v="1"/>
    <x v="1"/>
  </r>
  <r>
    <n v="573"/>
    <x v="564"/>
    <x v="572"/>
    <n v="6700"/>
    <n v="7496"/>
    <n v="300"/>
    <n v="1.1188059701492536"/>
    <x v="1"/>
    <x v="567"/>
    <x v="1"/>
    <x v="1"/>
    <n v="1399006800"/>
    <n v="1399179600"/>
    <x v="0"/>
    <x v="0"/>
    <x v="23"/>
    <x v="8"/>
    <x v="23"/>
  </r>
  <r>
    <n v="574"/>
    <x v="565"/>
    <x v="573"/>
    <n v="2700"/>
    <n v="9967"/>
    <n v="144"/>
    <n v="3.6914814814814814"/>
    <x v="1"/>
    <x v="568"/>
    <x v="1"/>
    <x v="1"/>
    <n v="1575698400"/>
    <n v="1576562400"/>
    <x v="0"/>
    <x v="1"/>
    <x v="0"/>
    <x v="0"/>
    <x v="0"/>
  </r>
  <r>
    <n v="575"/>
    <x v="566"/>
    <x v="574"/>
    <n v="83300"/>
    <n v="52421"/>
    <n v="558"/>
    <n v="0.62930372148859548"/>
    <x v="0"/>
    <x v="569"/>
    <x v="1"/>
    <x v="1"/>
    <n v="1400562000"/>
    <n v="1400821200"/>
    <x v="0"/>
    <x v="1"/>
    <x v="3"/>
    <x v="3"/>
    <x v="3"/>
  </r>
  <r>
    <n v="576"/>
    <x v="567"/>
    <x v="575"/>
    <n v="9700"/>
    <n v="6298"/>
    <n v="64"/>
    <n v="0.6492783505154639"/>
    <x v="0"/>
    <x v="570"/>
    <x v="1"/>
    <x v="1"/>
    <n v="1509512400"/>
    <n v="1510984800"/>
    <x v="0"/>
    <x v="0"/>
    <x v="3"/>
    <x v="3"/>
    <x v="3"/>
  </r>
  <r>
    <n v="577"/>
    <x v="568"/>
    <x v="576"/>
    <n v="8200"/>
    <n v="1546"/>
    <n v="37"/>
    <n v="0.18853658536585366"/>
    <x v="3"/>
    <x v="571"/>
    <x v="1"/>
    <x v="1"/>
    <n v="1299823200"/>
    <n v="1302066000"/>
    <x v="0"/>
    <x v="0"/>
    <x v="17"/>
    <x v="1"/>
    <x v="17"/>
  </r>
  <r>
    <n v="578"/>
    <x v="569"/>
    <x v="577"/>
    <n v="96500"/>
    <n v="16168"/>
    <n v="245"/>
    <n v="0.1675440414507772"/>
    <x v="0"/>
    <x v="572"/>
    <x v="1"/>
    <x v="1"/>
    <n v="1322719200"/>
    <n v="1322978400"/>
    <x v="0"/>
    <x v="0"/>
    <x v="22"/>
    <x v="4"/>
    <x v="22"/>
  </r>
  <r>
    <n v="579"/>
    <x v="570"/>
    <x v="578"/>
    <n v="6200"/>
    <n v="6269"/>
    <n v="87"/>
    <n v="1.0111290322580646"/>
    <x v="1"/>
    <x v="573"/>
    <x v="1"/>
    <x v="1"/>
    <n v="1312693200"/>
    <n v="1313730000"/>
    <x v="0"/>
    <x v="0"/>
    <x v="17"/>
    <x v="1"/>
    <x v="17"/>
  </r>
  <r>
    <n v="580"/>
    <x v="251"/>
    <x v="579"/>
    <n v="43800"/>
    <n v="149578"/>
    <n v="3116"/>
    <n v="3.4150228310502282"/>
    <x v="1"/>
    <x v="574"/>
    <x v="1"/>
    <x v="1"/>
    <n v="1393394400"/>
    <n v="1394085600"/>
    <x v="0"/>
    <x v="0"/>
    <x v="3"/>
    <x v="3"/>
    <x v="3"/>
  </r>
  <r>
    <n v="581"/>
    <x v="571"/>
    <x v="580"/>
    <n v="6000"/>
    <n v="3841"/>
    <n v="71"/>
    <n v="0.64016666666666666"/>
    <x v="0"/>
    <x v="575"/>
    <x v="1"/>
    <x v="1"/>
    <n v="1304053200"/>
    <n v="1305349200"/>
    <x v="0"/>
    <x v="0"/>
    <x v="2"/>
    <x v="2"/>
    <x v="2"/>
  </r>
  <r>
    <n v="582"/>
    <x v="572"/>
    <x v="581"/>
    <n v="8700"/>
    <n v="4531"/>
    <n v="42"/>
    <n v="0.5208045977011494"/>
    <x v="0"/>
    <x v="576"/>
    <x v="1"/>
    <x v="1"/>
    <n v="1433912400"/>
    <n v="1434344400"/>
    <x v="0"/>
    <x v="1"/>
    <x v="11"/>
    <x v="6"/>
    <x v="11"/>
  </r>
  <r>
    <n v="583"/>
    <x v="573"/>
    <x v="582"/>
    <n v="18900"/>
    <n v="60934"/>
    <n v="909"/>
    <n v="3.2240211640211642"/>
    <x v="1"/>
    <x v="577"/>
    <x v="1"/>
    <x v="1"/>
    <n v="1329717600"/>
    <n v="1331186400"/>
    <x v="0"/>
    <x v="0"/>
    <x v="4"/>
    <x v="4"/>
    <x v="4"/>
  </r>
  <r>
    <n v="584"/>
    <x v="8"/>
    <x v="583"/>
    <n v="86400"/>
    <n v="103255"/>
    <n v="1613"/>
    <n v="1.1950810185185186"/>
    <x v="1"/>
    <x v="578"/>
    <x v="1"/>
    <x v="1"/>
    <n v="1335330000"/>
    <n v="1336539600"/>
    <x v="0"/>
    <x v="0"/>
    <x v="2"/>
    <x v="2"/>
    <x v="2"/>
  </r>
  <r>
    <n v="585"/>
    <x v="574"/>
    <x v="584"/>
    <n v="8900"/>
    <n v="13065"/>
    <n v="136"/>
    <n v="1.4679775280898877"/>
    <x v="1"/>
    <x v="579"/>
    <x v="1"/>
    <x v="1"/>
    <n v="1268888400"/>
    <n v="1269752400"/>
    <x v="0"/>
    <x v="0"/>
    <x v="18"/>
    <x v="5"/>
    <x v="18"/>
  </r>
  <r>
    <n v="586"/>
    <x v="575"/>
    <x v="585"/>
    <n v="700"/>
    <n v="6654"/>
    <n v="130"/>
    <n v="9.5057142857142853"/>
    <x v="1"/>
    <x v="580"/>
    <x v="1"/>
    <x v="1"/>
    <n v="1289973600"/>
    <n v="1291615200"/>
    <x v="0"/>
    <x v="0"/>
    <x v="1"/>
    <x v="1"/>
    <x v="1"/>
  </r>
  <r>
    <n v="587"/>
    <x v="576"/>
    <x v="586"/>
    <n v="9400"/>
    <n v="6852"/>
    <n v="156"/>
    <n v="0.72893617021276591"/>
    <x v="0"/>
    <x v="581"/>
    <x v="0"/>
    <x v="0"/>
    <n v="1547877600"/>
    <n v="1552366800"/>
    <x v="0"/>
    <x v="1"/>
    <x v="0"/>
    <x v="0"/>
    <x v="0"/>
  </r>
  <r>
    <n v="588"/>
    <x v="577"/>
    <x v="587"/>
    <n v="157600"/>
    <n v="124517"/>
    <n v="1368"/>
    <n v="0.7900824873096447"/>
    <x v="0"/>
    <x v="582"/>
    <x v="4"/>
    <x v="4"/>
    <n v="1269493200"/>
    <n v="1272171600"/>
    <x v="0"/>
    <x v="0"/>
    <x v="3"/>
    <x v="3"/>
    <x v="3"/>
  </r>
  <r>
    <n v="589"/>
    <x v="578"/>
    <x v="588"/>
    <n v="7900"/>
    <n v="5113"/>
    <n v="102"/>
    <n v="0.64721518987341775"/>
    <x v="0"/>
    <x v="583"/>
    <x v="1"/>
    <x v="1"/>
    <n v="1436072400"/>
    <n v="1436677200"/>
    <x v="0"/>
    <x v="0"/>
    <x v="4"/>
    <x v="4"/>
    <x v="4"/>
  </r>
  <r>
    <n v="590"/>
    <x v="579"/>
    <x v="589"/>
    <n v="7100"/>
    <n v="5824"/>
    <n v="86"/>
    <n v="0.82028169014084507"/>
    <x v="0"/>
    <x v="584"/>
    <x v="2"/>
    <x v="2"/>
    <n v="1419141600"/>
    <n v="1420092000"/>
    <x v="0"/>
    <x v="0"/>
    <x v="15"/>
    <x v="5"/>
    <x v="15"/>
  </r>
  <r>
    <n v="591"/>
    <x v="580"/>
    <x v="590"/>
    <n v="600"/>
    <n v="6226"/>
    <n v="102"/>
    <n v="10.376666666666667"/>
    <x v="1"/>
    <x v="585"/>
    <x v="1"/>
    <x v="1"/>
    <n v="1279083600"/>
    <n v="1279947600"/>
    <x v="0"/>
    <x v="0"/>
    <x v="11"/>
    <x v="6"/>
    <x v="11"/>
  </r>
  <r>
    <n v="592"/>
    <x v="581"/>
    <x v="591"/>
    <n v="156800"/>
    <n v="20243"/>
    <n v="253"/>
    <n v="0.12910076530612244"/>
    <x v="0"/>
    <x v="586"/>
    <x v="1"/>
    <x v="1"/>
    <n v="1401426000"/>
    <n v="1402203600"/>
    <x v="0"/>
    <x v="0"/>
    <x v="3"/>
    <x v="3"/>
    <x v="3"/>
  </r>
  <r>
    <n v="593"/>
    <x v="582"/>
    <x v="592"/>
    <n v="121600"/>
    <n v="188288"/>
    <n v="4006"/>
    <n v="1.5484210526315789"/>
    <x v="1"/>
    <x v="587"/>
    <x v="1"/>
    <x v="1"/>
    <n v="1395810000"/>
    <n v="1396933200"/>
    <x v="0"/>
    <x v="0"/>
    <x v="10"/>
    <x v="4"/>
    <x v="10"/>
  </r>
  <r>
    <n v="594"/>
    <x v="583"/>
    <x v="593"/>
    <n v="157300"/>
    <n v="11167"/>
    <n v="157"/>
    <n v="7.0991735537190084E-2"/>
    <x v="0"/>
    <x v="588"/>
    <x v="1"/>
    <x v="1"/>
    <n v="1467003600"/>
    <n v="1467262800"/>
    <x v="0"/>
    <x v="1"/>
    <x v="3"/>
    <x v="3"/>
    <x v="3"/>
  </r>
  <r>
    <n v="595"/>
    <x v="584"/>
    <x v="594"/>
    <n v="70300"/>
    <n v="146595"/>
    <n v="1629"/>
    <n v="2.0852773826458035"/>
    <x v="1"/>
    <x v="589"/>
    <x v="1"/>
    <x v="1"/>
    <n v="1268715600"/>
    <n v="1270530000"/>
    <x v="0"/>
    <x v="1"/>
    <x v="3"/>
    <x v="3"/>
    <x v="3"/>
  </r>
  <r>
    <n v="596"/>
    <x v="585"/>
    <x v="595"/>
    <n v="7900"/>
    <n v="7875"/>
    <n v="183"/>
    <n v="0.99683544303797467"/>
    <x v="0"/>
    <x v="590"/>
    <x v="1"/>
    <x v="1"/>
    <n v="1457157600"/>
    <n v="1457762400"/>
    <x v="0"/>
    <x v="1"/>
    <x v="6"/>
    <x v="4"/>
    <x v="6"/>
  </r>
  <r>
    <n v="597"/>
    <x v="586"/>
    <x v="596"/>
    <n v="73800"/>
    <n v="148779"/>
    <n v="2188"/>
    <n v="2.0159756097560977"/>
    <x v="1"/>
    <x v="591"/>
    <x v="1"/>
    <x v="1"/>
    <n v="1573970400"/>
    <n v="1575525600"/>
    <x v="0"/>
    <x v="0"/>
    <x v="3"/>
    <x v="3"/>
    <x v="3"/>
  </r>
  <r>
    <n v="598"/>
    <x v="587"/>
    <x v="597"/>
    <n v="108500"/>
    <n v="175868"/>
    <n v="2409"/>
    <n v="1.6209032258064515"/>
    <x v="1"/>
    <x v="592"/>
    <x v="6"/>
    <x v="6"/>
    <n v="1276578000"/>
    <n v="1279083600"/>
    <x v="0"/>
    <x v="0"/>
    <x v="1"/>
    <x v="1"/>
    <x v="1"/>
  </r>
  <r>
    <n v="599"/>
    <x v="588"/>
    <x v="598"/>
    <n v="140300"/>
    <n v="5112"/>
    <n v="82"/>
    <n v="3.6436208125445471E-2"/>
    <x v="0"/>
    <x v="593"/>
    <x v="3"/>
    <x v="3"/>
    <n v="1423720800"/>
    <n v="1424412000"/>
    <x v="0"/>
    <x v="0"/>
    <x v="4"/>
    <x v="4"/>
    <x v="4"/>
  </r>
  <r>
    <n v="600"/>
    <x v="589"/>
    <x v="599"/>
    <n v="100"/>
    <n v="5"/>
    <n v="1"/>
    <n v="0.05"/>
    <x v="0"/>
    <x v="298"/>
    <x v="4"/>
    <x v="4"/>
    <n v="1375160400"/>
    <n v="1376197200"/>
    <x v="0"/>
    <x v="0"/>
    <x v="0"/>
    <x v="0"/>
    <x v="0"/>
  </r>
  <r>
    <n v="601"/>
    <x v="590"/>
    <x v="600"/>
    <n v="6300"/>
    <n v="13018"/>
    <n v="194"/>
    <n v="2.0663492063492064"/>
    <x v="1"/>
    <x v="594"/>
    <x v="1"/>
    <x v="1"/>
    <n v="1401426000"/>
    <n v="1402894800"/>
    <x v="1"/>
    <x v="0"/>
    <x v="8"/>
    <x v="2"/>
    <x v="8"/>
  </r>
  <r>
    <n v="602"/>
    <x v="591"/>
    <x v="601"/>
    <n v="71100"/>
    <n v="91176"/>
    <n v="1140"/>
    <n v="1.2823628691983122"/>
    <x v="1"/>
    <x v="595"/>
    <x v="1"/>
    <x v="1"/>
    <n v="1433480400"/>
    <n v="1434430800"/>
    <x v="0"/>
    <x v="0"/>
    <x v="3"/>
    <x v="3"/>
    <x v="3"/>
  </r>
  <r>
    <n v="603"/>
    <x v="592"/>
    <x v="602"/>
    <n v="5300"/>
    <n v="6342"/>
    <n v="102"/>
    <n v="1.1966037735849056"/>
    <x v="1"/>
    <x v="596"/>
    <x v="1"/>
    <x v="1"/>
    <n v="1555563600"/>
    <n v="1557896400"/>
    <x v="0"/>
    <x v="0"/>
    <x v="3"/>
    <x v="3"/>
    <x v="3"/>
  </r>
  <r>
    <n v="604"/>
    <x v="593"/>
    <x v="603"/>
    <n v="88700"/>
    <n v="151438"/>
    <n v="2857"/>
    <n v="1.7073055242390078"/>
    <x v="1"/>
    <x v="597"/>
    <x v="1"/>
    <x v="1"/>
    <n v="1295676000"/>
    <n v="1297490400"/>
    <x v="0"/>
    <x v="0"/>
    <x v="3"/>
    <x v="3"/>
    <x v="3"/>
  </r>
  <r>
    <n v="605"/>
    <x v="594"/>
    <x v="604"/>
    <n v="3300"/>
    <n v="6178"/>
    <n v="107"/>
    <n v="1.8721212121212121"/>
    <x v="1"/>
    <x v="598"/>
    <x v="1"/>
    <x v="1"/>
    <n v="1443848400"/>
    <n v="1447394400"/>
    <x v="0"/>
    <x v="0"/>
    <x v="9"/>
    <x v="5"/>
    <x v="9"/>
  </r>
  <r>
    <n v="606"/>
    <x v="595"/>
    <x v="605"/>
    <n v="3400"/>
    <n v="6405"/>
    <n v="160"/>
    <n v="1.8838235294117647"/>
    <x v="1"/>
    <x v="599"/>
    <x v="4"/>
    <x v="4"/>
    <n v="1457330400"/>
    <n v="1458277200"/>
    <x v="0"/>
    <x v="0"/>
    <x v="1"/>
    <x v="1"/>
    <x v="1"/>
  </r>
  <r>
    <n v="607"/>
    <x v="596"/>
    <x v="606"/>
    <n v="137600"/>
    <n v="180667"/>
    <n v="2230"/>
    <n v="1.3129869186046512"/>
    <x v="1"/>
    <x v="600"/>
    <x v="1"/>
    <x v="1"/>
    <n v="1395550800"/>
    <n v="1395723600"/>
    <x v="0"/>
    <x v="0"/>
    <x v="0"/>
    <x v="0"/>
    <x v="0"/>
  </r>
  <r>
    <n v="608"/>
    <x v="597"/>
    <x v="607"/>
    <n v="3900"/>
    <n v="11075"/>
    <n v="316"/>
    <n v="2.8397435897435899"/>
    <x v="1"/>
    <x v="601"/>
    <x v="1"/>
    <x v="1"/>
    <n v="1551852000"/>
    <n v="1552197600"/>
    <x v="0"/>
    <x v="1"/>
    <x v="17"/>
    <x v="1"/>
    <x v="17"/>
  </r>
  <r>
    <n v="609"/>
    <x v="598"/>
    <x v="608"/>
    <n v="10000"/>
    <n v="12042"/>
    <n v="117"/>
    <n v="1.2041999999999999"/>
    <x v="1"/>
    <x v="602"/>
    <x v="1"/>
    <x v="1"/>
    <n v="1547618400"/>
    <n v="1549087200"/>
    <x v="0"/>
    <x v="0"/>
    <x v="22"/>
    <x v="4"/>
    <x v="22"/>
  </r>
  <r>
    <n v="610"/>
    <x v="599"/>
    <x v="609"/>
    <n v="42800"/>
    <n v="179356"/>
    <n v="6406"/>
    <n v="4.1905607476635511"/>
    <x v="1"/>
    <x v="603"/>
    <x v="1"/>
    <x v="1"/>
    <n v="1355637600"/>
    <n v="1356847200"/>
    <x v="0"/>
    <x v="0"/>
    <x v="3"/>
    <x v="3"/>
    <x v="3"/>
  </r>
  <r>
    <n v="611"/>
    <x v="600"/>
    <x v="610"/>
    <n v="8200"/>
    <n v="1136"/>
    <n v="15"/>
    <n v="0.13853658536585367"/>
    <x v="3"/>
    <x v="604"/>
    <x v="1"/>
    <x v="1"/>
    <n v="1374728400"/>
    <n v="1375765200"/>
    <x v="0"/>
    <x v="0"/>
    <x v="3"/>
    <x v="3"/>
    <x v="3"/>
  </r>
  <r>
    <n v="612"/>
    <x v="601"/>
    <x v="611"/>
    <n v="6200"/>
    <n v="8645"/>
    <n v="192"/>
    <n v="1.3943548387096774"/>
    <x v="1"/>
    <x v="605"/>
    <x v="1"/>
    <x v="1"/>
    <n v="1287810000"/>
    <n v="1289800800"/>
    <x v="0"/>
    <x v="0"/>
    <x v="5"/>
    <x v="1"/>
    <x v="5"/>
  </r>
  <r>
    <n v="613"/>
    <x v="602"/>
    <x v="612"/>
    <n v="1100"/>
    <n v="1914"/>
    <n v="26"/>
    <n v="1.74"/>
    <x v="1"/>
    <x v="606"/>
    <x v="0"/>
    <x v="0"/>
    <n v="1503723600"/>
    <n v="1504501200"/>
    <x v="0"/>
    <x v="0"/>
    <x v="3"/>
    <x v="3"/>
    <x v="3"/>
  </r>
  <r>
    <n v="614"/>
    <x v="603"/>
    <x v="613"/>
    <n v="26500"/>
    <n v="41205"/>
    <n v="723"/>
    <n v="1.5549056603773586"/>
    <x v="1"/>
    <x v="607"/>
    <x v="1"/>
    <x v="1"/>
    <n v="1484114400"/>
    <n v="1485669600"/>
    <x v="0"/>
    <x v="0"/>
    <x v="3"/>
    <x v="3"/>
    <x v="3"/>
  </r>
  <r>
    <n v="615"/>
    <x v="604"/>
    <x v="614"/>
    <n v="8500"/>
    <n v="14488"/>
    <n v="170"/>
    <n v="1.7044705882352942"/>
    <x v="1"/>
    <x v="608"/>
    <x v="6"/>
    <x v="6"/>
    <n v="1461906000"/>
    <n v="1462770000"/>
    <x v="0"/>
    <x v="0"/>
    <x v="3"/>
    <x v="3"/>
    <x v="3"/>
  </r>
  <r>
    <n v="616"/>
    <x v="605"/>
    <x v="615"/>
    <n v="6400"/>
    <n v="12129"/>
    <n v="238"/>
    <n v="1.8951562500000001"/>
    <x v="1"/>
    <x v="609"/>
    <x v="4"/>
    <x v="4"/>
    <n v="1379653200"/>
    <n v="1379739600"/>
    <x v="0"/>
    <x v="1"/>
    <x v="7"/>
    <x v="1"/>
    <x v="7"/>
  </r>
  <r>
    <n v="617"/>
    <x v="606"/>
    <x v="616"/>
    <n v="1400"/>
    <n v="3496"/>
    <n v="55"/>
    <n v="2.4971428571428573"/>
    <x v="1"/>
    <x v="610"/>
    <x v="1"/>
    <x v="1"/>
    <n v="1401858000"/>
    <n v="1402722000"/>
    <x v="0"/>
    <x v="0"/>
    <x v="3"/>
    <x v="3"/>
    <x v="3"/>
  </r>
  <r>
    <n v="618"/>
    <x v="607"/>
    <x v="617"/>
    <n v="198600"/>
    <n v="97037"/>
    <n v="1198"/>
    <n v="0.48860523665659616"/>
    <x v="0"/>
    <x v="611"/>
    <x v="1"/>
    <x v="1"/>
    <n v="1367470800"/>
    <n v="1369285200"/>
    <x v="0"/>
    <x v="0"/>
    <x v="9"/>
    <x v="5"/>
    <x v="9"/>
  </r>
  <r>
    <n v="619"/>
    <x v="608"/>
    <x v="618"/>
    <n v="195900"/>
    <n v="55757"/>
    <n v="648"/>
    <n v="0.28461970393057684"/>
    <x v="0"/>
    <x v="612"/>
    <x v="1"/>
    <x v="1"/>
    <n v="1304658000"/>
    <n v="1304744400"/>
    <x v="1"/>
    <x v="1"/>
    <x v="3"/>
    <x v="3"/>
    <x v="3"/>
  </r>
  <r>
    <n v="620"/>
    <x v="609"/>
    <x v="619"/>
    <n v="4300"/>
    <n v="11525"/>
    <n v="128"/>
    <n v="2.6802325581395348"/>
    <x v="1"/>
    <x v="613"/>
    <x v="2"/>
    <x v="2"/>
    <n v="1467954000"/>
    <n v="1468299600"/>
    <x v="0"/>
    <x v="0"/>
    <x v="14"/>
    <x v="7"/>
    <x v="14"/>
  </r>
  <r>
    <n v="621"/>
    <x v="610"/>
    <x v="620"/>
    <n v="25600"/>
    <n v="158669"/>
    <n v="2144"/>
    <n v="6.1980078125000002"/>
    <x v="1"/>
    <x v="614"/>
    <x v="1"/>
    <x v="1"/>
    <n v="1473742800"/>
    <n v="1474174800"/>
    <x v="0"/>
    <x v="0"/>
    <x v="3"/>
    <x v="3"/>
    <x v="3"/>
  </r>
  <r>
    <n v="622"/>
    <x v="611"/>
    <x v="621"/>
    <n v="189000"/>
    <n v="5916"/>
    <n v="64"/>
    <n v="3.1301587301587303E-2"/>
    <x v="0"/>
    <x v="615"/>
    <x v="1"/>
    <x v="1"/>
    <n v="1523768400"/>
    <n v="1526014800"/>
    <x v="0"/>
    <x v="0"/>
    <x v="7"/>
    <x v="1"/>
    <x v="7"/>
  </r>
  <r>
    <n v="623"/>
    <x v="612"/>
    <x v="622"/>
    <n v="94300"/>
    <n v="150806"/>
    <n v="2693"/>
    <n v="1.5992152704135738"/>
    <x v="1"/>
    <x v="616"/>
    <x v="4"/>
    <x v="4"/>
    <n v="1437022800"/>
    <n v="1437454800"/>
    <x v="0"/>
    <x v="0"/>
    <x v="3"/>
    <x v="3"/>
    <x v="3"/>
  </r>
  <r>
    <n v="624"/>
    <x v="613"/>
    <x v="623"/>
    <n v="5100"/>
    <n v="14249"/>
    <n v="432"/>
    <n v="2.793921568627451"/>
    <x v="1"/>
    <x v="617"/>
    <x v="1"/>
    <x v="1"/>
    <n v="1422165600"/>
    <n v="1422684000"/>
    <x v="0"/>
    <x v="0"/>
    <x v="14"/>
    <x v="7"/>
    <x v="14"/>
  </r>
  <r>
    <n v="625"/>
    <x v="614"/>
    <x v="624"/>
    <n v="7500"/>
    <n v="5803"/>
    <n v="62"/>
    <n v="0.77373333333333338"/>
    <x v="0"/>
    <x v="618"/>
    <x v="1"/>
    <x v="1"/>
    <n v="1580104800"/>
    <n v="1581314400"/>
    <x v="0"/>
    <x v="0"/>
    <x v="3"/>
    <x v="3"/>
    <x v="3"/>
  </r>
  <r>
    <n v="626"/>
    <x v="615"/>
    <x v="625"/>
    <n v="6400"/>
    <n v="13205"/>
    <n v="189"/>
    <n v="2.0632812500000002"/>
    <x v="1"/>
    <x v="619"/>
    <x v="1"/>
    <x v="1"/>
    <n v="1285650000"/>
    <n v="1286427600"/>
    <x v="0"/>
    <x v="1"/>
    <x v="3"/>
    <x v="3"/>
    <x v="3"/>
  </r>
  <r>
    <n v="627"/>
    <x v="616"/>
    <x v="626"/>
    <n v="1600"/>
    <n v="11108"/>
    <n v="154"/>
    <n v="6.9424999999999999"/>
    <x v="1"/>
    <x v="620"/>
    <x v="4"/>
    <x v="4"/>
    <n v="1276664400"/>
    <n v="1278738000"/>
    <x v="1"/>
    <x v="0"/>
    <x v="0"/>
    <x v="0"/>
    <x v="0"/>
  </r>
  <r>
    <n v="628"/>
    <x v="617"/>
    <x v="627"/>
    <n v="1900"/>
    <n v="2884"/>
    <n v="96"/>
    <n v="1.5178947368421052"/>
    <x v="1"/>
    <x v="621"/>
    <x v="1"/>
    <x v="1"/>
    <n v="1286168400"/>
    <n v="1286427600"/>
    <x v="0"/>
    <x v="0"/>
    <x v="7"/>
    <x v="1"/>
    <x v="7"/>
  </r>
  <r>
    <n v="629"/>
    <x v="618"/>
    <x v="628"/>
    <n v="85900"/>
    <n v="55476"/>
    <n v="750"/>
    <n v="0.64582072176949945"/>
    <x v="0"/>
    <x v="622"/>
    <x v="1"/>
    <x v="1"/>
    <n v="1467781200"/>
    <n v="1467954000"/>
    <x v="0"/>
    <x v="1"/>
    <x v="3"/>
    <x v="3"/>
    <x v="3"/>
  </r>
  <r>
    <n v="630"/>
    <x v="619"/>
    <x v="629"/>
    <n v="9500"/>
    <n v="5973"/>
    <n v="87"/>
    <n v="0.62873684210526315"/>
    <x v="3"/>
    <x v="623"/>
    <x v="1"/>
    <x v="1"/>
    <n v="1556686800"/>
    <n v="1557637200"/>
    <x v="0"/>
    <x v="1"/>
    <x v="3"/>
    <x v="3"/>
    <x v="3"/>
  </r>
  <r>
    <n v="631"/>
    <x v="620"/>
    <x v="630"/>
    <n v="59200"/>
    <n v="183756"/>
    <n v="3063"/>
    <n v="3.1039864864864866"/>
    <x v="1"/>
    <x v="624"/>
    <x v="1"/>
    <x v="1"/>
    <n v="1553576400"/>
    <n v="1553922000"/>
    <x v="0"/>
    <x v="0"/>
    <x v="3"/>
    <x v="3"/>
    <x v="3"/>
  </r>
  <r>
    <n v="632"/>
    <x v="621"/>
    <x v="631"/>
    <n v="72100"/>
    <n v="30902"/>
    <n v="278"/>
    <n v="0.42859916782246882"/>
    <x v="2"/>
    <x v="625"/>
    <x v="1"/>
    <x v="1"/>
    <n v="1414904400"/>
    <n v="1416463200"/>
    <x v="0"/>
    <x v="0"/>
    <x v="3"/>
    <x v="3"/>
    <x v="3"/>
  </r>
  <r>
    <n v="633"/>
    <x v="622"/>
    <x v="632"/>
    <n v="6700"/>
    <n v="5569"/>
    <n v="105"/>
    <n v="0.83119402985074631"/>
    <x v="0"/>
    <x v="626"/>
    <x v="1"/>
    <x v="1"/>
    <n v="1446876000"/>
    <n v="1447221600"/>
    <x v="0"/>
    <x v="0"/>
    <x v="10"/>
    <x v="4"/>
    <x v="10"/>
  </r>
  <r>
    <n v="634"/>
    <x v="623"/>
    <x v="633"/>
    <n v="118200"/>
    <n v="92824"/>
    <n v="1658"/>
    <n v="0.78531302876480547"/>
    <x v="3"/>
    <x v="627"/>
    <x v="1"/>
    <x v="1"/>
    <n v="1490418000"/>
    <n v="1491627600"/>
    <x v="0"/>
    <x v="0"/>
    <x v="19"/>
    <x v="4"/>
    <x v="19"/>
  </r>
  <r>
    <n v="635"/>
    <x v="624"/>
    <x v="634"/>
    <n v="139000"/>
    <n v="158590"/>
    <n v="2266"/>
    <n v="1.1409352517985611"/>
    <x v="1"/>
    <x v="628"/>
    <x v="1"/>
    <x v="1"/>
    <n v="1360389600"/>
    <n v="1363150800"/>
    <x v="0"/>
    <x v="0"/>
    <x v="19"/>
    <x v="4"/>
    <x v="19"/>
  </r>
  <r>
    <n v="636"/>
    <x v="625"/>
    <x v="635"/>
    <n v="197700"/>
    <n v="127591"/>
    <n v="2604"/>
    <n v="0.64537683358624176"/>
    <x v="0"/>
    <x v="629"/>
    <x v="3"/>
    <x v="3"/>
    <n v="1326866400"/>
    <n v="1330754400"/>
    <x v="0"/>
    <x v="1"/>
    <x v="10"/>
    <x v="4"/>
    <x v="10"/>
  </r>
  <r>
    <n v="637"/>
    <x v="626"/>
    <x v="636"/>
    <n v="8500"/>
    <n v="6750"/>
    <n v="65"/>
    <n v="0.79411764705882348"/>
    <x v="0"/>
    <x v="630"/>
    <x v="1"/>
    <x v="1"/>
    <n v="1479103200"/>
    <n v="1479794400"/>
    <x v="0"/>
    <x v="0"/>
    <x v="3"/>
    <x v="3"/>
    <x v="3"/>
  </r>
  <r>
    <n v="638"/>
    <x v="627"/>
    <x v="637"/>
    <n v="81600"/>
    <n v="9318"/>
    <n v="94"/>
    <n v="0.11419117647058824"/>
    <x v="0"/>
    <x v="631"/>
    <x v="1"/>
    <x v="1"/>
    <n v="1280206800"/>
    <n v="1281243600"/>
    <x v="0"/>
    <x v="1"/>
    <x v="3"/>
    <x v="3"/>
    <x v="3"/>
  </r>
  <r>
    <n v="639"/>
    <x v="628"/>
    <x v="638"/>
    <n v="8600"/>
    <n v="4832"/>
    <n v="45"/>
    <n v="0.56186046511627907"/>
    <x v="2"/>
    <x v="632"/>
    <x v="1"/>
    <x v="1"/>
    <n v="1532754000"/>
    <n v="1532754000"/>
    <x v="0"/>
    <x v="1"/>
    <x v="6"/>
    <x v="4"/>
    <x v="6"/>
  </r>
  <r>
    <n v="640"/>
    <x v="629"/>
    <x v="639"/>
    <n v="119800"/>
    <n v="19769"/>
    <n v="257"/>
    <n v="0.16501669449081802"/>
    <x v="0"/>
    <x v="633"/>
    <x v="1"/>
    <x v="1"/>
    <n v="1453096800"/>
    <n v="1453356000"/>
    <x v="0"/>
    <x v="0"/>
    <x v="3"/>
    <x v="3"/>
    <x v="3"/>
  </r>
  <r>
    <n v="641"/>
    <x v="630"/>
    <x v="640"/>
    <n v="9400"/>
    <n v="11277"/>
    <n v="194"/>
    <n v="1.1996808510638297"/>
    <x v="1"/>
    <x v="634"/>
    <x v="5"/>
    <x v="5"/>
    <n v="1487570400"/>
    <n v="1489986000"/>
    <x v="0"/>
    <x v="0"/>
    <x v="3"/>
    <x v="3"/>
    <x v="3"/>
  </r>
  <r>
    <n v="642"/>
    <x v="631"/>
    <x v="641"/>
    <n v="9200"/>
    <n v="13382"/>
    <n v="129"/>
    <n v="1.4545652173913044"/>
    <x v="1"/>
    <x v="635"/>
    <x v="0"/>
    <x v="0"/>
    <n v="1545026400"/>
    <n v="1545804000"/>
    <x v="0"/>
    <x v="0"/>
    <x v="8"/>
    <x v="2"/>
    <x v="8"/>
  </r>
  <r>
    <n v="643"/>
    <x v="632"/>
    <x v="642"/>
    <n v="14900"/>
    <n v="32986"/>
    <n v="375"/>
    <n v="2.2138255033557046"/>
    <x v="1"/>
    <x v="636"/>
    <x v="1"/>
    <x v="1"/>
    <n v="1488348000"/>
    <n v="1489899600"/>
    <x v="0"/>
    <x v="0"/>
    <x v="3"/>
    <x v="3"/>
    <x v="3"/>
  </r>
  <r>
    <n v="644"/>
    <x v="633"/>
    <x v="643"/>
    <n v="169400"/>
    <n v="81984"/>
    <n v="2928"/>
    <n v="0.48396694214876035"/>
    <x v="0"/>
    <x v="637"/>
    <x v="0"/>
    <x v="0"/>
    <n v="1545112800"/>
    <n v="1546495200"/>
    <x v="0"/>
    <x v="0"/>
    <x v="3"/>
    <x v="3"/>
    <x v="3"/>
  </r>
  <r>
    <n v="645"/>
    <x v="634"/>
    <x v="644"/>
    <n v="192100"/>
    <n v="178483"/>
    <n v="4697"/>
    <n v="0.92911504424778757"/>
    <x v="0"/>
    <x v="638"/>
    <x v="1"/>
    <x v="1"/>
    <n v="1537938000"/>
    <n v="1539752400"/>
    <x v="0"/>
    <x v="1"/>
    <x v="1"/>
    <x v="1"/>
    <x v="1"/>
  </r>
  <r>
    <n v="646"/>
    <x v="635"/>
    <x v="645"/>
    <n v="98700"/>
    <n v="87448"/>
    <n v="2915"/>
    <n v="0.88599797365754818"/>
    <x v="0"/>
    <x v="639"/>
    <x v="1"/>
    <x v="1"/>
    <n v="1363150800"/>
    <n v="1364101200"/>
    <x v="0"/>
    <x v="0"/>
    <x v="11"/>
    <x v="6"/>
    <x v="11"/>
  </r>
  <r>
    <n v="647"/>
    <x v="636"/>
    <x v="646"/>
    <n v="4500"/>
    <n v="1863"/>
    <n v="18"/>
    <n v="0.41399999999999998"/>
    <x v="0"/>
    <x v="640"/>
    <x v="1"/>
    <x v="1"/>
    <n v="1523250000"/>
    <n v="1525323600"/>
    <x v="0"/>
    <x v="0"/>
    <x v="18"/>
    <x v="5"/>
    <x v="18"/>
  </r>
  <r>
    <n v="648"/>
    <x v="637"/>
    <x v="647"/>
    <n v="98600"/>
    <n v="62174"/>
    <n v="723"/>
    <n v="0.63056795131845844"/>
    <x v="3"/>
    <x v="641"/>
    <x v="1"/>
    <x v="1"/>
    <n v="1499317200"/>
    <n v="1500872400"/>
    <x v="1"/>
    <x v="0"/>
    <x v="0"/>
    <x v="0"/>
    <x v="0"/>
  </r>
  <r>
    <n v="649"/>
    <x v="638"/>
    <x v="648"/>
    <n v="121700"/>
    <n v="59003"/>
    <n v="602"/>
    <n v="0.48482333607230893"/>
    <x v="0"/>
    <x v="642"/>
    <x v="5"/>
    <x v="5"/>
    <n v="1287550800"/>
    <n v="1288501200"/>
    <x v="1"/>
    <x v="1"/>
    <x v="3"/>
    <x v="3"/>
    <x v="3"/>
  </r>
  <r>
    <n v="650"/>
    <x v="639"/>
    <x v="649"/>
    <n v="100"/>
    <n v="2"/>
    <n v="1"/>
    <n v="0.02"/>
    <x v="0"/>
    <x v="50"/>
    <x v="1"/>
    <x v="1"/>
    <n v="1404795600"/>
    <n v="1407128400"/>
    <x v="0"/>
    <x v="0"/>
    <x v="17"/>
    <x v="1"/>
    <x v="17"/>
  </r>
  <r>
    <n v="651"/>
    <x v="640"/>
    <x v="650"/>
    <n v="196700"/>
    <n v="174039"/>
    <n v="3868"/>
    <n v="0.88479410269445857"/>
    <x v="0"/>
    <x v="643"/>
    <x v="6"/>
    <x v="6"/>
    <n v="1393048800"/>
    <n v="1394344800"/>
    <x v="0"/>
    <x v="0"/>
    <x v="12"/>
    <x v="4"/>
    <x v="12"/>
  </r>
  <r>
    <n v="652"/>
    <x v="641"/>
    <x v="651"/>
    <n v="10000"/>
    <n v="12684"/>
    <n v="409"/>
    <n v="1.2684"/>
    <x v="1"/>
    <x v="644"/>
    <x v="1"/>
    <x v="1"/>
    <n v="1470373200"/>
    <n v="1474088400"/>
    <x v="0"/>
    <x v="0"/>
    <x v="2"/>
    <x v="2"/>
    <x v="2"/>
  </r>
  <r>
    <n v="653"/>
    <x v="642"/>
    <x v="652"/>
    <n v="600"/>
    <n v="14033"/>
    <n v="234"/>
    <n v="23.388333333333332"/>
    <x v="1"/>
    <x v="645"/>
    <x v="1"/>
    <x v="1"/>
    <n v="1460091600"/>
    <n v="1460264400"/>
    <x v="0"/>
    <x v="0"/>
    <x v="2"/>
    <x v="2"/>
    <x v="2"/>
  </r>
  <r>
    <n v="654"/>
    <x v="643"/>
    <x v="653"/>
    <n v="35000"/>
    <n v="177936"/>
    <n v="3016"/>
    <n v="5.0838857142857146"/>
    <x v="1"/>
    <x v="646"/>
    <x v="1"/>
    <x v="1"/>
    <n v="1440392400"/>
    <n v="1440824400"/>
    <x v="0"/>
    <x v="0"/>
    <x v="16"/>
    <x v="1"/>
    <x v="16"/>
  </r>
  <r>
    <n v="655"/>
    <x v="644"/>
    <x v="654"/>
    <n v="6900"/>
    <n v="13212"/>
    <n v="264"/>
    <n v="1.9147826086956521"/>
    <x v="1"/>
    <x v="647"/>
    <x v="1"/>
    <x v="1"/>
    <n v="1488434400"/>
    <n v="1489554000"/>
    <x v="1"/>
    <x v="0"/>
    <x v="14"/>
    <x v="7"/>
    <x v="14"/>
  </r>
  <r>
    <n v="656"/>
    <x v="645"/>
    <x v="655"/>
    <n v="118400"/>
    <n v="49879"/>
    <n v="504"/>
    <n v="0.42127533783783783"/>
    <x v="0"/>
    <x v="648"/>
    <x v="2"/>
    <x v="2"/>
    <n v="1514440800"/>
    <n v="1514872800"/>
    <x v="0"/>
    <x v="0"/>
    <x v="0"/>
    <x v="0"/>
    <x v="0"/>
  </r>
  <r>
    <n v="657"/>
    <x v="646"/>
    <x v="656"/>
    <n v="10000"/>
    <n v="824"/>
    <n v="14"/>
    <n v="8.2400000000000001E-2"/>
    <x v="0"/>
    <x v="649"/>
    <x v="1"/>
    <x v="1"/>
    <n v="1514354400"/>
    <n v="1515736800"/>
    <x v="0"/>
    <x v="0"/>
    <x v="22"/>
    <x v="4"/>
    <x v="22"/>
  </r>
  <r>
    <n v="658"/>
    <x v="647"/>
    <x v="657"/>
    <n v="52600"/>
    <n v="31594"/>
    <n v="390"/>
    <n v="0.60064638783269964"/>
    <x v="3"/>
    <x v="650"/>
    <x v="1"/>
    <x v="1"/>
    <n v="1440910800"/>
    <n v="1442898000"/>
    <x v="0"/>
    <x v="0"/>
    <x v="1"/>
    <x v="1"/>
    <x v="1"/>
  </r>
  <r>
    <n v="659"/>
    <x v="648"/>
    <x v="658"/>
    <n v="120700"/>
    <n v="57010"/>
    <n v="750"/>
    <n v="0.47232808616404309"/>
    <x v="0"/>
    <x v="651"/>
    <x v="4"/>
    <x v="4"/>
    <n v="1296108000"/>
    <n v="1296194400"/>
    <x v="0"/>
    <x v="0"/>
    <x v="4"/>
    <x v="4"/>
    <x v="4"/>
  </r>
  <r>
    <n v="660"/>
    <x v="649"/>
    <x v="659"/>
    <n v="9100"/>
    <n v="7438"/>
    <n v="77"/>
    <n v="0.81736263736263737"/>
    <x v="0"/>
    <x v="652"/>
    <x v="1"/>
    <x v="1"/>
    <n v="1440133200"/>
    <n v="1440910800"/>
    <x v="1"/>
    <x v="0"/>
    <x v="3"/>
    <x v="3"/>
    <x v="3"/>
  </r>
  <r>
    <n v="661"/>
    <x v="650"/>
    <x v="660"/>
    <n v="106800"/>
    <n v="57872"/>
    <n v="752"/>
    <n v="0.54187265917603"/>
    <x v="0"/>
    <x v="653"/>
    <x v="3"/>
    <x v="3"/>
    <n v="1332910800"/>
    <n v="1335502800"/>
    <x v="0"/>
    <x v="0"/>
    <x v="17"/>
    <x v="1"/>
    <x v="17"/>
  </r>
  <r>
    <n v="662"/>
    <x v="651"/>
    <x v="661"/>
    <n v="9100"/>
    <n v="8906"/>
    <n v="131"/>
    <n v="0.97868131868131869"/>
    <x v="0"/>
    <x v="654"/>
    <x v="1"/>
    <x v="1"/>
    <n v="1544335200"/>
    <n v="1544680800"/>
    <x v="0"/>
    <x v="0"/>
    <x v="3"/>
    <x v="3"/>
    <x v="3"/>
  </r>
  <r>
    <n v="663"/>
    <x v="652"/>
    <x v="662"/>
    <n v="10000"/>
    <n v="7724"/>
    <n v="87"/>
    <n v="0.77239999999999998"/>
    <x v="0"/>
    <x v="655"/>
    <x v="1"/>
    <x v="1"/>
    <n v="1286427600"/>
    <n v="1288414800"/>
    <x v="0"/>
    <x v="0"/>
    <x v="3"/>
    <x v="3"/>
    <x v="3"/>
  </r>
  <r>
    <n v="664"/>
    <x v="327"/>
    <x v="663"/>
    <n v="79400"/>
    <n v="26571"/>
    <n v="1063"/>
    <n v="0.33464735516372796"/>
    <x v="0"/>
    <x v="656"/>
    <x v="1"/>
    <x v="1"/>
    <n v="1329717600"/>
    <n v="1330581600"/>
    <x v="0"/>
    <x v="0"/>
    <x v="17"/>
    <x v="1"/>
    <x v="17"/>
  </r>
  <r>
    <n v="665"/>
    <x v="653"/>
    <x v="664"/>
    <n v="5100"/>
    <n v="12219"/>
    <n v="272"/>
    <n v="2.3958823529411766"/>
    <x v="1"/>
    <x v="657"/>
    <x v="1"/>
    <x v="1"/>
    <n v="1310187600"/>
    <n v="1311397200"/>
    <x v="0"/>
    <x v="1"/>
    <x v="4"/>
    <x v="4"/>
    <x v="4"/>
  </r>
  <r>
    <n v="666"/>
    <x v="654"/>
    <x v="665"/>
    <n v="3100"/>
    <n v="1985"/>
    <n v="25"/>
    <n v="0.64032258064516134"/>
    <x v="3"/>
    <x v="658"/>
    <x v="1"/>
    <x v="1"/>
    <n v="1377838800"/>
    <n v="1378357200"/>
    <x v="0"/>
    <x v="1"/>
    <x v="3"/>
    <x v="3"/>
    <x v="3"/>
  </r>
  <r>
    <n v="667"/>
    <x v="655"/>
    <x v="666"/>
    <n v="6900"/>
    <n v="12155"/>
    <n v="419"/>
    <n v="1.7615942028985507"/>
    <x v="1"/>
    <x v="659"/>
    <x v="1"/>
    <x v="1"/>
    <n v="1410325200"/>
    <n v="1411102800"/>
    <x v="0"/>
    <x v="0"/>
    <x v="23"/>
    <x v="8"/>
    <x v="23"/>
  </r>
  <r>
    <n v="668"/>
    <x v="656"/>
    <x v="667"/>
    <n v="27500"/>
    <n v="5593"/>
    <n v="76"/>
    <n v="0.20338181818181819"/>
    <x v="0"/>
    <x v="660"/>
    <x v="1"/>
    <x v="1"/>
    <n v="1343797200"/>
    <n v="1344834000"/>
    <x v="0"/>
    <x v="0"/>
    <x v="3"/>
    <x v="3"/>
    <x v="3"/>
  </r>
  <r>
    <n v="669"/>
    <x v="657"/>
    <x v="668"/>
    <n v="48800"/>
    <n v="175020"/>
    <n v="1621"/>
    <n v="3.5864754098360656"/>
    <x v="1"/>
    <x v="661"/>
    <x v="6"/>
    <x v="6"/>
    <n v="1498453200"/>
    <n v="1499230800"/>
    <x v="0"/>
    <x v="0"/>
    <x v="3"/>
    <x v="3"/>
    <x v="3"/>
  </r>
  <r>
    <n v="670"/>
    <x v="635"/>
    <x v="669"/>
    <n v="16200"/>
    <n v="75955"/>
    <n v="1101"/>
    <n v="4.6885802469135802"/>
    <x v="1"/>
    <x v="662"/>
    <x v="1"/>
    <x v="1"/>
    <n v="1456380000"/>
    <n v="1457416800"/>
    <x v="0"/>
    <x v="0"/>
    <x v="7"/>
    <x v="1"/>
    <x v="7"/>
  </r>
  <r>
    <n v="671"/>
    <x v="658"/>
    <x v="670"/>
    <n v="97600"/>
    <n v="119127"/>
    <n v="1073"/>
    <n v="1.220563524590164"/>
    <x v="1"/>
    <x v="663"/>
    <x v="1"/>
    <x v="1"/>
    <n v="1280552400"/>
    <n v="1280898000"/>
    <x v="0"/>
    <x v="1"/>
    <x v="3"/>
    <x v="3"/>
    <x v="3"/>
  </r>
  <r>
    <n v="672"/>
    <x v="659"/>
    <x v="671"/>
    <n v="197900"/>
    <n v="110689"/>
    <n v="4428"/>
    <n v="0.55931783729156137"/>
    <x v="0"/>
    <x v="664"/>
    <x v="2"/>
    <x v="2"/>
    <n v="1521608400"/>
    <n v="1522472400"/>
    <x v="0"/>
    <x v="0"/>
    <x v="3"/>
    <x v="3"/>
    <x v="3"/>
  </r>
  <r>
    <n v="673"/>
    <x v="660"/>
    <x v="672"/>
    <n v="5600"/>
    <n v="2445"/>
    <n v="58"/>
    <n v="0.43660714285714286"/>
    <x v="0"/>
    <x v="665"/>
    <x v="6"/>
    <x v="6"/>
    <n v="1460696400"/>
    <n v="1462510800"/>
    <x v="0"/>
    <x v="0"/>
    <x v="7"/>
    <x v="1"/>
    <x v="7"/>
  </r>
  <r>
    <n v="674"/>
    <x v="661"/>
    <x v="673"/>
    <n v="170700"/>
    <n v="57250"/>
    <n v="1218"/>
    <n v="0.33538371411833628"/>
    <x v="3"/>
    <x v="666"/>
    <x v="1"/>
    <x v="1"/>
    <n v="1313730000"/>
    <n v="1317790800"/>
    <x v="0"/>
    <x v="0"/>
    <x v="14"/>
    <x v="7"/>
    <x v="14"/>
  </r>
  <r>
    <n v="675"/>
    <x v="662"/>
    <x v="674"/>
    <n v="9700"/>
    <n v="11929"/>
    <n v="331"/>
    <n v="1.2297938144329896"/>
    <x v="1"/>
    <x v="667"/>
    <x v="1"/>
    <x v="1"/>
    <n v="1568178000"/>
    <n v="1568782800"/>
    <x v="0"/>
    <x v="0"/>
    <x v="23"/>
    <x v="8"/>
    <x v="23"/>
  </r>
  <r>
    <n v="676"/>
    <x v="663"/>
    <x v="675"/>
    <n v="62300"/>
    <n v="118214"/>
    <n v="1170"/>
    <n v="1.8974959871589085"/>
    <x v="1"/>
    <x v="668"/>
    <x v="1"/>
    <x v="1"/>
    <n v="1348635600"/>
    <n v="1349413200"/>
    <x v="0"/>
    <x v="0"/>
    <x v="14"/>
    <x v="7"/>
    <x v="14"/>
  </r>
  <r>
    <n v="677"/>
    <x v="664"/>
    <x v="676"/>
    <n v="5300"/>
    <n v="4432"/>
    <n v="111"/>
    <n v="0.83622641509433959"/>
    <x v="0"/>
    <x v="669"/>
    <x v="1"/>
    <x v="1"/>
    <n v="1468126800"/>
    <n v="1472446800"/>
    <x v="0"/>
    <x v="0"/>
    <x v="13"/>
    <x v="5"/>
    <x v="13"/>
  </r>
  <r>
    <n v="678"/>
    <x v="665"/>
    <x v="677"/>
    <n v="99500"/>
    <n v="17879"/>
    <n v="215"/>
    <n v="0.17968844221105529"/>
    <x v="3"/>
    <x v="670"/>
    <x v="1"/>
    <x v="1"/>
    <n v="1547877600"/>
    <n v="1548050400"/>
    <x v="0"/>
    <x v="0"/>
    <x v="6"/>
    <x v="4"/>
    <x v="6"/>
  </r>
  <r>
    <n v="679"/>
    <x v="307"/>
    <x v="678"/>
    <n v="1400"/>
    <n v="14511"/>
    <n v="363"/>
    <n v="10.365"/>
    <x v="1"/>
    <x v="671"/>
    <x v="1"/>
    <x v="1"/>
    <n v="1571374800"/>
    <n v="1571806800"/>
    <x v="0"/>
    <x v="1"/>
    <x v="0"/>
    <x v="0"/>
    <x v="0"/>
  </r>
  <r>
    <n v="680"/>
    <x v="666"/>
    <x v="679"/>
    <n v="145600"/>
    <n v="141822"/>
    <n v="2955"/>
    <n v="0.97405219780219776"/>
    <x v="0"/>
    <x v="672"/>
    <x v="1"/>
    <x v="1"/>
    <n v="1576303200"/>
    <n v="1576476000"/>
    <x v="0"/>
    <x v="1"/>
    <x v="20"/>
    <x v="6"/>
    <x v="20"/>
  </r>
  <r>
    <n v="681"/>
    <x v="667"/>
    <x v="680"/>
    <n v="184100"/>
    <n v="159037"/>
    <n v="1657"/>
    <n v="0.86386203150461705"/>
    <x v="0"/>
    <x v="673"/>
    <x v="1"/>
    <x v="1"/>
    <n v="1324447200"/>
    <n v="1324965600"/>
    <x v="0"/>
    <x v="0"/>
    <x v="3"/>
    <x v="3"/>
    <x v="3"/>
  </r>
  <r>
    <n v="682"/>
    <x v="668"/>
    <x v="681"/>
    <n v="5400"/>
    <n v="8109"/>
    <n v="103"/>
    <n v="1.5016666666666667"/>
    <x v="1"/>
    <x v="674"/>
    <x v="1"/>
    <x v="1"/>
    <n v="1386741600"/>
    <n v="1387519200"/>
    <x v="0"/>
    <x v="0"/>
    <x v="3"/>
    <x v="3"/>
    <x v="3"/>
  </r>
  <r>
    <n v="683"/>
    <x v="669"/>
    <x v="682"/>
    <n v="2300"/>
    <n v="8244"/>
    <n v="147"/>
    <n v="3.5843478260869563"/>
    <x v="1"/>
    <x v="675"/>
    <x v="1"/>
    <x v="1"/>
    <n v="1537074000"/>
    <n v="1537246800"/>
    <x v="0"/>
    <x v="0"/>
    <x v="3"/>
    <x v="3"/>
    <x v="3"/>
  </r>
  <r>
    <n v="684"/>
    <x v="670"/>
    <x v="683"/>
    <n v="1400"/>
    <n v="7600"/>
    <n v="110"/>
    <n v="5.4285714285714288"/>
    <x v="1"/>
    <x v="676"/>
    <x v="0"/>
    <x v="0"/>
    <n v="1277787600"/>
    <n v="1279515600"/>
    <x v="0"/>
    <x v="0"/>
    <x v="9"/>
    <x v="5"/>
    <x v="9"/>
  </r>
  <r>
    <n v="685"/>
    <x v="671"/>
    <x v="684"/>
    <n v="140000"/>
    <n v="94501"/>
    <n v="926"/>
    <n v="0.67500714285714281"/>
    <x v="0"/>
    <x v="677"/>
    <x v="0"/>
    <x v="0"/>
    <n v="1440306000"/>
    <n v="1442379600"/>
    <x v="0"/>
    <x v="0"/>
    <x v="3"/>
    <x v="3"/>
    <x v="3"/>
  </r>
  <r>
    <n v="686"/>
    <x v="672"/>
    <x v="685"/>
    <n v="7500"/>
    <n v="14381"/>
    <n v="134"/>
    <n v="1.9174666666666667"/>
    <x v="1"/>
    <x v="678"/>
    <x v="1"/>
    <x v="1"/>
    <n v="1522126800"/>
    <n v="1523077200"/>
    <x v="0"/>
    <x v="0"/>
    <x v="8"/>
    <x v="2"/>
    <x v="8"/>
  </r>
  <r>
    <n v="687"/>
    <x v="673"/>
    <x v="686"/>
    <n v="1500"/>
    <n v="13980"/>
    <n v="269"/>
    <n v="9.32"/>
    <x v="1"/>
    <x v="679"/>
    <x v="1"/>
    <x v="1"/>
    <n v="1489298400"/>
    <n v="1489554000"/>
    <x v="0"/>
    <x v="0"/>
    <x v="3"/>
    <x v="3"/>
    <x v="3"/>
  </r>
  <r>
    <n v="688"/>
    <x v="674"/>
    <x v="687"/>
    <n v="2900"/>
    <n v="12449"/>
    <n v="175"/>
    <n v="4.2927586206896553"/>
    <x v="1"/>
    <x v="680"/>
    <x v="1"/>
    <x v="1"/>
    <n v="1547100000"/>
    <n v="1548482400"/>
    <x v="0"/>
    <x v="1"/>
    <x v="19"/>
    <x v="4"/>
    <x v="19"/>
  </r>
  <r>
    <n v="689"/>
    <x v="675"/>
    <x v="688"/>
    <n v="7300"/>
    <n v="7348"/>
    <n v="69"/>
    <n v="1.0065753424657535"/>
    <x v="1"/>
    <x v="681"/>
    <x v="1"/>
    <x v="1"/>
    <n v="1383022800"/>
    <n v="1384063200"/>
    <x v="0"/>
    <x v="0"/>
    <x v="2"/>
    <x v="2"/>
    <x v="2"/>
  </r>
  <r>
    <n v="690"/>
    <x v="676"/>
    <x v="689"/>
    <n v="3600"/>
    <n v="8158"/>
    <n v="190"/>
    <n v="2.266111111111111"/>
    <x v="1"/>
    <x v="682"/>
    <x v="1"/>
    <x v="1"/>
    <n v="1322373600"/>
    <n v="1322892000"/>
    <x v="0"/>
    <x v="1"/>
    <x v="4"/>
    <x v="4"/>
    <x v="4"/>
  </r>
  <r>
    <n v="691"/>
    <x v="677"/>
    <x v="690"/>
    <n v="5000"/>
    <n v="7119"/>
    <n v="237"/>
    <n v="1.4238"/>
    <x v="1"/>
    <x v="683"/>
    <x v="1"/>
    <x v="1"/>
    <n v="1349240400"/>
    <n v="1350709200"/>
    <x v="1"/>
    <x v="1"/>
    <x v="4"/>
    <x v="4"/>
    <x v="4"/>
  </r>
  <r>
    <n v="692"/>
    <x v="678"/>
    <x v="691"/>
    <n v="6000"/>
    <n v="5438"/>
    <n v="77"/>
    <n v="0.90633333333333332"/>
    <x v="0"/>
    <x v="684"/>
    <x v="4"/>
    <x v="4"/>
    <n v="1562648400"/>
    <n v="1564203600"/>
    <x v="0"/>
    <x v="0"/>
    <x v="1"/>
    <x v="1"/>
    <x v="1"/>
  </r>
  <r>
    <n v="693"/>
    <x v="679"/>
    <x v="692"/>
    <n v="180400"/>
    <n v="115396"/>
    <n v="1748"/>
    <n v="0.63966740576496672"/>
    <x v="0"/>
    <x v="685"/>
    <x v="1"/>
    <x v="1"/>
    <n v="1508216400"/>
    <n v="1509685200"/>
    <x v="0"/>
    <x v="0"/>
    <x v="3"/>
    <x v="3"/>
    <x v="3"/>
  </r>
  <r>
    <n v="694"/>
    <x v="680"/>
    <x v="693"/>
    <n v="9100"/>
    <n v="7656"/>
    <n v="79"/>
    <n v="0.84131868131868137"/>
    <x v="0"/>
    <x v="686"/>
    <x v="1"/>
    <x v="1"/>
    <n v="1511762400"/>
    <n v="1514959200"/>
    <x v="0"/>
    <x v="0"/>
    <x v="3"/>
    <x v="3"/>
    <x v="3"/>
  </r>
  <r>
    <n v="695"/>
    <x v="681"/>
    <x v="694"/>
    <n v="9200"/>
    <n v="12322"/>
    <n v="196"/>
    <n v="1.3393478260869565"/>
    <x v="1"/>
    <x v="687"/>
    <x v="6"/>
    <x v="6"/>
    <n v="1447480800"/>
    <n v="1448863200"/>
    <x v="1"/>
    <x v="0"/>
    <x v="1"/>
    <x v="1"/>
    <x v="1"/>
  </r>
  <r>
    <n v="696"/>
    <x v="682"/>
    <x v="695"/>
    <n v="164100"/>
    <n v="96888"/>
    <n v="889"/>
    <n v="0.59042047531992692"/>
    <x v="0"/>
    <x v="688"/>
    <x v="1"/>
    <x v="1"/>
    <n v="1429506000"/>
    <n v="1429592400"/>
    <x v="0"/>
    <x v="1"/>
    <x v="3"/>
    <x v="3"/>
    <x v="3"/>
  </r>
  <r>
    <n v="697"/>
    <x v="683"/>
    <x v="696"/>
    <n v="128900"/>
    <n v="196960"/>
    <n v="7295"/>
    <n v="1.5280062063615205"/>
    <x v="1"/>
    <x v="689"/>
    <x v="1"/>
    <x v="1"/>
    <n v="1522472400"/>
    <n v="1522645200"/>
    <x v="0"/>
    <x v="0"/>
    <x v="5"/>
    <x v="1"/>
    <x v="5"/>
  </r>
  <r>
    <n v="698"/>
    <x v="684"/>
    <x v="697"/>
    <n v="42100"/>
    <n v="188057"/>
    <n v="2893"/>
    <n v="4.466912114014252"/>
    <x v="1"/>
    <x v="690"/>
    <x v="0"/>
    <x v="0"/>
    <n v="1322114400"/>
    <n v="1323324000"/>
    <x v="0"/>
    <x v="0"/>
    <x v="8"/>
    <x v="2"/>
    <x v="8"/>
  </r>
  <r>
    <n v="699"/>
    <x v="196"/>
    <x v="698"/>
    <n v="7400"/>
    <n v="6245"/>
    <n v="56"/>
    <n v="0.8439189189189189"/>
    <x v="0"/>
    <x v="691"/>
    <x v="1"/>
    <x v="1"/>
    <n v="1561438800"/>
    <n v="1561525200"/>
    <x v="0"/>
    <x v="0"/>
    <x v="6"/>
    <x v="4"/>
    <x v="6"/>
  </r>
  <r>
    <n v="700"/>
    <x v="685"/>
    <x v="699"/>
    <n v="100"/>
    <n v="3"/>
    <n v="1"/>
    <n v="0.03"/>
    <x v="0"/>
    <x v="248"/>
    <x v="1"/>
    <x v="1"/>
    <n v="1264399200"/>
    <n v="1265695200"/>
    <x v="0"/>
    <x v="0"/>
    <x v="8"/>
    <x v="2"/>
    <x v="8"/>
  </r>
  <r>
    <n v="701"/>
    <x v="686"/>
    <x v="700"/>
    <n v="52000"/>
    <n v="91014"/>
    <n v="820"/>
    <n v="1.7502692307692307"/>
    <x v="1"/>
    <x v="692"/>
    <x v="1"/>
    <x v="1"/>
    <n v="1301202000"/>
    <n v="1301806800"/>
    <x v="1"/>
    <x v="0"/>
    <x v="3"/>
    <x v="3"/>
    <x v="3"/>
  </r>
  <r>
    <n v="702"/>
    <x v="687"/>
    <x v="701"/>
    <n v="8700"/>
    <n v="4710"/>
    <n v="83"/>
    <n v="0.54137931034482756"/>
    <x v="0"/>
    <x v="693"/>
    <x v="1"/>
    <x v="1"/>
    <n v="1374469200"/>
    <n v="1374901200"/>
    <x v="0"/>
    <x v="0"/>
    <x v="8"/>
    <x v="2"/>
    <x v="8"/>
  </r>
  <r>
    <n v="703"/>
    <x v="688"/>
    <x v="702"/>
    <n v="63400"/>
    <n v="197728"/>
    <n v="2038"/>
    <n v="3.1187381703470032"/>
    <x v="1"/>
    <x v="694"/>
    <x v="1"/>
    <x v="1"/>
    <n v="1334984400"/>
    <n v="1336453200"/>
    <x v="1"/>
    <x v="1"/>
    <x v="18"/>
    <x v="5"/>
    <x v="18"/>
  </r>
  <r>
    <n v="704"/>
    <x v="689"/>
    <x v="703"/>
    <n v="8700"/>
    <n v="10682"/>
    <n v="116"/>
    <n v="1.2278160919540231"/>
    <x v="1"/>
    <x v="695"/>
    <x v="1"/>
    <x v="1"/>
    <n v="1467608400"/>
    <n v="1468904400"/>
    <x v="0"/>
    <x v="0"/>
    <x v="10"/>
    <x v="4"/>
    <x v="10"/>
  </r>
  <r>
    <n v="705"/>
    <x v="690"/>
    <x v="704"/>
    <n v="169700"/>
    <n v="168048"/>
    <n v="2025"/>
    <n v="0.99026517383618151"/>
    <x v="0"/>
    <x v="696"/>
    <x v="4"/>
    <x v="4"/>
    <n v="1386741600"/>
    <n v="1387087200"/>
    <x v="0"/>
    <x v="0"/>
    <x v="9"/>
    <x v="5"/>
    <x v="9"/>
  </r>
  <r>
    <n v="706"/>
    <x v="691"/>
    <x v="705"/>
    <n v="108400"/>
    <n v="138586"/>
    <n v="1345"/>
    <n v="1.278468634686347"/>
    <x v="1"/>
    <x v="697"/>
    <x v="2"/>
    <x v="2"/>
    <n v="1546754400"/>
    <n v="1547445600"/>
    <x v="0"/>
    <x v="1"/>
    <x v="2"/>
    <x v="2"/>
    <x v="2"/>
  </r>
  <r>
    <n v="707"/>
    <x v="692"/>
    <x v="706"/>
    <n v="7300"/>
    <n v="11579"/>
    <n v="168"/>
    <n v="1.5861643835616439"/>
    <x v="1"/>
    <x v="698"/>
    <x v="1"/>
    <x v="1"/>
    <n v="1544248800"/>
    <n v="1547359200"/>
    <x v="0"/>
    <x v="0"/>
    <x v="6"/>
    <x v="4"/>
    <x v="6"/>
  </r>
  <r>
    <n v="708"/>
    <x v="693"/>
    <x v="707"/>
    <n v="1700"/>
    <n v="12020"/>
    <n v="137"/>
    <n v="7.0705882352941174"/>
    <x v="1"/>
    <x v="699"/>
    <x v="5"/>
    <x v="5"/>
    <n v="1495429200"/>
    <n v="1496293200"/>
    <x v="0"/>
    <x v="0"/>
    <x v="3"/>
    <x v="3"/>
    <x v="3"/>
  </r>
  <r>
    <n v="709"/>
    <x v="694"/>
    <x v="708"/>
    <n v="9800"/>
    <n v="13954"/>
    <n v="186"/>
    <n v="1.4238775510204082"/>
    <x v="1"/>
    <x v="700"/>
    <x v="6"/>
    <x v="6"/>
    <n v="1334811600"/>
    <n v="1335416400"/>
    <x v="0"/>
    <x v="0"/>
    <x v="3"/>
    <x v="3"/>
    <x v="3"/>
  </r>
  <r>
    <n v="710"/>
    <x v="695"/>
    <x v="709"/>
    <n v="4300"/>
    <n v="6358"/>
    <n v="125"/>
    <n v="1.4786046511627906"/>
    <x v="1"/>
    <x v="701"/>
    <x v="1"/>
    <x v="1"/>
    <n v="1531544400"/>
    <n v="1532149200"/>
    <x v="0"/>
    <x v="1"/>
    <x v="3"/>
    <x v="3"/>
    <x v="3"/>
  </r>
  <r>
    <n v="711"/>
    <x v="696"/>
    <x v="710"/>
    <n v="6200"/>
    <n v="1260"/>
    <n v="14"/>
    <n v="0.20322580645161289"/>
    <x v="0"/>
    <x v="702"/>
    <x v="6"/>
    <x v="6"/>
    <n v="1453615200"/>
    <n v="1453788000"/>
    <x v="1"/>
    <x v="1"/>
    <x v="3"/>
    <x v="3"/>
    <x v="3"/>
  </r>
  <r>
    <n v="712"/>
    <x v="697"/>
    <x v="711"/>
    <n v="800"/>
    <n v="14725"/>
    <n v="202"/>
    <n v="18.40625"/>
    <x v="1"/>
    <x v="703"/>
    <x v="1"/>
    <x v="1"/>
    <n v="1467954000"/>
    <n v="1471496400"/>
    <x v="0"/>
    <x v="0"/>
    <x v="3"/>
    <x v="3"/>
    <x v="3"/>
  </r>
  <r>
    <n v="713"/>
    <x v="698"/>
    <x v="712"/>
    <n v="6900"/>
    <n v="11174"/>
    <n v="103"/>
    <n v="1.6194202898550725"/>
    <x v="1"/>
    <x v="704"/>
    <x v="1"/>
    <x v="1"/>
    <n v="1471842000"/>
    <n v="1472878800"/>
    <x v="0"/>
    <x v="0"/>
    <x v="15"/>
    <x v="5"/>
    <x v="15"/>
  </r>
  <r>
    <n v="714"/>
    <x v="699"/>
    <x v="713"/>
    <n v="38500"/>
    <n v="182036"/>
    <n v="1785"/>
    <n v="4.7282077922077921"/>
    <x v="1"/>
    <x v="705"/>
    <x v="1"/>
    <x v="1"/>
    <n v="1408424400"/>
    <n v="1408510800"/>
    <x v="0"/>
    <x v="0"/>
    <x v="1"/>
    <x v="1"/>
    <x v="1"/>
  </r>
  <r>
    <n v="715"/>
    <x v="700"/>
    <x v="714"/>
    <n v="118000"/>
    <n v="28870"/>
    <n v="656"/>
    <n v="0.24466101694915254"/>
    <x v="0"/>
    <x v="706"/>
    <x v="1"/>
    <x v="1"/>
    <n v="1281157200"/>
    <n v="1281589200"/>
    <x v="0"/>
    <x v="0"/>
    <x v="20"/>
    <x v="6"/>
    <x v="20"/>
  </r>
  <r>
    <n v="716"/>
    <x v="701"/>
    <x v="715"/>
    <n v="2000"/>
    <n v="10353"/>
    <n v="157"/>
    <n v="5.1764999999999999"/>
    <x v="1"/>
    <x v="707"/>
    <x v="1"/>
    <x v="1"/>
    <n v="1373432400"/>
    <n v="1375851600"/>
    <x v="0"/>
    <x v="1"/>
    <x v="3"/>
    <x v="3"/>
    <x v="3"/>
  </r>
  <r>
    <n v="717"/>
    <x v="702"/>
    <x v="716"/>
    <n v="5600"/>
    <n v="13868"/>
    <n v="555"/>
    <n v="2.4764285714285714"/>
    <x v="1"/>
    <x v="708"/>
    <x v="1"/>
    <x v="1"/>
    <n v="1313989200"/>
    <n v="1315803600"/>
    <x v="0"/>
    <x v="0"/>
    <x v="4"/>
    <x v="4"/>
    <x v="4"/>
  </r>
  <r>
    <n v="718"/>
    <x v="703"/>
    <x v="717"/>
    <n v="8300"/>
    <n v="8317"/>
    <n v="297"/>
    <n v="1.0020481927710843"/>
    <x v="1"/>
    <x v="709"/>
    <x v="1"/>
    <x v="1"/>
    <n v="1371445200"/>
    <n v="1373691600"/>
    <x v="0"/>
    <x v="0"/>
    <x v="8"/>
    <x v="2"/>
    <x v="8"/>
  </r>
  <r>
    <n v="719"/>
    <x v="704"/>
    <x v="718"/>
    <n v="6900"/>
    <n v="10557"/>
    <n v="123"/>
    <n v="1.53"/>
    <x v="1"/>
    <x v="710"/>
    <x v="1"/>
    <x v="1"/>
    <n v="1338267600"/>
    <n v="1339218000"/>
    <x v="0"/>
    <x v="0"/>
    <x v="13"/>
    <x v="5"/>
    <x v="13"/>
  </r>
  <r>
    <n v="720"/>
    <x v="705"/>
    <x v="719"/>
    <n v="8700"/>
    <n v="3227"/>
    <n v="38"/>
    <n v="0.37091954022988505"/>
    <x v="3"/>
    <x v="711"/>
    <x v="3"/>
    <x v="3"/>
    <n v="1519192800"/>
    <n v="1520402400"/>
    <x v="0"/>
    <x v="1"/>
    <x v="3"/>
    <x v="3"/>
    <x v="3"/>
  </r>
  <r>
    <n v="721"/>
    <x v="706"/>
    <x v="720"/>
    <n v="123600"/>
    <n v="5429"/>
    <n v="60"/>
    <n v="4.3923948220064728E-2"/>
    <x v="3"/>
    <x v="712"/>
    <x v="1"/>
    <x v="1"/>
    <n v="1522818000"/>
    <n v="1523336400"/>
    <x v="0"/>
    <x v="0"/>
    <x v="1"/>
    <x v="1"/>
    <x v="1"/>
  </r>
  <r>
    <n v="722"/>
    <x v="707"/>
    <x v="721"/>
    <n v="48500"/>
    <n v="75906"/>
    <n v="3036"/>
    <n v="1.5650721649484536"/>
    <x v="1"/>
    <x v="713"/>
    <x v="1"/>
    <x v="1"/>
    <n v="1509948000"/>
    <n v="1512280800"/>
    <x v="0"/>
    <x v="0"/>
    <x v="4"/>
    <x v="4"/>
    <x v="4"/>
  </r>
  <r>
    <n v="723"/>
    <x v="708"/>
    <x v="722"/>
    <n v="4900"/>
    <n v="13250"/>
    <n v="144"/>
    <n v="2.704081632653061"/>
    <x v="1"/>
    <x v="714"/>
    <x v="2"/>
    <x v="2"/>
    <n v="1456898400"/>
    <n v="1458709200"/>
    <x v="0"/>
    <x v="0"/>
    <x v="3"/>
    <x v="3"/>
    <x v="3"/>
  </r>
  <r>
    <n v="724"/>
    <x v="709"/>
    <x v="723"/>
    <n v="8400"/>
    <n v="11261"/>
    <n v="121"/>
    <n v="1.3405952380952382"/>
    <x v="1"/>
    <x v="715"/>
    <x v="4"/>
    <x v="4"/>
    <n v="1413954000"/>
    <n v="1414126800"/>
    <x v="0"/>
    <x v="1"/>
    <x v="3"/>
    <x v="3"/>
    <x v="3"/>
  </r>
  <r>
    <n v="725"/>
    <x v="710"/>
    <x v="724"/>
    <n v="193200"/>
    <n v="97369"/>
    <n v="1596"/>
    <n v="0.50398033126293995"/>
    <x v="0"/>
    <x v="716"/>
    <x v="1"/>
    <x v="1"/>
    <n v="1416031200"/>
    <n v="1416204000"/>
    <x v="0"/>
    <x v="0"/>
    <x v="20"/>
    <x v="6"/>
    <x v="20"/>
  </r>
  <r>
    <n v="726"/>
    <x v="711"/>
    <x v="725"/>
    <n v="54300"/>
    <n v="48227"/>
    <n v="524"/>
    <n v="0.88815837937384901"/>
    <x v="3"/>
    <x v="717"/>
    <x v="1"/>
    <x v="1"/>
    <n v="1287982800"/>
    <n v="1288501200"/>
    <x v="0"/>
    <x v="1"/>
    <x v="3"/>
    <x v="3"/>
    <x v="3"/>
  </r>
  <r>
    <n v="727"/>
    <x v="712"/>
    <x v="726"/>
    <n v="8900"/>
    <n v="14685"/>
    <n v="181"/>
    <n v="1.65"/>
    <x v="1"/>
    <x v="718"/>
    <x v="1"/>
    <x v="1"/>
    <n v="1547964000"/>
    <n v="1552971600"/>
    <x v="0"/>
    <x v="0"/>
    <x v="2"/>
    <x v="2"/>
    <x v="2"/>
  </r>
  <r>
    <n v="728"/>
    <x v="713"/>
    <x v="727"/>
    <n v="4200"/>
    <n v="735"/>
    <n v="10"/>
    <n v="0.17499999999999999"/>
    <x v="0"/>
    <x v="719"/>
    <x v="1"/>
    <x v="1"/>
    <n v="1464152400"/>
    <n v="1465102800"/>
    <x v="0"/>
    <x v="0"/>
    <x v="3"/>
    <x v="3"/>
    <x v="3"/>
  </r>
  <r>
    <n v="729"/>
    <x v="714"/>
    <x v="728"/>
    <n v="5600"/>
    <n v="10397"/>
    <n v="122"/>
    <n v="1.8566071428571429"/>
    <x v="1"/>
    <x v="720"/>
    <x v="1"/>
    <x v="1"/>
    <n v="1359957600"/>
    <n v="1360130400"/>
    <x v="0"/>
    <x v="0"/>
    <x v="6"/>
    <x v="4"/>
    <x v="6"/>
  </r>
  <r>
    <n v="730"/>
    <x v="715"/>
    <x v="729"/>
    <n v="28800"/>
    <n v="118847"/>
    <n v="1071"/>
    <n v="4.1266319444444441"/>
    <x v="1"/>
    <x v="721"/>
    <x v="0"/>
    <x v="0"/>
    <n v="1432357200"/>
    <n v="1432875600"/>
    <x v="0"/>
    <x v="0"/>
    <x v="8"/>
    <x v="2"/>
    <x v="8"/>
  </r>
  <r>
    <n v="731"/>
    <x v="716"/>
    <x v="730"/>
    <n v="8000"/>
    <n v="7220"/>
    <n v="219"/>
    <n v="0.90249999999999997"/>
    <x v="3"/>
    <x v="722"/>
    <x v="1"/>
    <x v="1"/>
    <n v="1500786000"/>
    <n v="1500872400"/>
    <x v="0"/>
    <x v="0"/>
    <x v="2"/>
    <x v="2"/>
    <x v="2"/>
  </r>
  <r>
    <n v="732"/>
    <x v="717"/>
    <x v="731"/>
    <n v="117000"/>
    <n v="107622"/>
    <n v="1121"/>
    <n v="0.91984615384615387"/>
    <x v="0"/>
    <x v="723"/>
    <x v="1"/>
    <x v="1"/>
    <n v="1490158800"/>
    <n v="1492146000"/>
    <x v="0"/>
    <x v="1"/>
    <x v="1"/>
    <x v="1"/>
    <x v="1"/>
  </r>
  <r>
    <n v="733"/>
    <x v="718"/>
    <x v="732"/>
    <n v="15800"/>
    <n v="83267"/>
    <n v="980"/>
    <n v="5.2700632911392402"/>
    <x v="1"/>
    <x v="724"/>
    <x v="1"/>
    <x v="1"/>
    <n v="1406178000"/>
    <n v="1407301200"/>
    <x v="0"/>
    <x v="0"/>
    <x v="16"/>
    <x v="1"/>
    <x v="16"/>
  </r>
  <r>
    <n v="734"/>
    <x v="719"/>
    <x v="733"/>
    <n v="4200"/>
    <n v="13404"/>
    <n v="536"/>
    <n v="3.1914285714285713"/>
    <x v="1"/>
    <x v="725"/>
    <x v="1"/>
    <x v="1"/>
    <n v="1485583200"/>
    <n v="1486620000"/>
    <x v="0"/>
    <x v="1"/>
    <x v="3"/>
    <x v="3"/>
    <x v="3"/>
  </r>
  <r>
    <n v="735"/>
    <x v="720"/>
    <x v="734"/>
    <n v="37100"/>
    <n v="131404"/>
    <n v="1991"/>
    <n v="3.5418867924528303"/>
    <x v="1"/>
    <x v="726"/>
    <x v="1"/>
    <x v="1"/>
    <n v="1459314000"/>
    <n v="1459918800"/>
    <x v="0"/>
    <x v="0"/>
    <x v="14"/>
    <x v="7"/>
    <x v="14"/>
  </r>
  <r>
    <n v="736"/>
    <x v="721"/>
    <x v="735"/>
    <n v="7700"/>
    <n v="2533"/>
    <n v="29"/>
    <n v="0.32896103896103895"/>
    <x v="3"/>
    <x v="727"/>
    <x v="1"/>
    <x v="1"/>
    <n v="1424412000"/>
    <n v="1424757600"/>
    <x v="0"/>
    <x v="0"/>
    <x v="9"/>
    <x v="5"/>
    <x v="9"/>
  </r>
  <r>
    <n v="737"/>
    <x v="722"/>
    <x v="736"/>
    <n v="3700"/>
    <n v="5028"/>
    <n v="180"/>
    <n v="1.358918918918919"/>
    <x v="1"/>
    <x v="728"/>
    <x v="1"/>
    <x v="1"/>
    <n v="1478844000"/>
    <n v="1479880800"/>
    <x v="0"/>
    <x v="0"/>
    <x v="7"/>
    <x v="1"/>
    <x v="7"/>
  </r>
  <r>
    <n v="738"/>
    <x v="486"/>
    <x v="737"/>
    <n v="74700"/>
    <n v="1557"/>
    <n v="15"/>
    <n v="2.0843373493975904E-2"/>
    <x v="0"/>
    <x v="729"/>
    <x v="1"/>
    <x v="1"/>
    <n v="1416117600"/>
    <n v="1418018400"/>
    <x v="0"/>
    <x v="1"/>
    <x v="3"/>
    <x v="3"/>
    <x v="3"/>
  </r>
  <r>
    <n v="739"/>
    <x v="723"/>
    <x v="738"/>
    <n v="10000"/>
    <n v="6100"/>
    <n v="191"/>
    <n v="0.61"/>
    <x v="0"/>
    <x v="730"/>
    <x v="1"/>
    <x v="1"/>
    <n v="1340946000"/>
    <n v="1341032400"/>
    <x v="0"/>
    <x v="0"/>
    <x v="7"/>
    <x v="1"/>
    <x v="7"/>
  </r>
  <r>
    <n v="740"/>
    <x v="724"/>
    <x v="739"/>
    <n v="5300"/>
    <n v="1592"/>
    <n v="16"/>
    <n v="0.30037735849056602"/>
    <x v="0"/>
    <x v="731"/>
    <x v="1"/>
    <x v="1"/>
    <n v="1486101600"/>
    <n v="1486360800"/>
    <x v="0"/>
    <x v="0"/>
    <x v="3"/>
    <x v="3"/>
    <x v="3"/>
  </r>
  <r>
    <n v="741"/>
    <x v="287"/>
    <x v="740"/>
    <n v="1200"/>
    <n v="14150"/>
    <n v="130"/>
    <n v="11.791666666666666"/>
    <x v="1"/>
    <x v="732"/>
    <x v="1"/>
    <x v="1"/>
    <n v="1274590800"/>
    <n v="1274677200"/>
    <x v="0"/>
    <x v="0"/>
    <x v="3"/>
    <x v="3"/>
    <x v="3"/>
  </r>
  <r>
    <n v="742"/>
    <x v="725"/>
    <x v="741"/>
    <n v="1200"/>
    <n v="13513"/>
    <n v="122"/>
    <n v="11.260833333333334"/>
    <x v="1"/>
    <x v="733"/>
    <x v="1"/>
    <x v="1"/>
    <n v="1263880800"/>
    <n v="1267509600"/>
    <x v="0"/>
    <x v="0"/>
    <x v="5"/>
    <x v="1"/>
    <x v="5"/>
  </r>
  <r>
    <n v="743"/>
    <x v="726"/>
    <x v="742"/>
    <n v="3900"/>
    <n v="504"/>
    <n v="17"/>
    <n v="0.12923076923076923"/>
    <x v="0"/>
    <x v="734"/>
    <x v="1"/>
    <x v="1"/>
    <n v="1445403600"/>
    <n v="1445922000"/>
    <x v="0"/>
    <x v="1"/>
    <x v="3"/>
    <x v="3"/>
    <x v="3"/>
  </r>
  <r>
    <n v="744"/>
    <x v="727"/>
    <x v="743"/>
    <n v="2000"/>
    <n v="14240"/>
    <n v="140"/>
    <n v="7.12"/>
    <x v="1"/>
    <x v="735"/>
    <x v="1"/>
    <x v="1"/>
    <n v="1533877200"/>
    <n v="1534050000"/>
    <x v="0"/>
    <x v="1"/>
    <x v="3"/>
    <x v="3"/>
    <x v="3"/>
  </r>
  <r>
    <n v="745"/>
    <x v="728"/>
    <x v="744"/>
    <n v="6900"/>
    <n v="2091"/>
    <n v="34"/>
    <n v="0.30304347826086958"/>
    <x v="0"/>
    <x v="736"/>
    <x v="1"/>
    <x v="1"/>
    <n v="1275195600"/>
    <n v="1277528400"/>
    <x v="0"/>
    <x v="0"/>
    <x v="8"/>
    <x v="2"/>
    <x v="8"/>
  </r>
  <r>
    <n v="746"/>
    <x v="729"/>
    <x v="745"/>
    <n v="55800"/>
    <n v="118580"/>
    <n v="3388"/>
    <n v="2.1250896057347672"/>
    <x v="1"/>
    <x v="112"/>
    <x v="1"/>
    <x v="1"/>
    <n v="1318136400"/>
    <n v="1318568400"/>
    <x v="0"/>
    <x v="0"/>
    <x v="2"/>
    <x v="2"/>
    <x v="2"/>
  </r>
  <r>
    <n v="747"/>
    <x v="730"/>
    <x v="746"/>
    <n v="4900"/>
    <n v="11214"/>
    <n v="280"/>
    <n v="2.2885714285714287"/>
    <x v="1"/>
    <x v="737"/>
    <x v="1"/>
    <x v="1"/>
    <n v="1283403600"/>
    <n v="1284354000"/>
    <x v="0"/>
    <x v="0"/>
    <x v="3"/>
    <x v="3"/>
    <x v="3"/>
  </r>
  <r>
    <n v="748"/>
    <x v="731"/>
    <x v="747"/>
    <n v="194900"/>
    <n v="68137"/>
    <n v="614"/>
    <n v="0.34959979476654696"/>
    <x v="3"/>
    <x v="738"/>
    <x v="1"/>
    <x v="1"/>
    <n v="1267423200"/>
    <n v="1269579600"/>
    <x v="0"/>
    <x v="1"/>
    <x v="10"/>
    <x v="4"/>
    <x v="10"/>
  </r>
  <r>
    <n v="749"/>
    <x v="732"/>
    <x v="748"/>
    <n v="8600"/>
    <n v="13527"/>
    <n v="366"/>
    <n v="1.5729069767441861"/>
    <x v="1"/>
    <x v="739"/>
    <x v="6"/>
    <x v="6"/>
    <n v="1412744400"/>
    <n v="1413781200"/>
    <x v="0"/>
    <x v="1"/>
    <x v="8"/>
    <x v="2"/>
    <x v="8"/>
  </r>
  <r>
    <n v="750"/>
    <x v="733"/>
    <x v="749"/>
    <n v="100"/>
    <n v="1"/>
    <n v="1"/>
    <n v="0.01"/>
    <x v="0"/>
    <x v="100"/>
    <x v="4"/>
    <x v="4"/>
    <n v="1277960400"/>
    <n v="1280120400"/>
    <x v="0"/>
    <x v="0"/>
    <x v="5"/>
    <x v="1"/>
    <x v="5"/>
  </r>
  <r>
    <n v="751"/>
    <x v="734"/>
    <x v="750"/>
    <n v="3600"/>
    <n v="8363"/>
    <n v="270"/>
    <n v="2.3230555555555554"/>
    <x v="1"/>
    <x v="740"/>
    <x v="1"/>
    <x v="1"/>
    <n v="1458190800"/>
    <n v="1459486800"/>
    <x v="1"/>
    <x v="1"/>
    <x v="9"/>
    <x v="5"/>
    <x v="9"/>
  </r>
  <r>
    <n v="752"/>
    <x v="735"/>
    <x v="751"/>
    <n v="5800"/>
    <n v="5362"/>
    <n v="114"/>
    <n v="0.92448275862068963"/>
    <x v="3"/>
    <x v="741"/>
    <x v="1"/>
    <x v="1"/>
    <n v="1280984400"/>
    <n v="1282539600"/>
    <x v="0"/>
    <x v="1"/>
    <x v="3"/>
    <x v="3"/>
    <x v="3"/>
  </r>
  <r>
    <n v="753"/>
    <x v="736"/>
    <x v="752"/>
    <n v="4700"/>
    <n v="12065"/>
    <n v="137"/>
    <n v="2.5670212765957445"/>
    <x v="1"/>
    <x v="742"/>
    <x v="1"/>
    <x v="1"/>
    <n v="1274590800"/>
    <n v="1275886800"/>
    <x v="0"/>
    <x v="0"/>
    <x v="14"/>
    <x v="7"/>
    <x v="14"/>
  </r>
  <r>
    <n v="754"/>
    <x v="737"/>
    <x v="753"/>
    <n v="70400"/>
    <n v="118603"/>
    <n v="3205"/>
    <n v="1.6847017045454546"/>
    <x v="1"/>
    <x v="743"/>
    <x v="1"/>
    <x v="1"/>
    <n v="1351400400"/>
    <n v="1355983200"/>
    <x v="0"/>
    <x v="0"/>
    <x v="3"/>
    <x v="3"/>
    <x v="3"/>
  </r>
  <r>
    <n v="755"/>
    <x v="738"/>
    <x v="754"/>
    <n v="4500"/>
    <n v="7496"/>
    <n v="288"/>
    <n v="1.6657777777777778"/>
    <x v="1"/>
    <x v="744"/>
    <x v="3"/>
    <x v="3"/>
    <n v="1514354400"/>
    <n v="1515391200"/>
    <x v="0"/>
    <x v="1"/>
    <x v="3"/>
    <x v="3"/>
    <x v="3"/>
  </r>
  <r>
    <n v="756"/>
    <x v="739"/>
    <x v="755"/>
    <n v="1300"/>
    <n v="10037"/>
    <n v="148"/>
    <n v="7.7207692307692311"/>
    <x v="1"/>
    <x v="745"/>
    <x v="1"/>
    <x v="1"/>
    <n v="1421733600"/>
    <n v="1422252000"/>
    <x v="0"/>
    <x v="0"/>
    <x v="3"/>
    <x v="3"/>
    <x v="3"/>
  </r>
  <r>
    <n v="757"/>
    <x v="740"/>
    <x v="756"/>
    <n v="1400"/>
    <n v="5696"/>
    <n v="114"/>
    <n v="4.0685714285714285"/>
    <x v="1"/>
    <x v="746"/>
    <x v="1"/>
    <x v="1"/>
    <n v="1305176400"/>
    <n v="1305522000"/>
    <x v="0"/>
    <x v="0"/>
    <x v="6"/>
    <x v="4"/>
    <x v="6"/>
  </r>
  <r>
    <n v="758"/>
    <x v="741"/>
    <x v="757"/>
    <n v="29600"/>
    <n v="167005"/>
    <n v="1518"/>
    <n v="5.6420608108108112"/>
    <x v="1"/>
    <x v="747"/>
    <x v="0"/>
    <x v="0"/>
    <n v="1414126800"/>
    <n v="1414904400"/>
    <x v="0"/>
    <x v="0"/>
    <x v="1"/>
    <x v="1"/>
    <x v="1"/>
  </r>
  <r>
    <n v="759"/>
    <x v="742"/>
    <x v="758"/>
    <n v="167500"/>
    <n v="114615"/>
    <n v="1274"/>
    <n v="0.6842686567164179"/>
    <x v="0"/>
    <x v="748"/>
    <x v="1"/>
    <x v="1"/>
    <n v="1517810400"/>
    <n v="1520402400"/>
    <x v="0"/>
    <x v="0"/>
    <x v="5"/>
    <x v="1"/>
    <x v="5"/>
  </r>
  <r>
    <n v="760"/>
    <x v="743"/>
    <x v="759"/>
    <n v="48300"/>
    <n v="16592"/>
    <n v="210"/>
    <n v="0.34351966873706002"/>
    <x v="0"/>
    <x v="749"/>
    <x v="6"/>
    <x v="6"/>
    <n v="1564635600"/>
    <n v="1567141200"/>
    <x v="0"/>
    <x v="1"/>
    <x v="11"/>
    <x v="6"/>
    <x v="11"/>
  </r>
  <r>
    <n v="761"/>
    <x v="744"/>
    <x v="760"/>
    <n v="2200"/>
    <n v="14420"/>
    <n v="166"/>
    <n v="6.5545454545454547"/>
    <x v="1"/>
    <x v="750"/>
    <x v="1"/>
    <x v="1"/>
    <n v="1500699600"/>
    <n v="1501131600"/>
    <x v="0"/>
    <x v="0"/>
    <x v="1"/>
    <x v="1"/>
    <x v="1"/>
  </r>
  <r>
    <n v="762"/>
    <x v="307"/>
    <x v="761"/>
    <n v="3500"/>
    <n v="6204"/>
    <n v="100"/>
    <n v="1.7725714285714285"/>
    <x v="1"/>
    <x v="751"/>
    <x v="2"/>
    <x v="2"/>
    <n v="1354082400"/>
    <n v="1355032800"/>
    <x v="0"/>
    <x v="0"/>
    <x v="17"/>
    <x v="1"/>
    <x v="17"/>
  </r>
  <r>
    <n v="763"/>
    <x v="745"/>
    <x v="762"/>
    <n v="5600"/>
    <n v="6338"/>
    <n v="235"/>
    <n v="1.1317857142857144"/>
    <x v="1"/>
    <x v="752"/>
    <x v="1"/>
    <x v="1"/>
    <n v="1336453200"/>
    <n v="1339477200"/>
    <x v="0"/>
    <x v="1"/>
    <x v="3"/>
    <x v="3"/>
    <x v="3"/>
  </r>
  <r>
    <n v="764"/>
    <x v="746"/>
    <x v="763"/>
    <n v="1100"/>
    <n v="8010"/>
    <n v="148"/>
    <n v="7.2818181818181822"/>
    <x v="1"/>
    <x v="753"/>
    <x v="1"/>
    <x v="1"/>
    <n v="1305262800"/>
    <n v="1305954000"/>
    <x v="0"/>
    <x v="0"/>
    <x v="1"/>
    <x v="1"/>
    <x v="1"/>
  </r>
  <r>
    <n v="765"/>
    <x v="747"/>
    <x v="764"/>
    <n v="3900"/>
    <n v="8125"/>
    <n v="198"/>
    <n v="2.0833333333333335"/>
    <x v="1"/>
    <x v="754"/>
    <x v="1"/>
    <x v="1"/>
    <n v="1492232400"/>
    <n v="1494392400"/>
    <x v="1"/>
    <x v="1"/>
    <x v="7"/>
    <x v="1"/>
    <x v="7"/>
  </r>
  <r>
    <n v="766"/>
    <x v="748"/>
    <x v="765"/>
    <n v="43800"/>
    <n v="13653"/>
    <n v="248"/>
    <n v="0.31171232876712329"/>
    <x v="0"/>
    <x v="755"/>
    <x v="2"/>
    <x v="2"/>
    <n v="1537333200"/>
    <n v="1537419600"/>
    <x v="0"/>
    <x v="0"/>
    <x v="22"/>
    <x v="4"/>
    <x v="22"/>
  </r>
  <r>
    <n v="767"/>
    <x v="749"/>
    <x v="766"/>
    <n v="97200"/>
    <n v="55372"/>
    <n v="513"/>
    <n v="0.56967078189300413"/>
    <x v="0"/>
    <x v="756"/>
    <x v="1"/>
    <x v="1"/>
    <n v="1444107600"/>
    <n v="1447999200"/>
    <x v="0"/>
    <x v="0"/>
    <x v="18"/>
    <x v="5"/>
    <x v="18"/>
  </r>
  <r>
    <n v="768"/>
    <x v="750"/>
    <x v="767"/>
    <n v="4800"/>
    <n v="11088"/>
    <n v="150"/>
    <n v="2.31"/>
    <x v="1"/>
    <x v="757"/>
    <x v="1"/>
    <x v="1"/>
    <n v="1386741600"/>
    <n v="1388037600"/>
    <x v="0"/>
    <x v="0"/>
    <x v="3"/>
    <x v="3"/>
    <x v="3"/>
  </r>
  <r>
    <n v="769"/>
    <x v="751"/>
    <x v="768"/>
    <n v="125600"/>
    <n v="109106"/>
    <n v="3410"/>
    <n v="0.86867834394904464"/>
    <x v="0"/>
    <x v="758"/>
    <x v="1"/>
    <x v="1"/>
    <n v="1376542800"/>
    <n v="1378789200"/>
    <x v="0"/>
    <x v="0"/>
    <x v="11"/>
    <x v="6"/>
    <x v="11"/>
  </r>
  <r>
    <n v="770"/>
    <x v="752"/>
    <x v="769"/>
    <n v="4300"/>
    <n v="11642"/>
    <n v="216"/>
    <n v="2.7074418604651163"/>
    <x v="1"/>
    <x v="759"/>
    <x v="6"/>
    <x v="6"/>
    <n v="1397451600"/>
    <n v="1398056400"/>
    <x v="0"/>
    <x v="1"/>
    <x v="3"/>
    <x v="3"/>
    <x v="3"/>
  </r>
  <r>
    <n v="771"/>
    <x v="753"/>
    <x v="770"/>
    <n v="5600"/>
    <n v="2769"/>
    <n v="26"/>
    <n v="0.49446428571428569"/>
    <x v="3"/>
    <x v="760"/>
    <x v="1"/>
    <x v="1"/>
    <n v="1548482400"/>
    <n v="1550815200"/>
    <x v="0"/>
    <x v="0"/>
    <x v="3"/>
    <x v="3"/>
    <x v="3"/>
  </r>
  <r>
    <n v="772"/>
    <x v="754"/>
    <x v="771"/>
    <n v="149600"/>
    <n v="169586"/>
    <n v="5139"/>
    <n v="1.1335962566844919"/>
    <x v="1"/>
    <x v="761"/>
    <x v="1"/>
    <x v="1"/>
    <n v="1549692000"/>
    <n v="1550037600"/>
    <x v="0"/>
    <x v="0"/>
    <x v="7"/>
    <x v="1"/>
    <x v="7"/>
  </r>
  <r>
    <n v="773"/>
    <x v="755"/>
    <x v="772"/>
    <n v="53100"/>
    <n v="101185"/>
    <n v="2353"/>
    <n v="1.9055555555555554"/>
    <x v="1"/>
    <x v="762"/>
    <x v="1"/>
    <x v="1"/>
    <n v="1492059600"/>
    <n v="1492923600"/>
    <x v="0"/>
    <x v="0"/>
    <x v="3"/>
    <x v="3"/>
    <x v="3"/>
  </r>
  <r>
    <n v="774"/>
    <x v="756"/>
    <x v="773"/>
    <n v="5000"/>
    <n v="6775"/>
    <n v="78"/>
    <n v="1.355"/>
    <x v="1"/>
    <x v="763"/>
    <x v="6"/>
    <x v="6"/>
    <n v="1463979600"/>
    <n v="1467522000"/>
    <x v="0"/>
    <x v="0"/>
    <x v="2"/>
    <x v="2"/>
    <x v="2"/>
  </r>
  <r>
    <n v="775"/>
    <x v="757"/>
    <x v="774"/>
    <n v="9400"/>
    <n v="968"/>
    <n v="10"/>
    <n v="0.10297872340425532"/>
    <x v="0"/>
    <x v="764"/>
    <x v="1"/>
    <x v="1"/>
    <n v="1415253600"/>
    <n v="1416117600"/>
    <x v="0"/>
    <x v="0"/>
    <x v="1"/>
    <x v="1"/>
    <x v="1"/>
  </r>
  <r>
    <n v="776"/>
    <x v="758"/>
    <x v="775"/>
    <n v="110800"/>
    <n v="72623"/>
    <n v="2201"/>
    <n v="0.65544223826714798"/>
    <x v="0"/>
    <x v="765"/>
    <x v="1"/>
    <x v="1"/>
    <n v="1562216400"/>
    <n v="1563771600"/>
    <x v="0"/>
    <x v="0"/>
    <x v="3"/>
    <x v="3"/>
    <x v="3"/>
  </r>
  <r>
    <n v="777"/>
    <x v="759"/>
    <x v="776"/>
    <n v="93800"/>
    <n v="45987"/>
    <n v="676"/>
    <n v="0.49026652452025588"/>
    <x v="0"/>
    <x v="766"/>
    <x v="1"/>
    <x v="1"/>
    <n v="1316754000"/>
    <n v="1319259600"/>
    <x v="0"/>
    <x v="0"/>
    <x v="3"/>
    <x v="3"/>
    <x v="3"/>
  </r>
  <r>
    <n v="778"/>
    <x v="760"/>
    <x v="777"/>
    <n v="1300"/>
    <n v="10243"/>
    <n v="174"/>
    <n v="7.8792307692307695"/>
    <x v="1"/>
    <x v="767"/>
    <x v="5"/>
    <x v="5"/>
    <n v="1313211600"/>
    <n v="1313643600"/>
    <x v="0"/>
    <x v="0"/>
    <x v="10"/>
    <x v="4"/>
    <x v="10"/>
  </r>
  <r>
    <n v="779"/>
    <x v="761"/>
    <x v="778"/>
    <n v="108700"/>
    <n v="87293"/>
    <n v="831"/>
    <n v="0.80306347746090156"/>
    <x v="0"/>
    <x v="768"/>
    <x v="1"/>
    <x v="1"/>
    <n v="1439528400"/>
    <n v="1440306000"/>
    <x v="0"/>
    <x v="1"/>
    <x v="3"/>
    <x v="3"/>
    <x v="3"/>
  </r>
  <r>
    <n v="780"/>
    <x v="762"/>
    <x v="779"/>
    <n v="5100"/>
    <n v="5421"/>
    <n v="164"/>
    <n v="1.0629411764705883"/>
    <x v="1"/>
    <x v="769"/>
    <x v="1"/>
    <x v="1"/>
    <n v="1469163600"/>
    <n v="1470805200"/>
    <x v="0"/>
    <x v="1"/>
    <x v="6"/>
    <x v="4"/>
    <x v="6"/>
  </r>
  <r>
    <n v="781"/>
    <x v="763"/>
    <x v="780"/>
    <n v="8700"/>
    <n v="4414"/>
    <n v="56"/>
    <n v="0.50735632183908042"/>
    <x v="3"/>
    <x v="770"/>
    <x v="5"/>
    <x v="5"/>
    <n v="1288501200"/>
    <n v="1292911200"/>
    <x v="0"/>
    <x v="0"/>
    <x v="3"/>
    <x v="3"/>
    <x v="3"/>
  </r>
  <r>
    <n v="782"/>
    <x v="764"/>
    <x v="781"/>
    <n v="5100"/>
    <n v="10981"/>
    <n v="161"/>
    <n v="2.153137254901961"/>
    <x v="1"/>
    <x v="771"/>
    <x v="1"/>
    <x v="1"/>
    <n v="1298959200"/>
    <n v="1301374800"/>
    <x v="0"/>
    <x v="1"/>
    <x v="10"/>
    <x v="4"/>
    <x v="10"/>
  </r>
  <r>
    <n v="783"/>
    <x v="765"/>
    <x v="782"/>
    <n v="7400"/>
    <n v="10451"/>
    <n v="138"/>
    <n v="1.4122972972972974"/>
    <x v="1"/>
    <x v="772"/>
    <x v="1"/>
    <x v="1"/>
    <n v="1387260000"/>
    <n v="1387864800"/>
    <x v="0"/>
    <x v="0"/>
    <x v="1"/>
    <x v="1"/>
    <x v="1"/>
  </r>
  <r>
    <n v="784"/>
    <x v="766"/>
    <x v="783"/>
    <n v="88900"/>
    <n v="102535"/>
    <n v="3308"/>
    <n v="1.1533745781777278"/>
    <x v="1"/>
    <x v="773"/>
    <x v="1"/>
    <x v="1"/>
    <n v="1457244000"/>
    <n v="1458190800"/>
    <x v="0"/>
    <x v="0"/>
    <x v="2"/>
    <x v="2"/>
    <x v="2"/>
  </r>
  <r>
    <n v="785"/>
    <x v="767"/>
    <x v="784"/>
    <n v="6700"/>
    <n v="12939"/>
    <n v="127"/>
    <n v="1.9311940298507462"/>
    <x v="1"/>
    <x v="774"/>
    <x v="2"/>
    <x v="2"/>
    <n v="1556341200"/>
    <n v="1559278800"/>
    <x v="0"/>
    <x v="1"/>
    <x v="10"/>
    <x v="4"/>
    <x v="10"/>
  </r>
  <r>
    <n v="786"/>
    <x v="768"/>
    <x v="785"/>
    <n v="1500"/>
    <n v="10946"/>
    <n v="207"/>
    <n v="7.2973333333333334"/>
    <x v="1"/>
    <x v="775"/>
    <x v="6"/>
    <x v="6"/>
    <n v="1522126800"/>
    <n v="1522731600"/>
    <x v="0"/>
    <x v="1"/>
    <x v="17"/>
    <x v="1"/>
    <x v="17"/>
  </r>
  <r>
    <n v="787"/>
    <x v="769"/>
    <x v="786"/>
    <n v="61200"/>
    <n v="60994"/>
    <n v="859"/>
    <n v="0.99663398692810456"/>
    <x v="0"/>
    <x v="776"/>
    <x v="0"/>
    <x v="0"/>
    <n v="1305954000"/>
    <n v="1306731600"/>
    <x v="0"/>
    <x v="0"/>
    <x v="1"/>
    <x v="1"/>
    <x v="1"/>
  </r>
  <r>
    <n v="788"/>
    <x v="770"/>
    <x v="787"/>
    <n v="3600"/>
    <n v="3174"/>
    <n v="31"/>
    <n v="0.88166666666666671"/>
    <x v="2"/>
    <x v="777"/>
    <x v="1"/>
    <x v="1"/>
    <n v="1350709200"/>
    <n v="1352527200"/>
    <x v="0"/>
    <x v="0"/>
    <x v="10"/>
    <x v="4"/>
    <x v="10"/>
  </r>
  <r>
    <n v="789"/>
    <x v="771"/>
    <x v="788"/>
    <n v="9000"/>
    <n v="3351"/>
    <n v="45"/>
    <n v="0.37233333333333335"/>
    <x v="0"/>
    <x v="778"/>
    <x v="1"/>
    <x v="1"/>
    <n v="1401166800"/>
    <n v="1404363600"/>
    <x v="0"/>
    <x v="0"/>
    <x v="3"/>
    <x v="3"/>
    <x v="3"/>
  </r>
  <r>
    <n v="790"/>
    <x v="772"/>
    <x v="789"/>
    <n v="185900"/>
    <n v="56774"/>
    <n v="1113"/>
    <n v="0.30540075309306081"/>
    <x v="3"/>
    <x v="779"/>
    <x v="1"/>
    <x v="1"/>
    <n v="1266127200"/>
    <n v="1266645600"/>
    <x v="0"/>
    <x v="0"/>
    <x v="3"/>
    <x v="3"/>
    <x v="3"/>
  </r>
  <r>
    <n v="791"/>
    <x v="773"/>
    <x v="790"/>
    <n v="2100"/>
    <n v="540"/>
    <n v="6"/>
    <n v="0.25714285714285712"/>
    <x v="0"/>
    <x v="702"/>
    <x v="1"/>
    <x v="1"/>
    <n v="1481436000"/>
    <n v="1482818400"/>
    <x v="0"/>
    <x v="0"/>
    <x v="0"/>
    <x v="0"/>
    <x v="0"/>
  </r>
  <r>
    <n v="792"/>
    <x v="774"/>
    <x v="791"/>
    <n v="2000"/>
    <n v="680"/>
    <n v="7"/>
    <n v="0.34"/>
    <x v="0"/>
    <x v="780"/>
    <x v="1"/>
    <x v="1"/>
    <n v="1372222800"/>
    <n v="1374642000"/>
    <x v="0"/>
    <x v="1"/>
    <x v="3"/>
    <x v="3"/>
    <x v="3"/>
  </r>
  <r>
    <n v="793"/>
    <x v="775"/>
    <x v="792"/>
    <n v="1100"/>
    <n v="13045"/>
    <n v="181"/>
    <n v="11.859090909090909"/>
    <x v="1"/>
    <x v="781"/>
    <x v="5"/>
    <x v="5"/>
    <n v="1372136400"/>
    <n v="1372482000"/>
    <x v="0"/>
    <x v="0"/>
    <x v="9"/>
    <x v="5"/>
    <x v="9"/>
  </r>
  <r>
    <n v="794"/>
    <x v="776"/>
    <x v="793"/>
    <n v="6600"/>
    <n v="8276"/>
    <n v="110"/>
    <n v="1.2539393939393939"/>
    <x v="1"/>
    <x v="782"/>
    <x v="1"/>
    <x v="1"/>
    <n v="1513922400"/>
    <n v="1514959200"/>
    <x v="0"/>
    <x v="0"/>
    <x v="1"/>
    <x v="1"/>
    <x v="1"/>
  </r>
  <r>
    <n v="795"/>
    <x v="777"/>
    <x v="794"/>
    <n v="7100"/>
    <n v="1022"/>
    <n v="31"/>
    <n v="0.14394366197183098"/>
    <x v="0"/>
    <x v="783"/>
    <x v="1"/>
    <x v="1"/>
    <n v="1477976400"/>
    <n v="1478235600"/>
    <x v="0"/>
    <x v="0"/>
    <x v="6"/>
    <x v="4"/>
    <x v="6"/>
  </r>
  <r>
    <n v="796"/>
    <x v="778"/>
    <x v="795"/>
    <n v="7800"/>
    <n v="4275"/>
    <n v="78"/>
    <n v="0.54807692307692313"/>
    <x v="0"/>
    <x v="784"/>
    <x v="1"/>
    <x v="1"/>
    <n v="1407474000"/>
    <n v="1408078800"/>
    <x v="0"/>
    <x v="1"/>
    <x v="20"/>
    <x v="6"/>
    <x v="20"/>
  </r>
  <r>
    <n v="797"/>
    <x v="779"/>
    <x v="796"/>
    <n v="7600"/>
    <n v="8332"/>
    <n v="185"/>
    <n v="1.0963157894736841"/>
    <x v="1"/>
    <x v="785"/>
    <x v="1"/>
    <x v="1"/>
    <n v="1546149600"/>
    <n v="1548136800"/>
    <x v="0"/>
    <x v="0"/>
    <x v="2"/>
    <x v="2"/>
    <x v="2"/>
  </r>
  <r>
    <n v="798"/>
    <x v="780"/>
    <x v="797"/>
    <n v="3400"/>
    <n v="6408"/>
    <n v="121"/>
    <n v="1.8847058823529412"/>
    <x v="1"/>
    <x v="786"/>
    <x v="1"/>
    <x v="1"/>
    <n v="1338440400"/>
    <n v="1340859600"/>
    <x v="0"/>
    <x v="1"/>
    <x v="3"/>
    <x v="3"/>
    <x v="3"/>
  </r>
  <r>
    <n v="799"/>
    <x v="781"/>
    <x v="798"/>
    <n v="84500"/>
    <n v="73522"/>
    <n v="1225"/>
    <n v="0.87008284023668636"/>
    <x v="0"/>
    <x v="787"/>
    <x v="4"/>
    <x v="4"/>
    <n v="1454133600"/>
    <n v="1454479200"/>
    <x v="0"/>
    <x v="0"/>
    <x v="3"/>
    <x v="3"/>
    <x v="3"/>
  </r>
  <r>
    <n v="800"/>
    <x v="782"/>
    <x v="799"/>
    <n v="100"/>
    <n v="1"/>
    <n v="1"/>
    <n v="0.01"/>
    <x v="0"/>
    <x v="100"/>
    <x v="5"/>
    <x v="5"/>
    <n v="1434085200"/>
    <n v="1434430800"/>
    <x v="0"/>
    <x v="0"/>
    <x v="1"/>
    <x v="1"/>
    <x v="1"/>
  </r>
  <r>
    <n v="801"/>
    <x v="783"/>
    <x v="800"/>
    <n v="2300"/>
    <n v="4667"/>
    <n v="106"/>
    <n v="2.0291304347826089"/>
    <x v="1"/>
    <x v="788"/>
    <x v="1"/>
    <x v="1"/>
    <n v="1577772000"/>
    <n v="1579672800"/>
    <x v="0"/>
    <x v="1"/>
    <x v="14"/>
    <x v="7"/>
    <x v="14"/>
  </r>
  <r>
    <n v="802"/>
    <x v="784"/>
    <x v="801"/>
    <n v="6200"/>
    <n v="12216"/>
    <n v="142"/>
    <n v="1.9703225806451612"/>
    <x v="1"/>
    <x v="789"/>
    <x v="1"/>
    <x v="1"/>
    <n v="1562216400"/>
    <n v="1562389200"/>
    <x v="0"/>
    <x v="0"/>
    <x v="14"/>
    <x v="7"/>
    <x v="14"/>
  </r>
  <r>
    <n v="803"/>
    <x v="785"/>
    <x v="802"/>
    <n v="6100"/>
    <n v="6527"/>
    <n v="233"/>
    <n v="1.07"/>
    <x v="1"/>
    <x v="790"/>
    <x v="1"/>
    <x v="1"/>
    <n v="1548568800"/>
    <n v="1551506400"/>
    <x v="0"/>
    <x v="0"/>
    <x v="3"/>
    <x v="3"/>
    <x v="3"/>
  </r>
  <r>
    <n v="804"/>
    <x v="786"/>
    <x v="803"/>
    <n v="2600"/>
    <n v="6987"/>
    <n v="218"/>
    <n v="2.6873076923076922"/>
    <x v="1"/>
    <x v="791"/>
    <x v="1"/>
    <x v="1"/>
    <n v="1514872800"/>
    <n v="1516600800"/>
    <x v="0"/>
    <x v="0"/>
    <x v="1"/>
    <x v="1"/>
    <x v="1"/>
  </r>
  <r>
    <n v="805"/>
    <x v="787"/>
    <x v="804"/>
    <n v="9700"/>
    <n v="4932"/>
    <n v="67"/>
    <n v="0.50845360824742269"/>
    <x v="0"/>
    <x v="792"/>
    <x v="2"/>
    <x v="2"/>
    <n v="1416031200"/>
    <n v="1420437600"/>
    <x v="0"/>
    <x v="0"/>
    <x v="4"/>
    <x v="4"/>
    <x v="4"/>
  </r>
  <r>
    <n v="806"/>
    <x v="788"/>
    <x v="805"/>
    <n v="700"/>
    <n v="8262"/>
    <n v="76"/>
    <n v="11.802857142857142"/>
    <x v="1"/>
    <x v="793"/>
    <x v="1"/>
    <x v="1"/>
    <n v="1330927200"/>
    <n v="1332997200"/>
    <x v="0"/>
    <x v="1"/>
    <x v="6"/>
    <x v="4"/>
    <x v="6"/>
  </r>
  <r>
    <n v="807"/>
    <x v="789"/>
    <x v="806"/>
    <n v="700"/>
    <n v="1848"/>
    <n v="43"/>
    <n v="2.64"/>
    <x v="1"/>
    <x v="794"/>
    <x v="1"/>
    <x v="1"/>
    <n v="1571115600"/>
    <n v="1574920800"/>
    <x v="0"/>
    <x v="1"/>
    <x v="3"/>
    <x v="3"/>
    <x v="3"/>
  </r>
  <r>
    <n v="808"/>
    <x v="790"/>
    <x v="807"/>
    <n v="5200"/>
    <n v="1583"/>
    <n v="19"/>
    <n v="0.30442307692307691"/>
    <x v="0"/>
    <x v="795"/>
    <x v="1"/>
    <x v="1"/>
    <n v="1463461200"/>
    <n v="1464930000"/>
    <x v="0"/>
    <x v="0"/>
    <x v="0"/>
    <x v="0"/>
    <x v="0"/>
  </r>
  <r>
    <n v="809"/>
    <x v="764"/>
    <x v="808"/>
    <n v="140800"/>
    <n v="88536"/>
    <n v="2108"/>
    <n v="0.62880681818181816"/>
    <x v="0"/>
    <x v="796"/>
    <x v="5"/>
    <x v="5"/>
    <n v="1344920400"/>
    <n v="1345006800"/>
    <x v="0"/>
    <x v="0"/>
    <x v="4"/>
    <x v="4"/>
    <x v="4"/>
  </r>
  <r>
    <n v="810"/>
    <x v="791"/>
    <x v="809"/>
    <n v="6400"/>
    <n v="12360"/>
    <n v="221"/>
    <n v="1.9312499999999999"/>
    <x v="1"/>
    <x v="797"/>
    <x v="1"/>
    <x v="1"/>
    <n v="1511848800"/>
    <n v="1512712800"/>
    <x v="0"/>
    <x v="1"/>
    <x v="3"/>
    <x v="3"/>
    <x v="3"/>
  </r>
  <r>
    <n v="811"/>
    <x v="792"/>
    <x v="810"/>
    <n v="92500"/>
    <n v="71320"/>
    <n v="679"/>
    <n v="0.77102702702702708"/>
    <x v="0"/>
    <x v="798"/>
    <x v="1"/>
    <x v="1"/>
    <n v="1452319200"/>
    <n v="1452492000"/>
    <x v="0"/>
    <x v="1"/>
    <x v="11"/>
    <x v="6"/>
    <x v="11"/>
  </r>
  <r>
    <n v="812"/>
    <x v="793"/>
    <x v="811"/>
    <n v="59700"/>
    <n v="134640"/>
    <n v="2805"/>
    <n v="2.2552763819095478"/>
    <x v="1"/>
    <x v="799"/>
    <x v="0"/>
    <x v="0"/>
    <n v="1523854800"/>
    <n v="1524286800"/>
    <x v="0"/>
    <x v="0"/>
    <x v="9"/>
    <x v="5"/>
    <x v="9"/>
  </r>
  <r>
    <n v="813"/>
    <x v="794"/>
    <x v="812"/>
    <n v="3200"/>
    <n v="7661"/>
    <n v="68"/>
    <n v="2.3940625"/>
    <x v="1"/>
    <x v="800"/>
    <x v="1"/>
    <x v="1"/>
    <n v="1346043600"/>
    <n v="1346907600"/>
    <x v="0"/>
    <x v="0"/>
    <x v="11"/>
    <x v="6"/>
    <x v="11"/>
  </r>
  <r>
    <n v="814"/>
    <x v="795"/>
    <x v="813"/>
    <n v="3200"/>
    <n v="2950"/>
    <n v="36"/>
    <n v="0.921875"/>
    <x v="0"/>
    <x v="801"/>
    <x v="3"/>
    <x v="3"/>
    <n v="1464325200"/>
    <n v="1464498000"/>
    <x v="0"/>
    <x v="1"/>
    <x v="1"/>
    <x v="1"/>
    <x v="1"/>
  </r>
  <r>
    <n v="815"/>
    <x v="796"/>
    <x v="814"/>
    <n v="9000"/>
    <n v="11721"/>
    <n v="183"/>
    <n v="1.3023333333333333"/>
    <x v="1"/>
    <x v="802"/>
    <x v="0"/>
    <x v="0"/>
    <n v="1511935200"/>
    <n v="1514181600"/>
    <x v="0"/>
    <x v="0"/>
    <x v="1"/>
    <x v="1"/>
    <x v="1"/>
  </r>
  <r>
    <n v="816"/>
    <x v="797"/>
    <x v="815"/>
    <n v="2300"/>
    <n v="14150"/>
    <n v="133"/>
    <n v="6.1521739130434785"/>
    <x v="1"/>
    <x v="803"/>
    <x v="1"/>
    <x v="1"/>
    <n v="1392012000"/>
    <n v="1392184800"/>
    <x v="1"/>
    <x v="1"/>
    <x v="3"/>
    <x v="3"/>
    <x v="3"/>
  </r>
  <r>
    <n v="817"/>
    <x v="798"/>
    <x v="816"/>
    <n v="51300"/>
    <n v="189192"/>
    <n v="2489"/>
    <n v="3.687953216374269"/>
    <x v="1"/>
    <x v="804"/>
    <x v="6"/>
    <x v="6"/>
    <n v="1556946000"/>
    <n v="1559365200"/>
    <x v="0"/>
    <x v="1"/>
    <x v="9"/>
    <x v="5"/>
    <x v="9"/>
  </r>
  <r>
    <n v="818"/>
    <x v="311"/>
    <x v="817"/>
    <n v="700"/>
    <n v="7664"/>
    <n v="69"/>
    <n v="10.948571428571428"/>
    <x v="1"/>
    <x v="805"/>
    <x v="1"/>
    <x v="1"/>
    <n v="1548050400"/>
    <n v="1549173600"/>
    <x v="0"/>
    <x v="1"/>
    <x v="3"/>
    <x v="3"/>
    <x v="3"/>
  </r>
  <r>
    <n v="819"/>
    <x v="799"/>
    <x v="818"/>
    <n v="8900"/>
    <n v="4509"/>
    <n v="47"/>
    <n v="0.50662921348314605"/>
    <x v="0"/>
    <x v="806"/>
    <x v="1"/>
    <x v="1"/>
    <n v="1353736800"/>
    <n v="1355032800"/>
    <x v="1"/>
    <x v="0"/>
    <x v="11"/>
    <x v="6"/>
    <x v="11"/>
  </r>
  <r>
    <n v="820"/>
    <x v="800"/>
    <x v="819"/>
    <n v="1500"/>
    <n v="12009"/>
    <n v="279"/>
    <n v="8.0060000000000002"/>
    <x v="1"/>
    <x v="807"/>
    <x v="4"/>
    <x v="4"/>
    <n v="1532840400"/>
    <n v="1533963600"/>
    <x v="0"/>
    <x v="1"/>
    <x v="1"/>
    <x v="1"/>
    <x v="1"/>
  </r>
  <r>
    <n v="821"/>
    <x v="801"/>
    <x v="820"/>
    <n v="4900"/>
    <n v="14273"/>
    <n v="210"/>
    <n v="2.9128571428571428"/>
    <x v="1"/>
    <x v="808"/>
    <x v="1"/>
    <x v="1"/>
    <n v="1488261600"/>
    <n v="1489381200"/>
    <x v="0"/>
    <x v="0"/>
    <x v="4"/>
    <x v="4"/>
    <x v="4"/>
  </r>
  <r>
    <n v="822"/>
    <x v="802"/>
    <x v="821"/>
    <n v="54000"/>
    <n v="188982"/>
    <n v="2100"/>
    <n v="3.4996666666666667"/>
    <x v="1"/>
    <x v="809"/>
    <x v="1"/>
    <x v="1"/>
    <n v="1393567200"/>
    <n v="1395032400"/>
    <x v="0"/>
    <x v="0"/>
    <x v="1"/>
    <x v="1"/>
    <x v="1"/>
  </r>
  <r>
    <n v="823"/>
    <x v="803"/>
    <x v="822"/>
    <n v="4100"/>
    <n v="14640"/>
    <n v="252"/>
    <n v="3.5707317073170732"/>
    <x v="1"/>
    <x v="810"/>
    <x v="1"/>
    <x v="1"/>
    <n v="1410325200"/>
    <n v="1412485200"/>
    <x v="1"/>
    <x v="1"/>
    <x v="1"/>
    <x v="1"/>
    <x v="1"/>
  </r>
  <r>
    <n v="824"/>
    <x v="804"/>
    <x v="823"/>
    <n v="85000"/>
    <n v="107516"/>
    <n v="1280"/>
    <n v="1.2648941176470587"/>
    <x v="1"/>
    <x v="811"/>
    <x v="1"/>
    <x v="1"/>
    <n v="1276923600"/>
    <n v="1279688400"/>
    <x v="0"/>
    <x v="1"/>
    <x v="9"/>
    <x v="5"/>
    <x v="9"/>
  </r>
  <r>
    <n v="825"/>
    <x v="805"/>
    <x v="824"/>
    <n v="3600"/>
    <n v="13950"/>
    <n v="157"/>
    <n v="3.875"/>
    <x v="1"/>
    <x v="812"/>
    <x v="4"/>
    <x v="4"/>
    <n v="1500958800"/>
    <n v="1501995600"/>
    <x v="0"/>
    <x v="0"/>
    <x v="12"/>
    <x v="4"/>
    <x v="12"/>
  </r>
  <r>
    <n v="826"/>
    <x v="806"/>
    <x v="825"/>
    <n v="2800"/>
    <n v="12797"/>
    <n v="194"/>
    <n v="4.5703571428571426"/>
    <x v="1"/>
    <x v="813"/>
    <x v="1"/>
    <x v="1"/>
    <n v="1292220000"/>
    <n v="1294639200"/>
    <x v="0"/>
    <x v="1"/>
    <x v="3"/>
    <x v="3"/>
    <x v="3"/>
  </r>
  <r>
    <n v="827"/>
    <x v="807"/>
    <x v="826"/>
    <n v="2300"/>
    <n v="6134"/>
    <n v="82"/>
    <n v="2.6669565217391304"/>
    <x v="1"/>
    <x v="814"/>
    <x v="2"/>
    <x v="2"/>
    <n v="1304398800"/>
    <n v="1305435600"/>
    <x v="0"/>
    <x v="1"/>
    <x v="6"/>
    <x v="4"/>
    <x v="6"/>
  </r>
  <r>
    <n v="828"/>
    <x v="808"/>
    <x v="827"/>
    <n v="7100"/>
    <n v="4899"/>
    <n v="70"/>
    <n v="0.69"/>
    <x v="0"/>
    <x v="815"/>
    <x v="1"/>
    <x v="1"/>
    <n v="1535432400"/>
    <n v="1537592400"/>
    <x v="0"/>
    <x v="0"/>
    <x v="3"/>
    <x v="3"/>
    <x v="3"/>
  </r>
  <r>
    <n v="829"/>
    <x v="809"/>
    <x v="828"/>
    <n v="9600"/>
    <n v="4929"/>
    <n v="154"/>
    <n v="0.51343749999999999"/>
    <x v="0"/>
    <x v="816"/>
    <x v="1"/>
    <x v="1"/>
    <n v="1433826000"/>
    <n v="1435122000"/>
    <x v="0"/>
    <x v="0"/>
    <x v="3"/>
    <x v="3"/>
    <x v="3"/>
  </r>
  <r>
    <n v="830"/>
    <x v="810"/>
    <x v="829"/>
    <n v="121600"/>
    <n v="1424"/>
    <n v="22"/>
    <n v="1.1710526315789473E-2"/>
    <x v="0"/>
    <x v="817"/>
    <x v="1"/>
    <x v="1"/>
    <n v="1514959200"/>
    <n v="1520056800"/>
    <x v="0"/>
    <x v="0"/>
    <x v="3"/>
    <x v="3"/>
    <x v="3"/>
  </r>
  <r>
    <n v="831"/>
    <x v="811"/>
    <x v="830"/>
    <n v="97100"/>
    <n v="105817"/>
    <n v="4233"/>
    <n v="1.089773429454171"/>
    <x v="1"/>
    <x v="818"/>
    <x v="1"/>
    <x v="1"/>
    <n v="1332738000"/>
    <n v="1335675600"/>
    <x v="0"/>
    <x v="0"/>
    <x v="14"/>
    <x v="7"/>
    <x v="14"/>
  </r>
  <r>
    <n v="832"/>
    <x v="812"/>
    <x v="831"/>
    <n v="43200"/>
    <n v="136156"/>
    <n v="1297"/>
    <n v="3.1517592592592591"/>
    <x v="1"/>
    <x v="819"/>
    <x v="3"/>
    <x v="3"/>
    <n v="1445490000"/>
    <n v="1448431200"/>
    <x v="1"/>
    <x v="0"/>
    <x v="18"/>
    <x v="5"/>
    <x v="18"/>
  </r>
  <r>
    <n v="833"/>
    <x v="813"/>
    <x v="832"/>
    <n v="6800"/>
    <n v="10723"/>
    <n v="165"/>
    <n v="1.5769117647058823"/>
    <x v="1"/>
    <x v="820"/>
    <x v="3"/>
    <x v="3"/>
    <n v="1297663200"/>
    <n v="1298613600"/>
    <x v="0"/>
    <x v="0"/>
    <x v="18"/>
    <x v="5"/>
    <x v="18"/>
  </r>
  <r>
    <n v="834"/>
    <x v="814"/>
    <x v="833"/>
    <n v="7300"/>
    <n v="11228"/>
    <n v="119"/>
    <n v="1.5380821917808218"/>
    <x v="1"/>
    <x v="821"/>
    <x v="1"/>
    <x v="1"/>
    <n v="1371963600"/>
    <n v="1372482000"/>
    <x v="0"/>
    <x v="0"/>
    <x v="3"/>
    <x v="3"/>
    <x v="3"/>
  </r>
  <r>
    <n v="835"/>
    <x v="815"/>
    <x v="834"/>
    <n v="86200"/>
    <n v="77355"/>
    <n v="1758"/>
    <n v="0.89738979118329465"/>
    <x v="0"/>
    <x v="822"/>
    <x v="1"/>
    <x v="1"/>
    <n v="1425103200"/>
    <n v="1425621600"/>
    <x v="0"/>
    <x v="0"/>
    <x v="2"/>
    <x v="2"/>
    <x v="2"/>
  </r>
  <r>
    <n v="836"/>
    <x v="816"/>
    <x v="835"/>
    <n v="8100"/>
    <n v="6086"/>
    <n v="94"/>
    <n v="0.75135802469135804"/>
    <x v="0"/>
    <x v="823"/>
    <x v="1"/>
    <x v="1"/>
    <n v="1265349600"/>
    <n v="1266300000"/>
    <x v="0"/>
    <x v="0"/>
    <x v="7"/>
    <x v="1"/>
    <x v="7"/>
  </r>
  <r>
    <n v="837"/>
    <x v="817"/>
    <x v="836"/>
    <n v="17700"/>
    <n v="150960"/>
    <n v="1797"/>
    <n v="8.5288135593220336"/>
    <x v="1"/>
    <x v="824"/>
    <x v="1"/>
    <x v="1"/>
    <n v="1301202000"/>
    <n v="1305867600"/>
    <x v="0"/>
    <x v="0"/>
    <x v="17"/>
    <x v="1"/>
    <x v="17"/>
  </r>
  <r>
    <n v="838"/>
    <x v="818"/>
    <x v="837"/>
    <n v="6400"/>
    <n v="8890"/>
    <n v="261"/>
    <n v="1.3890625000000001"/>
    <x v="1"/>
    <x v="825"/>
    <x v="1"/>
    <x v="1"/>
    <n v="1538024400"/>
    <n v="1538802000"/>
    <x v="0"/>
    <x v="0"/>
    <x v="3"/>
    <x v="3"/>
    <x v="3"/>
  </r>
  <r>
    <n v="839"/>
    <x v="819"/>
    <x v="838"/>
    <n v="7700"/>
    <n v="14644"/>
    <n v="157"/>
    <n v="1.9018181818181819"/>
    <x v="1"/>
    <x v="826"/>
    <x v="1"/>
    <x v="1"/>
    <n v="1395032400"/>
    <n v="1398920400"/>
    <x v="0"/>
    <x v="1"/>
    <x v="4"/>
    <x v="4"/>
    <x v="4"/>
  </r>
  <r>
    <n v="840"/>
    <x v="820"/>
    <x v="839"/>
    <n v="116300"/>
    <n v="116583"/>
    <n v="3533"/>
    <n v="1.0024333619948409"/>
    <x v="1"/>
    <x v="827"/>
    <x v="1"/>
    <x v="1"/>
    <n v="1405486800"/>
    <n v="1405659600"/>
    <x v="0"/>
    <x v="1"/>
    <x v="3"/>
    <x v="3"/>
    <x v="3"/>
  </r>
  <r>
    <n v="841"/>
    <x v="821"/>
    <x v="840"/>
    <n v="9100"/>
    <n v="12991"/>
    <n v="155"/>
    <n v="1.4275824175824177"/>
    <x v="1"/>
    <x v="828"/>
    <x v="1"/>
    <x v="1"/>
    <n v="1455861600"/>
    <n v="1457244000"/>
    <x v="0"/>
    <x v="0"/>
    <x v="2"/>
    <x v="2"/>
    <x v="2"/>
  </r>
  <r>
    <n v="842"/>
    <x v="822"/>
    <x v="841"/>
    <n v="1500"/>
    <n v="8447"/>
    <n v="132"/>
    <n v="5.6313333333333331"/>
    <x v="1"/>
    <x v="829"/>
    <x v="6"/>
    <x v="6"/>
    <n v="1529038800"/>
    <n v="1529298000"/>
    <x v="0"/>
    <x v="0"/>
    <x v="8"/>
    <x v="2"/>
    <x v="8"/>
  </r>
  <r>
    <n v="843"/>
    <x v="823"/>
    <x v="842"/>
    <n v="8800"/>
    <n v="2703"/>
    <n v="33"/>
    <n v="0.30715909090909088"/>
    <x v="0"/>
    <x v="830"/>
    <x v="1"/>
    <x v="1"/>
    <n v="1535259600"/>
    <n v="1535778000"/>
    <x v="0"/>
    <x v="0"/>
    <x v="14"/>
    <x v="7"/>
    <x v="14"/>
  </r>
  <r>
    <n v="844"/>
    <x v="824"/>
    <x v="843"/>
    <n v="8800"/>
    <n v="8747"/>
    <n v="94"/>
    <n v="0.99397727272727276"/>
    <x v="3"/>
    <x v="831"/>
    <x v="1"/>
    <x v="1"/>
    <n v="1327212000"/>
    <n v="1327471200"/>
    <x v="0"/>
    <x v="0"/>
    <x v="4"/>
    <x v="4"/>
    <x v="4"/>
  </r>
  <r>
    <n v="845"/>
    <x v="825"/>
    <x v="844"/>
    <n v="69900"/>
    <n v="138087"/>
    <n v="1354"/>
    <n v="1.9754935622317598"/>
    <x v="1"/>
    <x v="832"/>
    <x v="4"/>
    <x v="4"/>
    <n v="1526360400"/>
    <n v="1529557200"/>
    <x v="0"/>
    <x v="0"/>
    <x v="2"/>
    <x v="2"/>
    <x v="2"/>
  </r>
  <r>
    <n v="846"/>
    <x v="826"/>
    <x v="845"/>
    <n v="1000"/>
    <n v="5085"/>
    <n v="48"/>
    <n v="5.085"/>
    <x v="1"/>
    <x v="833"/>
    <x v="1"/>
    <x v="1"/>
    <n v="1532149200"/>
    <n v="1535259600"/>
    <x v="1"/>
    <x v="1"/>
    <x v="2"/>
    <x v="2"/>
    <x v="2"/>
  </r>
  <r>
    <n v="847"/>
    <x v="827"/>
    <x v="846"/>
    <n v="4700"/>
    <n v="11174"/>
    <n v="110"/>
    <n v="2.3774468085106384"/>
    <x v="1"/>
    <x v="834"/>
    <x v="1"/>
    <x v="1"/>
    <n v="1515304800"/>
    <n v="1515564000"/>
    <x v="0"/>
    <x v="0"/>
    <x v="0"/>
    <x v="0"/>
    <x v="0"/>
  </r>
  <r>
    <n v="848"/>
    <x v="828"/>
    <x v="847"/>
    <n v="3200"/>
    <n v="10831"/>
    <n v="172"/>
    <n v="3.3846875000000001"/>
    <x v="1"/>
    <x v="835"/>
    <x v="1"/>
    <x v="1"/>
    <n v="1276318800"/>
    <n v="1277096400"/>
    <x v="0"/>
    <x v="0"/>
    <x v="6"/>
    <x v="4"/>
    <x v="6"/>
  </r>
  <r>
    <n v="849"/>
    <x v="829"/>
    <x v="848"/>
    <n v="6700"/>
    <n v="8917"/>
    <n v="307"/>
    <n v="1.3308955223880596"/>
    <x v="1"/>
    <x v="836"/>
    <x v="1"/>
    <x v="1"/>
    <n v="1328767200"/>
    <n v="1329026400"/>
    <x v="0"/>
    <x v="1"/>
    <x v="7"/>
    <x v="1"/>
    <x v="7"/>
  </r>
  <r>
    <n v="850"/>
    <x v="830"/>
    <x v="849"/>
    <n v="100"/>
    <n v="1"/>
    <n v="1"/>
    <n v="0.01"/>
    <x v="0"/>
    <x v="100"/>
    <x v="1"/>
    <x v="1"/>
    <n v="1321682400"/>
    <n v="1322978400"/>
    <x v="1"/>
    <x v="0"/>
    <x v="1"/>
    <x v="1"/>
    <x v="1"/>
  </r>
  <r>
    <n v="851"/>
    <x v="831"/>
    <x v="850"/>
    <n v="6000"/>
    <n v="12468"/>
    <n v="160"/>
    <n v="2.0779999999999998"/>
    <x v="1"/>
    <x v="837"/>
    <x v="1"/>
    <x v="1"/>
    <n v="1335934800"/>
    <n v="1338786000"/>
    <x v="0"/>
    <x v="0"/>
    <x v="5"/>
    <x v="1"/>
    <x v="5"/>
  </r>
  <r>
    <n v="852"/>
    <x v="832"/>
    <x v="851"/>
    <n v="4900"/>
    <n v="2505"/>
    <n v="31"/>
    <n v="0.51122448979591839"/>
    <x v="0"/>
    <x v="838"/>
    <x v="1"/>
    <x v="1"/>
    <n v="1310792400"/>
    <n v="1311656400"/>
    <x v="0"/>
    <x v="1"/>
    <x v="11"/>
    <x v="6"/>
    <x v="11"/>
  </r>
  <r>
    <n v="853"/>
    <x v="833"/>
    <x v="852"/>
    <n v="17100"/>
    <n v="111502"/>
    <n v="1467"/>
    <n v="6.5205847953216374"/>
    <x v="1"/>
    <x v="839"/>
    <x v="0"/>
    <x v="0"/>
    <n v="1308546000"/>
    <n v="1308978000"/>
    <x v="0"/>
    <x v="1"/>
    <x v="7"/>
    <x v="1"/>
    <x v="7"/>
  </r>
  <r>
    <n v="854"/>
    <x v="834"/>
    <x v="853"/>
    <n v="171000"/>
    <n v="194309"/>
    <n v="2662"/>
    <n v="1.1363099415204678"/>
    <x v="1"/>
    <x v="840"/>
    <x v="0"/>
    <x v="0"/>
    <n v="1574056800"/>
    <n v="1576389600"/>
    <x v="0"/>
    <x v="0"/>
    <x v="13"/>
    <x v="5"/>
    <x v="13"/>
  </r>
  <r>
    <n v="855"/>
    <x v="835"/>
    <x v="854"/>
    <n v="23400"/>
    <n v="23956"/>
    <n v="452"/>
    <n v="1.0237606837606839"/>
    <x v="1"/>
    <x v="841"/>
    <x v="2"/>
    <x v="2"/>
    <n v="1308373200"/>
    <n v="1311051600"/>
    <x v="0"/>
    <x v="0"/>
    <x v="3"/>
    <x v="3"/>
    <x v="3"/>
  </r>
  <r>
    <n v="856"/>
    <x v="764"/>
    <x v="855"/>
    <n v="2400"/>
    <n v="8558"/>
    <n v="158"/>
    <n v="3.5658333333333334"/>
    <x v="1"/>
    <x v="842"/>
    <x v="1"/>
    <x v="1"/>
    <n v="1335243600"/>
    <n v="1336712400"/>
    <x v="0"/>
    <x v="0"/>
    <x v="0"/>
    <x v="0"/>
    <x v="0"/>
  </r>
  <r>
    <n v="857"/>
    <x v="836"/>
    <x v="856"/>
    <n v="5300"/>
    <n v="7413"/>
    <n v="225"/>
    <n v="1.3986792452830188"/>
    <x v="1"/>
    <x v="843"/>
    <x v="5"/>
    <x v="5"/>
    <n v="1328421600"/>
    <n v="1330408800"/>
    <x v="1"/>
    <x v="0"/>
    <x v="12"/>
    <x v="4"/>
    <x v="12"/>
  </r>
  <r>
    <n v="858"/>
    <x v="837"/>
    <x v="857"/>
    <n v="4000"/>
    <n v="2778"/>
    <n v="35"/>
    <n v="0.69450000000000001"/>
    <x v="0"/>
    <x v="844"/>
    <x v="1"/>
    <x v="1"/>
    <n v="1524286800"/>
    <n v="1524891600"/>
    <x v="1"/>
    <x v="0"/>
    <x v="0"/>
    <x v="0"/>
    <x v="0"/>
  </r>
  <r>
    <n v="859"/>
    <x v="838"/>
    <x v="858"/>
    <n v="7300"/>
    <n v="2594"/>
    <n v="63"/>
    <n v="0.35534246575342465"/>
    <x v="0"/>
    <x v="845"/>
    <x v="1"/>
    <x v="1"/>
    <n v="1362117600"/>
    <n v="1363669200"/>
    <x v="0"/>
    <x v="1"/>
    <x v="3"/>
    <x v="3"/>
    <x v="3"/>
  </r>
  <r>
    <n v="860"/>
    <x v="839"/>
    <x v="859"/>
    <n v="2000"/>
    <n v="5033"/>
    <n v="65"/>
    <n v="2.5165000000000002"/>
    <x v="1"/>
    <x v="846"/>
    <x v="1"/>
    <x v="1"/>
    <n v="1550556000"/>
    <n v="1551420000"/>
    <x v="0"/>
    <x v="1"/>
    <x v="8"/>
    <x v="2"/>
    <x v="8"/>
  </r>
  <r>
    <n v="861"/>
    <x v="840"/>
    <x v="860"/>
    <n v="8800"/>
    <n v="9317"/>
    <n v="163"/>
    <n v="1.0587500000000001"/>
    <x v="1"/>
    <x v="847"/>
    <x v="1"/>
    <x v="1"/>
    <n v="1269147600"/>
    <n v="1269838800"/>
    <x v="0"/>
    <x v="0"/>
    <x v="3"/>
    <x v="3"/>
    <x v="3"/>
  </r>
  <r>
    <n v="862"/>
    <x v="841"/>
    <x v="861"/>
    <n v="3500"/>
    <n v="6560"/>
    <n v="85"/>
    <n v="1.8742857142857143"/>
    <x v="1"/>
    <x v="848"/>
    <x v="1"/>
    <x v="1"/>
    <n v="1312174800"/>
    <n v="1312520400"/>
    <x v="0"/>
    <x v="0"/>
    <x v="3"/>
    <x v="3"/>
    <x v="3"/>
  </r>
  <r>
    <n v="863"/>
    <x v="842"/>
    <x v="862"/>
    <n v="1400"/>
    <n v="5415"/>
    <n v="217"/>
    <n v="3.8678571428571429"/>
    <x v="1"/>
    <x v="849"/>
    <x v="1"/>
    <x v="1"/>
    <n v="1434517200"/>
    <n v="1436504400"/>
    <x v="0"/>
    <x v="1"/>
    <x v="19"/>
    <x v="4"/>
    <x v="19"/>
  </r>
  <r>
    <n v="864"/>
    <x v="843"/>
    <x v="863"/>
    <n v="4200"/>
    <n v="14577"/>
    <n v="150"/>
    <n v="3.4707142857142856"/>
    <x v="1"/>
    <x v="850"/>
    <x v="1"/>
    <x v="1"/>
    <n v="1471582800"/>
    <n v="1472014800"/>
    <x v="0"/>
    <x v="0"/>
    <x v="12"/>
    <x v="4"/>
    <x v="12"/>
  </r>
  <r>
    <n v="865"/>
    <x v="844"/>
    <x v="864"/>
    <n v="81000"/>
    <n v="150515"/>
    <n v="3272"/>
    <n v="1.8582098765432098"/>
    <x v="1"/>
    <x v="851"/>
    <x v="1"/>
    <x v="1"/>
    <n v="1410757200"/>
    <n v="1411534800"/>
    <x v="0"/>
    <x v="0"/>
    <x v="3"/>
    <x v="3"/>
    <x v="3"/>
  </r>
  <r>
    <n v="866"/>
    <x v="845"/>
    <x v="865"/>
    <n v="182800"/>
    <n v="79045"/>
    <n v="898"/>
    <n v="0.43241247264770238"/>
    <x v="3"/>
    <x v="852"/>
    <x v="1"/>
    <x v="1"/>
    <n v="1304830800"/>
    <n v="1304917200"/>
    <x v="0"/>
    <x v="0"/>
    <x v="14"/>
    <x v="7"/>
    <x v="14"/>
  </r>
  <r>
    <n v="867"/>
    <x v="846"/>
    <x v="866"/>
    <n v="4800"/>
    <n v="7797"/>
    <n v="300"/>
    <n v="1.6243749999999999"/>
    <x v="1"/>
    <x v="853"/>
    <x v="1"/>
    <x v="1"/>
    <n v="1539061200"/>
    <n v="1539579600"/>
    <x v="0"/>
    <x v="0"/>
    <x v="0"/>
    <x v="0"/>
    <x v="0"/>
  </r>
  <r>
    <n v="868"/>
    <x v="847"/>
    <x v="867"/>
    <n v="7000"/>
    <n v="12939"/>
    <n v="126"/>
    <n v="1.8484285714285715"/>
    <x v="1"/>
    <x v="854"/>
    <x v="1"/>
    <x v="1"/>
    <n v="1381554000"/>
    <n v="1382504400"/>
    <x v="0"/>
    <x v="0"/>
    <x v="3"/>
    <x v="3"/>
    <x v="3"/>
  </r>
  <r>
    <n v="869"/>
    <x v="848"/>
    <x v="868"/>
    <n v="161900"/>
    <n v="38376"/>
    <n v="526"/>
    <n v="0.23703520691785052"/>
    <x v="0"/>
    <x v="855"/>
    <x v="1"/>
    <x v="1"/>
    <n v="1277096400"/>
    <n v="1278306000"/>
    <x v="0"/>
    <x v="0"/>
    <x v="6"/>
    <x v="4"/>
    <x v="6"/>
  </r>
  <r>
    <n v="870"/>
    <x v="849"/>
    <x v="869"/>
    <n v="7700"/>
    <n v="6920"/>
    <n v="121"/>
    <n v="0.89870129870129867"/>
    <x v="0"/>
    <x v="856"/>
    <x v="1"/>
    <x v="1"/>
    <n v="1440392400"/>
    <n v="1442552400"/>
    <x v="0"/>
    <x v="0"/>
    <x v="3"/>
    <x v="3"/>
    <x v="3"/>
  </r>
  <r>
    <n v="871"/>
    <x v="850"/>
    <x v="870"/>
    <n v="71500"/>
    <n v="194912"/>
    <n v="2320"/>
    <n v="2.7260419580419581"/>
    <x v="1"/>
    <x v="857"/>
    <x v="1"/>
    <x v="1"/>
    <n v="1509512400"/>
    <n v="1511071200"/>
    <x v="0"/>
    <x v="1"/>
    <x v="3"/>
    <x v="3"/>
    <x v="3"/>
  </r>
  <r>
    <n v="872"/>
    <x v="851"/>
    <x v="871"/>
    <n v="4700"/>
    <n v="7992"/>
    <n v="81"/>
    <n v="1.7004255319148935"/>
    <x v="1"/>
    <x v="858"/>
    <x v="2"/>
    <x v="2"/>
    <n v="1535950800"/>
    <n v="1536382800"/>
    <x v="0"/>
    <x v="0"/>
    <x v="22"/>
    <x v="4"/>
    <x v="22"/>
  </r>
  <r>
    <n v="873"/>
    <x v="852"/>
    <x v="872"/>
    <n v="42100"/>
    <n v="79268"/>
    <n v="1887"/>
    <n v="1.8828503562945369"/>
    <x v="1"/>
    <x v="859"/>
    <x v="1"/>
    <x v="1"/>
    <n v="1389160800"/>
    <n v="1389592800"/>
    <x v="0"/>
    <x v="0"/>
    <x v="14"/>
    <x v="7"/>
    <x v="14"/>
  </r>
  <r>
    <n v="874"/>
    <x v="853"/>
    <x v="873"/>
    <n v="40200"/>
    <n v="139468"/>
    <n v="4358"/>
    <n v="3.4693532338308457"/>
    <x v="1"/>
    <x v="860"/>
    <x v="1"/>
    <x v="1"/>
    <n v="1271998800"/>
    <n v="1275282000"/>
    <x v="0"/>
    <x v="1"/>
    <x v="14"/>
    <x v="7"/>
    <x v="14"/>
  </r>
  <r>
    <n v="875"/>
    <x v="854"/>
    <x v="874"/>
    <n v="7900"/>
    <n v="5465"/>
    <n v="67"/>
    <n v="0.6917721518987342"/>
    <x v="0"/>
    <x v="861"/>
    <x v="1"/>
    <x v="1"/>
    <n v="1294898400"/>
    <n v="1294984800"/>
    <x v="0"/>
    <x v="0"/>
    <x v="1"/>
    <x v="1"/>
    <x v="1"/>
  </r>
  <r>
    <n v="876"/>
    <x v="855"/>
    <x v="875"/>
    <n v="8300"/>
    <n v="2111"/>
    <n v="57"/>
    <n v="0.25433734939759034"/>
    <x v="0"/>
    <x v="862"/>
    <x v="0"/>
    <x v="0"/>
    <n v="1559970000"/>
    <n v="1562043600"/>
    <x v="0"/>
    <x v="0"/>
    <x v="14"/>
    <x v="7"/>
    <x v="14"/>
  </r>
  <r>
    <n v="877"/>
    <x v="856"/>
    <x v="876"/>
    <n v="163600"/>
    <n v="126628"/>
    <n v="1229"/>
    <n v="0.77400977995110021"/>
    <x v="0"/>
    <x v="863"/>
    <x v="1"/>
    <x v="1"/>
    <n v="1469509200"/>
    <n v="1469595600"/>
    <x v="0"/>
    <x v="0"/>
    <x v="0"/>
    <x v="0"/>
    <x v="0"/>
  </r>
  <r>
    <n v="878"/>
    <x v="857"/>
    <x v="877"/>
    <n v="2700"/>
    <n v="1012"/>
    <n v="12"/>
    <n v="0.37481481481481482"/>
    <x v="0"/>
    <x v="864"/>
    <x v="6"/>
    <x v="6"/>
    <n v="1579068000"/>
    <n v="1581141600"/>
    <x v="0"/>
    <x v="0"/>
    <x v="16"/>
    <x v="1"/>
    <x v="16"/>
  </r>
  <r>
    <n v="879"/>
    <x v="858"/>
    <x v="878"/>
    <n v="1000"/>
    <n v="5438"/>
    <n v="53"/>
    <n v="5.4379999999999997"/>
    <x v="1"/>
    <x v="865"/>
    <x v="1"/>
    <x v="1"/>
    <n v="1487743200"/>
    <n v="1488520800"/>
    <x v="0"/>
    <x v="0"/>
    <x v="9"/>
    <x v="5"/>
    <x v="9"/>
  </r>
  <r>
    <n v="880"/>
    <x v="859"/>
    <x v="879"/>
    <n v="84500"/>
    <n v="193101"/>
    <n v="2414"/>
    <n v="2.2852189349112426"/>
    <x v="1"/>
    <x v="866"/>
    <x v="1"/>
    <x v="1"/>
    <n v="1563685200"/>
    <n v="1563858000"/>
    <x v="0"/>
    <x v="0"/>
    <x v="5"/>
    <x v="1"/>
    <x v="5"/>
  </r>
  <r>
    <n v="881"/>
    <x v="860"/>
    <x v="880"/>
    <n v="81300"/>
    <n v="31665"/>
    <n v="452"/>
    <n v="0.38948339483394834"/>
    <x v="0"/>
    <x v="867"/>
    <x v="1"/>
    <x v="1"/>
    <n v="1436418000"/>
    <n v="1438923600"/>
    <x v="0"/>
    <x v="1"/>
    <x v="3"/>
    <x v="3"/>
    <x v="3"/>
  </r>
  <r>
    <n v="882"/>
    <x v="861"/>
    <x v="881"/>
    <n v="800"/>
    <n v="2960"/>
    <n v="80"/>
    <n v="3.7"/>
    <x v="1"/>
    <x v="868"/>
    <x v="1"/>
    <x v="1"/>
    <n v="1421820000"/>
    <n v="1422165600"/>
    <x v="0"/>
    <x v="0"/>
    <x v="3"/>
    <x v="3"/>
    <x v="3"/>
  </r>
  <r>
    <n v="883"/>
    <x v="862"/>
    <x v="882"/>
    <n v="3400"/>
    <n v="8089"/>
    <n v="193"/>
    <n v="2.3791176470588233"/>
    <x v="1"/>
    <x v="869"/>
    <x v="1"/>
    <x v="1"/>
    <n v="1274763600"/>
    <n v="1277874000"/>
    <x v="0"/>
    <x v="0"/>
    <x v="12"/>
    <x v="4"/>
    <x v="12"/>
  </r>
  <r>
    <n v="884"/>
    <x v="863"/>
    <x v="883"/>
    <n v="170800"/>
    <n v="109374"/>
    <n v="1886"/>
    <n v="0.64036299765807958"/>
    <x v="0"/>
    <x v="870"/>
    <x v="1"/>
    <x v="1"/>
    <n v="1399179600"/>
    <n v="1399352400"/>
    <x v="0"/>
    <x v="1"/>
    <x v="3"/>
    <x v="3"/>
    <x v="3"/>
  </r>
  <r>
    <n v="885"/>
    <x v="864"/>
    <x v="884"/>
    <n v="1800"/>
    <n v="2129"/>
    <n v="52"/>
    <n v="1.1827777777777777"/>
    <x v="1"/>
    <x v="871"/>
    <x v="1"/>
    <x v="1"/>
    <n v="1275800400"/>
    <n v="1279083600"/>
    <x v="0"/>
    <x v="0"/>
    <x v="3"/>
    <x v="3"/>
    <x v="3"/>
  </r>
  <r>
    <n v="886"/>
    <x v="865"/>
    <x v="885"/>
    <n v="150600"/>
    <n v="127745"/>
    <n v="1825"/>
    <n v="0.84824037184594958"/>
    <x v="0"/>
    <x v="872"/>
    <x v="1"/>
    <x v="1"/>
    <n v="1282798800"/>
    <n v="1284354000"/>
    <x v="0"/>
    <x v="0"/>
    <x v="7"/>
    <x v="1"/>
    <x v="7"/>
  </r>
  <r>
    <n v="887"/>
    <x v="866"/>
    <x v="886"/>
    <n v="7800"/>
    <n v="2289"/>
    <n v="31"/>
    <n v="0.29346153846153844"/>
    <x v="0"/>
    <x v="873"/>
    <x v="1"/>
    <x v="1"/>
    <n v="1437109200"/>
    <n v="1441170000"/>
    <x v="0"/>
    <x v="1"/>
    <x v="3"/>
    <x v="3"/>
    <x v="3"/>
  </r>
  <r>
    <n v="888"/>
    <x v="867"/>
    <x v="887"/>
    <n v="5800"/>
    <n v="12174"/>
    <n v="290"/>
    <n v="2.0989655172413793"/>
    <x v="1"/>
    <x v="874"/>
    <x v="1"/>
    <x v="1"/>
    <n v="1491886800"/>
    <n v="1493528400"/>
    <x v="0"/>
    <x v="0"/>
    <x v="3"/>
    <x v="3"/>
    <x v="3"/>
  </r>
  <r>
    <n v="889"/>
    <x v="868"/>
    <x v="888"/>
    <n v="5600"/>
    <n v="9508"/>
    <n v="122"/>
    <n v="1.697857142857143"/>
    <x v="1"/>
    <x v="875"/>
    <x v="1"/>
    <x v="1"/>
    <n v="1394600400"/>
    <n v="1395205200"/>
    <x v="0"/>
    <x v="1"/>
    <x v="5"/>
    <x v="1"/>
    <x v="5"/>
  </r>
  <r>
    <n v="890"/>
    <x v="869"/>
    <x v="889"/>
    <n v="134400"/>
    <n v="155849"/>
    <n v="1470"/>
    <n v="1.1595907738095239"/>
    <x v="1"/>
    <x v="876"/>
    <x v="1"/>
    <x v="1"/>
    <n v="1561352400"/>
    <n v="1561438800"/>
    <x v="0"/>
    <x v="0"/>
    <x v="7"/>
    <x v="1"/>
    <x v="7"/>
  </r>
  <r>
    <n v="891"/>
    <x v="870"/>
    <x v="890"/>
    <n v="3000"/>
    <n v="7758"/>
    <n v="165"/>
    <n v="2.5859999999999999"/>
    <x v="1"/>
    <x v="877"/>
    <x v="0"/>
    <x v="0"/>
    <n v="1322892000"/>
    <n v="1326693600"/>
    <x v="0"/>
    <x v="0"/>
    <x v="4"/>
    <x v="4"/>
    <x v="4"/>
  </r>
  <r>
    <n v="892"/>
    <x v="871"/>
    <x v="891"/>
    <n v="6000"/>
    <n v="13835"/>
    <n v="182"/>
    <n v="2.3058333333333332"/>
    <x v="1"/>
    <x v="878"/>
    <x v="1"/>
    <x v="1"/>
    <n v="1274418000"/>
    <n v="1277960400"/>
    <x v="0"/>
    <x v="0"/>
    <x v="18"/>
    <x v="5"/>
    <x v="18"/>
  </r>
  <r>
    <n v="893"/>
    <x v="872"/>
    <x v="892"/>
    <n v="8400"/>
    <n v="10770"/>
    <n v="199"/>
    <n v="1.2821428571428573"/>
    <x v="1"/>
    <x v="879"/>
    <x v="6"/>
    <x v="6"/>
    <n v="1434344400"/>
    <n v="1434690000"/>
    <x v="0"/>
    <x v="1"/>
    <x v="4"/>
    <x v="4"/>
    <x v="4"/>
  </r>
  <r>
    <n v="894"/>
    <x v="873"/>
    <x v="893"/>
    <n v="1700"/>
    <n v="3208"/>
    <n v="56"/>
    <n v="1.8870588235294117"/>
    <x v="1"/>
    <x v="880"/>
    <x v="4"/>
    <x v="4"/>
    <n v="1373518800"/>
    <n v="1376110800"/>
    <x v="0"/>
    <x v="1"/>
    <x v="19"/>
    <x v="4"/>
    <x v="19"/>
  </r>
  <r>
    <n v="895"/>
    <x v="874"/>
    <x v="894"/>
    <n v="159800"/>
    <n v="11108"/>
    <n v="107"/>
    <n v="6.9511889862327911E-2"/>
    <x v="0"/>
    <x v="881"/>
    <x v="1"/>
    <x v="1"/>
    <n v="1517637600"/>
    <n v="1518415200"/>
    <x v="0"/>
    <x v="0"/>
    <x v="3"/>
    <x v="3"/>
    <x v="3"/>
  </r>
  <r>
    <n v="896"/>
    <x v="875"/>
    <x v="895"/>
    <n v="19800"/>
    <n v="153338"/>
    <n v="1460"/>
    <n v="7.7443434343434348"/>
    <x v="1"/>
    <x v="882"/>
    <x v="2"/>
    <x v="2"/>
    <n v="1310619600"/>
    <n v="1310878800"/>
    <x v="0"/>
    <x v="1"/>
    <x v="0"/>
    <x v="0"/>
    <x v="0"/>
  </r>
  <r>
    <n v="897"/>
    <x v="876"/>
    <x v="896"/>
    <n v="8800"/>
    <n v="2437"/>
    <n v="27"/>
    <n v="0.27693181818181817"/>
    <x v="0"/>
    <x v="883"/>
    <x v="1"/>
    <x v="1"/>
    <n v="1556427600"/>
    <n v="1556600400"/>
    <x v="0"/>
    <x v="0"/>
    <x v="3"/>
    <x v="3"/>
    <x v="3"/>
  </r>
  <r>
    <n v="898"/>
    <x v="877"/>
    <x v="897"/>
    <n v="179100"/>
    <n v="93991"/>
    <n v="1221"/>
    <n v="0.52479620323841425"/>
    <x v="0"/>
    <x v="884"/>
    <x v="1"/>
    <x v="1"/>
    <n v="1576476000"/>
    <n v="1576994400"/>
    <x v="0"/>
    <x v="0"/>
    <x v="4"/>
    <x v="4"/>
    <x v="4"/>
  </r>
  <r>
    <n v="899"/>
    <x v="878"/>
    <x v="898"/>
    <n v="3100"/>
    <n v="12620"/>
    <n v="123"/>
    <n v="4.0709677419354842"/>
    <x v="1"/>
    <x v="885"/>
    <x v="5"/>
    <x v="5"/>
    <n v="1381122000"/>
    <n v="1382677200"/>
    <x v="0"/>
    <x v="0"/>
    <x v="17"/>
    <x v="1"/>
    <x v="17"/>
  </r>
  <r>
    <n v="900"/>
    <x v="879"/>
    <x v="899"/>
    <n v="100"/>
    <n v="2"/>
    <n v="1"/>
    <n v="0.02"/>
    <x v="0"/>
    <x v="50"/>
    <x v="1"/>
    <x v="1"/>
    <n v="1411102800"/>
    <n v="1411189200"/>
    <x v="0"/>
    <x v="1"/>
    <x v="2"/>
    <x v="2"/>
    <x v="2"/>
  </r>
  <r>
    <n v="901"/>
    <x v="880"/>
    <x v="900"/>
    <n v="5600"/>
    <n v="8746"/>
    <n v="159"/>
    <n v="1.5617857142857143"/>
    <x v="1"/>
    <x v="886"/>
    <x v="1"/>
    <x v="1"/>
    <n v="1531803600"/>
    <n v="1534654800"/>
    <x v="0"/>
    <x v="1"/>
    <x v="1"/>
    <x v="1"/>
    <x v="1"/>
  </r>
  <r>
    <n v="902"/>
    <x v="881"/>
    <x v="901"/>
    <n v="1400"/>
    <n v="3534"/>
    <n v="110"/>
    <n v="2.5242857142857145"/>
    <x v="1"/>
    <x v="887"/>
    <x v="1"/>
    <x v="1"/>
    <n v="1454133600"/>
    <n v="1457762400"/>
    <x v="0"/>
    <x v="0"/>
    <x v="2"/>
    <x v="2"/>
    <x v="2"/>
  </r>
  <r>
    <n v="903"/>
    <x v="882"/>
    <x v="902"/>
    <n v="41000"/>
    <n v="709"/>
    <n v="14"/>
    <n v="1.729268292682927E-2"/>
    <x v="2"/>
    <x v="888"/>
    <x v="1"/>
    <x v="1"/>
    <n v="1336194000"/>
    <n v="1337490000"/>
    <x v="0"/>
    <x v="1"/>
    <x v="9"/>
    <x v="5"/>
    <x v="9"/>
  </r>
  <r>
    <n v="904"/>
    <x v="883"/>
    <x v="903"/>
    <n v="6500"/>
    <n v="795"/>
    <n v="16"/>
    <n v="0.12230769230769231"/>
    <x v="0"/>
    <x v="889"/>
    <x v="1"/>
    <x v="1"/>
    <n v="1349326800"/>
    <n v="1349672400"/>
    <x v="0"/>
    <x v="0"/>
    <x v="15"/>
    <x v="5"/>
    <x v="15"/>
  </r>
  <r>
    <n v="905"/>
    <x v="884"/>
    <x v="904"/>
    <n v="7900"/>
    <n v="12955"/>
    <n v="236"/>
    <n v="1.6398734177215191"/>
    <x v="1"/>
    <x v="890"/>
    <x v="1"/>
    <x v="1"/>
    <n v="1379566800"/>
    <n v="1379826000"/>
    <x v="0"/>
    <x v="0"/>
    <x v="3"/>
    <x v="3"/>
    <x v="3"/>
  </r>
  <r>
    <n v="906"/>
    <x v="885"/>
    <x v="905"/>
    <n v="5500"/>
    <n v="8964"/>
    <n v="191"/>
    <n v="1.6298181818181818"/>
    <x v="1"/>
    <x v="891"/>
    <x v="1"/>
    <x v="1"/>
    <n v="1494651600"/>
    <n v="1497762000"/>
    <x v="1"/>
    <x v="1"/>
    <x v="4"/>
    <x v="4"/>
    <x v="4"/>
  </r>
  <r>
    <n v="907"/>
    <x v="886"/>
    <x v="906"/>
    <n v="9100"/>
    <n v="1843"/>
    <n v="41"/>
    <n v="0.20252747252747252"/>
    <x v="0"/>
    <x v="892"/>
    <x v="1"/>
    <x v="1"/>
    <n v="1303880400"/>
    <n v="1304485200"/>
    <x v="0"/>
    <x v="0"/>
    <x v="3"/>
    <x v="3"/>
    <x v="3"/>
  </r>
  <r>
    <n v="908"/>
    <x v="887"/>
    <x v="907"/>
    <n v="38200"/>
    <n v="121950"/>
    <n v="3934"/>
    <n v="3.1924083769633507"/>
    <x v="1"/>
    <x v="893"/>
    <x v="1"/>
    <x v="1"/>
    <n v="1335934800"/>
    <n v="1336885200"/>
    <x v="0"/>
    <x v="0"/>
    <x v="11"/>
    <x v="6"/>
    <x v="11"/>
  </r>
  <r>
    <n v="909"/>
    <x v="888"/>
    <x v="908"/>
    <n v="1800"/>
    <n v="8621"/>
    <n v="80"/>
    <n v="4.7894444444444444"/>
    <x v="1"/>
    <x v="894"/>
    <x v="0"/>
    <x v="0"/>
    <n v="1528088400"/>
    <n v="1530421200"/>
    <x v="0"/>
    <x v="1"/>
    <x v="3"/>
    <x v="3"/>
    <x v="3"/>
  </r>
  <r>
    <n v="910"/>
    <x v="889"/>
    <x v="909"/>
    <n v="154500"/>
    <n v="30215"/>
    <n v="296"/>
    <n v="0.19556634304207121"/>
    <x v="3"/>
    <x v="895"/>
    <x v="1"/>
    <x v="1"/>
    <n v="1421906400"/>
    <n v="1421992800"/>
    <x v="0"/>
    <x v="0"/>
    <x v="3"/>
    <x v="3"/>
    <x v="3"/>
  </r>
  <r>
    <n v="911"/>
    <x v="890"/>
    <x v="910"/>
    <n v="5800"/>
    <n v="11539"/>
    <n v="462"/>
    <n v="1.9894827586206896"/>
    <x v="1"/>
    <x v="896"/>
    <x v="1"/>
    <x v="1"/>
    <n v="1568005200"/>
    <n v="1568178000"/>
    <x v="1"/>
    <x v="0"/>
    <x v="2"/>
    <x v="2"/>
    <x v="2"/>
  </r>
  <r>
    <n v="912"/>
    <x v="891"/>
    <x v="911"/>
    <n v="1800"/>
    <n v="14310"/>
    <n v="179"/>
    <n v="7.95"/>
    <x v="1"/>
    <x v="897"/>
    <x v="1"/>
    <x v="1"/>
    <n v="1346821200"/>
    <n v="1347944400"/>
    <x v="1"/>
    <x v="0"/>
    <x v="6"/>
    <x v="4"/>
    <x v="6"/>
  </r>
  <r>
    <n v="913"/>
    <x v="892"/>
    <x v="912"/>
    <n v="70200"/>
    <n v="35536"/>
    <n v="523"/>
    <n v="0.50621082621082625"/>
    <x v="0"/>
    <x v="898"/>
    <x v="2"/>
    <x v="2"/>
    <n v="1557637200"/>
    <n v="1558760400"/>
    <x v="0"/>
    <x v="0"/>
    <x v="6"/>
    <x v="4"/>
    <x v="6"/>
  </r>
  <r>
    <n v="914"/>
    <x v="893"/>
    <x v="913"/>
    <n v="6400"/>
    <n v="3676"/>
    <n v="141"/>
    <n v="0.57437499999999997"/>
    <x v="0"/>
    <x v="899"/>
    <x v="4"/>
    <x v="4"/>
    <n v="1375592400"/>
    <n v="1376629200"/>
    <x v="0"/>
    <x v="0"/>
    <x v="3"/>
    <x v="3"/>
    <x v="3"/>
  </r>
  <r>
    <n v="915"/>
    <x v="894"/>
    <x v="914"/>
    <n v="125900"/>
    <n v="195936"/>
    <n v="1866"/>
    <n v="1.5562827640984909"/>
    <x v="1"/>
    <x v="900"/>
    <x v="4"/>
    <x v="4"/>
    <n v="1503982800"/>
    <n v="1504760400"/>
    <x v="0"/>
    <x v="0"/>
    <x v="19"/>
    <x v="4"/>
    <x v="19"/>
  </r>
  <r>
    <n v="916"/>
    <x v="895"/>
    <x v="915"/>
    <n v="3700"/>
    <n v="1343"/>
    <n v="52"/>
    <n v="0.36297297297297298"/>
    <x v="0"/>
    <x v="901"/>
    <x v="1"/>
    <x v="1"/>
    <n v="1418882400"/>
    <n v="1419660000"/>
    <x v="0"/>
    <x v="0"/>
    <x v="14"/>
    <x v="7"/>
    <x v="14"/>
  </r>
  <r>
    <n v="917"/>
    <x v="896"/>
    <x v="916"/>
    <n v="3600"/>
    <n v="2097"/>
    <n v="27"/>
    <n v="0.58250000000000002"/>
    <x v="2"/>
    <x v="902"/>
    <x v="4"/>
    <x v="4"/>
    <n v="1309237200"/>
    <n v="1311310800"/>
    <x v="0"/>
    <x v="1"/>
    <x v="12"/>
    <x v="4"/>
    <x v="12"/>
  </r>
  <r>
    <n v="918"/>
    <x v="897"/>
    <x v="917"/>
    <n v="3800"/>
    <n v="9021"/>
    <n v="156"/>
    <n v="2.3739473684210526"/>
    <x v="1"/>
    <x v="903"/>
    <x v="5"/>
    <x v="5"/>
    <n v="1343365200"/>
    <n v="1344315600"/>
    <x v="0"/>
    <x v="0"/>
    <x v="15"/>
    <x v="5"/>
    <x v="15"/>
  </r>
  <r>
    <n v="919"/>
    <x v="898"/>
    <x v="918"/>
    <n v="35600"/>
    <n v="20915"/>
    <n v="225"/>
    <n v="0.58750000000000002"/>
    <x v="0"/>
    <x v="904"/>
    <x v="2"/>
    <x v="2"/>
    <n v="1507957200"/>
    <n v="1510725600"/>
    <x v="0"/>
    <x v="1"/>
    <x v="3"/>
    <x v="3"/>
    <x v="3"/>
  </r>
  <r>
    <n v="920"/>
    <x v="899"/>
    <x v="919"/>
    <n v="5300"/>
    <n v="9676"/>
    <n v="255"/>
    <n v="1.8256603773584905"/>
    <x v="1"/>
    <x v="905"/>
    <x v="1"/>
    <x v="1"/>
    <n v="1549519200"/>
    <n v="1551247200"/>
    <x v="1"/>
    <x v="0"/>
    <x v="10"/>
    <x v="4"/>
    <x v="10"/>
  </r>
  <r>
    <n v="921"/>
    <x v="900"/>
    <x v="920"/>
    <n v="160400"/>
    <n v="1210"/>
    <n v="38"/>
    <n v="7.5436408977556111E-3"/>
    <x v="0"/>
    <x v="906"/>
    <x v="1"/>
    <x v="1"/>
    <n v="1329026400"/>
    <n v="1330236000"/>
    <x v="0"/>
    <x v="0"/>
    <x v="2"/>
    <x v="2"/>
    <x v="2"/>
  </r>
  <r>
    <n v="922"/>
    <x v="901"/>
    <x v="921"/>
    <n v="51400"/>
    <n v="90440"/>
    <n v="2261"/>
    <n v="1.7595330739299611"/>
    <x v="1"/>
    <x v="907"/>
    <x v="1"/>
    <x v="1"/>
    <n v="1544335200"/>
    <n v="1545112800"/>
    <x v="0"/>
    <x v="1"/>
    <x v="21"/>
    <x v="1"/>
    <x v="21"/>
  </r>
  <r>
    <n v="923"/>
    <x v="902"/>
    <x v="922"/>
    <n v="1700"/>
    <n v="4044"/>
    <n v="40"/>
    <n v="2.3788235294117648"/>
    <x v="1"/>
    <x v="908"/>
    <x v="1"/>
    <x v="1"/>
    <n v="1279083600"/>
    <n v="1279170000"/>
    <x v="0"/>
    <x v="0"/>
    <x v="3"/>
    <x v="3"/>
    <x v="3"/>
  </r>
  <r>
    <n v="924"/>
    <x v="903"/>
    <x v="923"/>
    <n v="39400"/>
    <n v="192292"/>
    <n v="2289"/>
    <n v="4.8805076142131982"/>
    <x v="1"/>
    <x v="909"/>
    <x v="6"/>
    <x v="6"/>
    <n v="1572498000"/>
    <n v="1573452000"/>
    <x v="0"/>
    <x v="0"/>
    <x v="3"/>
    <x v="3"/>
    <x v="3"/>
  </r>
  <r>
    <n v="925"/>
    <x v="904"/>
    <x v="924"/>
    <n v="3000"/>
    <n v="6722"/>
    <n v="65"/>
    <n v="2.2406666666666668"/>
    <x v="1"/>
    <x v="910"/>
    <x v="1"/>
    <x v="1"/>
    <n v="1506056400"/>
    <n v="1507093200"/>
    <x v="0"/>
    <x v="0"/>
    <x v="3"/>
    <x v="3"/>
    <x v="3"/>
  </r>
  <r>
    <n v="926"/>
    <x v="905"/>
    <x v="925"/>
    <n v="8700"/>
    <n v="1577"/>
    <n v="15"/>
    <n v="0.18126436781609195"/>
    <x v="0"/>
    <x v="911"/>
    <x v="1"/>
    <x v="1"/>
    <n v="1463029200"/>
    <n v="1463374800"/>
    <x v="0"/>
    <x v="0"/>
    <x v="0"/>
    <x v="0"/>
    <x v="0"/>
  </r>
  <r>
    <n v="927"/>
    <x v="906"/>
    <x v="926"/>
    <n v="7200"/>
    <n v="3301"/>
    <n v="37"/>
    <n v="0.45847222222222223"/>
    <x v="0"/>
    <x v="912"/>
    <x v="1"/>
    <x v="1"/>
    <n v="1342069200"/>
    <n v="1344574800"/>
    <x v="0"/>
    <x v="0"/>
    <x v="3"/>
    <x v="3"/>
    <x v="3"/>
  </r>
  <r>
    <n v="928"/>
    <x v="907"/>
    <x v="927"/>
    <n v="167400"/>
    <n v="196386"/>
    <n v="3777"/>
    <n v="1.1731541218637993"/>
    <x v="1"/>
    <x v="913"/>
    <x v="6"/>
    <x v="6"/>
    <n v="1388296800"/>
    <n v="1389074400"/>
    <x v="0"/>
    <x v="0"/>
    <x v="2"/>
    <x v="2"/>
    <x v="2"/>
  </r>
  <r>
    <n v="929"/>
    <x v="908"/>
    <x v="928"/>
    <n v="5500"/>
    <n v="11952"/>
    <n v="184"/>
    <n v="2.173090909090909"/>
    <x v="1"/>
    <x v="914"/>
    <x v="4"/>
    <x v="4"/>
    <n v="1493787600"/>
    <n v="1494997200"/>
    <x v="0"/>
    <x v="0"/>
    <x v="3"/>
    <x v="3"/>
    <x v="3"/>
  </r>
  <r>
    <n v="930"/>
    <x v="909"/>
    <x v="929"/>
    <n v="3500"/>
    <n v="3930"/>
    <n v="85"/>
    <n v="1.1228571428571428"/>
    <x v="1"/>
    <x v="915"/>
    <x v="1"/>
    <x v="1"/>
    <n v="1424844000"/>
    <n v="1425448800"/>
    <x v="0"/>
    <x v="1"/>
    <x v="3"/>
    <x v="3"/>
    <x v="3"/>
  </r>
  <r>
    <n v="931"/>
    <x v="910"/>
    <x v="930"/>
    <n v="7900"/>
    <n v="5729"/>
    <n v="112"/>
    <n v="0.72518987341772156"/>
    <x v="0"/>
    <x v="916"/>
    <x v="1"/>
    <x v="1"/>
    <n v="1403931600"/>
    <n v="1404104400"/>
    <x v="0"/>
    <x v="1"/>
    <x v="3"/>
    <x v="3"/>
    <x v="3"/>
  </r>
  <r>
    <n v="932"/>
    <x v="911"/>
    <x v="931"/>
    <n v="2300"/>
    <n v="4883"/>
    <n v="144"/>
    <n v="2.1230434782608696"/>
    <x v="1"/>
    <x v="917"/>
    <x v="1"/>
    <x v="1"/>
    <n v="1394514000"/>
    <n v="1394773200"/>
    <x v="0"/>
    <x v="0"/>
    <x v="1"/>
    <x v="1"/>
    <x v="1"/>
  </r>
  <r>
    <n v="933"/>
    <x v="912"/>
    <x v="932"/>
    <n v="73000"/>
    <n v="175015"/>
    <n v="1902"/>
    <n v="2.3974657534246577"/>
    <x v="1"/>
    <x v="918"/>
    <x v="1"/>
    <x v="1"/>
    <n v="1365397200"/>
    <n v="1366520400"/>
    <x v="0"/>
    <x v="0"/>
    <x v="3"/>
    <x v="3"/>
    <x v="3"/>
  </r>
  <r>
    <n v="934"/>
    <x v="913"/>
    <x v="933"/>
    <n v="6200"/>
    <n v="11280"/>
    <n v="105"/>
    <n v="1.8193548387096774"/>
    <x v="1"/>
    <x v="919"/>
    <x v="1"/>
    <x v="1"/>
    <n v="1456120800"/>
    <n v="1456639200"/>
    <x v="0"/>
    <x v="0"/>
    <x v="3"/>
    <x v="3"/>
    <x v="3"/>
  </r>
  <r>
    <n v="935"/>
    <x v="914"/>
    <x v="934"/>
    <n v="6100"/>
    <n v="10012"/>
    <n v="132"/>
    <n v="1.6413114754098361"/>
    <x v="1"/>
    <x v="920"/>
    <x v="1"/>
    <x v="1"/>
    <n v="1437714000"/>
    <n v="1438318800"/>
    <x v="0"/>
    <x v="0"/>
    <x v="3"/>
    <x v="3"/>
    <x v="3"/>
  </r>
  <r>
    <n v="936"/>
    <x v="591"/>
    <x v="935"/>
    <n v="103200"/>
    <n v="1690"/>
    <n v="21"/>
    <n v="1.6375968992248063E-2"/>
    <x v="0"/>
    <x v="921"/>
    <x v="1"/>
    <x v="1"/>
    <n v="1563771600"/>
    <n v="1564030800"/>
    <x v="1"/>
    <x v="0"/>
    <x v="3"/>
    <x v="3"/>
    <x v="3"/>
  </r>
  <r>
    <n v="937"/>
    <x v="915"/>
    <x v="936"/>
    <n v="171000"/>
    <n v="84891"/>
    <n v="976"/>
    <n v="0.49643859649122807"/>
    <x v="3"/>
    <x v="922"/>
    <x v="1"/>
    <x v="1"/>
    <n v="1448517600"/>
    <n v="1449295200"/>
    <x v="0"/>
    <x v="0"/>
    <x v="4"/>
    <x v="4"/>
    <x v="4"/>
  </r>
  <r>
    <n v="938"/>
    <x v="916"/>
    <x v="937"/>
    <n v="9200"/>
    <n v="10093"/>
    <n v="96"/>
    <n v="1.0970652173913042"/>
    <x v="1"/>
    <x v="923"/>
    <x v="1"/>
    <x v="1"/>
    <n v="1528779600"/>
    <n v="1531890000"/>
    <x v="0"/>
    <x v="1"/>
    <x v="13"/>
    <x v="5"/>
    <x v="13"/>
  </r>
  <r>
    <n v="939"/>
    <x v="917"/>
    <x v="938"/>
    <n v="7800"/>
    <n v="3839"/>
    <n v="67"/>
    <n v="0.49217948717948717"/>
    <x v="0"/>
    <x v="924"/>
    <x v="1"/>
    <x v="1"/>
    <n v="1304744400"/>
    <n v="1306213200"/>
    <x v="0"/>
    <x v="1"/>
    <x v="11"/>
    <x v="6"/>
    <x v="11"/>
  </r>
  <r>
    <n v="940"/>
    <x v="918"/>
    <x v="939"/>
    <n v="9900"/>
    <n v="6161"/>
    <n v="66"/>
    <n v="0.62232323232323228"/>
    <x v="2"/>
    <x v="925"/>
    <x v="0"/>
    <x v="0"/>
    <n v="1354341600"/>
    <n v="1356242400"/>
    <x v="0"/>
    <x v="0"/>
    <x v="2"/>
    <x v="2"/>
    <x v="2"/>
  </r>
  <r>
    <n v="941"/>
    <x v="919"/>
    <x v="940"/>
    <n v="43000"/>
    <n v="5615"/>
    <n v="78"/>
    <n v="0.1305813953488372"/>
    <x v="0"/>
    <x v="926"/>
    <x v="1"/>
    <x v="1"/>
    <n v="1294552800"/>
    <n v="1297576800"/>
    <x v="1"/>
    <x v="0"/>
    <x v="3"/>
    <x v="3"/>
    <x v="3"/>
  </r>
  <r>
    <n v="942"/>
    <x v="916"/>
    <x v="941"/>
    <n v="9600"/>
    <n v="6205"/>
    <n v="67"/>
    <n v="0.64635416666666667"/>
    <x v="0"/>
    <x v="927"/>
    <x v="2"/>
    <x v="2"/>
    <n v="1295935200"/>
    <n v="1296194400"/>
    <x v="0"/>
    <x v="0"/>
    <x v="3"/>
    <x v="3"/>
    <x v="3"/>
  </r>
  <r>
    <n v="943"/>
    <x v="920"/>
    <x v="942"/>
    <n v="7500"/>
    <n v="11969"/>
    <n v="114"/>
    <n v="1.5958666666666668"/>
    <x v="1"/>
    <x v="928"/>
    <x v="1"/>
    <x v="1"/>
    <n v="1411534800"/>
    <n v="1414558800"/>
    <x v="0"/>
    <x v="0"/>
    <x v="0"/>
    <x v="0"/>
    <x v="0"/>
  </r>
  <r>
    <n v="944"/>
    <x v="921"/>
    <x v="943"/>
    <n v="10000"/>
    <n v="8142"/>
    <n v="263"/>
    <n v="0.81420000000000003"/>
    <x v="0"/>
    <x v="929"/>
    <x v="2"/>
    <x v="2"/>
    <n v="1486706400"/>
    <n v="1488348000"/>
    <x v="0"/>
    <x v="0"/>
    <x v="14"/>
    <x v="7"/>
    <x v="14"/>
  </r>
  <r>
    <n v="945"/>
    <x v="922"/>
    <x v="944"/>
    <n v="172000"/>
    <n v="55805"/>
    <n v="1691"/>
    <n v="0.32444767441860467"/>
    <x v="0"/>
    <x v="930"/>
    <x v="1"/>
    <x v="1"/>
    <n v="1333602000"/>
    <n v="1334898000"/>
    <x v="1"/>
    <x v="0"/>
    <x v="14"/>
    <x v="7"/>
    <x v="14"/>
  </r>
  <r>
    <n v="946"/>
    <x v="923"/>
    <x v="945"/>
    <n v="153700"/>
    <n v="15238"/>
    <n v="181"/>
    <n v="9.9141184124918666E-2"/>
    <x v="0"/>
    <x v="931"/>
    <x v="1"/>
    <x v="1"/>
    <n v="1308200400"/>
    <n v="1308373200"/>
    <x v="0"/>
    <x v="0"/>
    <x v="3"/>
    <x v="3"/>
    <x v="3"/>
  </r>
  <r>
    <n v="947"/>
    <x v="924"/>
    <x v="946"/>
    <n v="3600"/>
    <n v="961"/>
    <n v="13"/>
    <n v="0.26694444444444443"/>
    <x v="0"/>
    <x v="932"/>
    <x v="1"/>
    <x v="1"/>
    <n v="1411707600"/>
    <n v="1412312400"/>
    <x v="0"/>
    <x v="0"/>
    <x v="3"/>
    <x v="3"/>
    <x v="3"/>
  </r>
  <r>
    <n v="948"/>
    <x v="925"/>
    <x v="947"/>
    <n v="9400"/>
    <n v="5918"/>
    <n v="160"/>
    <n v="0.62957446808510642"/>
    <x v="3"/>
    <x v="933"/>
    <x v="1"/>
    <x v="1"/>
    <n v="1418364000"/>
    <n v="1419228000"/>
    <x v="1"/>
    <x v="1"/>
    <x v="4"/>
    <x v="4"/>
    <x v="4"/>
  </r>
  <r>
    <n v="949"/>
    <x v="926"/>
    <x v="948"/>
    <n v="5900"/>
    <n v="9520"/>
    <n v="203"/>
    <n v="1.6135593220338984"/>
    <x v="1"/>
    <x v="934"/>
    <x v="1"/>
    <x v="1"/>
    <n v="1429333200"/>
    <n v="1430974800"/>
    <x v="0"/>
    <x v="0"/>
    <x v="2"/>
    <x v="2"/>
    <x v="2"/>
  </r>
  <r>
    <n v="950"/>
    <x v="927"/>
    <x v="949"/>
    <n v="100"/>
    <n v="5"/>
    <n v="1"/>
    <n v="0.05"/>
    <x v="0"/>
    <x v="298"/>
    <x v="1"/>
    <x v="1"/>
    <n v="1555390800"/>
    <n v="1555822800"/>
    <x v="0"/>
    <x v="1"/>
    <x v="3"/>
    <x v="3"/>
    <x v="3"/>
  </r>
  <r>
    <n v="951"/>
    <x v="928"/>
    <x v="950"/>
    <n v="14500"/>
    <n v="159056"/>
    <n v="1559"/>
    <n v="10.969379310344827"/>
    <x v="1"/>
    <x v="935"/>
    <x v="1"/>
    <x v="1"/>
    <n v="1482732000"/>
    <n v="1482818400"/>
    <x v="0"/>
    <x v="1"/>
    <x v="1"/>
    <x v="1"/>
    <x v="1"/>
  </r>
  <r>
    <n v="952"/>
    <x v="929"/>
    <x v="951"/>
    <n v="145500"/>
    <n v="101987"/>
    <n v="2266"/>
    <n v="0.70094158075601376"/>
    <x v="3"/>
    <x v="936"/>
    <x v="1"/>
    <x v="1"/>
    <n v="1470718800"/>
    <n v="1471928400"/>
    <x v="0"/>
    <x v="0"/>
    <x v="4"/>
    <x v="4"/>
    <x v="4"/>
  </r>
  <r>
    <n v="953"/>
    <x v="930"/>
    <x v="952"/>
    <n v="3300"/>
    <n v="1980"/>
    <n v="21"/>
    <n v="0.6"/>
    <x v="0"/>
    <x v="937"/>
    <x v="1"/>
    <x v="1"/>
    <n v="1450591200"/>
    <n v="1453701600"/>
    <x v="0"/>
    <x v="1"/>
    <x v="22"/>
    <x v="4"/>
    <x v="22"/>
  </r>
  <r>
    <n v="954"/>
    <x v="931"/>
    <x v="953"/>
    <n v="42600"/>
    <n v="156384"/>
    <n v="1548"/>
    <n v="3.6709859154929578"/>
    <x v="1"/>
    <x v="938"/>
    <x v="2"/>
    <x v="2"/>
    <n v="1348290000"/>
    <n v="1350363600"/>
    <x v="0"/>
    <x v="0"/>
    <x v="2"/>
    <x v="2"/>
    <x v="2"/>
  </r>
  <r>
    <n v="955"/>
    <x v="932"/>
    <x v="954"/>
    <n v="700"/>
    <n v="7763"/>
    <n v="80"/>
    <n v="11.09"/>
    <x v="1"/>
    <x v="939"/>
    <x v="1"/>
    <x v="1"/>
    <n v="1353823200"/>
    <n v="1353996000"/>
    <x v="0"/>
    <x v="0"/>
    <x v="3"/>
    <x v="3"/>
    <x v="3"/>
  </r>
  <r>
    <n v="956"/>
    <x v="933"/>
    <x v="955"/>
    <n v="187600"/>
    <n v="35698"/>
    <n v="830"/>
    <n v="0.19028784648187633"/>
    <x v="0"/>
    <x v="940"/>
    <x v="1"/>
    <x v="1"/>
    <n v="1450764000"/>
    <n v="1451109600"/>
    <x v="0"/>
    <x v="0"/>
    <x v="22"/>
    <x v="4"/>
    <x v="22"/>
  </r>
  <r>
    <n v="957"/>
    <x v="934"/>
    <x v="956"/>
    <n v="9800"/>
    <n v="12434"/>
    <n v="131"/>
    <n v="1.2687755102040816"/>
    <x v="1"/>
    <x v="941"/>
    <x v="1"/>
    <x v="1"/>
    <n v="1329372000"/>
    <n v="1329631200"/>
    <x v="0"/>
    <x v="0"/>
    <x v="3"/>
    <x v="3"/>
    <x v="3"/>
  </r>
  <r>
    <n v="958"/>
    <x v="935"/>
    <x v="957"/>
    <n v="1100"/>
    <n v="8081"/>
    <n v="112"/>
    <n v="7.3463636363636367"/>
    <x v="1"/>
    <x v="942"/>
    <x v="1"/>
    <x v="1"/>
    <n v="1277096400"/>
    <n v="1278997200"/>
    <x v="0"/>
    <x v="0"/>
    <x v="10"/>
    <x v="4"/>
    <x v="10"/>
  </r>
  <r>
    <n v="959"/>
    <x v="936"/>
    <x v="958"/>
    <n v="145000"/>
    <n v="6631"/>
    <n v="130"/>
    <n v="4.5731034482758622E-2"/>
    <x v="0"/>
    <x v="943"/>
    <x v="1"/>
    <x v="1"/>
    <n v="1277701200"/>
    <n v="1280120400"/>
    <x v="0"/>
    <x v="0"/>
    <x v="18"/>
    <x v="5"/>
    <x v="18"/>
  </r>
  <r>
    <n v="960"/>
    <x v="937"/>
    <x v="959"/>
    <n v="5500"/>
    <n v="4678"/>
    <n v="55"/>
    <n v="0.85054545454545449"/>
    <x v="0"/>
    <x v="944"/>
    <x v="1"/>
    <x v="1"/>
    <n v="1454911200"/>
    <n v="1458104400"/>
    <x v="0"/>
    <x v="0"/>
    <x v="2"/>
    <x v="2"/>
    <x v="2"/>
  </r>
  <r>
    <n v="961"/>
    <x v="938"/>
    <x v="960"/>
    <n v="5700"/>
    <n v="6800"/>
    <n v="155"/>
    <n v="1.1929824561403508"/>
    <x v="1"/>
    <x v="945"/>
    <x v="1"/>
    <x v="1"/>
    <n v="1297922400"/>
    <n v="1298268000"/>
    <x v="0"/>
    <x v="0"/>
    <x v="18"/>
    <x v="5"/>
    <x v="18"/>
  </r>
  <r>
    <n v="962"/>
    <x v="939"/>
    <x v="961"/>
    <n v="3600"/>
    <n v="10657"/>
    <n v="266"/>
    <n v="2.9602777777777778"/>
    <x v="1"/>
    <x v="946"/>
    <x v="1"/>
    <x v="1"/>
    <n v="1384408800"/>
    <n v="1386223200"/>
    <x v="0"/>
    <x v="0"/>
    <x v="0"/>
    <x v="0"/>
    <x v="0"/>
  </r>
  <r>
    <n v="963"/>
    <x v="940"/>
    <x v="962"/>
    <n v="5900"/>
    <n v="4997"/>
    <n v="114"/>
    <n v="0.84694915254237291"/>
    <x v="0"/>
    <x v="947"/>
    <x v="6"/>
    <x v="6"/>
    <n v="1299304800"/>
    <n v="1299823200"/>
    <x v="0"/>
    <x v="1"/>
    <x v="14"/>
    <x v="7"/>
    <x v="14"/>
  </r>
  <r>
    <n v="964"/>
    <x v="941"/>
    <x v="963"/>
    <n v="3700"/>
    <n v="13164"/>
    <n v="155"/>
    <n v="3.5578378378378379"/>
    <x v="1"/>
    <x v="948"/>
    <x v="1"/>
    <x v="1"/>
    <n v="1431320400"/>
    <n v="1431752400"/>
    <x v="0"/>
    <x v="0"/>
    <x v="3"/>
    <x v="3"/>
    <x v="3"/>
  </r>
  <r>
    <n v="965"/>
    <x v="942"/>
    <x v="964"/>
    <n v="2200"/>
    <n v="8501"/>
    <n v="207"/>
    <n v="3.8640909090909092"/>
    <x v="1"/>
    <x v="949"/>
    <x v="4"/>
    <x v="4"/>
    <n v="1264399200"/>
    <n v="1267855200"/>
    <x v="0"/>
    <x v="0"/>
    <x v="1"/>
    <x v="1"/>
    <x v="1"/>
  </r>
  <r>
    <n v="966"/>
    <x v="411"/>
    <x v="965"/>
    <n v="1700"/>
    <n v="13468"/>
    <n v="245"/>
    <n v="7.9223529411764702"/>
    <x v="1"/>
    <x v="950"/>
    <x v="1"/>
    <x v="1"/>
    <n v="1497502800"/>
    <n v="1497675600"/>
    <x v="0"/>
    <x v="0"/>
    <x v="3"/>
    <x v="3"/>
    <x v="3"/>
  </r>
  <r>
    <n v="967"/>
    <x v="943"/>
    <x v="966"/>
    <n v="88400"/>
    <n v="121138"/>
    <n v="1573"/>
    <n v="1.3703393665158372"/>
    <x v="1"/>
    <x v="951"/>
    <x v="1"/>
    <x v="1"/>
    <n v="1333688400"/>
    <n v="1336885200"/>
    <x v="0"/>
    <x v="0"/>
    <x v="21"/>
    <x v="1"/>
    <x v="21"/>
  </r>
  <r>
    <n v="968"/>
    <x v="944"/>
    <x v="967"/>
    <n v="2400"/>
    <n v="8117"/>
    <n v="114"/>
    <n v="3.3820833333333336"/>
    <x v="1"/>
    <x v="952"/>
    <x v="1"/>
    <x v="1"/>
    <n v="1293861600"/>
    <n v="1295157600"/>
    <x v="0"/>
    <x v="0"/>
    <x v="0"/>
    <x v="0"/>
    <x v="0"/>
  </r>
  <r>
    <n v="969"/>
    <x v="945"/>
    <x v="968"/>
    <n v="7900"/>
    <n v="8550"/>
    <n v="93"/>
    <n v="1.0822784810126582"/>
    <x v="1"/>
    <x v="953"/>
    <x v="1"/>
    <x v="1"/>
    <n v="1576994400"/>
    <n v="1577599200"/>
    <x v="0"/>
    <x v="0"/>
    <x v="3"/>
    <x v="3"/>
    <x v="3"/>
  </r>
  <r>
    <n v="970"/>
    <x v="946"/>
    <x v="969"/>
    <n v="94900"/>
    <n v="57659"/>
    <n v="594"/>
    <n v="0.60757639620653314"/>
    <x v="0"/>
    <x v="954"/>
    <x v="1"/>
    <x v="1"/>
    <n v="1304917200"/>
    <n v="1305003600"/>
    <x v="0"/>
    <x v="0"/>
    <x v="3"/>
    <x v="3"/>
    <x v="3"/>
  </r>
  <r>
    <n v="971"/>
    <x v="947"/>
    <x v="970"/>
    <n v="5100"/>
    <n v="1414"/>
    <n v="24"/>
    <n v="0.27725490196078434"/>
    <x v="0"/>
    <x v="955"/>
    <x v="1"/>
    <x v="1"/>
    <n v="1381208400"/>
    <n v="1381726800"/>
    <x v="0"/>
    <x v="0"/>
    <x v="19"/>
    <x v="4"/>
    <x v="19"/>
  </r>
  <r>
    <n v="972"/>
    <x v="948"/>
    <x v="971"/>
    <n v="42700"/>
    <n v="97524"/>
    <n v="1681"/>
    <n v="2.283934426229508"/>
    <x v="1"/>
    <x v="956"/>
    <x v="1"/>
    <x v="1"/>
    <n v="1401685200"/>
    <n v="1402462800"/>
    <x v="0"/>
    <x v="1"/>
    <x v="2"/>
    <x v="2"/>
    <x v="2"/>
  </r>
  <r>
    <n v="973"/>
    <x v="949"/>
    <x v="972"/>
    <n v="121100"/>
    <n v="26176"/>
    <n v="252"/>
    <n v="0.21615194054500414"/>
    <x v="0"/>
    <x v="957"/>
    <x v="1"/>
    <x v="1"/>
    <n v="1291960800"/>
    <n v="1292133600"/>
    <x v="0"/>
    <x v="1"/>
    <x v="3"/>
    <x v="3"/>
    <x v="3"/>
  </r>
  <r>
    <n v="974"/>
    <x v="950"/>
    <x v="973"/>
    <n v="800"/>
    <n v="2991"/>
    <n v="32"/>
    <n v="3.73875"/>
    <x v="1"/>
    <x v="958"/>
    <x v="1"/>
    <x v="1"/>
    <n v="1368853200"/>
    <n v="1368939600"/>
    <x v="0"/>
    <x v="0"/>
    <x v="7"/>
    <x v="1"/>
    <x v="7"/>
  </r>
  <r>
    <n v="975"/>
    <x v="951"/>
    <x v="974"/>
    <n v="5400"/>
    <n v="8366"/>
    <n v="135"/>
    <n v="1.5492592592592593"/>
    <x v="1"/>
    <x v="959"/>
    <x v="1"/>
    <x v="1"/>
    <n v="1448776800"/>
    <n v="1452146400"/>
    <x v="0"/>
    <x v="1"/>
    <x v="3"/>
    <x v="3"/>
    <x v="3"/>
  </r>
  <r>
    <n v="976"/>
    <x v="952"/>
    <x v="975"/>
    <n v="4000"/>
    <n v="12886"/>
    <n v="140"/>
    <n v="3.2214999999999998"/>
    <x v="1"/>
    <x v="960"/>
    <x v="1"/>
    <x v="1"/>
    <n v="1296194400"/>
    <n v="1296712800"/>
    <x v="0"/>
    <x v="1"/>
    <x v="3"/>
    <x v="3"/>
    <x v="3"/>
  </r>
  <r>
    <n v="977"/>
    <x v="597"/>
    <x v="976"/>
    <n v="7000"/>
    <n v="5177"/>
    <n v="67"/>
    <n v="0.73957142857142855"/>
    <x v="0"/>
    <x v="961"/>
    <x v="1"/>
    <x v="1"/>
    <n v="1517983200"/>
    <n v="1520748000"/>
    <x v="0"/>
    <x v="0"/>
    <x v="0"/>
    <x v="0"/>
    <x v="0"/>
  </r>
  <r>
    <n v="978"/>
    <x v="953"/>
    <x v="977"/>
    <n v="1000"/>
    <n v="8641"/>
    <n v="92"/>
    <n v="8.641"/>
    <x v="1"/>
    <x v="962"/>
    <x v="1"/>
    <x v="1"/>
    <n v="1478930400"/>
    <n v="1480831200"/>
    <x v="0"/>
    <x v="0"/>
    <x v="11"/>
    <x v="6"/>
    <x v="11"/>
  </r>
  <r>
    <n v="979"/>
    <x v="954"/>
    <x v="978"/>
    <n v="60200"/>
    <n v="86244"/>
    <n v="1015"/>
    <n v="1.432624584717608"/>
    <x v="1"/>
    <x v="963"/>
    <x v="4"/>
    <x v="4"/>
    <n v="1426395600"/>
    <n v="1426914000"/>
    <x v="0"/>
    <x v="0"/>
    <x v="3"/>
    <x v="3"/>
    <x v="3"/>
  </r>
  <r>
    <n v="980"/>
    <x v="955"/>
    <x v="979"/>
    <n v="195200"/>
    <n v="78630"/>
    <n v="742"/>
    <n v="0.40281762295081969"/>
    <x v="0"/>
    <x v="964"/>
    <x v="1"/>
    <x v="1"/>
    <n v="1446181200"/>
    <n v="1446616800"/>
    <x v="1"/>
    <x v="0"/>
    <x v="9"/>
    <x v="5"/>
    <x v="9"/>
  </r>
  <r>
    <n v="981"/>
    <x v="956"/>
    <x v="980"/>
    <n v="6700"/>
    <n v="11941"/>
    <n v="323"/>
    <n v="1.7822388059701493"/>
    <x v="1"/>
    <x v="965"/>
    <x v="1"/>
    <x v="1"/>
    <n v="1514181600"/>
    <n v="1517032800"/>
    <x v="0"/>
    <x v="0"/>
    <x v="2"/>
    <x v="2"/>
    <x v="2"/>
  </r>
  <r>
    <n v="982"/>
    <x v="957"/>
    <x v="981"/>
    <n v="7200"/>
    <n v="6115"/>
    <n v="75"/>
    <n v="0.84930555555555554"/>
    <x v="0"/>
    <x v="966"/>
    <x v="1"/>
    <x v="1"/>
    <n v="1311051600"/>
    <n v="1311224400"/>
    <x v="0"/>
    <x v="1"/>
    <x v="4"/>
    <x v="4"/>
    <x v="4"/>
  </r>
  <r>
    <n v="983"/>
    <x v="958"/>
    <x v="982"/>
    <n v="129100"/>
    <n v="188404"/>
    <n v="2326"/>
    <n v="1.4593648334624323"/>
    <x v="1"/>
    <x v="967"/>
    <x v="1"/>
    <x v="1"/>
    <n v="1564894800"/>
    <n v="1566190800"/>
    <x v="0"/>
    <x v="0"/>
    <x v="4"/>
    <x v="4"/>
    <x v="4"/>
  </r>
  <r>
    <n v="984"/>
    <x v="959"/>
    <x v="983"/>
    <n v="6500"/>
    <n v="9910"/>
    <n v="381"/>
    <n v="1.5246153846153847"/>
    <x v="1"/>
    <x v="968"/>
    <x v="1"/>
    <x v="1"/>
    <n v="1567918800"/>
    <n v="1570165200"/>
    <x v="0"/>
    <x v="0"/>
    <x v="3"/>
    <x v="3"/>
    <x v="3"/>
  </r>
  <r>
    <n v="985"/>
    <x v="960"/>
    <x v="984"/>
    <n v="170600"/>
    <n v="114523"/>
    <n v="4405"/>
    <n v="0.67129542790152408"/>
    <x v="0"/>
    <x v="969"/>
    <x v="1"/>
    <x v="1"/>
    <n v="1386309600"/>
    <n v="1388556000"/>
    <x v="0"/>
    <x v="1"/>
    <x v="1"/>
    <x v="1"/>
    <x v="1"/>
  </r>
  <r>
    <n v="986"/>
    <x v="961"/>
    <x v="985"/>
    <n v="7800"/>
    <n v="3144"/>
    <n v="92"/>
    <n v="0.40307692307692305"/>
    <x v="0"/>
    <x v="970"/>
    <x v="1"/>
    <x v="1"/>
    <n v="1301979600"/>
    <n v="1303189200"/>
    <x v="0"/>
    <x v="0"/>
    <x v="1"/>
    <x v="1"/>
    <x v="1"/>
  </r>
  <r>
    <n v="987"/>
    <x v="962"/>
    <x v="986"/>
    <n v="6200"/>
    <n v="13441"/>
    <n v="480"/>
    <n v="2.1679032258064517"/>
    <x v="1"/>
    <x v="971"/>
    <x v="1"/>
    <x v="1"/>
    <n v="1493269200"/>
    <n v="1494478800"/>
    <x v="0"/>
    <x v="0"/>
    <x v="4"/>
    <x v="4"/>
    <x v="4"/>
  </r>
  <r>
    <n v="988"/>
    <x v="963"/>
    <x v="987"/>
    <n v="9400"/>
    <n v="4899"/>
    <n v="64"/>
    <n v="0.52117021276595743"/>
    <x v="0"/>
    <x v="972"/>
    <x v="1"/>
    <x v="1"/>
    <n v="1478930400"/>
    <n v="1480744800"/>
    <x v="0"/>
    <x v="0"/>
    <x v="15"/>
    <x v="5"/>
    <x v="15"/>
  </r>
  <r>
    <n v="989"/>
    <x v="964"/>
    <x v="988"/>
    <n v="2400"/>
    <n v="11990"/>
    <n v="226"/>
    <n v="4.9958333333333336"/>
    <x v="1"/>
    <x v="973"/>
    <x v="1"/>
    <x v="1"/>
    <n v="1555390800"/>
    <n v="1555822800"/>
    <x v="0"/>
    <x v="0"/>
    <x v="18"/>
    <x v="5"/>
    <x v="18"/>
  </r>
  <r>
    <n v="990"/>
    <x v="965"/>
    <x v="989"/>
    <n v="7800"/>
    <n v="6839"/>
    <n v="64"/>
    <n v="0.87679487179487181"/>
    <x v="0"/>
    <x v="974"/>
    <x v="1"/>
    <x v="1"/>
    <n v="1456984800"/>
    <n v="1458882000"/>
    <x v="0"/>
    <x v="1"/>
    <x v="6"/>
    <x v="4"/>
    <x v="6"/>
  </r>
  <r>
    <n v="991"/>
    <x v="509"/>
    <x v="990"/>
    <n v="9800"/>
    <n v="11091"/>
    <n v="241"/>
    <n v="1.131734693877551"/>
    <x v="1"/>
    <x v="975"/>
    <x v="1"/>
    <x v="1"/>
    <n v="1411621200"/>
    <n v="1411966800"/>
    <x v="0"/>
    <x v="1"/>
    <x v="1"/>
    <x v="1"/>
    <x v="1"/>
  </r>
  <r>
    <n v="992"/>
    <x v="966"/>
    <x v="991"/>
    <n v="3100"/>
    <n v="13223"/>
    <n v="132"/>
    <n v="4.2654838709677421"/>
    <x v="1"/>
    <x v="976"/>
    <x v="1"/>
    <x v="1"/>
    <n v="1525669200"/>
    <n v="1526878800"/>
    <x v="0"/>
    <x v="1"/>
    <x v="6"/>
    <x v="4"/>
    <x v="6"/>
  </r>
  <r>
    <n v="993"/>
    <x v="967"/>
    <x v="992"/>
    <n v="9800"/>
    <n v="7608"/>
    <n v="75"/>
    <n v="0.77632653061224488"/>
    <x v="3"/>
    <x v="977"/>
    <x v="6"/>
    <x v="6"/>
    <n v="1450936800"/>
    <n v="1452405600"/>
    <x v="0"/>
    <x v="1"/>
    <x v="14"/>
    <x v="7"/>
    <x v="14"/>
  </r>
  <r>
    <n v="994"/>
    <x v="968"/>
    <x v="993"/>
    <n v="141100"/>
    <n v="74073"/>
    <n v="842"/>
    <n v="0.52496810772501767"/>
    <x v="0"/>
    <x v="978"/>
    <x v="1"/>
    <x v="1"/>
    <n v="1413522000"/>
    <n v="1414040400"/>
    <x v="0"/>
    <x v="1"/>
    <x v="18"/>
    <x v="5"/>
    <x v="18"/>
  </r>
  <r>
    <n v="995"/>
    <x v="969"/>
    <x v="994"/>
    <n v="97300"/>
    <n v="153216"/>
    <n v="2043"/>
    <n v="1.5746762589928058"/>
    <x v="1"/>
    <x v="979"/>
    <x v="1"/>
    <x v="1"/>
    <n v="1541307600"/>
    <n v="1543816800"/>
    <x v="0"/>
    <x v="1"/>
    <x v="0"/>
    <x v="0"/>
    <x v="0"/>
  </r>
  <r>
    <n v="996"/>
    <x v="970"/>
    <x v="995"/>
    <n v="6600"/>
    <n v="4814"/>
    <n v="112"/>
    <n v="0.72939393939393937"/>
    <x v="0"/>
    <x v="980"/>
    <x v="1"/>
    <x v="1"/>
    <n v="1357106400"/>
    <n v="1359698400"/>
    <x v="0"/>
    <x v="0"/>
    <x v="3"/>
    <x v="3"/>
    <x v="3"/>
  </r>
  <r>
    <n v="997"/>
    <x v="971"/>
    <x v="996"/>
    <n v="7600"/>
    <n v="4603"/>
    <n v="139"/>
    <n v="0.60565789473684206"/>
    <x v="3"/>
    <x v="981"/>
    <x v="6"/>
    <x v="6"/>
    <n v="1390197600"/>
    <n v="1390629600"/>
    <x v="0"/>
    <x v="0"/>
    <x v="3"/>
    <x v="3"/>
    <x v="3"/>
  </r>
  <r>
    <n v="998"/>
    <x v="972"/>
    <x v="997"/>
    <n v="66600"/>
    <n v="37823"/>
    <n v="374"/>
    <n v="0.5679129129129129"/>
    <x v="0"/>
    <x v="982"/>
    <x v="1"/>
    <x v="1"/>
    <n v="1265868000"/>
    <n v="1267077600"/>
    <x v="0"/>
    <x v="1"/>
    <x v="7"/>
    <x v="1"/>
    <x v="7"/>
  </r>
  <r>
    <n v="999"/>
    <x v="973"/>
    <x v="998"/>
    <n v="111100"/>
    <n v="62819"/>
    <n v="1122"/>
    <n v="0.56542754275427543"/>
    <x v="3"/>
    <x v="983"/>
    <x v="1"/>
    <x v="1"/>
    <n v="1467176400"/>
    <n v="146778120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n v="0"/>
    <x v="0"/>
    <e v="#DIV/0!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x v="1"/>
    <n v="14560"/>
    <n v="158"/>
    <n v="10.4"/>
    <x v="1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x v="2"/>
    <n v="142523"/>
    <n v="1425"/>
    <n v="1.3147878228782288"/>
    <x v="1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x v="3"/>
    <n v="2477"/>
    <n v="24"/>
    <n v="0.58976190476190471"/>
    <x v="0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x v="4"/>
    <n v="5265"/>
    <n v="53"/>
    <n v="0.69276315789473686"/>
    <x v="0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x v="4"/>
    <n v="13195"/>
    <n v="174"/>
    <n v="1.7361842105263159"/>
    <x v="1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x v="5"/>
    <n v="1090"/>
    <n v="18"/>
    <n v="0.20961538461538462"/>
    <x v="0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x v="6"/>
    <n v="14741"/>
    <n v="227"/>
    <n v="3.2757777777777779"/>
    <x v="1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x v="7"/>
    <n v="21946"/>
    <n v="708"/>
    <n v="0.19932788374205268"/>
    <x v="2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x v="8"/>
    <n v="3208"/>
    <n v="44"/>
    <n v="0.51741935483870971"/>
    <x v="0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x v="5"/>
    <n v="13838"/>
    <n v="220"/>
    <n v="2.6611538461538462"/>
    <x v="1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x v="9"/>
    <n v="3030"/>
    <n v="27"/>
    <n v="0.48095238095238096"/>
    <x v="0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x v="9"/>
    <n v="5629"/>
    <n v="55"/>
    <n v="0.89349206349206345"/>
    <x v="0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x v="3"/>
    <n v="10295"/>
    <n v="98"/>
    <n v="2.4511904761904764"/>
    <x v="1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x v="10"/>
    <n v="18829"/>
    <n v="200"/>
    <n v="0.66769503546099296"/>
    <x v="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x v="11"/>
    <n v="38414"/>
    <n v="452"/>
    <n v="0.47307881773399013"/>
    <x v="0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x v="12"/>
    <n v="11041"/>
    <n v="100"/>
    <n v="6.4947058823529416"/>
    <x v="1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x v="13"/>
    <n v="134845"/>
    <n v="1249"/>
    <n v="1.5939125295508274"/>
    <x v="1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x v="14"/>
    <n v="6089"/>
    <n v="135"/>
    <n v="0.66912087912087914"/>
    <x v="3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x v="15"/>
    <n v="30331"/>
    <n v="674"/>
    <n v="0.48529600000000001"/>
    <x v="0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x v="16"/>
    <n v="147936"/>
    <n v="1396"/>
    <n v="1.1224279210925645"/>
    <x v="1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x v="17"/>
    <n v="38533"/>
    <n v="558"/>
    <n v="0.40992553191489361"/>
    <x v="0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x v="18"/>
    <n v="75690"/>
    <n v="890"/>
    <n v="1.2807106598984772"/>
    <x v="1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x v="6"/>
    <n v="14942"/>
    <n v="142"/>
    <n v="3.3204444444444445"/>
    <x v="1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x v="19"/>
    <n v="104257"/>
    <n v="2673"/>
    <n v="1.1283225108225108"/>
    <x v="1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x v="20"/>
    <n v="11904"/>
    <n v="163"/>
    <n v="2.1643636363636363"/>
    <x v="1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x v="21"/>
    <n v="51814"/>
    <n v="1480"/>
    <n v="0.4819906976744186"/>
    <x v="3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x v="22"/>
    <n v="1599"/>
    <n v="15"/>
    <n v="0.79949999999999999"/>
    <x v="0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x v="23"/>
    <n v="137635"/>
    <n v="2220"/>
    <n v="1.0522553516819573"/>
    <x v="1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x v="24"/>
    <n v="150965"/>
    <n v="1606"/>
    <n v="3.2889978213507627"/>
    <x v="1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x v="25"/>
    <n v="14455"/>
    <n v="129"/>
    <n v="1.606111111111111"/>
    <x v="1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x v="26"/>
    <n v="10850"/>
    <n v="226"/>
    <n v="3.1"/>
    <x v="1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x v="27"/>
    <n v="87676"/>
    <n v="2307"/>
    <n v="0.86807920792079207"/>
    <x v="0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x v="28"/>
    <n v="189666"/>
    <n v="5419"/>
    <n v="3.7782071713147412"/>
    <x v="1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x v="29"/>
    <n v="14025"/>
    <n v="165"/>
    <n v="1.5080645161290323"/>
    <x v="1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x v="30"/>
    <n v="188628"/>
    <n v="1965"/>
    <n v="1.5030119521912351"/>
    <x v="1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x v="31"/>
    <n v="1101"/>
    <n v="16"/>
    <n v="1.572857142857143"/>
    <x v="1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x v="32"/>
    <n v="11339"/>
    <n v="107"/>
    <n v="1.3998765432098765"/>
    <x v="1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x v="33"/>
    <n v="10085"/>
    <n v="134"/>
    <n v="3.2532258064516131"/>
    <x v="1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x v="34"/>
    <n v="5027"/>
    <n v="88"/>
    <n v="0.50777777777777777"/>
    <x v="0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x v="35"/>
    <n v="14878"/>
    <n v="198"/>
    <n v="1.6906818181818182"/>
    <x v="1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x v="36"/>
    <n v="11924"/>
    <n v="111"/>
    <n v="2.1292857142857144"/>
    <x v="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x v="37"/>
    <n v="7991"/>
    <n v="222"/>
    <n v="4.4394444444444447"/>
    <x v="1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x v="38"/>
    <n v="167717"/>
    <n v="6212"/>
    <n v="1.859390243902439"/>
    <x v="1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x v="39"/>
    <n v="10541"/>
    <n v="98"/>
    <n v="6.5881249999999998"/>
    <x v="1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x v="40"/>
    <n v="4530"/>
    <n v="48"/>
    <n v="0.4768421052631579"/>
    <x v="0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x v="41"/>
    <n v="4247"/>
    <n v="92"/>
    <n v="1.1478378378378378"/>
    <x v="1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x v="42"/>
    <n v="7129"/>
    <n v="149"/>
    <n v="4.7526666666666664"/>
    <x v="1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x v="43"/>
    <n v="128862"/>
    <n v="2431"/>
    <n v="3.86972972972973"/>
    <x v="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x v="44"/>
    <n v="13653"/>
    <n v="303"/>
    <n v="1.89625"/>
    <x v="1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x v="0"/>
    <n v="2"/>
    <n v="1"/>
    <n v="0.02"/>
    <x v="0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x v="45"/>
    <n v="145243"/>
    <n v="1467"/>
    <n v="0.91867805186590767"/>
    <x v="0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x v="44"/>
    <n v="2459"/>
    <n v="75"/>
    <n v="0.34152777777777776"/>
    <x v="0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x v="35"/>
    <n v="12356"/>
    <n v="209"/>
    <n v="1.4040909090909091"/>
    <x v="1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x v="46"/>
    <n v="5392"/>
    <n v="120"/>
    <n v="0.89866666666666661"/>
    <x v="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x v="47"/>
    <n v="11746"/>
    <n v="131"/>
    <n v="1.7796969696969698"/>
    <x v="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x v="48"/>
    <n v="11493"/>
    <n v="164"/>
    <n v="1.436625"/>
    <x v="1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x v="49"/>
    <n v="6243"/>
    <n v="201"/>
    <n v="2.1527586206896552"/>
    <x v="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x v="50"/>
    <n v="6132"/>
    <n v="211"/>
    <n v="2.2711111111111113"/>
    <x v="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x v="1"/>
    <n v="3851"/>
    <n v="128"/>
    <n v="2.7507142857142859"/>
    <x v="1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x v="51"/>
    <n v="135997"/>
    <n v="1600"/>
    <n v="1.4437048832271762"/>
    <x v="1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x v="52"/>
    <n v="184750"/>
    <n v="2253"/>
    <n v="0.92745983935742971"/>
    <x v="0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x v="22"/>
    <n v="14452"/>
    <n v="249"/>
    <n v="7.226"/>
    <x v="1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x v="53"/>
    <n v="557"/>
    <n v="5"/>
    <n v="0.11851063829787234"/>
    <x v="0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x v="54"/>
    <n v="2734"/>
    <n v="38"/>
    <n v="0.97642857142857142"/>
    <x v="0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x v="55"/>
    <n v="14405"/>
    <n v="236"/>
    <n v="2.3614754098360655"/>
    <x v="1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x v="49"/>
    <n v="1307"/>
    <n v="12"/>
    <n v="0.45068965517241377"/>
    <x v="0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x v="56"/>
    <n v="117892"/>
    <n v="4065"/>
    <n v="1.6238567493112948"/>
    <x v="1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x v="57"/>
    <n v="14508"/>
    <n v="246"/>
    <n v="2.5452631578947367"/>
    <x v="1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x v="58"/>
    <n v="1901"/>
    <n v="17"/>
    <n v="0.24063291139240506"/>
    <x v="3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x v="59"/>
    <n v="158389"/>
    <n v="2475"/>
    <n v="1.2374140625000001"/>
    <x v="1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x v="46"/>
    <n v="6484"/>
    <n v="76"/>
    <n v="1.0806666666666667"/>
    <x v="1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x v="60"/>
    <n v="4022"/>
    <n v="54"/>
    <n v="6.7033333333333331"/>
    <x v="1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x v="1"/>
    <n v="9253"/>
    <n v="88"/>
    <n v="6.609285714285714"/>
    <x v="1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x v="61"/>
    <n v="4776"/>
    <n v="85"/>
    <n v="1.2246153846153847"/>
    <x v="1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x v="62"/>
    <n v="14606"/>
    <n v="170"/>
    <n v="1.5057731958762886"/>
    <x v="1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x v="63"/>
    <n v="95993"/>
    <n v="1684"/>
    <n v="0.78106590724165992"/>
    <x v="0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x v="40"/>
    <n v="4460"/>
    <n v="56"/>
    <n v="0.46947368421052632"/>
    <x v="0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x v="6"/>
    <n v="13536"/>
    <n v="330"/>
    <n v="3.008"/>
    <x v="1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x v="64"/>
    <n v="40228"/>
    <n v="838"/>
    <n v="0.6959861591695502"/>
    <x v="0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x v="65"/>
    <n v="7012"/>
    <n v="127"/>
    <n v="6.374545454545455"/>
    <x v="1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x v="66"/>
    <n v="37857"/>
    <n v="411"/>
    <n v="2.253392857142857"/>
    <x v="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x v="67"/>
    <n v="14973"/>
    <n v="180"/>
    <n v="14.973000000000001"/>
    <x v="1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x v="68"/>
    <n v="39996"/>
    <n v="1000"/>
    <n v="0.37590225563909774"/>
    <x v="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x v="69"/>
    <n v="41564"/>
    <n v="374"/>
    <n v="1.3236942675159236"/>
    <x v="1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x v="70"/>
    <n v="6430"/>
    <n v="71"/>
    <n v="1.3122448979591836"/>
    <x v="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x v="71"/>
    <n v="12405"/>
    <n v="203"/>
    <n v="1.6763513513513513"/>
    <x v="1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x v="72"/>
    <n v="123040"/>
    <n v="1482"/>
    <n v="0.6198488664987406"/>
    <x v="0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x v="73"/>
    <n v="12516"/>
    <n v="113"/>
    <n v="2.6074999999999999"/>
    <x v="1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x v="74"/>
    <n v="8588"/>
    <n v="96"/>
    <n v="2.5258823529411765"/>
    <x v="1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x v="75"/>
    <n v="6132"/>
    <n v="106"/>
    <n v="0.7861538461538462"/>
    <x v="0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x v="76"/>
    <n v="74688"/>
    <n v="679"/>
    <n v="0.48404406999351912"/>
    <x v="0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x v="77"/>
    <n v="51775"/>
    <n v="498"/>
    <n v="2.5887500000000001"/>
    <x v="1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x v="78"/>
    <n v="65877"/>
    <n v="610"/>
    <n v="0.60548713235294116"/>
    <x v="3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x v="49"/>
    <n v="8807"/>
    <n v="180"/>
    <n v="3.036896551724138"/>
    <x v="1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x v="79"/>
    <n v="1017"/>
    <n v="27"/>
    <n v="1.1299999999999999"/>
    <x v="1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x v="80"/>
    <n v="151513"/>
    <n v="2331"/>
    <n v="2.1737876614060259"/>
    <x v="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x v="81"/>
    <n v="12047"/>
    <n v="113"/>
    <n v="9.2669230769230762"/>
    <x v="1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x v="82"/>
    <n v="32951"/>
    <n v="1220"/>
    <n v="0.33692229038854804"/>
    <x v="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x v="4"/>
    <n v="14951"/>
    <n v="164"/>
    <n v="1.9672368421052631"/>
    <x v="1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x v="0"/>
    <n v="1"/>
    <n v="1"/>
    <n v="0.01"/>
    <x v="0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x v="79"/>
    <n v="9193"/>
    <n v="164"/>
    <n v="10.214444444444444"/>
    <x v="1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x v="41"/>
    <n v="10422"/>
    <n v="336"/>
    <n v="2.8167567567567566"/>
    <x v="1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x v="83"/>
    <n v="2461"/>
    <n v="37"/>
    <n v="0.24610000000000001"/>
    <x v="0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x v="84"/>
    <n v="170623"/>
    <n v="1917"/>
    <n v="1.4314010067114094"/>
    <x v="1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x v="85"/>
    <n v="9829"/>
    <n v="95"/>
    <n v="1.4454411764705883"/>
    <x v="1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x v="61"/>
    <n v="14006"/>
    <n v="147"/>
    <n v="3.5912820512820511"/>
    <x v="1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x v="26"/>
    <n v="6527"/>
    <n v="86"/>
    <n v="1.8648571428571428"/>
    <x v="1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x v="42"/>
    <n v="8929"/>
    <n v="83"/>
    <n v="5.9526666666666666"/>
    <x v="1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x v="5"/>
    <n v="3079"/>
    <n v="60"/>
    <n v="0.5921153846153846"/>
    <x v="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x v="86"/>
    <n v="21307"/>
    <n v="296"/>
    <n v="0.14962780898876404"/>
    <x v="0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x v="87"/>
    <n v="73653"/>
    <n v="676"/>
    <n v="1.1995602605863191"/>
    <x v="1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x v="53"/>
    <n v="12635"/>
    <n v="361"/>
    <n v="2.6882978723404256"/>
    <x v="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x v="88"/>
    <n v="12437"/>
    <n v="131"/>
    <n v="3.7687878787878786"/>
    <x v="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x v="89"/>
    <n v="13816"/>
    <n v="126"/>
    <n v="7.2715789473684209"/>
    <x v="1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x v="90"/>
    <n v="145382"/>
    <n v="3304"/>
    <n v="0.87211757648470301"/>
    <x v="0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x v="44"/>
    <n v="6336"/>
    <n v="73"/>
    <n v="0.88"/>
    <x v="0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x v="70"/>
    <n v="8523"/>
    <n v="275"/>
    <n v="1.7393877551020409"/>
    <x v="1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x v="91"/>
    <n v="6351"/>
    <n v="67"/>
    <n v="1.1761111111111111"/>
    <x v="1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x v="92"/>
    <n v="10748"/>
    <n v="154"/>
    <n v="2.1496"/>
    <x v="1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x v="93"/>
    <n v="112272"/>
    <n v="1782"/>
    <n v="1.4949667110519307"/>
    <x v="1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x v="94"/>
    <n v="99361"/>
    <n v="903"/>
    <n v="2.1933995584988963"/>
    <x v="1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x v="95"/>
    <n v="88055"/>
    <n v="3387"/>
    <n v="0.64367690058479532"/>
    <x v="0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x v="96"/>
    <n v="33092"/>
    <n v="662"/>
    <n v="0.18622397298818233"/>
    <x v="0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x v="97"/>
    <n v="9562"/>
    <n v="94"/>
    <n v="3.6776923076923076"/>
    <x v="1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x v="98"/>
    <n v="8475"/>
    <n v="180"/>
    <n v="1.5990566037735849"/>
    <x v="1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x v="99"/>
    <n v="69617"/>
    <n v="774"/>
    <n v="0.38633185349611543"/>
    <x v="0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x v="100"/>
    <n v="53067"/>
    <n v="672"/>
    <n v="0.51421511627906979"/>
    <x v="0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x v="101"/>
    <n v="42596"/>
    <n v="532"/>
    <n v="0.60334277620396604"/>
    <x v="3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x v="102"/>
    <n v="4756"/>
    <n v="55"/>
    <n v="3.2026936026936029E-2"/>
    <x v="3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x v="103"/>
    <n v="14925"/>
    <n v="533"/>
    <n v="1.5546875"/>
    <x v="1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x v="104"/>
    <n v="166116"/>
    <n v="2443"/>
    <n v="1.0085974499089254"/>
    <x v="1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x v="88"/>
    <n v="3834"/>
    <n v="89"/>
    <n v="1.1618181818181819"/>
    <x v="1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x v="6"/>
    <n v="13985"/>
    <n v="159"/>
    <n v="3.1077777777777778"/>
    <x v="1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x v="105"/>
    <n v="89288"/>
    <n v="940"/>
    <n v="0.89736683417085428"/>
    <x v="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x v="106"/>
    <n v="5488"/>
    <n v="117"/>
    <n v="0.71272727272727276"/>
    <x v="0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x v="107"/>
    <n v="2721"/>
    <n v="58"/>
    <n v="3.2862318840579711E-2"/>
    <x v="3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x v="37"/>
    <n v="4712"/>
    <n v="50"/>
    <n v="2.617777777777778"/>
    <x v="1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x v="103"/>
    <n v="9216"/>
    <n v="115"/>
    <n v="0.96"/>
    <x v="0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x v="108"/>
    <n v="19246"/>
    <n v="326"/>
    <n v="0.20896851248642778"/>
    <x v="0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x v="20"/>
    <n v="12274"/>
    <n v="186"/>
    <n v="2.2316363636363636"/>
    <x v="1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x v="109"/>
    <n v="65323"/>
    <n v="1071"/>
    <n v="1.0159097978227061"/>
    <x v="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x v="92"/>
    <n v="11502"/>
    <n v="117"/>
    <n v="2.3003999999999998"/>
    <x v="1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x v="91"/>
    <n v="7322"/>
    <n v="70"/>
    <n v="1.355925925925926"/>
    <x v="1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x v="25"/>
    <n v="11619"/>
    <n v="135"/>
    <n v="1.2909999999999999"/>
    <x v="1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x v="110"/>
    <n v="59128"/>
    <n v="768"/>
    <n v="2.3651200000000001"/>
    <x v="1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x v="35"/>
    <n v="1518"/>
    <n v="51"/>
    <n v="0.17249999999999999"/>
    <x v="3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x v="111"/>
    <n v="9337"/>
    <n v="199"/>
    <n v="1.1249397590361445"/>
    <x v="1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x v="29"/>
    <n v="11255"/>
    <n v="107"/>
    <n v="1.2102150537634409"/>
    <x v="1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x v="8"/>
    <n v="13632"/>
    <n v="195"/>
    <n v="2.1987096774193549"/>
    <x v="1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x v="0"/>
    <n v="1"/>
    <n v="1"/>
    <n v="0.01"/>
    <x v="0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x v="112"/>
    <n v="88037"/>
    <n v="1467"/>
    <n v="0.64166909620991253"/>
    <x v="0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x v="113"/>
    <n v="175573"/>
    <n v="3376"/>
    <n v="4.2306746987951804"/>
    <x v="1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x v="114"/>
    <n v="176112"/>
    <n v="5681"/>
    <n v="0.92984160506863778"/>
    <x v="0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x v="115"/>
    <n v="100650"/>
    <n v="1059"/>
    <n v="0.58756567425569173"/>
    <x v="0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x v="116"/>
    <n v="90706"/>
    <n v="1194"/>
    <n v="0.65022222222222226"/>
    <x v="0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x v="117"/>
    <n v="26914"/>
    <n v="379"/>
    <n v="0.73939560439560437"/>
    <x v="3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x v="3"/>
    <n v="2212"/>
    <n v="30"/>
    <n v="0.52666666666666662"/>
    <x v="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x v="118"/>
    <n v="4640"/>
    <n v="41"/>
    <n v="2.2095238095238097"/>
    <x v="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x v="119"/>
    <n v="191222"/>
    <n v="1821"/>
    <n v="1.0001150627615063"/>
    <x v="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x v="48"/>
    <n v="12985"/>
    <n v="164"/>
    <n v="1.6231249999999999"/>
    <x v="1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x v="20"/>
    <n v="4300"/>
    <n v="75"/>
    <n v="0.78181818181818186"/>
    <x v="0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x v="55"/>
    <n v="9134"/>
    <n v="157"/>
    <n v="1.4973770491803278"/>
    <x v="1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x v="26"/>
    <n v="8864"/>
    <n v="246"/>
    <n v="2.5325714285714285"/>
    <x v="1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x v="120"/>
    <n v="150755"/>
    <n v="1396"/>
    <n v="1.0016943521594683"/>
    <x v="1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x v="121"/>
    <n v="110279"/>
    <n v="2506"/>
    <n v="1.2199004424778761"/>
    <x v="1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x v="122"/>
    <n v="13439"/>
    <n v="244"/>
    <n v="1.3713265306122449"/>
    <x v="1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x v="97"/>
    <n v="10804"/>
    <n v="146"/>
    <n v="4.155384615384615"/>
    <x v="1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x v="123"/>
    <n v="40107"/>
    <n v="955"/>
    <n v="0.3130913348946136"/>
    <x v="0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x v="124"/>
    <n v="98811"/>
    <n v="1267"/>
    <n v="4.240815450643777"/>
    <x v="1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x v="125"/>
    <n v="5528"/>
    <n v="67"/>
    <n v="2.9388623072833599E-2"/>
    <x v="0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x v="70"/>
    <n v="521"/>
    <n v="5"/>
    <n v="0.1063265306122449"/>
    <x v="0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x v="126"/>
    <n v="663"/>
    <n v="26"/>
    <n v="0.82874999999999999"/>
    <x v="0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x v="127"/>
    <n v="157635"/>
    <n v="1561"/>
    <n v="1.6301447776628748"/>
    <x v="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x v="60"/>
    <n v="5368"/>
    <n v="48"/>
    <n v="8.9466666666666672"/>
    <x v="1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x v="128"/>
    <n v="47459"/>
    <n v="1130"/>
    <n v="0.26191501103752757"/>
    <x v="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x v="129"/>
    <n v="86060"/>
    <n v="782"/>
    <n v="0.74834782608695649"/>
    <x v="0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x v="130"/>
    <n v="161593"/>
    <n v="2739"/>
    <n v="4.1647680412371137"/>
    <x v="1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x v="44"/>
    <n v="6927"/>
    <n v="210"/>
    <n v="0.96208333333333329"/>
    <x v="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x v="131"/>
    <n v="159185"/>
    <n v="3537"/>
    <n v="3.5771910112359548"/>
    <x v="1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x v="132"/>
    <n v="172736"/>
    <n v="2107"/>
    <n v="3.0845714285714285"/>
    <x v="1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x v="133"/>
    <n v="5315"/>
    <n v="136"/>
    <n v="0.61802325581395345"/>
    <x v="0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x v="134"/>
    <n v="195750"/>
    <n v="3318"/>
    <n v="7.2232472324723247"/>
    <x v="1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x v="135"/>
    <n v="3525"/>
    <n v="86"/>
    <n v="0.69117647058823528"/>
    <x v="0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x v="136"/>
    <n v="10550"/>
    <n v="340"/>
    <n v="2.9305555555555554"/>
    <x v="1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x v="67"/>
    <n v="718"/>
    <n v="19"/>
    <n v="0.71799999999999997"/>
    <x v="0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x v="137"/>
    <n v="28358"/>
    <n v="886"/>
    <n v="0.31934684684684683"/>
    <x v="0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x v="138"/>
    <n v="138384"/>
    <n v="1442"/>
    <n v="2.2987375415282392"/>
    <x v="1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x v="139"/>
    <n v="2625"/>
    <n v="35"/>
    <n v="0.3201219512195122"/>
    <x v="0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x v="140"/>
    <n v="45004"/>
    <n v="441"/>
    <n v="0.23525352848928385"/>
    <x v="3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x v="41"/>
    <n v="2538"/>
    <n v="24"/>
    <n v="0.68594594594594593"/>
    <x v="0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x v="141"/>
    <n v="3188"/>
    <n v="86"/>
    <n v="0.37952380952380954"/>
    <x v="0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x v="142"/>
    <n v="8517"/>
    <n v="243"/>
    <n v="0.19992957746478873"/>
    <x v="0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x v="47"/>
    <n v="3012"/>
    <n v="65"/>
    <n v="0.45636363636363636"/>
    <x v="0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x v="143"/>
    <n v="8716"/>
    <n v="126"/>
    <n v="1.227605633802817"/>
    <x v="1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x v="144"/>
    <n v="57157"/>
    <n v="524"/>
    <n v="3.61753164556962"/>
    <x v="1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x v="139"/>
    <n v="5178"/>
    <n v="100"/>
    <n v="0.63146341463414635"/>
    <x v="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x v="145"/>
    <n v="163118"/>
    <n v="1989"/>
    <n v="2.9820475319926874"/>
    <x v="1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x v="146"/>
    <n v="6041"/>
    <n v="168"/>
    <n v="9.5585443037974685E-2"/>
    <x v="0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x v="37"/>
    <n v="968"/>
    <n v="13"/>
    <n v="0.5377777777777778"/>
    <x v="0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x v="0"/>
    <n v="2"/>
    <n v="1"/>
    <n v="0.02"/>
    <x v="0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x v="118"/>
    <n v="14305"/>
    <n v="157"/>
    <n v="6.8119047619047617"/>
    <x v="1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x v="111"/>
    <n v="6543"/>
    <n v="82"/>
    <n v="0.78831325301204824"/>
    <x v="3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x v="147"/>
    <n v="193413"/>
    <n v="4498"/>
    <n v="1.3440792216817234"/>
    <x v="1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x v="148"/>
    <n v="2529"/>
    <n v="40"/>
    <n v="3.372E-2"/>
    <x v="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x v="81"/>
    <n v="5614"/>
    <n v="80"/>
    <n v="4.3184615384615386"/>
    <x v="1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x v="25"/>
    <n v="3496"/>
    <n v="57"/>
    <n v="0.38844444444444443"/>
    <x v="3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x v="67"/>
    <n v="4257"/>
    <n v="43"/>
    <n v="4.2569999999999997"/>
    <x v="1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x v="149"/>
    <n v="199110"/>
    <n v="2053"/>
    <n v="1.0112239715591671"/>
    <x v="1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x v="150"/>
    <n v="41212"/>
    <n v="808"/>
    <n v="0.21188688946015424"/>
    <x v="2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x v="151"/>
    <n v="6338"/>
    <n v="226"/>
    <n v="0.67425531914893622"/>
    <x v="0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x v="152"/>
    <n v="99100"/>
    <n v="1625"/>
    <n v="0.9492337164750958"/>
    <x v="0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x v="32"/>
    <n v="12300"/>
    <n v="168"/>
    <n v="1.5185185185185186"/>
    <x v="1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x v="153"/>
    <n v="171549"/>
    <n v="4289"/>
    <n v="1.9516382252559727"/>
    <x v="1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x v="1"/>
    <n v="14324"/>
    <n v="165"/>
    <n v="10.231428571428571"/>
    <x v="1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x v="154"/>
    <n v="6024"/>
    <n v="143"/>
    <n v="3.8418367346938778E-2"/>
    <x v="0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x v="155"/>
    <n v="188721"/>
    <n v="1815"/>
    <n v="1.5507066557107643"/>
    <x v="1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x v="156"/>
    <n v="57911"/>
    <n v="934"/>
    <n v="0.44753477588871715"/>
    <x v="0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x v="57"/>
    <n v="12309"/>
    <n v="397"/>
    <n v="2.1594736842105262"/>
    <x v="1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x v="157"/>
    <n v="138497"/>
    <n v="1539"/>
    <n v="3.3212709832134291"/>
    <x v="1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x v="58"/>
    <n v="667"/>
    <n v="17"/>
    <n v="8.4430379746835441E-2"/>
    <x v="0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x v="158"/>
    <n v="119830"/>
    <n v="2179"/>
    <n v="0.9862551440329218"/>
    <x v="0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x v="73"/>
    <n v="6623"/>
    <n v="138"/>
    <n v="1.3797916666666667"/>
    <x v="1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x v="159"/>
    <n v="81897"/>
    <n v="931"/>
    <n v="0.93810996563573879"/>
    <x v="0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x v="160"/>
    <n v="186885"/>
    <n v="3594"/>
    <n v="4.0363930885529156"/>
    <x v="1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x v="161"/>
    <n v="176398"/>
    <n v="5880"/>
    <n v="2.6017404129793511"/>
    <x v="1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x v="162"/>
    <n v="10999"/>
    <n v="112"/>
    <n v="3.6663333333333332"/>
    <x v="1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x v="163"/>
    <n v="102751"/>
    <n v="943"/>
    <n v="1.687208538587849"/>
    <x v="1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x v="164"/>
    <n v="165352"/>
    <n v="2468"/>
    <n v="1.1990717911530093"/>
    <x v="1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x v="165"/>
    <n v="165798"/>
    <n v="2551"/>
    <n v="1.936892523364486"/>
    <x v="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x v="166"/>
    <n v="10084"/>
    <n v="101"/>
    <n v="4.2016666666666671"/>
    <x v="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x v="44"/>
    <n v="5523"/>
    <n v="67"/>
    <n v="0.76708333333333334"/>
    <x v="3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x v="74"/>
    <n v="5823"/>
    <n v="92"/>
    <n v="1.7126470588235294"/>
    <x v="1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x v="167"/>
    <n v="6000"/>
    <n v="62"/>
    <n v="1.5789473684210527"/>
    <x v="1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x v="168"/>
    <n v="8181"/>
    <n v="149"/>
    <n v="1.0908"/>
    <x v="1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x v="133"/>
    <n v="3589"/>
    <n v="92"/>
    <n v="0.41732558139534881"/>
    <x v="0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x v="169"/>
    <n v="4323"/>
    <n v="57"/>
    <n v="0.10944303797468355"/>
    <x v="0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x v="29"/>
    <n v="14822"/>
    <n v="329"/>
    <n v="1.593763440860215"/>
    <x v="1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x v="166"/>
    <n v="10138"/>
    <n v="97"/>
    <n v="4.2241666666666671"/>
    <x v="1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x v="170"/>
    <n v="3127"/>
    <n v="41"/>
    <n v="0.97718749999999999"/>
    <x v="0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x v="171"/>
    <n v="123124"/>
    <n v="1784"/>
    <n v="4.1878911564625847"/>
    <x v="1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x v="172"/>
    <n v="171729"/>
    <n v="1684"/>
    <n v="1.0191632047477746"/>
    <x v="1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x v="141"/>
    <n v="10729"/>
    <n v="250"/>
    <n v="1.2772619047619047"/>
    <x v="1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x v="173"/>
    <n v="10240"/>
    <n v="238"/>
    <n v="4.4521739130434783"/>
    <x v="1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x v="31"/>
    <n v="3988"/>
    <n v="53"/>
    <n v="5.6971428571428575"/>
    <x v="1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x v="49"/>
    <n v="14771"/>
    <n v="214"/>
    <n v="5.0934482758620687"/>
    <x v="1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x v="6"/>
    <n v="14649"/>
    <n v="222"/>
    <n v="3.2553333333333332"/>
    <x v="1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x v="174"/>
    <n v="184658"/>
    <n v="1884"/>
    <n v="9.3261616161616168"/>
    <x v="1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x v="8"/>
    <n v="13103"/>
    <n v="218"/>
    <n v="2.1133870967741935"/>
    <x v="1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x v="175"/>
    <n v="168095"/>
    <n v="6465"/>
    <n v="2.7332520325203253"/>
    <x v="1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x v="0"/>
    <n v="3"/>
    <n v="1"/>
    <n v="0.03"/>
    <x v="0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x v="143"/>
    <n v="3840"/>
    <n v="101"/>
    <n v="0.54084507042253516"/>
    <x v="0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x v="67"/>
    <n v="6263"/>
    <n v="59"/>
    <n v="6.2629999999999999"/>
    <x v="1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x v="158"/>
    <n v="108161"/>
    <n v="1335"/>
    <n v="0.8902139917695473"/>
    <x v="0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x v="176"/>
    <n v="8505"/>
    <n v="88"/>
    <n v="1.8489130434782608"/>
    <x v="1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x v="177"/>
    <n v="96735"/>
    <n v="1697"/>
    <n v="1.2016770186335404"/>
    <x v="1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x v="178"/>
    <n v="959"/>
    <n v="15"/>
    <n v="0.23390243902439026"/>
    <x v="0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x v="57"/>
    <n v="8322"/>
    <n v="92"/>
    <n v="1.46"/>
    <x v="1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x v="92"/>
    <n v="13424"/>
    <n v="186"/>
    <n v="2.6848000000000001"/>
    <x v="1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x v="37"/>
    <n v="10755"/>
    <n v="138"/>
    <n v="5.9749999999999996"/>
    <x v="1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x v="9"/>
    <n v="9935"/>
    <n v="261"/>
    <n v="1.5769841269841269"/>
    <x v="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x v="179"/>
    <n v="26303"/>
    <n v="454"/>
    <n v="0.31201660735468567"/>
    <x v="0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x v="12"/>
    <n v="5328"/>
    <n v="107"/>
    <n v="3.1341176470588237"/>
    <x v="1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x v="49"/>
    <n v="10756"/>
    <n v="199"/>
    <n v="3.7089655172413791"/>
    <x v="1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x v="180"/>
    <n v="165375"/>
    <n v="5512"/>
    <n v="3.6266447368421053"/>
    <x v="1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x v="70"/>
    <n v="6031"/>
    <n v="86"/>
    <n v="1.2308163265306122"/>
    <x v="1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x v="181"/>
    <n v="85902"/>
    <n v="3182"/>
    <n v="0.76766756032171579"/>
    <x v="0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x v="182"/>
    <n v="143910"/>
    <n v="2768"/>
    <n v="2.3362012987012988"/>
    <x v="1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x v="42"/>
    <n v="2708"/>
    <n v="48"/>
    <n v="1.8053333333333332"/>
    <x v="1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x v="26"/>
    <n v="8842"/>
    <n v="87"/>
    <n v="2.5262857142857142"/>
    <x v="1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x v="183"/>
    <n v="47260"/>
    <n v="1890"/>
    <n v="0.27176538240368026"/>
    <x v="3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x v="184"/>
    <n v="1953"/>
    <n v="61"/>
    <n v="1.2706571242680547E-2"/>
    <x v="2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x v="185"/>
    <n v="155349"/>
    <n v="1894"/>
    <n v="3.0400978473581213"/>
    <x v="1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x v="75"/>
    <n v="10704"/>
    <n v="282"/>
    <n v="1.3723076923076922"/>
    <x v="1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x v="166"/>
    <n v="773"/>
    <n v="15"/>
    <n v="0.32208333333333333"/>
    <x v="0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x v="61"/>
    <n v="9419"/>
    <n v="116"/>
    <n v="2.4151282051282053"/>
    <x v="1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x v="20"/>
    <n v="5324"/>
    <n v="133"/>
    <n v="0.96799999999999997"/>
    <x v="0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x v="31"/>
    <n v="7465"/>
    <n v="83"/>
    <n v="10.664285714285715"/>
    <x v="1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x v="50"/>
    <n v="8799"/>
    <n v="91"/>
    <n v="3.2588888888888889"/>
    <x v="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x v="48"/>
    <n v="13656"/>
    <n v="546"/>
    <n v="1.7070000000000001"/>
    <x v="1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x v="186"/>
    <n v="14536"/>
    <n v="393"/>
    <n v="5.8144"/>
    <x v="1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x v="187"/>
    <n v="150552"/>
    <n v="2062"/>
    <n v="0.91520972644376897"/>
    <x v="0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x v="141"/>
    <n v="9076"/>
    <n v="133"/>
    <n v="1.0804761904761904"/>
    <x v="1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x v="32"/>
    <n v="1517"/>
    <n v="29"/>
    <n v="0.18728395061728395"/>
    <x v="0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x v="122"/>
    <n v="8153"/>
    <n v="132"/>
    <n v="0.83193877551020412"/>
    <x v="0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x v="79"/>
    <n v="6357"/>
    <n v="254"/>
    <n v="7.0633333333333335"/>
    <x v="1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x v="188"/>
    <n v="19557"/>
    <n v="184"/>
    <n v="0.17446030330062445"/>
    <x v="3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x v="9"/>
    <n v="13213"/>
    <n v="176"/>
    <n v="2.0973015873015872"/>
    <x v="1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x v="36"/>
    <n v="5476"/>
    <n v="137"/>
    <n v="0.97785714285714287"/>
    <x v="0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x v="126"/>
    <n v="13474"/>
    <n v="337"/>
    <n v="16.842500000000001"/>
    <x v="1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x v="189"/>
    <n v="91722"/>
    <n v="908"/>
    <n v="0.54402135231316728"/>
    <x v="0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x v="37"/>
    <n v="8219"/>
    <n v="107"/>
    <n v="4.5661111111111108"/>
    <x v="1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x v="190"/>
    <n v="717"/>
    <n v="10"/>
    <n v="9.8219178082191785E-2"/>
    <x v="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x v="191"/>
    <n v="1065"/>
    <n v="32"/>
    <n v="0.16384615384615384"/>
    <x v="3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x v="60"/>
    <n v="8038"/>
    <n v="183"/>
    <n v="13.396666666666667"/>
    <x v="1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x v="192"/>
    <n v="68769"/>
    <n v="1910"/>
    <n v="0.35650077760497667"/>
    <x v="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x v="55"/>
    <n v="3352"/>
    <n v="38"/>
    <n v="0.54950819672131146"/>
    <x v="0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x v="44"/>
    <n v="6785"/>
    <n v="104"/>
    <n v="0.94236111111111109"/>
    <x v="0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x v="26"/>
    <n v="5037"/>
    <n v="72"/>
    <n v="1.4391428571428571"/>
    <x v="1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x v="167"/>
    <n v="1954"/>
    <n v="49"/>
    <n v="0.51421052631578945"/>
    <x v="0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x v="0"/>
    <n v="5"/>
    <n v="1"/>
    <n v="0.05"/>
    <x v="0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x v="79"/>
    <n v="12102"/>
    <n v="295"/>
    <n v="13.446666666666667"/>
    <x v="1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x v="193"/>
    <n v="24234"/>
    <n v="245"/>
    <n v="0.31844940867279897"/>
    <x v="0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x v="74"/>
    <n v="2809"/>
    <n v="32"/>
    <n v="0.82617647058823529"/>
    <x v="0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x v="118"/>
    <n v="11469"/>
    <n v="142"/>
    <n v="5.4614285714285717"/>
    <x v="1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x v="54"/>
    <n v="8014"/>
    <n v="85"/>
    <n v="2.8621428571428571"/>
    <x v="1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x v="191"/>
    <n v="514"/>
    <n v="7"/>
    <n v="7.9076923076923072E-2"/>
    <x v="0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x v="194"/>
    <n v="43473"/>
    <n v="659"/>
    <n v="1.3213677811550153"/>
    <x v="1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x v="195"/>
    <n v="87560"/>
    <n v="803"/>
    <n v="0.74077834179357027"/>
    <x v="0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x v="178"/>
    <n v="3087"/>
    <n v="75"/>
    <n v="0.75292682926829269"/>
    <x v="3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x v="75"/>
    <n v="1586"/>
    <n v="16"/>
    <n v="0.20333333333333334"/>
    <x v="0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x v="9"/>
    <n v="12812"/>
    <n v="121"/>
    <n v="2.0336507936507937"/>
    <x v="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x v="18"/>
    <n v="183345"/>
    <n v="3742"/>
    <n v="3.1022842639593908"/>
    <x v="1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x v="196"/>
    <n v="8697"/>
    <n v="223"/>
    <n v="3.9531818181818181"/>
    <x v="1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x v="1"/>
    <n v="4126"/>
    <n v="133"/>
    <n v="2.9471428571428571"/>
    <x v="1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x v="40"/>
    <n v="3220"/>
    <n v="31"/>
    <n v="0.33894736842105261"/>
    <x v="0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x v="103"/>
    <n v="6401"/>
    <n v="108"/>
    <n v="0.66677083333333331"/>
    <x v="0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x v="47"/>
    <n v="1269"/>
    <n v="30"/>
    <n v="0.19227272727272726"/>
    <x v="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x v="57"/>
    <n v="903"/>
    <n v="17"/>
    <n v="0.15842105263157893"/>
    <x v="0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x v="141"/>
    <n v="3251"/>
    <n v="64"/>
    <n v="0.38702380952380955"/>
    <x v="3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x v="197"/>
    <n v="8092"/>
    <n v="80"/>
    <n v="9.5876777251184833E-2"/>
    <x v="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x v="198"/>
    <n v="160422"/>
    <n v="2468"/>
    <n v="0.94144366197183094"/>
    <x v="0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x v="199"/>
    <n v="196377"/>
    <n v="5168"/>
    <n v="1.6656234096692113"/>
    <x v="1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x v="200"/>
    <n v="2148"/>
    <n v="26"/>
    <n v="0.24134831460674158"/>
    <x v="0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x v="143"/>
    <n v="11648"/>
    <n v="307"/>
    <n v="1.6405633802816901"/>
    <x v="1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x v="191"/>
    <n v="5897"/>
    <n v="73"/>
    <n v="0.90723076923076929"/>
    <x v="0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x v="44"/>
    <n v="3326"/>
    <n v="128"/>
    <n v="0.46194444444444444"/>
    <x v="0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x v="97"/>
    <n v="1002"/>
    <n v="33"/>
    <n v="0.38538461538461538"/>
    <x v="0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x v="201"/>
    <n v="131826"/>
    <n v="2441"/>
    <n v="1.3356231003039514"/>
    <x v="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x v="202"/>
    <n v="21477"/>
    <n v="211"/>
    <n v="0.22896588486140726"/>
    <x v="2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x v="203"/>
    <n v="62330"/>
    <n v="1385"/>
    <n v="1.8495548961424333"/>
    <x v="1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x v="88"/>
    <n v="14643"/>
    <n v="190"/>
    <n v="4.4372727272727275"/>
    <x v="1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x v="204"/>
    <n v="41396"/>
    <n v="470"/>
    <n v="1.999806763285024"/>
    <x v="1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x v="103"/>
    <n v="11900"/>
    <n v="253"/>
    <n v="1.2395833333333333"/>
    <x v="1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x v="205"/>
    <n v="123538"/>
    <n v="1113"/>
    <n v="1.8661329305135952"/>
    <x v="1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x v="206"/>
    <n v="198628"/>
    <n v="2283"/>
    <n v="1.1428538550057536"/>
    <x v="1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x v="207"/>
    <n v="68602"/>
    <n v="1072"/>
    <n v="0.97032531824611035"/>
    <x v="0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x v="208"/>
    <n v="116064"/>
    <n v="1095"/>
    <n v="1.2281904761904763"/>
    <x v="1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x v="209"/>
    <n v="125042"/>
    <n v="1690"/>
    <n v="1.7914326647564469"/>
    <x v="1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x v="210"/>
    <n v="108974"/>
    <n v="1297"/>
    <n v="0.79951577402787966"/>
    <x v="3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x v="211"/>
    <n v="34964"/>
    <n v="393"/>
    <n v="0.94242587601078165"/>
    <x v="0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x v="212"/>
    <n v="96777"/>
    <n v="1257"/>
    <n v="0.84669291338582675"/>
    <x v="0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x v="213"/>
    <n v="31864"/>
    <n v="328"/>
    <n v="0.66521920668058454"/>
    <x v="0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x v="25"/>
    <n v="4853"/>
    <n v="147"/>
    <n v="0.53922222222222227"/>
    <x v="0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x v="214"/>
    <n v="82959"/>
    <n v="830"/>
    <n v="0.41983299595141699"/>
    <x v="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x v="215"/>
    <n v="23159"/>
    <n v="331"/>
    <n v="0.14694796954314721"/>
    <x v="0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x v="48"/>
    <n v="2758"/>
    <n v="25"/>
    <n v="0.34475"/>
    <x v="0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x v="79"/>
    <n v="12607"/>
    <n v="191"/>
    <n v="14.007777777777777"/>
    <x v="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x v="216"/>
    <n v="142823"/>
    <n v="3483"/>
    <n v="0.71770351758793971"/>
    <x v="0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x v="217"/>
    <n v="95958"/>
    <n v="923"/>
    <n v="0.53074115044247783"/>
    <x v="0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x v="0"/>
    <n v="5"/>
    <n v="1"/>
    <n v="0.05"/>
    <x v="0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x v="218"/>
    <n v="94631"/>
    <n v="2013"/>
    <n v="1.2770715249662619"/>
    <x v="1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x v="54"/>
    <n v="977"/>
    <n v="33"/>
    <n v="0.34892857142857142"/>
    <x v="0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x v="219"/>
    <n v="137961"/>
    <n v="1703"/>
    <n v="4.105982142857143"/>
    <x v="1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x v="55"/>
    <n v="7548"/>
    <n v="80"/>
    <n v="1.2373770491803278"/>
    <x v="1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x v="167"/>
    <n v="2241"/>
    <n v="86"/>
    <n v="0.58973684210526311"/>
    <x v="2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x v="29"/>
    <n v="3431"/>
    <n v="40"/>
    <n v="0.36892473118279567"/>
    <x v="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x v="173"/>
    <n v="4253"/>
    <n v="41"/>
    <n v="1.8491304347826087"/>
    <x v="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x v="62"/>
    <n v="1146"/>
    <n v="23"/>
    <n v="0.11814432989690722"/>
    <x v="0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x v="220"/>
    <n v="11948"/>
    <n v="187"/>
    <n v="2.9870000000000001"/>
    <x v="1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x v="221"/>
    <n v="135132"/>
    <n v="2875"/>
    <n v="2.2635175879396985"/>
    <x v="1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x v="20"/>
    <n v="9546"/>
    <n v="88"/>
    <n v="1.7356363636363636"/>
    <x v="1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x v="41"/>
    <n v="13755"/>
    <n v="191"/>
    <n v="3.7175675675675675"/>
    <x v="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x v="5"/>
    <n v="8330"/>
    <n v="139"/>
    <n v="1.601923076923077"/>
    <x v="1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x v="79"/>
    <n v="14547"/>
    <n v="186"/>
    <n v="16.163333333333334"/>
    <x v="1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x v="39"/>
    <n v="11735"/>
    <n v="112"/>
    <n v="7.3343749999999996"/>
    <x v="1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x v="37"/>
    <n v="10658"/>
    <n v="101"/>
    <n v="5.9211111111111112"/>
    <x v="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x v="34"/>
    <n v="1870"/>
    <n v="75"/>
    <n v="0.18888888888888888"/>
    <x v="0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x v="5"/>
    <n v="14394"/>
    <n v="206"/>
    <n v="2.7680769230769231"/>
    <x v="1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x v="91"/>
    <n v="14743"/>
    <n v="154"/>
    <n v="2.730185185185185"/>
    <x v="1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x v="222"/>
    <n v="178965"/>
    <n v="5966"/>
    <n v="1.593633125556545"/>
    <x v="1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x v="223"/>
    <n v="128410"/>
    <n v="2176"/>
    <n v="0.67869978858350954"/>
    <x v="0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x v="79"/>
    <n v="14324"/>
    <n v="169"/>
    <n v="15.915555555555555"/>
    <x v="1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x v="224"/>
    <n v="164291"/>
    <n v="2106"/>
    <n v="7.3018222222222224"/>
    <x v="1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x v="225"/>
    <n v="22073"/>
    <n v="441"/>
    <n v="0.13185782556750297"/>
    <x v="0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x v="50"/>
    <n v="1479"/>
    <n v="25"/>
    <n v="0.54777777777777781"/>
    <x v="0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x v="74"/>
    <n v="12275"/>
    <n v="131"/>
    <n v="3.6102941176470589"/>
    <x v="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x v="226"/>
    <n v="5098"/>
    <n v="127"/>
    <n v="0.10257545271629778"/>
    <x v="0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x v="227"/>
    <n v="24882"/>
    <n v="355"/>
    <n v="0.13962962962962963"/>
    <x v="0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x v="44"/>
    <n v="2912"/>
    <n v="44"/>
    <n v="0.40444444444444444"/>
    <x v="0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x v="186"/>
    <n v="4008"/>
    <n v="84"/>
    <n v="1.6032"/>
    <x v="1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x v="98"/>
    <n v="9749"/>
    <n v="155"/>
    <n v="1.8394339622641509"/>
    <x v="1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x v="14"/>
    <n v="5803"/>
    <n v="67"/>
    <n v="0.63769230769230767"/>
    <x v="0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x v="9"/>
    <n v="14199"/>
    <n v="189"/>
    <n v="2.2538095238095237"/>
    <x v="1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x v="228"/>
    <n v="196779"/>
    <n v="4799"/>
    <n v="1.7200961538461539"/>
    <x v="1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x v="229"/>
    <n v="56859"/>
    <n v="1137"/>
    <n v="1.4616709511568124"/>
    <x v="1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x v="230"/>
    <n v="103554"/>
    <n v="1068"/>
    <n v="0.76423616236162362"/>
    <x v="0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x v="231"/>
    <n v="42795"/>
    <n v="424"/>
    <n v="0.39261467889908258"/>
    <x v="0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x v="232"/>
    <n v="12938"/>
    <n v="145"/>
    <n v="0.11270034843205574"/>
    <x v="3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x v="233"/>
    <n v="101352"/>
    <n v="1152"/>
    <n v="1.2211084337349398"/>
    <x v="1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x v="166"/>
    <n v="4477"/>
    <n v="50"/>
    <n v="1.8654166666666667"/>
    <x v="1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x v="234"/>
    <n v="4393"/>
    <n v="151"/>
    <n v="7.27317880794702E-2"/>
    <x v="0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x v="235"/>
    <n v="67546"/>
    <n v="1608"/>
    <n v="0.65642371234207963"/>
    <x v="0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x v="236"/>
    <n v="143788"/>
    <n v="3059"/>
    <n v="2.2896178343949045"/>
    <x v="1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x v="126"/>
    <n v="3755"/>
    <n v="34"/>
    <n v="4.6937499999999996"/>
    <x v="1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x v="143"/>
    <n v="9238"/>
    <n v="220"/>
    <n v="1.3011267605633803"/>
    <x v="1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x v="237"/>
    <n v="77012"/>
    <n v="1604"/>
    <n v="1.6705422993492407"/>
    <x v="1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x v="32"/>
    <n v="14083"/>
    <n v="454"/>
    <n v="1.738641975308642"/>
    <x v="1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x v="12"/>
    <n v="12202"/>
    <n v="123"/>
    <n v="7.1776470588235295"/>
    <x v="1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x v="238"/>
    <n v="62127"/>
    <n v="941"/>
    <n v="0.63850976361767731"/>
    <x v="0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x v="0"/>
    <n v="2"/>
    <n v="1"/>
    <n v="0.02"/>
    <x v="0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x v="79"/>
    <n v="13772"/>
    <n v="299"/>
    <n v="15.302222222222222"/>
    <x v="1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x v="190"/>
    <n v="2946"/>
    <n v="40"/>
    <n v="0.40356164383561643"/>
    <x v="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x v="239"/>
    <n v="168820"/>
    <n v="3015"/>
    <n v="0.86220633299284988"/>
    <x v="0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x v="240"/>
    <n v="154321"/>
    <n v="2237"/>
    <n v="3.1558486707566464"/>
    <x v="1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x v="241"/>
    <n v="26527"/>
    <n v="435"/>
    <n v="0.89618243243243245"/>
    <x v="0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x v="242"/>
    <n v="71583"/>
    <n v="645"/>
    <n v="1.8214503816793892"/>
    <x v="1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x v="74"/>
    <n v="12100"/>
    <n v="484"/>
    <n v="3.5588235294117645"/>
    <x v="1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x v="243"/>
    <n v="12129"/>
    <n v="154"/>
    <n v="1.3183695652173912"/>
    <x v="1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x v="244"/>
    <n v="62804"/>
    <n v="714"/>
    <n v="0.46315634218289087"/>
    <x v="0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x v="184"/>
    <n v="55536"/>
    <n v="1111"/>
    <n v="0.36132726089785294"/>
    <x v="2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x v="75"/>
    <n v="8161"/>
    <n v="82"/>
    <n v="1.0462820512820512"/>
    <x v="1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x v="118"/>
    <n v="14046"/>
    <n v="134"/>
    <n v="6.6885714285714286"/>
    <x v="1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x v="245"/>
    <n v="117628"/>
    <n v="1089"/>
    <n v="0.62072823218997364"/>
    <x v="2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x v="246"/>
    <n v="159405"/>
    <n v="5497"/>
    <n v="0.84699787460148779"/>
    <x v="0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x v="247"/>
    <n v="12552"/>
    <n v="418"/>
    <n v="0.11059030837004405"/>
    <x v="0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x v="248"/>
    <n v="59007"/>
    <n v="1439"/>
    <n v="0.43838781575037145"/>
    <x v="0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x v="12"/>
    <n v="943"/>
    <n v="15"/>
    <n v="0.55470588235294116"/>
    <x v="0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x v="249"/>
    <n v="93963"/>
    <n v="1999"/>
    <n v="0.57399511301160655"/>
    <x v="0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x v="250"/>
    <n v="140469"/>
    <n v="5203"/>
    <n v="1.2343497363796134"/>
    <x v="1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x v="92"/>
    <n v="6423"/>
    <n v="94"/>
    <n v="1.2846"/>
    <x v="1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x v="151"/>
    <n v="6015"/>
    <n v="118"/>
    <n v="0.63989361702127656"/>
    <x v="0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x v="251"/>
    <n v="11075"/>
    <n v="205"/>
    <n v="1.2729885057471264"/>
    <x v="1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x v="252"/>
    <n v="15723"/>
    <n v="162"/>
    <n v="0.10638024357239513"/>
    <x v="0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x v="135"/>
    <n v="2064"/>
    <n v="83"/>
    <n v="0.40470588235294119"/>
    <x v="0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x v="50"/>
    <n v="7767"/>
    <n v="92"/>
    <n v="2.8766666666666665"/>
    <x v="1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x v="37"/>
    <n v="10313"/>
    <n v="219"/>
    <n v="5.7294444444444448"/>
    <x v="1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x v="253"/>
    <n v="197018"/>
    <n v="2526"/>
    <n v="1.1290429799426933"/>
    <x v="1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x v="254"/>
    <n v="47037"/>
    <n v="747"/>
    <n v="0.46387573964497042"/>
    <x v="0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x v="255"/>
    <n v="173191"/>
    <n v="2138"/>
    <n v="0.90675916230366493"/>
    <x v="3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x v="32"/>
    <n v="5487"/>
    <n v="84"/>
    <n v="0.67740740740740746"/>
    <x v="0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x v="135"/>
    <n v="9817"/>
    <n v="94"/>
    <n v="1.9249019607843136"/>
    <x v="1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x v="106"/>
    <n v="6369"/>
    <n v="91"/>
    <n v="0.82714285714285718"/>
    <x v="0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x v="256"/>
    <n v="65755"/>
    <n v="792"/>
    <n v="0.54163920922570019"/>
    <x v="0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x v="91"/>
    <n v="903"/>
    <n v="10"/>
    <n v="0.16722222222222222"/>
    <x v="3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x v="257"/>
    <n v="178120"/>
    <n v="1713"/>
    <n v="1.168766404199475"/>
    <x v="1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x v="81"/>
    <n v="13678"/>
    <n v="249"/>
    <n v="10.521538461538462"/>
    <x v="1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x v="32"/>
    <n v="9969"/>
    <n v="192"/>
    <n v="1.2307407407407407"/>
    <x v="1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x v="111"/>
    <n v="14827"/>
    <n v="247"/>
    <n v="1.7863855421686747"/>
    <x v="1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x v="258"/>
    <n v="100900"/>
    <n v="2293"/>
    <n v="3.5528169014084505"/>
    <x v="1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x v="259"/>
    <n v="165954"/>
    <n v="3131"/>
    <n v="1.6190634146341463"/>
    <x v="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x v="260"/>
    <n v="1744"/>
    <n v="32"/>
    <n v="0.24914285714285714"/>
    <x v="0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x v="91"/>
    <n v="10731"/>
    <n v="143"/>
    <n v="1.9872222222222222"/>
    <x v="1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x v="29"/>
    <n v="3232"/>
    <n v="90"/>
    <n v="0.34752688172043011"/>
    <x v="3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x v="8"/>
    <n v="10938"/>
    <n v="296"/>
    <n v="1.7641935483870967"/>
    <x v="1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x v="118"/>
    <n v="10739"/>
    <n v="170"/>
    <n v="5.1138095238095236"/>
    <x v="1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x v="85"/>
    <n v="5579"/>
    <n v="186"/>
    <n v="0.82044117647058823"/>
    <x v="0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x v="261"/>
    <n v="37754"/>
    <n v="439"/>
    <n v="0.24326030927835052"/>
    <x v="3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x v="262"/>
    <n v="45384"/>
    <n v="605"/>
    <n v="0.50482758620689661"/>
    <x v="0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x v="79"/>
    <n v="8703"/>
    <n v="86"/>
    <n v="9.67"/>
    <x v="1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x v="0"/>
    <n v="4"/>
    <n v="1"/>
    <n v="0.04"/>
    <x v="0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x v="263"/>
    <n v="182302"/>
    <n v="6286"/>
    <n v="1.2284501347708894"/>
    <x v="1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x v="73"/>
    <n v="3045"/>
    <n v="31"/>
    <n v="0.63437500000000002"/>
    <x v="0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x v="264"/>
    <n v="102749"/>
    <n v="1181"/>
    <n v="0.56331688596491225"/>
    <x v="0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x v="220"/>
    <n v="1763"/>
    <n v="39"/>
    <n v="0.44074999999999998"/>
    <x v="0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x v="265"/>
    <n v="137904"/>
    <n v="3727"/>
    <n v="1.1837253218884121"/>
    <x v="1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x v="266"/>
    <n v="152438"/>
    <n v="1605"/>
    <n v="1.041243169398907"/>
    <x v="1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x v="92"/>
    <n v="1332"/>
    <n v="46"/>
    <n v="0.26640000000000003"/>
    <x v="0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x v="267"/>
    <n v="118706"/>
    <n v="2120"/>
    <n v="3.5120118343195266"/>
    <x v="1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x v="9"/>
    <n v="5674"/>
    <n v="105"/>
    <n v="0.90063492063492068"/>
    <x v="0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x v="166"/>
    <n v="4119"/>
    <n v="50"/>
    <n v="1.7162500000000001"/>
    <x v="1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x v="268"/>
    <n v="139354"/>
    <n v="2080"/>
    <n v="1.4104655870445344"/>
    <x v="1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x v="269"/>
    <n v="57734"/>
    <n v="535"/>
    <n v="0.30579449152542371"/>
    <x v="0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x v="270"/>
    <n v="145265"/>
    <n v="2105"/>
    <n v="1.0816455696202532"/>
    <x v="1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x v="271"/>
    <n v="95020"/>
    <n v="2436"/>
    <n v="1.3345505617977529"/>
    <x v="1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x v="53"/>
    <n v="8829"/>
    <n v="80"/>
    <n v="1.8785106382978722"/>
    <x v="1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x v="272"/>
    <n v="3984"/>
    <n v="42"/>
    <n v="3.32"/>
    <x v="1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x v="1"/>
    <n v="8053"/>
    <n v="139"/>
    <n v="5.7521428571428572"/>
    <x v="1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x v="220"/>
    <n v="1620"/>
    <n v="16"/>
    <n v="0.40500000000000003"/>
    <x v="0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x v="36"/>
    <n v="10328"/>
    <n v="159"/>
    <n v="1.8442857142857143"/>
    <x v="1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x v="136"/>
    <n v="10289"/>
    <n v="381"/>
    <n v="2.8580555555555556"/>
    <x v="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x v="33"/>
    <n v="9889"/>
    <n v="194"/>
    <n v="3.19"/>
    <x v="1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x v="273"/>
    <n v="60342"/>
    <n v="575"/>
    <n v="0.39234070221066319"/>
    <x v="0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x v="92"/>
    <n v="8907"/>
    <n v="106"/>
    <n v="1.7814000000000001"/>
    <x v="1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x v="220"/>
    <n v="14606"/>
    <n v="142"/>
    <n v="3.6515"/>
    <x v="1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x v="71"/>
    <n v="8432"/>
    <n v="211"/>
    <n v="1.1394594594594594"/>
    <x v="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x v="274"/>
    <n v="57122"/>
    <n v="1120"/>
    <n v="0.29828720626631855"/>
    <x v="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x v="275"/>
    <n v="4613"/>
    <n v="113"/>
    <n v="0.54270588235294115"/>
    <x v="0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x v="276"/>
    <n v="162603"/>
    <n v="2756"/>
    <n v="2.3634156976744185"/>
    <x v="1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x v="166"/>
    <n v="12310"/>
    <n v="173"/>
    <n v="5.1291666666666664"/>
    <x v="1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x v="133"/>
    <n v="8656"/>
    <n v="87"/>
    <n v="1.0065116279069768"/>
    <x v="1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x v="277"/>
    <n v="159931"/>
    <n v="1538"/>
    <n v="0.81348423194303154"/>
    <x v="0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x v="3"/>
    <n v="689"/>
    <n v="9"/>
    <n v="0.16404761904761905"/>
    <x v="0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x v="278"/>
    <n v="48236"/>
    <n v="554"/>
    <n v="0.52774617067833696"/>
    <x v="0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x v="241"/>
    <n v="77021"/>
    <n v="1572"/>
    <n v="2.6020608108108108"/>
    <x v="1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x v="279"/>
    <n v="27844"/>
    <n v="648"/>
    <n v="0.30732891832229581"/>
    <x v="0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x v="5"/>
    <n v="702"/>
    <n v="21"/>
    <n v="0.13500000000000001"/>
    <x v="0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x v="280"/>
    <n v="197024"/>
    <n v="2346"/>
    <n v="1.7862556663644606"/>
    <x v="1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x v="98"/>
    <n v="11663"/>
    <n v="115"/>
    <n v="2.2005660377358489"/>
    <x v="1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x v="243"/>
    <n v="9339"/>
    <n v="85"/>
    <n v="1.015108695652174"/>
    <x v="1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x v="166"/>
    <n v="4596"/>
    <n v="144"/>
    <n v="1.915"/>
    <x v="1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x v="281"/>
    <n v="173437"/>
    <n v="2443"/>
    <n v="3.0534683098591549"/>
    <x v="1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x v="255"/>
    <n v="45831"/>
    <n v="595"/>
    <n v="0.23995287958115183"/>
    <x v="3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x v="79"/>
    <n v="6514"/>
    <n v="64"/>
    <n v="7.2377777777777776"/>
    <x v="1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x v="186"/>
    <n v="13684"/>
    <n v="268"/>
    <n v="5.4736000000000002"/>
    <x v="1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x v="170"/>
    <n v="13264"/>
    <n v="195"/>
    <n v="4.1449999999999996"/>
    <x v="1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x v="282"/>
    <n v="1667"/>
    <n v="54"/>
    <n v="9.0696409140369975E-3"/>
    <x v="0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x v="122"/>
    <n v="3349"/>
    <n v="120"/>
    <n v="0.34173469387755101"/>
    <x v="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x v="283"/>
    <n v="46317"/>
    <n v="579"/>
    <n v="0.239488107549121"/>
    <x v="0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x v="284"/>
    <n v="78743"/>
    <n v="2072"/>
    <n v="0.48072649572649573"/>
    <x v="0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x v="0"/>
    <n v="0"/>
    <n v="0"/>
    <n v="0"/>
    <x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x v="285"/>
    <n v="107743"/>
    <n v="1796"/>
    <n v="0.70145182291666663"/>
    <x v="0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x v="81"/>
    <n v="6889"/>
    <n v="186"/>
    <n v="5.2992307692307694"/>
    <x v="1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x v="286"/>
    <n v="45983"/>
    <n v="460"/>
    <n v="1.8032549019607844"/>
    <x v="1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x v="168"/>
    <n v="6924"/>
    <n v="62"/>
    <n v="0.92320000000000002"/>
    <x v="0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x v="262"/>
    <n v="12497"/>
    <n v="347"/>
    <n v="0.13901001112347053"/>
    <x v="0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x v="287"/>
    <n v="166874"/>
    <n v="2528"/>
    <n v="9.2707777777777771"/>
    <x v="1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x v="118"/>
    <n v="837"/>
    <n v="19"/>
    <n v="0.39857142857142858"/>
    <x v="0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x v="288"/>
    <n v="193820"/>
    <n v="3657"/>
    <n v="1.1222929936305732"/>
    <x v="1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x v="172"/>
    <n v="119510"/>
    <n v="1258"/>
    <n v="0.70925816023738875"/>
    <x v="0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x v="75"/>
    <n v="9289"/>
    <n v="131"/>
    <n v="1.1908974358974358"/>
    <x v="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x v="252"/>
    <n v="35498"/>
    <n v="362"/>
    <n v="0.24017591339648173"/>
    <x v="0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x v="14"/>
    <n v="12678"/>
    <n v="239"/>
    <n v="1.3931868131868133"/>
    <x v="1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x v="111"/>
    <n v="3260"/>
    <n v="35"/>
    <n v="0.39277108433734942"/>
    <x v="3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x v="289"/>
    <n v="31123"/>
    <n v="528"/>
    <n v="0.22439077144917088"/>
    <x v="3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x v="133"/>
    <n v="4797"/>
    <n v="133"/>
    <n v="0.55779069767441858"/>
    <x v="0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x v="290"/>
    <n v="53324"/>
    <n v="846"/>
    <n v="0.42523125996810207"/>
    <x v="0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x v="291"/>
    <n v="6608"/>
    <n v="78"/>
    <n v="1.1200000000000001"/>
    <x v="1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x v="35"/>
    <n v="622"/>
    <n v="10"/>
    <n v="7.0681818181818179E-2"/>
    <x v="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x v="96"/>
    <n v="180802"/>
    <n v="1773"/>
    <n v="1.0174563871693867"/>
    <x v="1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x v="126"/>
    <n v="3406"/>
    <n v="32"/>
    <n v="4.2575000000000003"/>
    <x v="1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x v="4"/>
    <n v="11061"/>
    <n v="369"/>
    <n v="1.4553947368421052"/>
    <x v="1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x v="292"/>
    <n v="16389"/>
    <n v="191"/>
    <n v="0.32453465346534655"/>
    <x v="0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x v="79"/>
    <n v="6303"/>
    <n v="89"/>
    <n v="7.003333333333333"/>
    <x v="1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x v="127"/>
    <n v="81136"/>
    <n v="1979"/>
    <n v="0.83904860392967939"/>
    <x v="0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x v="118"/>
    <n v="1768"/>
    <n v="63"/>
    <n v="0.84190476190476193"/>
    <x v="0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x v="111"/>
    <n v="12944"/>
    <n v="147"/>
    <n v="1.5595180722891566"/>
    <x v="1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x v="223"/>
    <n v="188480"/>
    <n v="6080"/>
    <n v="0.99619450317124736"/>
    <x v="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x v="25"/>
    <n v="7227"/>
    <n v="80"/>
    <n v="0.80300000000000005"/>
    <x v="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x v="135"/>
    <n v="574"/>
    <n v="9"/>
    <n v="0.11254901960784314"/>
    <x v="0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x v="293"/>
    <n v="96328"/>
    <n v="1784"/>
    <n v="0.91740952380952379"/>
    <x v="0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x v="294"/>
    <n v="178338"/>
    <n v="3640"/>
    <n v="0.95521156936261387"/>
    <x v="2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x v="39"/>
    <n v="8046"/>
    <n v="126"/>
    <n v="5.0287499999999996"/>
    <x v="1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x v="295"/>
    <n v="184086"/>
    <n v="2218"/>
    <n v="1.5924394463667819"/>
    <x v="1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x v="296"/>
    <n v="13385"/>
    <n v="243"/>
    <n v="0.15022446689113356"/>
    <x v="0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x v="97"/>
    <n v="12533"/>
    <n v="202"/>
    <n v="4.820384615384615"/>
    <x v="1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x v="122"/>
    <n v="14697"/>
    <n v="140"/>
    <n v="1.4996938775510205"/>
    <x v="1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x v="197"/>
    <n v="98935"/>
    <n v="1052"/>
    <n v="1.1722156398104266"/>
    <x v="1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x v="297"/>
    <n v="57034"/>
    <n v="1296"/>
    <n v="0.37695968274950431"/>
    <x v="0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x v="122"/>
    <n v="7120"/>
    <n v="77"/>
    <n v="0.72653061224489801"/>
    <x v="0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x v="98"/>
    <n v="14097"/>
    <n v="247"/>
    <n v="2.6598113207547169"/>
    <x v="1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x v="298"/>
    <n v="43086"/>
    <n v="395"/>
    <n v="0.24205617977528091"/>
    <x v="0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x v="299"/>
    <n v="1930"/>
    <n v="49"/>
    <n v="2.5064935064935064E-2"/>
    <x v="0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x v="300"/>
    <n v="13864"/>
    <n v="180"/>
    <n v="0.1632979976442874"/>
    <x v="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x v="54"/>
    <n v="7742"/>
    <n v="84"/>
    <n v="2.7650000000000001"/>
    <x v="1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x v="301"/>
    <n v="164109"/>
    <n v="2690"/>
    <n v="0.88803571428571426"/>
    <x v="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x v="3"/>
    <n v="6870"/>
    <n v="88"/>
    <n v="1.6357142857142857"/>
    <x v="1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x v="81"/>
    <n v="12597"/>
    <n v="156"/>
    <n v="9.69"/>
    <x v="1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x v="302"/>
    <n v="179074"/>
    <n v="2985"/>
    <n v="2.7091376701966716"/>
    <x v="1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x v="303"/>
    <n v="83843"/>
    <n v="762"/>
    <n v="2.8421355932203389"/>
    <x v="1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x v="0"/>
    <n v="4"/>
    <n v="1"/>
    <n v="0.04"/>
    <x v="3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x v="304"/>
    <n v="105598"/>
    <n v="2779"/>
    <n v="0.58632981676846196"/>
    <x v="0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x v="25"/>
    <n v="8866"/>
    <n v="92"/>
    <n v="0.98511111111111116"/>
    <x v="0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x v="305"/>
    <n v="75022"/>
    <n v="1028"/>
    <n v="0.43975381008206332"/>
    <x v="0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x v="40"/>
    <n v="14408"/>
    <n v="554"/>
    <n v="1.5166315789473683"/>
    <x v="1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x v="9"/>
    <n v="14089"/>
    <n v="135"/>
    <n v="2.2363492063492063"/>
    <x v="1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x v="5"/>
    <n v="12467"/>
    <n v="122"/>
    <n v="2.3975"/>
    <x v="1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x v="46"/>
    <n v="11960"/>
    <n v="221"/>
    <n v="1.9933333333333334"/>
    <x v="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x v="306"/>
    <n v="7966"/>
    <n v="126"/>
    <n v="1.373448275862069"/>
    <x v="1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x v="307"/>
    <n v="106321"/>
    <n v="1022"/>
    <n v="1.009696106362773"/>
    <x v="1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x v="77"/>
    <n v="158832"/>
    <n v="3177"/>
    <n v="7.9416000000000002"/>
    <x v="1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x v="162"/>
    <n v="11091"/>
    <n v="198"/>
    <n v="3.6970000000000001"/>
    <x v="1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x v="34"/>
    <n v="1269"/>
    <n v="26"/>
    <n v="0.12818181818181817"/>
    <x v="0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x v="41"/>
    <n v="5107"/>
    <n v="85"/>
    <n v="1.3802702702702703"/>
    <x v="1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x v="308"/>
    <n v="141393"/>
    <n v="1790"/>
    <n v="0.83813278008298753"/>
    <x v="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x v="309"/>
    <n v="194166"/>
    <n v="3596"/>
    <n v="2.0460063224446787"/>
    <x v="1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x v="29"/>
    <n v="4124"/>
    <n v="37"/>
    <n v="0.44344086021505374"/>
    <x v="0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x v="85"/>
    <n v="14865"/>
    <n v="244"/>
    <n v="2.1860294117647059"/>
    <x v="1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x v="310"/>
    <n v="134688"/>
    <n v="5180"/>
    <n v="1.8603314917127072"/>
    <x v="1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x v="311"/>
    <n v="47705"/>
    <n v="589"/>
    <n v="2.3733830845771142"/>
    <x v="1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x v="312"/>
    <n v="95364"/>
    <n v="2725"/>
    <n v="3.0565384615384614"/>
    <x v="1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x v="26"/>
    <n v="3295"/>
    <n v="35"/>
    <n v="0.94142857142857139"/>
    <x v="0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x v="25"/>
    <n v="4896"/>
    <n v="94"/>
    <n v="0.54400000000000004"/>
    <x v="3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x v="313"/>
    <n v="7496"/>
    <n v="300"/>
    <n v="1.1188059701492536"/>
    <x v="1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x v="50"/>
    <n v="9967"/>
    <n v="144"/>
    <n v="3.6914814814814814"/>
    <x v="1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x v="314"/>
    <n v="52421"/>
    <n v="558"/>
    <n v="0.62930372148859548"/>
    <x v="0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x v="62"/>
    <n v="6298"/>
    <n v="64"/>
    <n v="0.6492783505154639"/>
    <x v="0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x v="139"/>
    <n v="1546"/>
    <n v="37"/>
    <n v="0.18853658536585366"/>
    <x v="3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x v="315"/>
    <n v="16168"/>
    <n v="245"/>
    <n v="0.1675440414507772"/>
    <x v="0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x v="8"/>
    <n v="6269"/>
    <n v="87"/>
    <n v="1.0111290322580646"/>
    <x v="1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x v="316"/>
    <n v="149578"/>
    <n v="3116"/>
    <n v="3.4150228310502282"/>
    <x v="1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x v="46"/>
    <n v="3841"/>
    <n v="71"/>
    <n v="0.64016666666666666"/>
    <x v="0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x v="251"/>
    <n v="4531"/>
    <n v="42"/>
    <n v="0.5208045977011494"/>
    <x v="0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x v="317"/>
    <n v="60934"/>
    <n v="909"/>
    <n v="3.2240211640211642"/>
    <x v="1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x v="318"/>
    <n v="103255"/>
    <n v="1613"/>
    <n v="1.1950810185185186"/>
    <x v="1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x v="200"/>
    <n v="13065"/>
    <n v="136"/>
    <n v="1.4679775280898877"/>
    <x v="1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x v="31"/>
    <n v="6654"/>
    <n v="130"/>
    <n v="9.5057142857142853"/>
    <x v="1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x v="151"/>
    <n v="6852"/>
    <n v="156"/>
    <n v="0.72893617021276591"/>
    <x v="0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x v="215"/>
    <n v="124517"/>
    <n v="1368"/>
    <n v="0.7900824873096447"/>
    <x v="0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x v="58"/>
    <n v="5113"/>
    <n v="102"/>
    <n v="0.64721518987341775"/>
    <x v="0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x v="143"/>
    <n v="5824"/>
    <n v="86"/>
    <n v="0.82028169014084507"/>
    <x v="0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x v="60"/>
    <n v="6226"/>
    <n v="102"/>
    <n v="10.376666666666667"/>
    <x v="1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x v="154"/>
    <n v="20243"/>
    <n v="253"/>
    <n v="0.12910076530612244"/>
    <x v="0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x v="319"/>
    <n v="188288"/>
    <n v="4006"/>
    <n v="1.5484210526315789"/>
    <x v="1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x v="320"/>
    <n v="11167"/>
    <n v="157"/>
    <n v="7.0991735537190084E-2"/>
    <x v="0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x v="321"/>
    <n v="146595"/>
    <n v="1629"/>
    <n v="2.0852773826458035"/>
    <x v="1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x v="58"/>
    <n v="7875"/>
    <n v="183"/>
    <n v="0.99683544303797467"/>
    <x v="0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x v="322"/>
    <n v="148779"/>
    <n v="2188"/>
    <n v="2.0159756097560977"/>
    <x v="1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x v="323"/>
    <n v="175868"/>
    <n v="2409"/>
    <n v="1.6209032258064515"/>
    <x v="1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x v="324"/>
    <n v="5112"/>
    <n v="82"/>
    <n v="3.6436208125445471E-2"/>
    <x v="0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x v="0"/>
    <n v="5"/>
    <n v="1"/>
    <n v="0.05"/>
    <x v="0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x v="9"/>
    <n v="13018"/>
    <n v="194"/>
    <n v="2.0663492063492064"/>
    <x v="1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x v="325"/>
    <n v="91176"/>
    <n v="1140"/>
    <n v="1.2823628691983122"/>
    <x v="1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x v="98"/>
    <n v="6342"/>
    <n v="102"/>
    <n v="1.1966037735849056"/>
    <x v="1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x v="326"/>
    <n v="151438"/>
    <n v="2857"/>
    <n v="1.7073055242390078"/>
    <x v="1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x v="88"/>
    <n v="6178"/>
    <n v="107"/>
    <n v="1.8721212121212121"/>
    <x v="1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x v="74"/>
    <n v="6405"/>
    <n v="160"/>
    <n v="1.8838235294117647"/>
    <x v="1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x v="327"/>
    <n v="180667"/>
    <n v="2230"/>
    <n v="1.3129869186046512"/>
    <x v="1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x v="61"/>
    <n v="11075"/>
    <n v="316"/>
    <n v="2.8397435897435899"/>
    <x v="1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x v="83"/>
    <n v="12042"/>
    <n v="117"/>
    <n v="1.2041999999999999"/>
    <x v="1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x v="328"/>
    <n v="179356"/>
    <n v="6406"/>
    <n v="4.1905607476635511"/>
    <x v="1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x v="139"/>
    <n v="1136"/>
    <n v="15"/>
    <n v="0.13853658536585367"/>
    <x v="3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x v="8"/>
    <n v="8645"/>
    <n v="192"/>
    <n v="1.3943548387096774"/>
    <x v="1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x v="65"/>
    <n v="1914"/>
    <n v="26"/>
    <n v="1.74"/>
    <x v="1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x v="329"/>
    <n v="41205"/>
    <n v="723"/>
    <n v="1.5549056603773586"/>
    <x v="1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x v="275"/>
    <n v="14488"/>
    <n v="170"/>
    <n v="1.7044705882352942"/>
    <x v="1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x v="330"/>
    <n v="12129"/>
    <n v="238"/>
    <n v="1.8951562500000001"/>
    <x v="1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x v="1"/>
    <n v="3496"/>
    <n v="55"/>
    <n v="2.4971428571428573"/>
    <x v="1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x v="331"/>
    <n v="97037"/>
    <n v="1198"/>
    <n v="0.48860523665659616"/>
    <x v="0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x v="332"/>
    <n v="55757"/>
    <n v="648"/>
    <n v="0.28461970393057684"/>
    <x v="0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x v="333"/>
    <n v="11525"/>
    <n v="128"/>
    <n v="2.6802325581395348"/>
    <x v="1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x v="334"/>
    <n v="158669"/>
    <n v="2144"/>
    <n v="6.1980078125000002"/>
    <x v="1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x v="335"/>
    <n v="5916"/>
    <n v="64"/>
    <n v="3.1301587301587303E-2"/>
    <x v="0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x v="336"/>
    <n v="150806"/>
    <n v="2693"/>
    <n v="1.5992152704135738"/>
    <x v="1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x v="135"/>
    <n v="14249"/>
    <n v="432"/>
    <n v="2.793921568627451"/>
    <x v="1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x v="168"/>
    <n v="5803"/>
    <n v="62"/>
    <n v="0.77373333333333338"/>
    <x v="0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x v="330"/>
    <n v="13205"/>
    <n v="189"/>
    <n v="2.0632812500000002"/>
    <x v="1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x v="39"/>
    <n v="11108"/>
    <n v="154"/>
    <n v="6.9424999999999999"/>
    <x v="1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x v="89"/>
    <n v="2884"/>
    <n v="96"/>
    <n v="1.5178947368421052"/>
    <x v="1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x v="337"/>
    <n v="55476"/>
    <n v="750"/>
    <n v="0.64582072176949945"/>
    <x v="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x v="40"/>
    <n v="5973"/>
    <n v="87"/>
    <n v="0.62873684210526315"/>
    <x v="3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x v="338"/>
    <n v="183756"/>
    <n v="3063"/>
    <n v="3.1039864864864866"/>
    <x v="1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x v="339"/>
    <n v="30902"/>
    <n v="278"/>
    <n v="0.42859916782246882"/>
    <x v="2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x v="313"/>
    <n v="5569"/>
    <n v="105"/>
    <n v="0.83119402985074631"/>
    <x v="0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x v="195"/>
    <n v="92824"/>
    <n v="1658"/>
    <n v="0.78531302876480547"/>
    <x v="3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x v="340"/>
    <n v="158590"/>
    <n v="2266"/>
    <n v="1.1409352517985611"/>
    <x v="1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x v="341"/>
    <n v="127591"/>
    <n v="2604"/>
    <n v="0.64537683358624176"/>
    <x v="0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x v="275"/>
    <n v="6750"/>
    <n v="65"/>
    <n v="0.79411764705882348"/>
    <x v="0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x v="342"/>
    <n v="9318"/>
    <n v="94"/>
    <n v="0.11419117647058824"/>
    <x v="0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x v="133"/>
    <n v="4832"/>
    <n v="45"/>
    <n v="0.56186046511627907"/>
    <x v="2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x v="343"/>
    <n v="19769"/>
    <n v="257"/>
    <n v="0.16501669449081802"/>
    <x v="0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x v="151"/>
    <n v="11277"/>
    <n v="194"/>
    <n v="1.1996808510638297"/>
    <x v="1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x v="243"/>
    <n v="13382"/>
    <n v="129"/>
    <n v="1.4545652173913044"/>
    <x v="1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x v="344"/>
    <n v="32986"/>
    <n v="375"/>
    <n v="2.2138255033557046"/>
    <x v="1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x v="345"/>
    <n v="81984"/>
    <n v="2928"/>
    <n v="0.48396694214876035"/>
    <x v="0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x v="346"/>
    <n v="178483"/>
    <n v="4697"/>
    <n v="0.92911504424778757"/>
    <x v="0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x v="201"/>
    <n v="87448"/>
    <n v="2915"/>
    <n v="0.88599797365754818"/>
    <x v="0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x v="6"/>
    <n v="1863"/>
    <n v="18"/>
    <n v="0.41399999999999998"/>
    <x v="0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x v="347"/>
    <n v="62174"/>
    <n v="723"/>
    <n v="0.63056795131845844"/>
    <x v="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x v="155"/>
    <n v="59003"/>
    <n v="602"/>
    <n v="0.48482333607230893"/>
    <x v="0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x v="0"/>
    <n v="2"/>
    <n v="1"/>
    <n v="0.02"/>
    <x v="0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x v="348"/>
    <n v="174039"/>
    <n v="3868"/>
    <n v="0.88479410269445857"/>
    <x v="0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x v="83"/>
    <n v="12684"/>
    <n v="409"/>
    <n v="1.2684"/>
    <x v="1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x v="60"/>
    <n v="14033"/>
    <n v="234"/>
    <n v="23.388333333333332"/>
    <x v="1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x v="349"/>
    <n v="177936"/>
    <n v="3016"/>
    <n v="5.0838857142857146"/>
    <x v="1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x v="350"/>
    <n v="13212"/>
    <n v="264"/>
    <n v="1.9147826086956521"/>
    <x v="1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x v="351"/>
    <n v="49879"/>
    <n v="504"/>
    <n v="0.42127533783783783"/>
    <x v="0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x v="83"/>
    <n v="824"/>
    <n v="14"/>
    <n v="8.2400000000000001E-2"/>
    <x v="0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x v="352"/>
    <n v="31594"/>
    <n v="390"/>
    <n v="0.60064638783269964"/>
    <x v="3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x v="353"/>
    <n v="57010"/>
    <n v="750"/>
    <n v="0.47232808616404309"/>
    <x v="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x v="14"/>
    <n v="7438"/>
    <n v="77"/>
    <n v="0.81736263736263737"/>
    <x v="0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x v="354"/>
    <n v="57872"/>
    <n v="752"/>
    <n v="0.54187265917603"/>
    <x v="0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x v="14"/>
    <n v="8906"/>
    <n v="131"/>
    <n v="0.97868131868131869"/>
    <x v="0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x v="83"/>
    <n v="7724"/>
    <n v="87"/>
    <n v="0.77239999999999998"/>
    <x v="0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x v="355"/>
    <n v="26571"/>
    <n v="1063"/>
    <n v="0.33464735516372796"/>
    <x v="0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x v="135"/>
    <n v="12219"/>
    <n v="272"/>
    <n v="2.3958823529411766"/>
    <x v="1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x v="33"/>
    <n v="1985"/>
    <n v="25"/>
    <n v="0.64032258064516134"/>
    <x v="3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x v="350"/>
    <n v="12155"/>
    <n v="419"/>
    <n v="1.7615942028985507"/>
    <x v="1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x v="356"/>
    <n v="5593"/>
    <n v="76"/>
    <n v="0.20338181818181819"/>
    <x v="0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x v="357"/>
    <n v="175020"/>
    <n v="1621"/>
    <n v="3.5864754098360656"/>
    <x v="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x v="358"/>
    <n v="75955"/>
    <n v="1101"/>
    <n v="4.6885802469135802"/>
    <x v="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x v="359"/>
    <n v="119127"/>
    <n v="1073"/>
    <n v="1.220563524590164"/>
    <x v="1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x v="360"/>
    <n v="110689"/>
    <n v="4428"/>
    <n v="0.55931783729156137"/>
    <x v="0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x v="36"/>
    <n v="2445"/>
    <n v="58"/>
    <n v="0.43660714285714286"/>
    <x v="0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x v="361"/>
    <n v="57250"/>
    <n v="1218"/>
    <n v="0.33538371411833628"/>
    <x v="3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x v="62"/>
    <n v="11929"/>
    <n v="331"/>
    <n v="1.2297938144329896"/>
    <x v="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x v="362"/>
    <n v="118214"/>
    <n v="1170"/>
    <n v="1.8974959871589085"/>
    <x v="1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x v="98"/>
    <n v="4432"/>
    <n v="111"/>
    <n v="0.83622641509433959"/>
    <x v="0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x v="105"/>
    <n v="17879"/>
    <n v="215"/>
    <n v="0.17968844221105529"/>
    <x v="3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x v="1"/>
    <n v="14511"/>
    <n v="363"/>
    <n v="10.365"/>
    <x v="1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x v="363"/>
    <n v="141822"/>
    <n v="2955"/>
    <n v="0.97405219780219776"/>
    <x v="0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x v="364"/>
    <n v="159037"/>
    <n v="1657"/>
    <n v="0.86386203150461705"/>
    <x v="0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x v="91"/>
    <n v="8109"/>
    <n v="103"/>
    <n v="1.5016666666666667"/>
    <x v="1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x v="173"/>
    <n v="8244"/>
    <n v="147"/>
    <n v="3.5843478260869563"/>
    <x v="1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x v="1"/>
    <n v="7600"/>
    <n v="110"/>
    <n v="5.4285714285714288"/>
    <x v="1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x v="365"/>
    <n v="94501"/>
    <n v="926"/>
    <n v="0.67500714285714281"/>
    <x v="0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x v="168"/>
    <n v="14381"/>
    <n v="134"/>
    <n v="1.9174666666666667"/>
    <x v="1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x v="42"/>
    <n v="13980"/>
    <n v="269"/>
    <n v="9.32"/>
    <x v="1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x v="49"/>
    <n v="12449"/>
    <n v="175"/>
    <n v="4.2927586206896553"/>
    <x v="1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x v="190"/>
    <n v="7348"/>
    <n v="69"/>
    <n v="1.0065753424657535"/>
    <x v="1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x v="136"/>
    <n v="8158"/>
    <n v="190"/>
    <n v="2.266111111111111"/>
    <x v="1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x v="92"/>
    <n v="7119"/>
    <n v="237"/>
    <n v="1.4238"/>
    <x v="1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x v="46"/>
    <n v="5438"/>
    <n v="77"/>
    <n v="0.90633333333333332"/>
    <x v="0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x v="366"/>
    <n v="115396"/>
    <n v="1748"/>
    <n v="0.63966740576496672"/>
    <x v="0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x v="14"/>
    <n v="7656"/>
    <n v="79"/>
    <n v="0.84131868131868137"/>
    <x v="0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x v="243"/>
    <n v="12322"/>
    <n v="196"/>
    <n v="1.3393478260869565"/>
    <x v="1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x v="367"/>
    <n v="96888"/>
    <n v="889"/>
    <n v="0.59042047531992692"/>
    <x v="0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x v="368"/>
    <n v="196960"/>
    <n v="7295"/>
    <n v="1.5280062063615205"/>
    <x v="1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x v="369"/>
    <n v="188057"/>
    <n v="2893"/>
    <n v="4.466912114014252"/>
    <x v="1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x v="71"/>
    <n v="6245"/>
    <n v="56"/>
    <n v="0.8439189189189189"/>
    <x v="0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x v="0"/>
    <n v="3"/>
    <n v="1"/>
    <n v="0.03"/>
    <x v="0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x v="370"/>
    <n v="91014"/>
    <n v="820"/>
    <n v="1.7502692307692307"/>
    <x v="1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x v="251"/>
    <n v="4710"/>
    <n v="83"/>
    <n v="0.54137931034482756"/>
    <x v="0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x v="371"/>
    <n v="197728"/>
    <n v="2038"/>
    <n v="3.1187381703470032"/>
    <x v="1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x v="251"/>
    <n v="10682"/>
    <n v="116"/>
    <n v="1.2278160919540231"/>
    <x v="1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x v="372"/>
    <n v="168048"/>
    <n v="2025"/>
    <n v="0.99026517383618151"/>
    <x v="0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x v="2"/>
    <n v="138586"/>
    <n v="1345"/>
    <n v="1.278468634686347"/>
    <x v="1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x v="190"/>
    <n v="11579"/>
    <n v="168"/>
    <n v="1.5861643835616439"/>
    <x v="1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x v="12"/>
    <n v="12020"/>
    <n v="137"/>
    <n v="7.0705882352941174"/>
    <x v="1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x v="122"/>
    <n v="13954"/>
    <n v="186"/>
    <n v="1.4238775510204082"/>
    <x v="1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x v="333"/>
    <n v="6358"/>
    <n v="125"/>
    <n v="1.4786046511627906"/>
    <x v="1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x v="8"/>
    <n v="1260"/>
    <n v="14"/>
    <n v="0.20322580645161289"/>
    <x v="0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x v="126"/>
    <n v="14725"/>
    <n v="202"/>
    <n v="18.40625"/>
    <x v="1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x v="350"/>
    <n v="11174"/>
    <n v="103"/>
    <n v="1.6194202898550725"/>
    <x v="1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x v="373"/>
    <n v="182036"/>
    <n v="1785"/>
    <n v="4.7282077922077921"/>
    <x v="1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x v="374"/>
    <n v="28870"/>
    <n v="656"/>
    <n v="0.24466101694915254"/>
    <x v="0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x v="22"/>
    <n v="10353"/>
    <n v="157"/>
    <n v="5.1764999999999999"/>
    <x v="1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x v="36"/>
    <n v="13868"/>
    <n v="555"/>
    <n v="2.4764285714285714"/>
    <x v="1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x v="111"/>
    <n v="8317"/>
    <n v="297"/>
    <n v="1.0020481927710843"/>
    <x v="1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x v="350"/>
    <n v="10557"/>
    <n v="123"/>
    <n v="1.53"/>
    <x v="1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x v="251"/>
    <n v="3227"/>
    <n v="38"/>
    <n v="0.37091954022988505"/>
    <x v="3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x v="375"/>
    <n v="5429"/>
    <n v="60"/>
    <n v="4.3923948220064728E-2"/>
    <x v="3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x v="376"/>
    <n v="75906"/>
    <n v="3036"/>
    <n v="1.5650721649484536"/>
    <x v="1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x v="70"/>
    <n v="13250"/>
    <n v="144"/>
    <n v="2.704081632653061"/>
    <x v="1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x v="141"/>
    <n v="11261"/>
    <n v="121"/>
    <n v="1.3405952380952382"/>
    <x v="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x v="377"/>
    <n v="97369"/>
    <n v="1596"/>
    <n v="0.50398033126293995"/>
    <x v="0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x v="378"/>
    <n v="48227"/>
    <n v="524"/>
    <n v="0.88815837937384901"/>
    <x v="3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x v="200"/>
    <n v="14685"/>
    <n v="181"/>
    <n v="1.65"/>
    <x v="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x v="3"/>
    <n v="735"/>
    <n v="10"/>
    <n v="0.17499999999999999"/>
    <x v="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x v="36"/>
    <n v="10397"/>
    <n v="122"/>
    <n v="1.8566071428571429"/>
    <x v="1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x v="379"/>
    <n v="118847"/>
    <n v="1071"/>
    <n v="4.1266319444444441"/>
    <x v="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x v="48"/>
    <n v="7220"/>
    <n v="219"/>
    <n v="0.90249999999999997"/>
    <x v="3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x v="380"/>
    <n v="107622"/>
    <n v="1121"/>
    <n v="0.91984615384615387"/>
    <x v="0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x v="144"/>
    <n v="83267"/>
    <n v="980"/>
    <n v="5.2700632911392402"/>
    <x v="1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x v="3"/>
    <n v="13404"/>
    <n v="536"/>
    <n v="3.1914285714285713"/>
    <x v="1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x v="211"/>
    <n v="131404"/>
    <n v="1991"/>
    <n v="3.5418867924528303"/>
    <x v="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x v="106"/>
    <n v="2533"/>
    <n v="29"/>
    <n v="0.32896103896103895"/>
    <x v="3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x v="41"/>
    <n v="5028"/>
    <n v="180"/>
    <n v="1.358918918918919"/>
    <x v="1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x v="381"/>
    <n v="1557"/>
    <n v="15"/>
    <n v="2.0843373493975904E-2"/>
    <x v="0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x v="83"/>
    <n v="6100"/>
    <n v="191"/>
    <n v="0.61"/>
    <x v="0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x v="98"/>
    <n v="1592"/>
    <n v="16"/>
    <n v="0.30037735849056602"/>
    <x v="0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x v="272"/>
    <n v="14150"/>
    <n v="130"/>
    <n v="11.791666666666666"/>
    <x v="1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x v="272"/>
    <n v="13513"/>
    <n v="122"/>
    <n v="11.260833333333334"/>
    <x v="1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x v="61"/>
    <n v="504"/>
    <n v="17"/>
    <n v="0.12923076923076923"/>
    <x v="0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x v="22"/>
    <n v="14240"/>
    <n v="140"/>
    <n v="7.12"/>
    <x v="1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x v="350"/>
    <n v="2091"/>
    <n v="34"/>
    <n v="0.30304347826086958"/>
    <x v="0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x v="382"/>
    <n v="118580"/>
    <n v="3388"/>
    <n v="2.1250896057347672"/>
    <x v="1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x v="70"/>
    <n v="11214"/>
    <n v="280"/>
    <n v="2.2885714285714287"/>
    <x v="1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x v="383"/>
    <n v="68137"/>
    <n v="614"/>
    <n v="0.34959979476654696"/>
    <x v="3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x v="133"/>
    <n v="13527"/>
    <n v="366"/>
    <n v="1.5729069767441861"/>
    <x v="1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x v="0"/>
    <n v="1"/>
    <n v="1"/>
    <n v="0.01"/>
    <x v="0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x v="136"/>
    <n v="8363"/>
    <n v="270"/>
    <n v="2.3230555555555554"/>
    <x v="1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x v="306"/>
    <n v="5362"/>
    <n v="114"/>
    <n v="0.92448275862068963"/>
    <x v="3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x v="53"/>
    <n v="12065"/>
    <n v="137"/>
    <n v="2.5670212765957445"/>
    <x v="1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x v="384"/>
    <n v="118603"/>
    <n v="3205"/>
    <n v="1.6847017045454546"/>
    <x v="1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x v="6"/>
    <n v="7496"/>
    <n v="288"/>
    <n v="1.6657777777777778"/>
    <x v="1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x v="81"/>
    <n v="10037"/>
    <n v="148"/>
    <n v="7.7207692307692311"/>
    <x v="1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x v="1"/>
    <n v="5696"/>
    <n v="114"/>
    <n v="4.0685714285714285"/>
    <x v="1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x v="241"/>
    <n v="167005"/>
    <n v="1518"/>
    <n v="5.6420608108108112"/>
    <x v="1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x v="385"/>
    <n v="114615"/>
    <n v="1274"/>
    <n v="0.6842686567164179"/>
    <x v="0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x v="386"/>
    <n v="16592"/>
    <n v="210"/>
    <n v="0.34351966873706002"/>
    <x v="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x v="196"/>
    <n v="14420"/>
    <n v="166"/>
    <n v="6.5545454545454547"/>
    <x v="1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x v="26"/>
    <n v="6204"/>
    <n v="100"/>
    <n v="1.7725714285714285"/>
    <x v="1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x v="36"/>
    <n v="6338"/>
    <n v="235"/>
    <n v="1.1317857142857144"/>
    <x v="1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x v="65"/>
    <n v="8010"/>
    <n v="148"/>
    <n v="7.2818181818181822"/>
    <x v="1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x v="61"/>
    <n v="8125"/>
    <n v="198"/>
    <n v="2.0833333333333335"/>
    <x v="1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x v="316"/>
    <n v="13653"/>
    <n v="248"/>
    <n v="0.31171232876712329"/>
    <x v="0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x v="387"/>
    <n v="55372"/>
    <n v="513"/>
    <n v="0.56967078189300413"/>
    <x v="0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x v="73"/>
    <n v="11088"/>
    <n v="150"/>
    <n v="2.31"/>
    <x v="1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x v="388"/>
    <n v="109106"/>
    <n v="3410"/>
    <n v="0.86867834394904464"/>
    <x v="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x v="333"/>
    <n v="11642"/>
    <n v="216"/>
    <n v="2.7074418604651163"/>
    <x v="1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x v="36"/>
    <n v="2769"/>
    <n v="26"/>
    <n v="0.49446428571428569"/>
    <x v="3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x v="389"/>
    <n v="169586"/>
    <n v="5139"/>
    <n v="1.1335962566844919"/>
    <x v="1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x v="390"/>
    <n v="101185"/>
    <n v="2353"/>
    <n v="1.9055555555555554"/>
    <x v="1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x v="92"/>
    <n v="6775"/>
    <n v="78"/>
    <n v="1.355"/>
    <x v="1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x v="151"/>
    <n v="968"/>
    <n v="10"/>
    <n v="0.10297872340425532"/>
    <x v="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x v="391"/>
    <n v="72623"/>
    <n v="2201"/>
    <n v="0.65544223826714798"/>
    <x v="0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x v="202"/>
    <n v="45987"/>
    <n v="676"/>
    <n v="0.49026652452025588"/>
    <x v="0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x v="81"/>
    <n v="10243"/>
    <n v="174"/>
    <n v="7.8792307692307695"/>
    <x v="1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x v="392"/>
    <n v="87293"/>
    <n v="831"/>
    <n v="0.80306347746090156"/>
    <x v="0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x v="135"/>
    <n v="5421"/>
    <n v="164"/>
    <n v="1.0629411764705883"/>
    <x v="1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x v="251"/>
    <n v="4414"/>
    <n v="56"/>
    <n v="0.50735632183908042"/>
    <x v="3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x v="135"/>
    <n v="10981"/>
    <n v="161"/>
    <n v="2.153137254901961"/>
    <x v="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x v="71"/>
    <n v="10451"/>
    <n v="138"/>
    <n v="1.4122972972972974"/>
    <x v="1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x v="393"/>
    <n v="102535"/>
    <n v="3308"/>
    <n v="1.1533745781777278"/>
    <x v="1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x v="313"/>
    <n v="12939"/>
    <n v="127"/>
    <n v="1.9311940298507462"/>
    <x v="1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x v="42"/>
    <n v="10946"/>
    <n v="207"/>
    <n v="7.2973333333333334"/>
    <x v="1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x v="394"/>
    <n v="60994"/>
    <n v="859"/>
    <n v="0.99663398692810456"/>
    <x v="0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x v="136"/>
    <n v="3174"/>
    <n v="31"/>
    <n v="0.88166666666666671"/>
    <x v="2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x v="25"/>
    <n v="3351"/>
    <n v="45"/>
    <n v="0.37233333333333335"/>
    <x v="0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x v="395"/>
    <n v="56774"/>
    <n v="1113"/>
    <n v="0.30540075309306081"/>
    <x v="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x v="118"/>
    <n v="540"/>
    <n v="6"/>
    <n v="0.25714285714285712"/>
    <x v="0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x v="22"/>
    <n v="680"/>
    <n v="7"/>
    <n v="0.34"/>
    <x v="0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x v="65"/>
    <n v="13045"/>
    <n v="181"/>
    <n v="11.859090909090909"/>
    <x v="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x v="47"/>
    <n v="8276"/>
    <n v="110"/>
    <n v="1.2539393939393939"/>
    <x v="1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x v="143"/>
    <n v="1022"/>
    <n v="31"/>
    <n v="0.14394366197183098"/>
    <x v="0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x v="75"/>
    <n v="4275"/>
    <n v="78"/>
    <n v="0.54807692307692313"/>
    <x v="0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x v="4"/>
    <n v="8332"/>
    <n v="185"/>
    <n v="1.0963157894736841"/>
    <x v="1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x v="74"/>
    <n v="6408"/>
    <n v="121"/>
    <n v="1.8847058823529412"/>
    <x v="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x v="396"/>
    <n v="73522"/>
    <n v="1225"/>
    <n v="0.87008284023668636"/>
    <x v="0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x v="0"/>
    <n v="1"/>
    <n v="1"/>
    <n v="0.01"/>
    <x v="0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x v="173"/>
    <n v="4667"/>
    <n v="106"/>
    <n v="2.0291304347826089"/>
    <x v="1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x v="8"/>
    <n v="12216"/>
    <n v="142"/>
    <n v="1.9703225806451612"/>
    <x v="1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x v="55"/>
    <n v="6527"/>
    <n v="233"/>
    <n v="1.07"/>
    <x v="1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x v="97"/>
    <n v="6987"/>
    <n v="218"/>
    <n v="2.6873076923076922"/>
    <x v="1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x v="62"/>
    <n v="4932"/>
    <n v="67"/>
    <n v="0.50845360824742269"/>
    <x v="0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x v="31"/>
    <n v="8262"/>
    <n v="76"/>
    <n v="11.802857142857142"/>
    <x v="1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x v="31"/>
    <n v="1848"/>
    <n v="43"/>
    <n v="2.64"/>
    <x v="1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x v="5"/>
    <n v="1583"/>
    <n v="19"/>
    <n v="0.30442307692307691"/>
    <x v="0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x v="397"/>
    <n v="88536"/>
    <n v="2108"/>
    <n v="0.62880681818181816"/>
    <x v="0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x v="330"/>
    <n v="12360"/>
    <n v="221"/>
    <n v="1.9312499999999999"/>
    <x v="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x v="398"/>
    <n v="71320"/>
    <n v="679"/>
    <n v="0.77102702702702708"/>
    <x v="0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x v="221"/>
    <n v="134640"/>
    <n v="2805"/>
    <n v="2.2552763819095478"/>
    <x v="1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x v="170"/>
    <n v="7661"/>
    <n v="68"/>
    <n v="2.3940625"/>
    <x v="1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x v="170"/>
    <n v="2950"/>
    <n v="36"/>
    <n v="0.921875"/>
    <x v="0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x v="25"/>
    <n v="11721"/>
    <n v="183"/>
    <n v="1.3023333333333333"/>
    <x v="1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x v="173"/>
    <n v="14150"/>
    <n v="133"/>
    <n v="6.1521739130434785"/>
    <x v="1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x v="399"/>
    <n v="189192"/>
    <n v="2489"/>
    <n v="3.687953216374269"/>
    <x v="1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x v="31"/>
    <n v="7664"/>
    <n v="69"/>
    <n v="10.948571428571428"/>
    <x v="1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x v="200"/>
    <n v="4509"/>
    <n v="47"/>
    <n v="0.50662921348314605"/>
    <x v="0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x v="42"/>
    <n v="12009"/>
    <n v="279"/>
    <n v="8.0060000000000002"/>
    <x v="1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x v="70"/>
    <n v="14273"/>
    <n v="210"/>
    <n v="2.9128571428571428"/>
    <x v="1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x v="400"/>
    <n v="188982"/>
    <n v="2100"/>
    <n v="3.4996666666666667"/>
    <x v="1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x v="178"/>
    <n v="14640"/>
    <n v="252"/>
    <n v="3.5707317073170732"/>
    <x v="1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x v="401"/>
    <n v="107516"/>
    <n v="1280"/>
    <n v="1.2648941176470587"/>
    <x v="1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x v="136"/>
    <n v="13950"/>
    <n v="157"/>
    <n v="3.875"/>
    <x v="1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x v="54"/>
    <n v="12797"/>
    <n v="194"/>
    <n v="4.5703571428571426"/>
    <x v="1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x v="173"/>
    <n v="6134"/>
    <n v="82"/>
    <n v="2.6669565217391304"/>
    <x v="1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x v="143"/>
    <n v="4899"/>
    <n v="70"/>
    <n v="0.69"/>
    <x v="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x v="103"/>
    <n v="4929"/>
    <n v="154"/>
    <n v="0.51343749999999999"/>
    <x v="0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x v="319"/>
    <n v="1424"/>
    <n v="22"/>
    <n v="1.1710526315789473E-2"/>
    <x v="0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x v="402"/>
    <n v="105817"/>
    <n v="4233"/>
    <n v="1.089773429454171"/>
    <x v="1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x v="403"/>
    <n v="136156"/>
    <n v="1297"/>
    <n v="3.1517592592592591"/>
    <x v="1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x v="85"/>
    <n v="10723"/>
    <n v="165"/>
    <n v="1.5769117647058823"/>
    <x v="1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x v="190"/>
    <n v="11228"/>
    <n v="119"/>
    <n v="1.5380821917808218"/>
    <x v="1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x v="404"/>
    <n v="77355"/>
    <n v="1758"/>
    <n v="0.89738979118329465"/>
    <x v="0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x v="32"/>
    <n v="6086"/>
    <n v="94"/>
    <n v="0.75135802469135804"/>
    <x v="0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x v="405"/>
    <n v="150960"/>
    <n v="1797"/>
    <n v="8.5288135593220336"/>
    <x v="1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x v="330"/>
    <n v="8890"/>
    <n v="261"/>
    <n v="1.3890625000000001"/>
    <x v="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x v="106"/>
    <n v="14644"/>
    <n v="157"/>
    <n v="1.9018181818181819"/>
    <x v="1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x v="406"/>
    <n v="116583"/>
    <n v="3533"/>
    <n v="1.0024333619948409"/>
    <x v="1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x v="14"/>
    <n v="12991"/>
    <n v="155"/>
    <n v="1.4275824175824177"/>
    <x v="1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x v="42"/>
    <n v="8447"/>
    <n v="132"/>
    <n v="5.6313333333333331"/>
    <x v="1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x v="35"/>
    <n v="2703"/>
    <n v="33"/>
    <n v="0.30715909090909088"/>
    <x v="0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x v="35"/>
    <n v="8747"/>
    <n v="94"/>
    <n v="0.99397727272727276"/>
    <x v="3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x v="407"/>
    <n v="138087"/>
    <n v="1354"/>
    <n v="1.9754935622317598"/>
    <x v="1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x v="67"/>
    <n v="5085"/>
    <n v="48"/>
    <n v="5.085"/>
    <x v="1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x v="53"/>
    <n v="11174"/>
    <n v="110"/>
    <n v="2.3774468085106384"/>
    <x v="1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x v="170"/>
    <n v="10831"/>
    <n v="172"/>
    <n v="3.3846875000000001"/>
    <x v="1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x v="313"/>
    <n v="8917"/>
    <n v="307"/>
    <n v="1.3308955223880596"/>
    <x v="1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x v="0"/>
    <n v="1"/>
    <n v="1"/>
    <n v="0.01"/>
    <x v="0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x v="46"/>
    <n v="12468"/>
    <n v="160"/>
    <n v="2.0779999999999998"/>
    <x v="1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x v="70"/>
    <n v="2505"/>
    <n v="31"/>
    <n v="0.51122448979591839"/>
    <x v="0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x v="408"/>
    <n v="111502"/>
    <n v="1467"/>
    <n v="6.5205847953216374"/>
    <x v="1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x v="409"/>
    <n v="194309"/>
    <n v="2662"/>
    <n v="1.1363099415204678"/>
    <x v="1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x v="410"/>
    <n v="23956"/>
    <n v="452"/>
    <n v="1.0237606837606839"/>
    <x v="1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x v="166"/>
    <n v="8558"/>
    <n v="158"/>
    <n v="3.5658333333333334"/>
    <x v="1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x v="98"/>
    <n v="7413"/>
    <n v="225"/>
    <n v="1.3986792452830188"/>
    <x v="1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x v="220"/>
    <n v="2778"/>
    <n v="35"/>
    <n v="0.69450000000000001"/>
    <x v="0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x v="190"/>
    <n v="2594"/>
    <n v="63"/>
    <n v="0.35534246575342465"/>
    <x v="0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x v="22"/>
    <n v="5033"/>
    <n v="65"/>
    <n v="2.5165000000000002"/>
    <x v="1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x v="35"/>
    <n v="9317"/>
    <n v="163"/>
    <n v="1.0587500000000001"/>
    <x v="1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x v="26"/>
    <n v="6560"/>
    <n v="85"/>
    <n v="1.8742857142857143"/>
    <x v="1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x v="1"/>
    <n v="5415"/>
    <n v="217"/>
    <n v="3.8678571428571429"/>
    <x v="1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x v="3"/>
    <n v="14577"/>
    <n v="150"/>
    <n v="3.4707142857142856"/>
    <x v="1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x v="411"/>
    <n v="150515"/>
    <n v="3272"/>
    <n v="1.8582098765432098"/>
    <x v="1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x v="412"/>
    <n v="79045"/>
    <n v="898"/>
    <n v="0.43241247264770238"/>
    <x v="3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x v="73"/>
    <n v="7797"/>
    <n v="300"/>
    <n v="1.6243749999999999"/>
    <x v="1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x v="260"/>
    <n v="12939"/>
    <n v="126"/>
    <n v="1.8484285714285715"/>
    <x v="1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x v="413"/>
    <n v="38376"/>
    <n v="526"/>
    <n v="0.23703520691785052"/>
    <x v="0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x v="106"/>
    <n v="6920"/>
    <n v="121"/>
    <n v="0.89870129870129867"/>
    <x v="0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x v="414"/>
    <n v="194912"/>
    <n v="2320"/>
    <n v="2.7260419580419581"/>
    <x v="1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x v="53"/>
    <n v="7992"/>
    <n v="81"/>
    <n v="1.7004255319148935"/>
    <x v="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x v="369"/>
    <n v="79268"/>
    <n v="1887"/>
    <n v="1.8828503562945369"/>
    <x v="1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x v="415"/>
    <n v="139468"/>
    <n v="4358"/>
    <n v="3.4693532338308457"/>
    <x v="1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x v="58"/>
    <n v="5465"/>
    <n v="67"/>
    <n v="0.6917721518987342"/>
    <x v="0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x v="111"/>
    <n v="2111"/>
    <n v="57"/>
    <n v="0.25433734939759034"/>
    <x v="0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x v="416"/>
    <n v="126628"/>
    <n v="1229"/>
    <n v="0.77400977995110021"/>
    <x v="0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x v="50"/>
    <n v="1012"/>
    <n v="12"/>
    <n v="0.37481481481481482"/>
    <x v="0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x v="67"/>
    <n v="5438"/>
    <n v="53"/>
    <n v="5.4379999999999997"/>
    <x v="1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x v="396"/>
    <n v="193101"/>
    <n v="2414"/>
    <n v="2.2852189349112426"/>
    <x v="1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x v="417"/>
    <n v="31665"/>
    <n v="452"/>
    <n v="0.38948339483394834"/>
    <x v="0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x v="126"/>
    <n v="2960"/>
    <n v="80"/>
    <n v="3.7"/>
    <x v="1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x v="74"/>
    <n v="8089"/>
    <n v="193"/>
    <n v="2.3791176470588233"/>
    <x v="1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x v="418"/>
    <n v="109374"/>
    <n v="1886"/>
    <n v="0.64036299765807958"/>
    <x v="0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x v="37"/>
    <n v="2129"/>
    <n v="52"/>
    <n v="1.1827777777777777"/>
    <x v="1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x v="419"/>
    <n v="127745"/>
    <n v="1825"/>
    <n v="0.84824037184594958"/>
    <x v="0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x v="75"/>
    <n v="2289"/>
    <n v="31"/>
    <n v="0.29346153846153844"/>
    <x v="0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x v="306"/>
    <n v="12174"/>
    <n v="290"/>
    <n v="2.0989655172413793"/>
    <x v="1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x v="36"/>
    <n v="9508"/>
    <n v="122"/>
    <n v="1.697857142857143"/>
    <x v="1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x v="420"/>
    <n v="155849"/>
    <n v="1470"/>
    <n v="1.1595907738095239"/>
    <x v="1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x v="162"/>
    <n v="7758"/>
    <n v="165"/>
    <n v="2.5859999999999999"/>
    <x v="1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x v="46"/>
    <n v="13835"/>
    <n v="182"/>
    <n v="2.3058333333333332"/>
    <x v="1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x v="141"/>
    <n v="10770"/>
    <n v="199"/>
    <n v="1.2821428571428573"/>
    <x v="1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x v="12"/>
    <n v="3208"/>
    <n v="56"/>
    <n v="1.8870588235294117"/>
    <x v="1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x v="421"/>
    <n v="11108"/>
    <n v="107"/>
    <n v="6.9511889862327911E-2"/>
    <x v="0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x v="174"/>
    <n v="153338"/>
    <n v="1460"/>
    <n v="7.7443434343434348"/>
    <x v="1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x v="35"/>
    <n v="2437"/>
    <n v="27"/>
    <n v="0.27693181818181817"/>
    <x v="0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x v="422"/>
    <n v="93991"/>
    <n v="1221"/>
    <n v="0.52479620323841425"/>
    <x v="0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x v="33"/>
    <n v="12620"/>
    <n v="123"/>
    <n v="4.0709677419354842"/>
    <x v="1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x v="0"/>
    <n v="2"/>
    <n v="1"/>
    <n v="0.02"/>
    <x v="0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x v="36"/>
    <n v="8746"/>
    <n v="159"/>
    <n v="1.5617857142857143"/>
    <x v="1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x v="1"/>
    <n v="3534"/>
    <n v="110"/>
    <n v="2.5242857142857145"/>
    <x v="1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x v="423"/>
    <n v="709"/>
    <n v="14"/>
    <n v="1.729268292682927E-2"/>
    <x v="2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x v="191"/>
    <n v="795"/>
    <n v="16"/>
    <n v="0.12230769230769231"/>
    <x v="0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x v="58"/>
    <n v="12955"/>
    <n v="236"/>
    <n v="1.6398734177215191"/>
    <x v="1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x v="20"/>
    <n v="8964"/>
    <n v="191"/>
    <n v="1.6298181818181818"/>
    <x v="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x v="14"/>
    <n v="1843"/>
    <n v="41"/>
    <n v="0.20252747252747252"/>
    <x v="0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x v="424"/>
    <n v="121950"/>
    <n v="3934"/>
    <n v="3.1924083769633507"/>
    <x v="1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x v="37"/>
    <n v="8621"/>
    <n v="80"/>
    <n v="4.7894444444444444"/>
    <x v="1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x v="425"/>
    <n v="30215"/>
    <n v="296"/>
    <n v="0.19556634304207121"/>
    <x v="3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x v="306"/>
    <n v="11539"/>
    <n v="462"/>
    <n v="1.9894827586206896"/>
    <x v="1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x v="37"/>
    <n v="14310"/>
    <n v="179"/>
    <n v="7.95"/>
    <x v="1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x v="426"/>
    <n v="35536"/>
    <n v="523"/>
    <n v="0.50621082621082625"/>
    <x v="0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x v="330"/>
    <n v="3676"/>
    <n v="141"/>
    <n v="0.57437499999999997"/>
    <x v="0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x v="427"/>
    <n v="195936"/>
    <n v="1866"/>
    <n v="1.5562827640984909"/>
    <x v="1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x v="41"/>
    <n v="1343"/>
    <n v="52"/>
    <n v="0.36297297297297298"/>
    <x v="0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x v="136"/>
    <n v="2097"/>
    <n v="27"/>
    <n v="0.58250000000000002"/>
    <x v="2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x v="167"/>
    <n v="9021"/>
    <n v="156"/>
    <n v="2.3739473684210526"/>
    <x v="1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x v="428"/>
    <n v="20915"/>
    <n v="225"/>
    <n v="0.58750000000000002"/>
    <x v="0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x v="98"/>
    <n v="9676"/>
    <n v="255"/>
    <n v="1.8256603773584905"/>
    <x v="1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x v="429"/>
    <n v="1210"/>
    <n v="38"/>
    <n v="7.5436408977556111E-3"/>
    <x v="0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x v="430"/>
    <n v="90440"/>
    <n v="2261"/>
    <n v="1.7595330739299611"/>
    <x v="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x v="12"/>
    <n v="4044"/>
    <n v="40"/>
    <n v="2.3788235294117648"/>
    <x v="1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x v="431"/>
    <n v="192292"/>
    <n v="2289"/>
    <n v="4.8805076142131982"/>
    <x v="1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x v="162"/>
    <n v="6722"/>
    <n v="65"/>
    <n v="2.2406666666666668"/>
    <x v="1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x v="251"/>
    <n v="1577"/>
    <n v="15"/>
    <n v="0.18126436781609195"/>
    <x v="0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x v="44"/>
    <n v="3301"/>
    <n v="37"/>
    <n v="0.45847222222222223"/>
    <x v="0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x v="225"/>
    <n v="196386"/>
    <n v="3777"/>
    <n v="1.1731541218637993"/>
    <x v="1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x v="20"/>
    <n v="11952"/>
    <n v="184"/>
    <n v="2.173090909090909"/>
    <x v="1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x v="26"/>
    <n v="3930"/>
    <n v="85"/>
    <n v="1.1228571428571428"/>
    <x v="1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x v="58"/>
    <n v="5729"/>
    <n v="112"/>
    <n v="0.72518987341772156"/>
    <x v="0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x v="173"/>
    <n v="4883"/>
    <n v="144"/>
    <n v="2.1230434782608696"/>
    <x v="1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x v="432"/>
    <n v="175015"/>
    <n v="1902"/>
    <n v="2.3974657534246577"/>
    <x v="1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x v="8"/>
    <n v="11280"/>
    <n v="105"/>
    <n v="1.8193548387096774"/>
    <x v="1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x v="55"/>
    <n v="10012"/>
    <n v="132"/>
    <n v="1.6413114754098361"/>
    <x v="1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x v="100"/>
    <n v="1690"/>
    <n v="21"/>
    <n v="1.6375968992248063E-2"/>
    <x v="0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x v="409"/>
    <n v="84891"/>
    <n v="976"/>
    <n v="0.49643859649122807"/>
    <x v="3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x v="243"/>
    <n v="10093"/>
    <n v="96"/>
    <n v="1.0970652173913042"/>
    <x v="1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x v="75"/>
    <n v="3839"/>
    <n v="67"/>
    <n v="0.49217948717948717"/>
    <x v="0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x v="34"/>
    <n v="6161"/>
    <n v="66"/>
    <n v="0.62232323232323228"/>
    <x v="2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x v="433"/>
    <n v="5615"/>
    <n v="78"/>
    <n v="0.1305813953488372"/>
    <x v="0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x v="103"/>
    <n v="6205"/>
    <n v="67"/>
    <n v="0.64635416666666667"/>
    <x v="0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x v="168"/>
    <n v="11969"/>
    <n v="114"/>
    <n v="1.5958666666666668"/>
    <x v="1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x v="83"/>
    <n v="8142"/>
    <n v="263"/>
    <n v="0.81420000000000003"/>
    <x v="0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x v="434"/>
    <n v="55805"/>
    <n v="1691"/>
    <n v="0.32444767441860467"/>
    <x v="0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x v="184"/>
    <n v="15238"/>
    <n v="181"/>
    <n v="9.9141184124918666E-2"/>
    <x v="0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x v="136"/>
    <n v="961"/>
    <n v="13"/>
    <n v="0.26694444444444443"/>
    <x v="0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x v="151"/>
    <n v="5918"/>
    <n v="160"/>
    <n v="0.62957446808510642"/>
    <x v="3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x v="291"/>
    <n v="9520"/>
    <n v="203"/>
    <n v="1.6135593220338984"/>
    <x v="1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x v="0"/>
    <n v="5"/>
    <n v="1"/>
    <n v="0.05"/>
    <x v="0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x v="435"/>
    <n v="159056"/>
    <n v="1559"/>
    <n v="10.969379310344827"/>
    <x v="1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x v="436"/>
    <n v="101987"/>
    <n v="2266"/>
    <n v="0.70094158075601376"/>
    <x v="3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x v="88"/>
    <n v="1980"/>
    <n v="21"/>
    <n v="0.6"/>
    <x v="0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x v="142"/>
    <n v="156384"/>
    <n v="1548"/>
    <n v="3.6709859154929578"/>
    <x v="1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x v="31"/>
    <n v="7763"/>
    <n v="80"/>
    <n v="11.09"/>
    <x v="1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x v="437"/>
    <n v="35698"/>
    <n v="830"/>
    <n v="0.19028784648187633"/>
    <x v="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x v="122"/>
    <n v="12434"/>
    <n v="131"/>
    <n v="1.2687755102040816"/>
    <x v="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x v="65"/>
    <n v="8081"/>
    <n v="112"/>
    <n v="7.3463636363636367"/>
    <x v="1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x v="438"/>
    <n v="6631"/>
    <n v="130"/>
    <n v="4.5731034482758622E-2"/>
    <x v="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x v="20"/>
    <n v="4678"/>
    <n v="55"/>
    <n v="0.85054545454545449"/>
    <x v="0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x v="57"/>
    <n v="6800"/>
    <n v="155"/>
    <n v="1.1929824561403508"/>
    <x v="1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x v="136"/>
    <n v="10657"/>
    <n v="266"/>
    <n v="2.9602777777777778"/>
    <x v="1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x v="291"/>
    <n v="4997"/>
    <n v="114"/>
    <n v="0.84694915254237291"/>
    <x v="0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x v="41"/>
    <n v="13164"/>
    <n v="155"/>
    <n v="3.5578378378378379"/>
    <x v="1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x v="196"/>
    <n v="8501"/>
    <n v="207"/>
    <n v="3.8640909090909092"/>
    <x v="1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x v="12"/>
    <n v="13468"/>
    <n v="245"/>
    <n v="7.9223529411764702"/>
    <x v="1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x v="439"/>
    <n v="121138"/>
    <n v="1573"/>
    <n v="1.3703393665158372"/>
    <x v="1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x v="166"/>
    <n v="8117"/>
    <n v="114"/>
    <n v="3.3820833333333336"/>
    <x v="1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x v="58"/>
    <n v="8550"/>
    <n v="93"/>
    <n v="1.0822784810126582"/>
    <x v="1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x v="309"/>
    <n v="57659"/>
    <n v="594"/>
    <n v="0.60757639620653314"/>
    <x v="0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x v="135"/>
    <n v="1414"/>
    <n v="24"/>
    <n v="0.27725490196078434"/>
    <x v="0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x v="440"/>
    <n v="97524"/>
    <n v="1681"/>
    <n v="2.283934426229508"/>
    <x v="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x v="441"/>
    <n v="26176"/>
    <n v="252"/>
    <n v="0.21615194054500414"/>
    <x v="0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x v="126"/>
    <n v="2991"/>
    <n v="32"/>
    <n v="3.73875"/>
    <x v="1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x v="91"/>
    <n v="8366"/>
    <n v="135"/>
    <n v="1.5492592592592593"/>
    <x v="1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x v="220"/>
    <n v="12886"/>
    <n v="140"/>
    <n v="3.2214999999999998"/>
    <x v="1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x v="260"/>
    <n v="5177"/>
    <n v="67"/>
    <n v="0.73957142857142855"/>
    <x v="0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x v="67"/>
    <n v="8641"/>
    <n v="92"/>
    <n v="8.641"/>
    <x v="1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x v="138"/>
    <n v="86244"/>
    <n v="1015"/>
    <n v="1.432624584717608"/>
    <x v="1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x v="442"/>
    <n v="78630"/>
    <n v="742"/>
    <n v="0.40281762295081969"/>
    <x v="0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x v="313"/>
    <n v="11941"/>
    <n v="323"/>
    <n v="1.7822388059701493"/>
    <x v="1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x v="44"/>
    <n v="6115"/>
    <n v="75"/>
    <n v="0.84930555555555554"/>
    <x v="0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x v="443"/>
    <n v="188404"/>
    <n v="2326"/>
    <n v="1.4593648334624323"/>
    <x v="1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x v="191"/>
    <n v="9910"/>
    <n v="381"/>
    <n v="1.5246153846153847"/>
    <x v="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x v="305"/>
    <n v="114523"/>
    <n v="4405"/>
    <n v="0.67129542790152408"/>
    <x v="0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x v="75"/>
    <n v="3144"/>
    <n v="92"/>
    <n v="0.40307692307692305"/>
    <x v="0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x v="8"/>
    <n v="13441"/>
    <n v="480"/>
    <n v="2.1679032258064517"/>
    <x v="1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x v="151"/>
    <n v="4899"/>
    <n v="64"/>
    <n v="0.52117021276595743"/>
    <x v="0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x v="166"/>
    <n v="11990"/>
    <n v="226"/>
    <n v="4.9958333333333336"/>
    <x v="1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x v="75"/>
    <n v="6839"/>
    <n v="64"/>
    <n v="0.87679487179487181"/>
    <x v="0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x v="122"/>
    <n v="11091"/>
    <n v="241"/>
    <n v="1.131734693877551"/>
    <x v="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x v="33"/>
    <n v="13223"/>
    <n v="132"/>
    <n v="4.2654838709677421"/>
    <x v="1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x v="122"/>
    <n v="7608"/>
    <n v="75"/>
    <n v="0.77632653061224488"/>
    <x v="3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x v="444"/>
    <n v="74073"/>
    <n v="842"/>
    <n v="0.52496810772501767"/>
    <x v="0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x v="238"/>
    <n v="153216"/>
    <n v="2043"/>
    <n v="1.5746762589928058"/>
    <x v="1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x v="47"/>
    <n v="4814"/>
    <n v="112"/>
    <n v="0.72939393939393937"/>
    <x v="0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x v="4"/>
    <n v="4603"/>
    <n v="139"/>
    <n v="0.60565789473684206"/>
    <x v="3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x v="445"/>
    <n v="37823"/>
    <n v="374"/>
    <n v="0.5679129129129129"/>
    <x v="0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x v="446"/>
    <n v="62819"/>
    <n v="1122"/>
    <n v="0.56542754275427543"/>
    <x v="3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427F9-0F10-D446-8D88-103EB8AD1CF2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DCF72-9BF0-1545-9A3B-E42920EB4328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29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 numFmtId="2"/>
  </dataFields>
  <chartFormats count="56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1F5CC-6A8D-2044-B7E9-EEAEED268DF9}" name="PivotTable9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9" firstHeaderRow="1" firstDataRow="2" firstDataCol="1" rowPageCount="2" colPageCount="1"/>
  <pivotFields count="23">
    <pivotField showAll="0"/>
    <pivotField showAll="0"/>
    <pivotField showAll="0"/>
    <pivotField numFmtId="44" showAll="0"/>
    <pivotField numFmtId="44"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70C0"/>
  </sheetPr>
  <dimension ref="A1:T1003"/>
  <sheetViews>
    <sheetView workbookViewId="0">
      <selection activeCell="I9" sqref="I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2.5" style="7" bestFit="1" customWidth="1"/>
    <col min="6" max="6" width="13" bestFit="1" customWidth="1"/>
    <col min="7" max="7" width="14.33203125" style="6" bestFit="1" customWidth="1"/>
    <col min="8" max="8" width="13.33203125" bestFit="1" customWidth="1"/>
    <col min="9" max="9" width="17.5" bestFit="1" customWidth="1"/>
    <col min="12" max="13" width="11.1640625" bestFit="1" customWidth="1"/>
    <col min="16" max="16" width="28" bestFit="1" customWidth="1"/>
    <col min="17" max="17" width="14.6640625" bestFit="1" customWidth="1"/>
    <col min="18" max="18" width="16.6640625" bestFit="1" customWidth="1"/>
    <col min="19" max="19" width="22.83203125" bestFit="1" customWidth="1"/>
    <col min="20" max="20" width="21.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8" t="s">
        <v>2</v>
      </c>
      <c r="E1" s="8" t="s">
        <v>3</v>
      </c>
      <c r="F1" s="1" t="s">
        <v>5</v>
      </c>
      <c r="G1" s="5" t="s">
        <v>2029</v>
      </c>
      <c r="H1" s="1" t="s">
        <v>4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2031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 s="7">
        <v>100</v>
      </c>
      <c r="E2" s="7">
        <v>0</v>
      </c>
      <c r="F2">
        <v>0</v>
      </c>
      <c r="G2" s="4">
        <f>E2/D2</f>
        <v>0</v>
      </c>
      <c r="H2" t="s">
        <v>14</v>
      </c>
      <c r="I2" s="7" t="e">
        <f>E2/F2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2">
        <f>(((L2/60)/60)/24)+DATE(1970,1,1)</f>
        <v>42336.25</v>
      </c>
      <c r="T2" s="12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 s="7">
        <v>1400</v>
      </c>
      <c r="E3" s="7">
        <v>14560</v>
      </c>
      <c r="F3">
        <v>158</v>
      </c>
      <c r="G3" s="4">
        <f>E3/D3</f>
        <v>10.4</v>
      </c>
      <c r="H3" t="s">
        <v>20</v>
      </c>
      <c r="I3" s="7">
        <f t="shared" ref="I3:I66" si="0">E3/F3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2">
        <f>(((L3/60)/60)/24)+DATE(1970,1,1)</f>
        <v>41870.208333333336</v>
      </c>
      <c r="T3" s="12">
        <f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 s="7">
        <v>108400</v>
      </c>
      <c r="E4" s="7">
        <v>142523</v>
      </c>
      <c r="F4">
        <v>1425</v>
      </c>
      <c r="G4" s="4">
        <f t="shared" ref="G4:G67" si="1">E4/D4</f>
        <v>1.3147878228782288</v>
      </c>
      <c r="H4" t="s">
        <v>20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2">
        <f>(((L4/60)/60)/24)+DATE(1970,1,1)</f>
        <v>41595.25</v>
      </c>
      <c r="T4" s="12">
        <f>(((M4/60)/60)/24)+DATE(1970,1,1)</f>
        <v>41597.25</v>
      </c>
    </row>
    <row r="5" spans="1:20" ht="34" x14ac:dyDescent="0.2">
      <c r="A5">
        <v>3</v>
      </c>
      <c r="B5" t="s">
        <v>29</v>
      </c>
      <c r="C5" s="3" t="s">
        <v>30</v>
      </c>
      <c r="D5" s="7">
        <v>4200</v>
      </c>
      <c r="E5" s="7">
        <v>2477</v>
      </c>
      <c r="F5">
        <v>24</v>
      </c>
      <c r="G5" s="4">
        <f t="shared" si="1"/>
        <v>0.58976190476190471</v>
      </c>
      <c r="H5" t="s">
        <v>14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2">
        <f>(((L5/60)/60)/24)+DATE(1970,1,1)</f>
        <v>43688.208333333328</v>
      </c>
      <c r="T5" s="12">
        <f>(((M5/60)/60)/24)+DATE(1970,1,1)</f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 s="7">
        <v>7600</v>
      </c>
      <c r="E6" s="7">
        <v>5265</v>
      </c>
      <c r="F6">
        <v>53</v>
      </c>
      <c r="G6" s="4">
        <f t="shared" si="1"/>
        <v>0.69276315789473686</v>
      </c>
      <c r="H6" t="s">
        <v>14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2">
        <f>(((L6/60)/60)/24)+DATE(1970,1,1)</f>
        <v>43485.25</v>
      </c>
      <c r="T6" s="12">
        <f>(((M6/60)/60)/24)+DATE(1970,1,1)</f>
        <v>43489.25</v>
      </c>
    </row>
    <row r="7" spans="1:20" ht="17" x14ac:dyDescent="0.2">
      <c r="A7">
        <v>5</v>
      </c>
      <c r="B7" t="s">
        <v>34</v>
      </c>
      <c r="C7" s="3" t="s">
        <v>35</v>
      </c>
      <c r="D7" s="7">
        <v>7600</v>
      </c>
      <c r="E7" s="7">
        <v>13195</v>
      </c>
      <c r="F7">
        <v>174</v>
      </c>
      <c r="G7" s="4">
        <f t="shared" si="1"/>
        <v>1.7361842105263159</v>
      </c>
      <c r="H7" t="s">
        <v>20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2">
        <f>(((L7/60)/60)/24)+DATE(1970,1,1)</f>
        <v>41149.208333333336</v>
      </c>
      <c r="T7" s="12">
        <f>(((M7/60)/60)/24)+DATE(1970,1,1)</f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 s="7">
        <v>5200</v>
      </c>
      <c r="E8" s="7">
        <v>1090</v>
      </c>
      <c r="F8">
        <v>18</v>
      </c>
      <c r="G8" s="4">
        <f t="shared" si="1"/>
        <v>0.20961538461538462</v>
      </c>
      <c r="H8" t="s">
        <v>14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2">
        <f>(((L8/60)/60)/24)+DATE(1970,1,1)</f>
        <v>42991.208333333328</v>
      </c>
      <c r="T8" s="12">
        <f>(((M8/60)/60)/24)+DATE(1970,1,1)</f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 s="7">
        <v>4500</v>
      </c>
      <c r="E9" s="7">
        <v>14741</v>
      </c>
      <c r="F9">
        <v>227</v>
      </c>
      <c r="G9" s="4">
        <f t="shared" si="1"/>
        <v>3.2757777777777779</v>
      </c>
      <c r="H9" t="s">
        <v>20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2">
        <f>(((L9/60)/60)/24)+DATE(1970,1,1)</f>
        <v>42229.208333333328</v>
      </c>
      <c r="T9" s="12">
        <f>(((M9/60)/60)/24)+DATE(1970,1,1)</f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 s="7">
        <v>110100</v>
      </c>
      <c r="E10" s="7">
        <v>21946</v>
      </c>
      <c r="F10">
        <v>708</v>
      </c>
      <c r="G10" s="4">
        <f t="shared" si="1"/>
        <v>0.19932788374205268</v>
      </c>
      <c r="H10" t="s">
        <v>47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2">
        <f>(((L10/60)/60)/24)+DATE(1970,1,1)</f>
        <v>40399.208333333336</v>
      </c>
      <c r="T10" s="12">
        <f>(((M10/60)/60)/24)+DATE(1970,1,1)</f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 s="7">
        <v>6200</v>
      </c>
      <c r="E11" s="7">
        <v>3208</v>
      </c>
      <c r="F11">
        <v>44</v>
      </c>
      <c r="G11" s="4">
        <f t="shared" si="1"/>
        <v>0.51741935483870971</v>
      </c>
      <c r="H11" t="s">
        <v>14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2">
        <f>(((L11/60)/60)/24)+DATE(1970,1,1)</f>
        <v>41536.208333333336</v>
      </c>
      <c r="T11" s="12">
        <f>(((M11/60)/60)/24)+DATE(1970,1,1)</f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 s="7">
        <v>5200</v>
      </c>
      <c r="E12" s="7">
        <v>13838</v>
      </c>
      <c r="F12">
        <v>220</v>
      </c>
      <c r="G12" s="4">
        <f t="shared" si="1"/>
        <v>2.6611538461538462</v>
      </c>
      <c r="H12" t="s">
        <v>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2">
        <f>(((L12/60)/60)/24)+DATE(1970,1,1)</f>
        <v>40404.208333333336</v>
      </c>
      <c r="T12" s="12">
        <f>(((M12/60)/60)/24)+DATE(1970,1,1)</f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 s="7">
        <v>6300</v>
      </c>
      <c r="E13" s="7">
        <v>3030</v>
      </c>
      <c r="F13">
        <v>27</v>
      </c>
      <c r="G13" s="4">
        <f t="shared" si="1"/>
        <v>0.48095238095238096</v>
      </c>
      <c r="H13" t="s">
        <v>14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2">
        <f>(((L13/60)/60)/24)+DATE(1970,1,1)</f>
        <v>40442.208333333336</v>
      </c>
      <c r="T13" s="12">
        <f>(((M13/60)/60)/24)+DATE(1970,1,1)</f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 s="7">
        <v>6300</v>
      </c>
      <c r="E14" s="7">
        <v>5629</v>
      </c>
      <c r="F14">
        <v>55</v>
      </c>
      <c r="G14" s="4">
        <f t="shared" si="1"/>
        <v>0.89349206349206345</v>
      </c>
      <c r="H14" t="s">
        <v>14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2">
        <f>(((L14/60)/60)/24)+DATE(1970,1,1)</f>
        <v>43760.208333333328</v>
      </c>
      <c r="T14" s="12">
        <f>(((M14/60)/60)/24)+DATE(1970,1,1)</f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 s="7">
        <v>4200</v>
      </c>
      <c r="E15" s="7">
        <v>10295</v>
      </c>
      <c r="F15">
        <v>98</v>
      </c>
      <c r="G15" s="4">
        <f t="shared" si="1"/>
        <v>2.4511904761904764</v>
      </c>
      <c r="H15" t="s">
        <v>20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2">
        <f>(((L15/60)/60)/24)+DATE(1970,1,1)</f>
        <v>42532.208333333328</v>
      </c>
      <c r="T15" s="12">
        <f>(((M15/60)/60)/24)+DATE(1970,1,1)</f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 s="7">
        <v>28200</v>
      </c>
      <c r="E16" s="7">
        <v>18829</v>
      </c>
      <c r="F16">
        <v>200</v>
      </c>
      <c r="G16" s="4">
        <f t="shared" si="1"/>
        <v>0.66769503546099296</v>
      </c>
      <c r="H16" t="s">
        <v>14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2">
        <f>(((L16/60)/60)/24)+DATE(1970,1,1)</f>
        <v>40974.25</v>
      </c>
      <c r="T16" s="12">
        <f>(((M16/60)/60)/24)+DATE(1970,1,1)</f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 s="7">
        <v>81200</v>
      </c>
      <c r="E17" s="7">
        <v>38414</v>
      </c>
      <c r="F17">
        <v>452</v>
      </c>
      <c r="G17" s="4">
        <f t="shared" si="1"/>
        <v>0.47307881773399013</v>
      </c>
      <c r="H17" t="s">
        <v>14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2">
        <f>(((L17/60)/60)/24)+DATE(1970,1,1)</f>
        <v>43809.25</v>
      </c>
      <c r="T17" s="12">
        <f>(((M17/60)/60)/24)+DATE(1970,1,1)</f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 s="7">
        <v>1700</v>
      </c>
      <c r="E18" s="7">
        <v>11041</v>
      </c>
      <c r="F18">
        <v>100</v>
      </c>
      <c r="G18" s="4">
        <f t="shared" si="1"/>
        <v>6.4947058823529416</v>
      </c>
      <c r="H18" t="s">
        <v>20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2">
        <f>(((L18/60)/60)/24)+DATE(1970,1,1)</f>
        <v>41661.25</v>
      </c>
      <c r="T18" s="12">
        <f>(((M18/60)/60)/24)+DATE(1970,1,1)</f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 s="7">
        <v>84600</v>
      </c>
      <c r="E19" s="7">
        <v>134845</v>
      </c>
      <c r="F19">
        <v>1249</v>
      </c>
      <c r="G19" s="4">
        <f t="shared" si="1"/>
        <v>1.5939125295508274</v>
      </c>
      <c r="H19" t="s">
        <v>20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2">
        <f>(((L19/60)/60)/24)+DATE(1970,1,1)</f>
        <v>40555.25</v>
      </c>
      <c r="T19" s="12">
        <f>(((M19/60)/60)/24)+DATE(1970,1,1)</f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 s="7">
        <v>9100</v>
      </c>
      <c r="E20" s="7">
        <v>6089</v>
      </c>
      <c r="F20">
        <v>135</v>
      </c>
      <c r="G20" s="4">
        <f t="shared" si="1"/>
        <v>0.66912087912087914</v>
      </c>
      <c r="H20" t="s">
        <v>74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2">
        <f>(((L20/60)/60)/24)+DATE(1970,1,1)</f>
        <v>43351.208333333328</v>
      </c>
      <c r="T20" s="12">
        <f>(((M20/60)/60)/24)+DATE(1970,1,1)</f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 s="7">
        <v>62500</v>
      </c>
      <c r="E21" s="7">
        <v>30331</v>
      </c>
      <c r="F21">
        <v>674</v>
      </c>
      <c r="G21" s="4">
        <f t="shared" si="1"/>
        <v>0.48529600000000001</v>
      </c>
      <c r="H21" t="s">
        <v>14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2">
        <f>(((L21/60)/60)/24)+DATE(1970,1,1)</f>
        <v>43528.25</v>
      </c>
      <c r="T21" s="12">
        <f>(((M21/60)/60)/24)+DATE(1970,1,1)</f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 s="7">
        <v>131800</v>
      </c>
      <c r="E22" s="7">
        <v>147936</v>
      </c>
      <c r="F22">
        <v>1396</v>
      </c>
      <c r="G22" s="4">
        <f t="shared" si="1"/>
        <v>1.1224279210925645</v>
      </c>
      <c r="H22" t="s">
        <v>20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2">
        <f>(((L22/60)/60)/24)+DATE(1970,1,1)</f>
        <v>41848.208333333336</v>
      </c>
      <c r="T22" s="12">
        <f>(((M22/60)/60)/24)+DATE(1970,1,1)</f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 s="7">
        <v>94000</v>
      </c>
      <c r="E23" s="7">
        <v>38533</v>
      </c>
      <c r="F23">
        <v>558</v>
      </c>
      <c r="G23" s="4">
        <f t="shared" si="1"/>
        <v>0.40992553191489361</v>
      </c>
      <c r="H23" t="s">
        <v>14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2">
        <f>(((L23/60)/60)/24)+DATE(1970,1,1)</f>
        <v>40770.208333333336</v>
      </c>
      <c r="T23" s="12">
        <f>(((M23/60)/60)/24)+DATE(1970,1,1)</f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 s="7">
        <v>59100</v>
      </c>
      <c r="E24" s="7">
        <v>75690</v>
      </c>
      <c r="F24">
        <v>890</v>
      </c>
      <c r="G24" s="4">
        <f t="shared" si="1"/>
        <v>1.2807106598984772</v>
      </c>
      <c r="H24" t="s">
        <v>20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2">
        <f>(((L24/60)/60)/24)+DATE(1970,1,1)</f>
        <v>43193.208333333328</v>
      </c>
      <c r="T24" s="12">
        <f>(((M24/60)/60)/24)+DATE(1970,1,1)</f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 s="7">
        <v>4500</v>
      </c>
      <c r="E25" s="7">
        <v>14942</v>
      </c>
      <c r="F25">
        <v>142</v>
      </c>
      <c r="G25" s="4">
        <f t="shared" si="1"/>
        <v>3.3204444444444445</v>
      </c>
      <c r="H25" t="s">
        <v>20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2">
        <f>(((L25/60)/60)/24)+DATE(1970,1,1)</f>
        <v>43510.25</v>
      </c>
      <c r="T25" s="12">
        <f>(((M25/60)/60)/24)+DATE(1970,1,1)</f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 s="7">
        <v>92400</v>
      </c>
      <c r="E26" s="7">
        <v>104257</v>
      </c>
      <c r="F26">
        <v>2673</v>
      </c>
      <c r="G26" s="4">
        <f t="shared" si="1"/>
        <v>1.1283225108225108</v>
      </c>
      <c r="H26" t="s">
        <v>20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2">
        <f>(((L26/60)/60)/24)+DATE(1970,1,1)</f>
        <v>41811.208333333336</v>
      </c>
      <c r="T26" s="12">
        <f>(((M26/60)/60)/24)+DATE(1970,1,1)</f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 s="7">
        <v>5500</v>
      </c>
      <c r="E27" s="7">
        <v>11904</v>
      </c>
      <c r="F27">
        <v>163</v>
      </c>
      <c r="G27" s="4">
        <f t="shared" si="1"/>
        <v>2.1643636363636363</v>
      </c>
      <c r="H27" t="s">
        <v>20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2">
        <f>(((L27/60)/60)/24)+DATE(1970,1,1)</f>
        <v>40681.208333333336</v>
      </c>
      <c r="T27" s="12">
        <f>(((M27/60)/60)/24)+DATE(1970,1,1)</f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 s="7">
        <v>107500</v>
      </c>
      <c r="E28" s="7">
        <v>51814</v>
      </c>
      <c r="F28">
        <v>1480</v>
      </c>
      <c r="G28" s="4">
        <f t="shared" si="1"/>
        <v>0.4819906976744186</v>
      </c>
      <c r="H28" t="s">
        <v>74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2">
        <f>(((L28/60)/60)/24)+DATE(1970,1,1)</f>
        <v>43312.208333333328</v>
      </c>
      <c r="T28" s="12">
        <f>(((M28/60)/60)/24)+DATE(1970,1,1)</f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 s="7">
        <v>2000</v>
      </c>
      <c r="E29" s="7">
        <v>1599</v>
      </c>
      <c r="F29">
        <v>15</v>
      </c>
      <c r="G29" s="4">
        <f t="shared" si="1"/>
        <v>0.79949999999999999</v>
      </c>
      <c r="H29" t="s">
        <v>14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2">
        <f>(((L29/60)/60)/24)+DATE(1970,1,1)</f>
        <v>42280.208333333328</v>
      </c>
      <c r="T29" s="12">
        <f>(((M29/60)/60)/24)+DATE(1970,1,1)</f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 s="7">
        <v>130800</v>
      </c>
      <c r="E30" s="7">
        <v>137635</v>
      </c>
      <c r="F30">
        <v>2220</v>
      </c>
      <c r="G30" s="4">
        <f t="shared" si="1"/>
        <v>1.0522553516819573</v>
      </c>
      <c r="H30" t="s">
        <v>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2">
        <f>(((L30/60)/60)/24)+DATE(1970,1,1)</f>
        <v>40218.25</v>
      </c>
      <c r="T30" s="12">
        <f>(((M30/60)/60)/24)+DATE(1970,1,1)</f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 s="7">
        <v>45900</v>
      </c>
      <c r="E31" s="7">
        <v>150965</v>
      </c>
      <c r="F31">
        <v>1606</v>
      </c>
      <c r="G31" s="4">
        <f t="shared" si="1"/>
        <v>3.2889978213507627</v>
      </c>
      <c r="H31" t="s">
        <v>20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2">
        <f>(((L31/60)/60)/24)+DATE(1970,1,1)</f>
        <v>43301.208333333328</v>
      </c>
      <c r="T31" s="12">
        <f>(((M31/60)/60)/24)+DATE(1970,1,1)</f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 s="7">
        <v>9000</v>
      </c>
      <c r="E32" s="7">
        <v>14455</v>
      </c>
      <c r="F32">
        <v>129</v>
      </c>
      <c r="G32" s="4">
        <f t="shared" si="1"/>
        <v>1.606111111111111</v>
      </c>
      <c r="H32" t="s">
        <v>20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2">
        <f>(((L32/60)/60)/24)+DATE(1970,1,1)</f>
        <v>43609.208333333328</v>
      </c>
      <c r="T32" s="12">
        <f>(((M32/60)/60)/24)+DATE(1970,1,1)</f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 s="7">
        <v>3500</v>
      </c>
      <c r="E33" s="7">
        <v>10850</v>
      </c>
      <c r="F33">
        <v>226</v>
      </c>
      <c r="G33" s="4">
        <f t="shared" si="1"/>
        <v>3.1</v>
      </c>
      <c r="H33" t="s">
        <v>20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2">
        <f>(((L33/60)/60)/24)+DATE(1970,1,1)</f>
        <v>42374.25</v>
      </c>
      <c r="T33" s="12">
        <f>(((M33/60)/60)/24)+DATE(1970,1,1)</f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 s="7">
        <v>101000</v>
      </c>
      <c r="E34" s="7">
        <v>87676</v>
      </c>
      <c r="F34">
        <v>2307</v>
      </c>
      <c r="G34" s="4">
        <f t="shared" si="1"/>
        <v>0.86807920792079207</v>
      </c>
      <c r="H34" t="s">
        <v>14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2">
        <f>(((L34/60)/60)/24)+DATE(1970,1,1)</f>
        <v>43110.25</v>
      </c>
      <c r="T34" s="12">
        <f>(((M34/60)/60)/24)+DATE(1970,1,1)</f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 s="7">
        <v>50200</v>
      </c>
      <c r="E35" s="7">
        <v>189666</v>
      </c>
      <c r="F35">
        <v>5419</v>
      </c>
      <c r="G35" s="4">
        <f t="shared" si="1"/>
        <v>3.7782071713147412</v>
      </c>
      <c r="H35" t="s">
        <v>20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2">
        <f>(((L35/60)/60)/24)+DATE(1970,1,1)</f>
        <v>41917.208333333336</v>
      </c>
      <c r="T35" s="12">
        <f>(((M35/60)/60)/24)+DATE(1970,1,1)</f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 s="7">
        <v>9300</v>
      </c>
      <c r="E36" s="7">
        <v>14025</v>
      </c>
      <c r="F36">
        <v>165</v>
      </c>
      <c r="G36" s="4">
        <f t="shared" si="1"/>
        <v>1.5080645161290323</v>
      </c>
      <c r="H36" t="s">
        <v>20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2">
        <f>(((L36/60)/60)/24)+DATE(1970,1,1)</f>
        <v>42817.208333333328</v>
      </c>
      <c r="T36" s="12">
        <f>(((M36/60)/60)/24)+DATE(1970,1,1)</f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 s="7">
        <v>125500</v>
      </c>
      <c r="E37" s="7">
        <v>188628</v>
      </c>
      <c r="F37">
        <v>1965</v>
      </c>
      <c r="G37" s="4">
        <f t="shared" si="1"/>
        <v>1.5030119521912351</v>
      </c>
      <c r="H37" t="s">
        <v>20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2">
        <f>(((L37/60)/60)/24)+DATE(1970,1,1)</f>
        <v>43484.25</v>
      </c>
      <c r="T37" s="12">
        <f>(((M37/60)/60)/24)+DATE(1970,1,1)</f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 s="7">
        <v>700</v>
      </c>
      <c r="E38" s="7">
        <v>1101</v>
      </c>
      <c r="F38">
        <v>16</v>
      </c>
      <c r="G38" s="4">
        <f t="shared" si="1"/>
        <v>1.572857142857143</v>
      </c>
      <c r="H38" t="s">
        <v>20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2">
        <f>(((L38/60)/60)/24)+DATE(1970,1,1)</f>
        <v>40600.25</v>
      </c>
      <c r="T38" s="12">
        <f>(((M38/60)/60)/24)+DATE(1970,1,1)</f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 s="7">
        <v>8100</v>
      </c>
      <c r="E39" s="7">
        <v>11339</v>
      </c>
      <c r="F39">
        <v>107</v>
      </c>
      <c r="G39" s="4">
        <f t="shared" si="1"/>
        <v>1.3998765432098765</v>
      </c>
      <c r="H39" t="s">
        <v>20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2">
        <f>(((L39/60)/60)/24)+DATE(1970,1,1)</f>
        <v>43744.208333333328</v>
      </c>
      <c r="T39" s="12">
        <f>(((M39/60)/60)/24)+DATE(1970,1,1)</f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 s="7">
        <v>3100</v>
      </c>
      <c r="E40" s="7">
        <v>10085</v>
      </c>
      <c r="F40">
        <v>134</v>
      </c>
      <c r="G40" s="4">
        <f t="shared" si="1"/>
        <v>3.2532258064516131</v>
      </c>
      <c r="H40" t="s">
        <v>20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2">
        <f>(((L40/60)/60)/24)+DATE(1970,1,1)</f>
        <v>40469.208333333336</v>
      </c>
      <c r="T40" s="12">
        <f>(((M40/60)/60)/24)+DATE(1970,1,1)</f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 s="7">
        <v>9900</v>
      </c>
      <c r="E41" s="7">
        <v>5027</v>
      </c>
      <c r="F41">
        <v>88</v>
      </c>
      <c r="G41" s="4">
        <f t="shared" si="1"/>
        <v>0.50777777777777777</v>
      </c>
      <c r="H41" t="s">
        <v>14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2">
        <f>(((L41/60)/60)/24)+DATE(1970,1,1)</f>
        <v>41330.25</v>
      </c>
      <c r="T41" s="12">
        <f>(((M41/60)/60)/24)+DATE(1970,1,1)</f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 s="7">
        <v>8800</v>
      </c>
      <c r="E42" s="7">
        <v>14878</v>
      </c>
      <c r="F42">
        <v>198</v>
      </c>
      <c r="G42" s="4">
        <f t="shared" si="1"/>
        <v>1.6906818181818182</v>
      </c>
      <c r="H42" t="s">
        <v>20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2">
        <f>(((L42/60)/60)/24)+DATE(1970,1,1)</f>
        <v>40334.208333333336</v>
      </c>
      <c r="T42" s="12">
        <f>(((M42/60)/60)/24)+DATE(1970,1,1)</f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 s="7">
        <v>5600</v>
      </c>
      <c r="E43" s="7">
        <v>11924</v>
      </c>
      <c r="F43">
        <v>111</v>
      </c>
      <c r="G43" s="4">
        <f t="shared" si="1"/>
        <v>2.1292857142857144</v>
      </c>
      <c r="H43" t="s">
        <v>20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2">
        <f>(((L43/60)/60)/24)+DATE(1970,1,1)</f>
        <v>41156.208333333336</v>
      </c>
      <c r="T43" s="12">
        <f>(((M43/60)/60)/24)+DATE(1970,1,1)</f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 s="7">
        <v>1800</v>
      </c>
      <c r="E44" s="7">
        <v>7991</v>
      </c>
      <c r="F44">
        <v>222</v>
      </c>
      <c r="G44" s="4">
        <f t="shared" si="1"/>
        <v>4.4394444444444447</v>
      </c>
      <c r="H44" t="s">
        <v>20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2">
        <f>(((L44/60)/60)/24)+DATE(1970,1,1)</f>
        <v>40728.208333333336</v>
      </c>
      <c r="T44" s="12">
        <f>(((M44/60)/60)/24)+DATE(1970,1,1)</f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 s="7">
        <v>90200</v>
      </c>
      <c r="E45" s="7">
        <v>167717</v>
      </c>
      <c r="F45">
        <v>6212</v>
      </c>
      <c r="G45" s="4">
        <f t="shared" si="1"/>
        <v>1.859390243902439</v>
      </c>
      <c r="H45" t="s">
        <v>20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2">
        <f>(((L45/60)/60)/24)+DATE(1970,1,1)</f>
        <v>41844.208333333336</v>
      </c>
      <c r="T45" s="12">
        <f>(((M45/60)/60)/24)+DATE(1970,1,1)</f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 s="7">
        <v>1600</v>
      </c>
      <c r="E46" s="7">
        <v>10541</v>
      </c>
      <c r="F46">
        <v>98</v>
      </c>
      <c r="G46" s="4">
        <f t="shared" si="1"/>
        <v>6.5881249999999998</v>
      </c>
      <c r="H46" t="s">
        <v>20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2">
        <f>(((L46/60)/60)/24)+DATE(1970,1,1)</f>
        <v>43541.208333333328</v>
      </c>
      <c r="T46" s="12">
        <f>(((M46/60)/60)/24)+DATE(1970,1,1)</f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 s="7">
        <v>9500</v>
      </c>
      <c r="E47" s="7">
        <v>4530</v>
      </c>
      <c r="F47">
        <v>48</v>
      </c>
      <c r="G47" s="4">
        <f t="shared" si="1"/>
        <v>0.4768421052631579</v>
      </c>
      <c r="H47" t="s">
        <v>14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2">
        <f>(((L47/60)/60)/24)+DATE(1970,1,1)</f>
        <v>42676.208333333328</v>
      </c>
      <c r="T47" s="12">
        <f>(((M47/60)/60)/24)+DATE(1970,1,1)</f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 s="7">
        <v>3700</v>
      </c>
      <c r="E48" s="7">
        <v>4247</v>
      </c>
      <c r="F48">
        <v>92</v>
      </c>
      <c r="G48" s="4">
        <f t="shared" si="1"/>
        <v>1.1478378378378378</v>
      </c>
      <c r="H48" t="s">
        <v>20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2">
        <f>(((L48/60)/60)/24)+DATE(1970,1,1)</f>
        <v>40367.208333333336</v>
      </c>
      <c r="T48" s="12">
        <f>(((M48/60)/60)/24)+DATE(1970,1,1)</f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 s="7">
        <v>1500</v>
      </c>
      <c r="E49" s="7">
        <v>7129</v>
      </c>
      <c r="F49">
        <v>149</v>
      </c>
      <c r="G49" s="4">
        <f t="shared" si="1"/>
        <v>4.7526666666666664</v>
      </c>
      <c r="H49" t="s">
        <v>20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2">
        <f>(((L49/60)/60)/24)+DATE(1970,1,1)</f>
        <v>41727.208333333336</v>
      </c>
      <c r="T49" s="12">
        <f>(((M49/60)/60)/24)+DATE(1970,1,1)</f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 s="7">
        <v>33300</v>
      </c>
      <c r="E50" s="7">
        <v>128862</v>
      </c>
      <c r="F50">
        <v>2431</v>
      </c>
      <c r="G50" s="4">
        <f t="shared" si="1"/>
        <v>3.86972972972973</v>
      </c>
      <c r="H50" t="s">
        <v>20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2">
        <f>(((L50/60)/60)/24)+DATE(1970,1,1)</f>
        <v>42180.208333333328</v>
      </c>
      <c r="T50" s="12">
        <f>(((M50/60)/60)/24)+DATE(1970,1,1)</f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 s="7">
        <v>7200</v>
      </c>
      <c r="E51" s="7">
        <v>13653</v>
      </c>
      <c r="F51">
        <v>303</v>
      </c>
      <c r="G51" s="4">
        <f t="shared" si="1"/>
        <v>1.89625</v>
      </c>
      <c r="H51" t="s">
        <v>20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2">
        <f>(((L51/60)/60)/24)+DATE(1970,1,1)</f>
        <v>43758.208333333328</v>
      </c>
      <c r="T51" s="12">
        <f>(((M51/60)/60)/24)+DATE(1970,1,1)</f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 s="7">
        <v>100</v>
      </c>
      <c r="E52" s="7">
        <v>2</v>
      </c>
      <c r="F52">
        <v>1</v>
      </c>
      <c r="G52" s="4">
        <f t="shared" si="1"/>
        <v>0.02</v>
      </c>
      <c r="H52" t="s">
        <v>14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2">
        <f>(((L52/60)/60)/24)+DATE(1970,1,1)</f>
        <v>41487.208333333336</v>
      </c>
      <c r="T52" s="12">
        <f>(((M52/60)/60)/24)+DATE(1970,1,1)</f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 s="7">
        <v>158100</v>
      </c>
      <c r="E53" s="7">
        <v>145243</v>
      </c>
      <c r="F53">
        <v>1467</v>
      </c>
      <c r="G53" s="4">
        <f t="shared" si="1"/>
        <v>0.91867805186590767</v>
      </c>
      <c r="H53" t="s">
        <v>14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2">
        <f>(((L53/60)/60)/24)+DATE(1970,1,1)</f>
        <v>40995.208333333336</v>
      </c>
      <c r="T53" s="12">
        <f>(((M53/60)/60)/24)+DATE(1970,1,1)</f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 s="7">
        <v>7200</v>
      </c>
      <c r="E54" s="7">
        <v>2459</v>
      </c>
      <c r="F54">
        <v>75</v>
      </c>
      <c r="G54" s="4">
        <f t="shared" si="1"/>
        <v>0.34152777777777776</v>
      </c>
      <c r="H54" t="s">
        <v>14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2">
        <f>(((L54/60)/60)/24)+DATE(1970,1,1)</f>
        <v>40436.208333333336</v>
      </c>
      <c r="T54" s="12">
        <f>(((M54/60)/60)/24)+DATE(1970,1,1)</f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 s="7">
        <v>8800</v>
      </c>
      <c r="E55" s="7">
        <v>12356</v>
      </c>
      <c r="F55">
        <v>209</v>
      </c>
      <c r="G55" s="4">
        <f t="shared" si="1"/>
        <v>1.4040909090909091</v>
      </c>
      <c r="H55" t="s">
        <v>20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2">
        <f>(((L55/60)/60)/24)+DATE(1970,1,1)</f>
        <v>41779.208333333336</v>
      </c>
      <c r="T55" s="12">
        <f>(((M55/60)/60)/24)+DATE(1970,1,1)</f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 s="7">
        <v>6000</v>
      </c>
      <c r="E56" s="7">
        <v>5392</v>
      </c>
      <c r="F56">
        <v>120</v>
      </c>
      <c r="G56" s="4">
        <f t="shared" si="1"/>
        <v>0.89866666666666661</v>
      </c>
      <c r="H56" t="s">
        <v>14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2">
        <f>(((L56/60)/60)/24)+DATE(1970,1,1)</f>
        <v>43170.25</v>
      </c>
      <c r="T56" s="12">
        <f>(((M56/60)/60)/24)+DATE(1970,1,1)</f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 s="7">
        <v>6600</v>
      </c>
      <c r="E57" s="7">
        <v>11746</v>
      </c>
      <c r="F57">
        <v>131</v>
      </c>
      <c r="G57" s="4">
        <f t="shared" si="1"/>
        <v>1.7796969696969698</v>
      </c>
      <c r="H57" t="s">
        <v>20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2">
        <f>(((L57/60)/60)/24)+DATE(1970,1,1)</f>
        <v>43311.208333333328</v>
      </c>
      <c r="T57" s="12">
        <f>(((M57/60)/60)/24)+DATE(1970,1,1)</f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 s="7">
        <v>8000</v>
      </c>
      <c r="E58" s="7">
        <v>11493</v>
      </c>
      <c r="F58">
        <v>164</v>
      </c>
      <c r="G58" s="4">
        <f t="shared" si="1"/>
        <v>1.436625</v>
      </c>
      <c r="H58" t="s">
        <v>20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2">
        <f>(((L58/60)/60)/24)+DATE(1970,1,1)</f>
        <v>42014.25</v>
      </c>
      <c r="T58" s="12">
        <f>(((M58/60)/60)/24)+DATE(1970,1,1)</f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 s="7">
        <v>2900</v>
      </c>
      <c r="E59" s="7">
        <v>6243</v>
      </c>
      <c r="F59">
        <v>201</v>
      </c>
      <c r="G59" s="4">
        <f t="shared" si="1"/>
        <v>2.1527586206896552</v>
      </c>
      <c r="H59" t="s">
        <v>20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2">
        <f>(((L59/60)/60)/24)+DATE(1970,1,1)</f>
        <v>42979.208333333328</v>
      </c>
      <c r="T59" s="12">
        <f>(((M59/60)/60)/24)+DATE(1970,1,1)</f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 s="7">
        <v>2700</v>
      </c>
      <c r="E60" s="7">
        <v>6132</v>
      </c>
      <c r="F60">
        <v>211</v>
      </c>
      <c r="G60" s="4">
        <f t="shared" si="1"/>
        <v>2.2711111111111113</v>
      </c>
      <c r="H60" t="s">
        <v>20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2">
        <f>(((L60/60)/60)/24)+DATE(1970,1,1)</f>
        <v>42268.208333333328</v>
      </c>
      <c r="T60" s="12">
        <f>(((M60/60)/60)/24)+DATE(1970,1,1)</f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 s="7">
        <v>1400</v>
      </c>
      <c r="E61" s="7">
        <v>3851</v>
      </c>
      <c r="F61">
        <v>128</v>
      </c>
      <c r="G61" s="4">
        <f t="shared" si="1"/>
        <v>2.7507142857142859</v>
      </c>
      <c r="H61" t="s">
        <v>20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2">
        <f>(((L61/60)/60)/24)+DATE(1970,1,1)</f>
        <v>42898.208333333328</v>
      </c>
      <c r="T61" s="12">
        <f>(((M61/60)/60)/24)+DATE(1970,1,1)</f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 s="7">
        <v>94200</v>
      </c>
      <c r="E62" s="7">
        <v>135997</v>
      </c>
      <c r="F62">
        <v>1600</v>
      </c>
      <c r="G62" s="4">
        <f t="shared" si="1"/>
        <v>1.4437048832271762</v>
      </c>
      <c r="H62" t="s">
        <v>20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2">
        <f>(((L62/60)/60)/24)+DATE(1970,1,1)</f>
        <v>41107.208333333336</v>
      </c>
      <c r="T62" s="12">
        <f>(((M62/60)/60)/24)+DATE(1970,1,1)</f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 s="7">
        <v>199200</v>
      </c>
      <c r="E63" s="7">
        <v>184750</v>
      </c>
      <c r="F63">
        <v>2253</v>
      </c>
      <c r="G63" s="4">
        <f t="shared" si="1"/>
        <v>0.92745983935742971</v>
      </c>
      <c r="H63" t="s">
        <v>14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2">
        <f>(((L63/60)/60)/24)+DATE(1970,1,1)</f>
        <v>40595.25</v>
      </c>
      <c r="T63" s="12">
        <f>(((M63/60)/60)/24)+DATE(1970,1,1)</f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 s="7">
        <v>2000</v>
      </c>
      <c r="E64" s="7">
        <v>14452</v>
      </c>
      <c r="F64">
        <v>249</v>
      </c>
      <c r="G64" s="4">
        <f t="shared" si="1"/>
        <v>7.226</v>
      </c>
      <c r="H64" t="s">
        <v>20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2">
        <f>(((L64/60)/60)/24)+DATE(1970,1,1)</f>
        <v>42160.208333333328</v>
      </c>
      <c r="T64" s="12">
        <f>(((M64/60)/60)/24)+DATE(1970,1,1)</f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 s="7">
        <v>4700</v>
      </c>
      <c r="E65" s="7">
        <v>557</v>
      </c>
      <c r="F65">
        <v>5</v>
      </c>
      <c r="G65" s="4">
        <f t="shared" si="1"/>
        <v>0.11851063829787234</v>
      </c>
      <c r="H65" t="s">
        <v>14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2">
        <f>(((L65/60)/60)/24)+DATE(1970,1,1)</f>
        <v>42853.208333333328</v>
      </c>
      <c r="T65" s="12">
        <f>(((M65/60)/60)/24)+DATE(1970,1,1)</f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 s="7">
        <v>2800</v>
      </c>
      <c r="E66" s="7">
        <v>2734</v>
      </c>
      <c r="F66">
        <v>38</v>
      </c>
      <c r="G66" s="4">
        <f t="shared" si="1"/>
        <v>0.97642857142857142</v>
      </c>
      <c r="H66" t="s">
        <v>14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2">
        <f>(((L66/60)/60)/24)+DATE(1970,1,1)</f>
        <v>43283.208333333328</v>
      </c>
      <c r="T66" s="12">
        <f>(((M66/60)/60)/24)+DATE(1970,1,1)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 s="7">
        <v>6100</v>
      </c>
      <c r="E67" s="7">
        <v>14405</v>
      </c>
      <c r="F67">
        <v>236</v>
      </c>
      <c r="G67" s="4">
        <f t="shared" si="1"/>
        <v>2.3614754098360655</v>
      </c>
      <c r="H67" t="s">
        <v>20</v>
      </c>
      <c r="I67" s="7">
        <f t="shared" ref="I67:I130" si="2">E67/F67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2">
        <f>(((L67/60)/60)/24)+DATE(1970,1,1)</f>
        <v>40570.25</v>
      </c>
      <c r="T67" s="12">
        <f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 s="7">
        <v>2900</v>
      </c>
      <c r="E68" s="7">
        <v>1307</v>
      </c>
      <c r="F68">
        <v>12</v>
      </c>
      <c r="G68" s="4">
        <f t="shared" ref="G68:G131" si="3">E68/D68</f>
        <v>0.45068965517241377</v>
      </c>
      <c r="H68" t="s">
        <v>14</v>
      </c>
      <c r="I68" s="7">
        <f t="shared" si="2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2">
        <f>(((L68/60)/60)/24)+DATE(1970,1,1)</f>
        <v>42102.208333333328</v>
      </c>
      <c r="T68" s="12">
        <f>(((M68/60)/60)/24)+DATE(1970,1,1)</f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 s="7">
        <v>72600</v>
      </c>
      <c r="E69" s="7">
        <v>117892</v>
      </c>
      <c r="F69">
        <v>4065</v>
      </c>
      <c r="G69" s="4">
        <f t="shared" si="3"/>
        <v>1.6238567493112948</v>
      </c>
      <c r="H69" t="s">
        <v>20</v>
      </c>
      <c r="I69" s="7">
        <f t="shared" si="2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2">
        <f>(((L69/60)/60)/24)+DATE(1970,1,1)</f>
        <v>40203.25</v>
      </c>
      <c r="T69" s="12">
        <f>(((M69/60)/60)/24)+DATE(1970,1,1)</f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 s="7">
        <v>5700</v>
      </c>
      <c r="E70" s="7">
        <v>14508</v>
      </c>
      <c r="F70">
        <v>246</v>
      </c>
      <c r="G70" s="4">
        <f t="shared" si="3"/>
        <v>2.5452631578947367</v>
      </c>
      <c r="H70" t="s">
        <v>20</v>
      </c>
      <c r="I70" s="7">
        <f t="shared" si="2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2">
        <f>(((L70/60)/60)/24)+DATE(1970,1,1)</f>
        <v>42943.208333333328</v>
      </c>
      <c r="T70" s="12">
        <f>(((M70/60)/60)/24)+DATE(1970,1,1)</f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 s="7">
        <v>7900</v>
      </c>
      <c r="E71" s="7">
        <v>1901</v>
      </c>
      <c r="F71">
        <v>17</v>
      </c>
      <c r="G71" s="4">
        <f t="shared" si="3"/>
        <v>0.24063291139240506</v>
      </c>
      <c r="H71" t="s">
        <v>74</v>
      </c>
      <c r="I71" s="7">
        <f t="shared" si="2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2">
        <f>(((L71/60)/60)/24)+DATE(1970,1,1)</f>
        <v>40531.25</v>
      </c>
      <c r="T71" s="12">
        <f>(((M71/60)/60)/24)+DATE(1970,1,1)</f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 s="7">
        <v>128000</v>
      </c>
      <c r="E72" s="7">
        <v>158389</v>
      </c>
      <c r="F72">
        <v>2475</v>
      </c>
      <c r="G72" s="4">
        <f t="shared" si="3"/>
        <v>1.2374140625000001</v>
      </c>
      <c r="H72" t="s">
        <v>20</v>
      </c>
      <c r="I72" s="7">
        <f t="shared" si="2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2">
        <f>(((L72/60)/60)/24)+DATE(1970,1,1)</f>
        <v>40484.208333333336</v>
      </c>
      <c r="T72" s="12">
        <f>(((M72/60)/60)/24)+DATE(1970,1,1)</f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 s="7">
        <v>6000</v>
      </c>
      <c r="E73" s="7">
        <v>6484</v>
      </c>
      <c r="F73">
        <v>76</v>
      </c>
      <c r="G73" s="4">
        <f t="shared" si="3"/>
        <v>1.0806666666666667</v>
      </c>
      <c r="H73" t="s">
        <v>20</v>
      </c>
      <c r="I73" s="7">
        <f t="shared" si="2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2">
        <f>(((L73/60)/60)/24)+DATE(1970,1,1)</f>
        <v>43799.25</v>
      </c>
      <c r="T73" s="12">
        <f>(((M73/60)/60)/24)+DATE(1970,1,1)</f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 s="7">
        <v>600</v>
      </c>
      <c r="E74" s="7">
        <v>4022</v>
      </c>
      <c r="F74">
        <v>54</v>
      </c>
      <c r="G74" s="4">
        <f t="shared" si="3"/>
        <v>6.7033333333333331</v>
      </c>
      <c r="H74" t="s">
        <v>20</v>
      </c>
      <c r="I74" s="7">
        <f t="shared" si="2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2">
        <f>(((L74/60)/60)/24)+DATE(1970,1,1)</f>
        <v>42186.208333333328</v>
      </c>
      <c r="T74" s="12">
        <f>(((M74/60)/60)/24)+DATE(1970,1,1)</f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 s="7">
        <v>1400</v>
      </c>
      <c r="E75" s="7">
        <v>9253</v>
      </c>
      <c r="F75">
        <v>88</v>
      </c>
      <c r="G75" s="4">
        <f t="shared" si="3"/>
        <v>6.609285714285714</v>
      </c>
      <c r="H75" t="s">
        <v>20</v>
      </c>
      <c r="I75" s="7">
        <f t="shared" si="2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2">
        <f>(((L75/60)/60)/24)+DATE(1970,1,1)</f>
        <v>42701.25</v>
      </c>
      <c r="T75" s="12">
        <f>(((M75/60)/60)/24)+DATE(1970,1,1)</f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 s="7">
        <v>3900</v>
      </c>
      <c r="E76" s="7">
        <v>4776</v>
      </c>
      <c r="F76">
        <v>85</v>
      </c>
      <c r="G76" s="4">
        <f t="shared" si="3"/>
        <v>1.2246153846153847</v>
      </c>
      <c r="H76" t="s">
        <v>20</v>
      </c>
      <c r="I76" s="7">
        <f t="shared" si="2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2">
        <f>(((L76/60)/60)/24)+DATE(1970,1,1)</f>
        <v>42456.208333333328</v>
      </c>
      <c r="T76" s="12">
        <f>(((M76/60)/60)/24)+DATE(1970,1,1)</f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 s="7">
        <v>9700</v>
      </c>
      <c r="E77" s="7">
        <v>14606</v>
      </c>
      <c r="F77">
        <v>170</v>
      </c>
      <c r="G77" s="4">
        <f t="shared" si="3"/>
        <v>1.5057731958762886</v>
      </c>
      <c r="H77" t="s">
        <v>20</v>
      </c>
      <c r="I77" s="7">
        <f t="shared" si="2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2">
        <f>(((L77/60)/60)/24)+DATE(1970,1,1)</f>
        <v>43296.208333333328</v>
      </c>
      <c r="T77" s="12">
        <f>(((M77/60)/60)/24)+DATE(1970,1,1)</f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 s="7">
        <v>122900</v>
      </c>
      <c r="E78" s="7">
        <v>95993</v>
      </c>
      <c r="F78">
        <v>1684</v>
      </c>
      <c r="G78" s="4">
        <f t="shared" si="3"/>
        <v>0.78106590724165992</v>
      </c>
      <c r="H78" t="s">
        <v>14</v>
      </c>
      <c r="I78" s="7">
        <f t="shared" si="2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2">
        <f>(((L78/60)/60)/24)+DATE(1970,1,1)</f>
        <v>42027.25</v>
      </c>
      <c r="T78" s="12">
        <f>(((M78/60)/60)/24)+DATE(1970,1,1)</f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 s="7">
        <v>9500</v>
      </c>
      <c r="E79" s="7">
        <v>4460</v>
      </c>
      <c r="F79">
        <v>56</v>
      </c>
      <c r="G79" s="4">
        <f t="shared" si="3"/>
        <v>0.46947368421052632</v>
      </c>
      <c r="H79" t="s">
        <v>14</v>
      </c>
      <c r="I79" s="7">
        <f t="shared" si="2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2">
        <f>(((L79/60)/60)/24)+DATE(1970,1,1)</f>
        <v>40448.208333333336</v>
      </c>
      <c r="T79" s="12">
        <f>(((M79/60)/60)/24)+DATE(1970,1,1)</f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 s="7">
        <v>4500</v>
      </c>
      <c r="E80" s="7">
        <v>13536</v>
      </c>
      <c r="F80">
        <v>330</v>
      </c>
      <c r="G80" s="4">
        <f t="shared" si="3"/>
        <v>3.008</v>
      </c>
      <c r="H80" t="s">
        <v>20</v>
      </c>
      <c r="I80" s="7">
        <f t="shared" si="2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2">
        <f>(((L80/60)/60)/24)+DATE(1970,1,1)</f>
        <v>43206.208333333328</v>
      </c>
      <c r="T80" s="12">
        <f>(((M80/60)/60)/24)+DATE(1970,1,1)</f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 s="7">
        <v>57800</v>
      </c>
      <c r="E81" s="7">
        <v>40228</v>
      </c>
      <c r="F81">
        <v>838</v>
      </c>
      <c r="G81" s="4">
        <f t="shared" si="3"/>
        <v>0.6959861591695502</v>
      </c>
      <c r="H81" t="s">
        <v>14</v>
      </c>
      <c r="I81" s="7">
        <f t="shared" si="2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2">
        <f>(((L81/60)/60)/24)+DATE(1970,1,1)</f>
        <v>43267.208333333328</v>
      </c>
      <c r="T81" s="12">
        <f>(((M81/60)/60)/24)+DATE(1970,1,1)</f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 s="7">
        <v>1100</v>
      </c>
      <c r="E82" s="7">
        <v>7012</v>
      </c>
      <c r="F82">
        <v>127</v>
      </c>
      <c r="G82" s="4">
        <f t="shared" si="3"/>
        <v>6.374545454545455</v>
      </c>
      <c r="H82" t="s">
        <v>20</v>
      </c>
      <c r="I82" s="7">
        <f t="shared" si="2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2">
        <f>(((L82/60)/60)/24)+DATE(1970,1,1)</f>
        <v>42976.208333333328</v>
      </c>
      <c r="T82" s="12">
        <f>(((M82/60)/60)/24)+DATE(1970,1,1)</f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 s="7">
        <v>16800</v>
      </c>
      <c r="E83" s="7">
        <v>37857</v>
      </c>
      <c r="F83">
        <v>411</v>
      </c>
      <c r="G83" s="4">
        <f t="shared" si="3"/>
        <v>2.253392857142857</v>
      </c>
      <c r="H83" t="s">
        <v>20</v>
      </c>
      <c r="I83" s="7">
        <f t="shared" si="2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2">
        <f>(((L83/60)/60)/24)+DATE(1970,1,1)</f>
        <v>43062.25</v>
      </c>
      <c r="T83" s="12">
        <f>(((M83/60)/60)/24)+DATE(1970,1,1)</f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 s="7">
        <v>1000</v>
      </c>
      <c r="E84" s="7">
        <v>14973</v>
      </c>
      <c r="F84">
        <v>180</v>
      </c>
      <c r="G84" s="4">
        <f t="shared" si="3"/>
        <v>14.973000000000001</v>
      </c>
      <c r="H84" t="s">
        <v>20</v>
      </c>
      <c r="I84" s="7">
        <f t="shared" si="2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2">
        <f>(((L84/60)/60)/24)+DATE(1970,1,1)</f>
        <v>43482.25</v>
      </c>
      <c r="T84" s="12">
        <f>(((M84/60)/60)/24)+DATE(1970,1,1)</f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 s="7">
        <v>106400</v>
      </c>
      <c r="E85" s="7">
        <v>39996</v>
      </c>
      <c r="F85">
        <v>1000</v>
      </c>
      <c r="G85" s="4">
        <f t="shared" si="3"/>
        <v>0.37590225563909774</v>
      </c>
      <c r="H85" t="s">
        <v>14</v>
      </c>
      <c r="I85" s="7">
        <f t="shared" si="2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2">
        <f>(((L85/60)/60)/24)+DATE(1970,1,1)</f>
        <v>42579.208333333328</v>
      </c>
      <c r="T85" s="12">
        <f>(((M85/60)/60)/24)+DATE(1970,1,1)</f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 s="7">
        <v>31400</v>
      </c>
      <c r="E86" s="7">
        <v>41564</v>
      </c>
      <c r="F86">
        <v>374</v>
      </c>
      <c r="G86" s="4">
        <f t="shared" si="3"/>
        <v>1.3236942675159236</v>
      </c>
      <c r="H86" t="s">
        <v>20</v>
      </c>
      <c r="I86" s="7">
        <f t="shared" si="2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2">
        <f>(((L86/60)/60)/24)+DATE(1970,1,1)</f>
        <v>41118.208333333336</v>
      </c>
      <c r="T86" s="12">
        <f>(((M86/60)/60)/24)+DATE(1970,1,1)</f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 s="7">
        <v>4900</v>
      </c>
      <c r="E87" s="7">
        <v>6430</v>
      </c>
      <c r="F87">
        <v>71</v>
      </c>
      <c r="G87" s="4">
        <f t="shared" si="3"/>
        <v>1.3122448979591836</v>
      </c>
      <c r="H87" t="s">
        <v>20</v>
      </c>
      <c r="I87" s="7">
        <f t="shared" si="2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2">
        <f>(((L87/60)/60)/24)+DATE(1970,1,1)</f>
        <v>40797.208333333336</v>
      </c>
      <c r="T87" s="12">
        <f>(((M87/60)/60)/24)+DATE(1970,1,1)</f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 s="7">
        <v>7400</v>
      </c>
      <c r="E88" s="7">
        <v>12405</v>
      </c>
      <c r="F88">
        <v>203</v>
      </c>
      <c r="G88" s="4">
        <f t="shared" si="3"/>
        <v>1.6763513513513513</v>
      </c>
      <c r="H88" t="s">
        <v>20</v>
      </c>
      <c r="I88" s="7">
        <f t="shared" si="2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2">
        <f>(((L88/60)/60)/24)+DATE(1970,1,1)</f>
        <v>42128.208333333328</v>
      </c>
      <c r="T88" s="12">
        <f>(((M88/60)/60)/24)+DATE(1970,1,1)</f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 s="7">
        <v>198500</v>
      </c>
      <c r="E89" s="7">
        <v>123040</v>
      </c>
      <c r="F89">
        <v>1482</v>
      </c>
      <c r="G89" s="4">
        <f t="shared" si="3"/>
        <v>0.6198488664987406</v>
      </c>
      <c r="H89" t="s">
        <v>14</v>
      </c>
      <c r="I89" s="7">
        <f t="shared" si="2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2">
        <f>(((L89/60)/60)/24)+DATE(1970,1,1)</f>
        <v>40610.25</v>
      </c>
      <c r="T89" s="12">
        <f>(((M89/60)/60)/24)+DATE(1970,1,1)</f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 s="7">
        <v>4800</v>
      </c>
      <c r="E90" s="7">
        <v>12516</v>
      </c>
      <c r="F90">
        <v>113</v>
      </c>
      <c r="G90" s="4">
        <f t="shared" si="3"/>
        <v>2.6074999999999999</v>
      </c>
      <c r="H90" t="s">
        <v>20</v>
      </c>
      <c r="I90" s="7">
        <f t="shared" si="2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2">
        <f>(((L90/60)/60)/24)+DATE(1970,1,1)</f>
        <v>42110.208333333328</v>
      </c>
      <c r="T90" s="12">
        <f>(((M90/60)/60)/24)+DATE(1970,1,1)</f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 s="7">
        <v>3400</v>
      </c>
      <c r="E91" s="7">
        <v>8588</v>
      </c>
      <c r="F91">
        <v>96</v>
      </c>
      <c r="G91" s="4">
        <f t="shared" si="3"/>
        <v>2.5258823529411765</v>
      </c>
      <c r="H91" t="s">
        <v>20</v>
      </c>
      <c r="I91" s="7">
        <f t="shared" si="2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2">
        <f>(((L91/60)/60)/24)+DATE(1970,1,1)</f>
        <v>40283.208333333336</v>
      </c>
      <c r="T91" s="12">
        <f>(((M91/60)/60)/24)+DATE(1970,1,1)</f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 s="7">
        <v>7800</v>
      </c>
      <c r="E92" s="7">
        <v>6132</v>
      </c>
      <c r="F92">
        <v>106</v>
      </c>
      <c r="G92" s="4">
        <f t="shared" si="3"/>
        <v>0.7861538461538462</v>
      </c>
      <c r="H92" t="s">
        <v>14</v>
      </c>
      <c r="I92" s="7">
        <f t="shared" si="2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2">
        <f>(((L92/60)/60)/24)+DATE(1970,1,1)</f>
        <v>42425.25</v>
      </c>
      <c r="T92" s="12">
        <f>(((M92/60)/60)/24)+DATE(1970,1,1)</f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 s="7">
        <v>154300</v>
      </c>
      <c r="E93" s="7">
        <v>74688</v>
      </c>
      <c r="F93">
        <v>679</v>
      </c>
      <c r="G93" s="4">
        <f t="shared" si="3"/>
        <v>0.48404406999351912</v>
      </c>
      <c r="H93" t="s">
        <v>14</v>
      </c>
      <c r="I93" s="7">
        <f t="shared" si="2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2">
        <f>(((L93/60)/60)/24)+DATE(1970,1,1)</f>
        <v>42588.208333333328</v>
      </c>
      <c r="T93" s="12">
        <f>(((M93/60)/60)/24)+DATE(1970,1,1)</f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 s="7">
        <v>20000</v>
      </c>
      <c r="E94" s="7">
        <v>51775</v>
      </c>
      <c r="F94">
        <v>498</v>
      </c>
      <c r="G94" s="4">
        <f t="shared" si="3"/>
        <v>2.5887500000000001</v>
      </c>
      <c r="H94" t="s">
        <v>20</v>
      </c>
      <c r="I94" s="7">
        <f t="shared" si="2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2">
        <f>(((L94/60)/60)/24)+DATE(1970,1,1)</f>
        <v>40352.208333333336</v>
      </c>
      <c r="T94" s="12">
        <f>(((M94/60)/60)/24)+DATE(1970,1,1)</f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 s="7">
        <v>108800</v>
      </c>
      <c r="E95" s="7">
        <v>65877</v>
      </c>
      <c r="F95">
        <v>610</v>
      </c>
      <c r="G95" s="4">
        <f t="shared" si="3"/>
        <v>0.60548713235294116</v>
      </c>
      <c r="H95" t="s">
        <v>74</v>
      </c>
      <c r="I95" s="7">
        <f t="shared" si="2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2">
        <f>(((L95/60)/60)/24)+DATE(1970,1,1)</f>
        <v>41202.208333333336</v>
      </c>
      <c r="T95" s="12">
        <f>(((M95/60)/60)/24)+DATE(1970,1,1)</f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 s="7">
        <v>2900</v>
      </c>
      <c r="E96" s="7">
        <v>8807</v>
      </c>
      <c r="F96">
        <v>180</v>
      </c>
      <c r="G96" s="4">
        <f t="shared" si="3"/>
        <v>3.036896551724138</v>
      </c>
      <c r="H96" t="s">
        <v>20</v>
      </c>
      <c r="I96" s="7">
        <f t="shared" si="2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2">
        <f>(((L96/60)/60)/24)+DATE(1970,1,1)</f>
        <v>43562.208333333328</v>
      </c>
      <c r="T96" s="12">
        <f>(((M96/60)/60)/24)+DATE(1970,1,1)</f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 s="7">
        <v>900</v>
      </c>
      <c r="E97" s="7">
        <v>1017</v>
      </c>
      <c r="F97">
        <v>27</v>
      </c>
      <c r="G97" s="4">
        <f t="shared" si="3"/>
        <v>1.1299999999999999</v>
      </c>
      <c r="H97" t="s">
        <v>20</v>
      </c>
      <c r="I97" s="7">
        <f t="shared" si="2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2">
        <f>(((L97/60)/60)/24)+DATE(1970,1,1)</f>
        <v>43752.208333333328</v>
      </c>
      <c r="T97" s="12">
        <f>(((M97/60)/60)/24)+DATE(1970,1,1)</f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 s="7">
        <v>69700</v>
      </c>
      <c r="E98" s="7">
        <v>151513</v>
      </c>
      <c r="F98">
        <v>2331</v>
      </c>
      <c r="G98" s="4">
        <f t="shared" si="3"/>
        <v>2.1737876614060259</v>
      </c>
      <c r="H98" t="s">
        <v>20</v>
      </c>
      <c r="I98" s="7">
        <f t="shared" si="2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2">
        <f>(((L98/60)/60)/24)+DATE(1970,1,1)</f>
        <v>40612.25</v>
      </c>
      <c r="T98" s="12">
        <f>(((M98/60)/60)/24)+DATE(1970,1,1)</f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 s="7">
        <v>1300</v>
      </c>
      <c r="E99" s="7">
        <v>12047</v>
      </c>
      <c r="F99">
        <v>113</v>
      </c>
      <c r="G99" s="4">
        <f t="shared" si="3"/>
        <v>9.2669230769230762</v>
      </c>
      <c r="H99" t="s">
        <v>20</v>
      </c>
      <c r="I99" s="7">
        <f t="shared" si="2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2">
        <f>(((L99/60)/60)/24)+DATE(1970,1,1)</f>
        <v>42180.208333333328</v>
      </c>
      <c r="T99" s="12">
        <f>(((M99/60)/60)/24)+DATE(1970,1,1)</f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 s="7">
        <v>97800</v>
      </c>
      <c r="E100" s="7">
        <v>32951</v>
      </c>
      <c r="F100">
        <v>1220</v>
      </c>
      <c r="G100" s="4">
        <f t="shared" si="3"/>
        <v>0.33692229038854804</v>
      </c>
      <c r="H100" t="s">
        <v>14</v>
      </c>
      <c r="I100" s="7">
        <f t="shared" si="2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2">
        <f>(((L100/60)/60)/24)+DATE(1970,1,1)</f>
        <v>42212.208333333328</v>
      </c>
      <c r="T100" s="12">
        <f>(((M100/60)/60)/24)+DATE(1970,1,1)</f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 s="7">
        <v>7600</v>
      </c>
      <c r="E101" s="7">
        <v>14951</v>
      </c>
      <c r="F101">
        <v>164</v>
      </c>
      <c r="G101" s="4">
        <f t="shared" si="3"/>
        <v>1.9672368421052631</v>
      </c>
      <c r="H101" t="s">
        <v>20</v>
      </c>
      <c r="I101" s="7">
        <f t="shared" si="2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2">
        <f>(((L101/60)/60)/24)+DATE(1970,1,1)</f>
        <v>41968.25</v>
      </c>
      <c r="T101" s="12">
        <f>(((M101/60)/60)/24)+DATE(1970,1,1)</f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 s="7">
        <v>100</v>
      </c>
      <c r="E102" s="7">
        <v>1</v>
      </c>
      <c r="F102">
        <v>1</v>
      </c>
      <c r="G102" s="4">
        <f t="shared" si="3"/>
        <v>0.01</v>
      </c>
      <c r="H102" t="s">
        <v>14</v>
      </c>
      <c r="I102" s="7">
        <f t="shared" si="2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2">
        <f>(((L102/60)/60)/24)+DATE(1970,1,1)</f>
        <v>40835.208333333336</v>
      </c>
      <c r="T102" s="12">
        <f>(((M102/60)/60)/24)+DATE(1970,1,1)</f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 s="7">
        <v>900</v>
      </c>
      <c r="E103" s="7">
        <v>9193</v>
      </c>
      <c r="F103">
        <v>164</v>
      </c>
      <c r="G103" s="4">
        <f t="shared" si="3"/>
        <v>10.214444444444444</v>
      </c>
      <c r="H103" t="s">
        <v>20</v>
      </c>
      <c r="I103" s="7">
        <f t="shared" si="2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2">
        <f>(((L103/60)/60)/24)+DATE(1970,1,1)</f>
        <v>42056.25</v>
      </c>
      <c r="T103" s="12">
        <f>(((M103/60)/60)/24)+DATE(1970,1,1)</f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 s="7">
        <v>3700</v>
      </c>
      <c r="E104" s="7">
        <v>10422</v>
      </c>
      <c r="F104">
        <v>336</v>
      </c>
      <c r="G104" s="4">
        <f t="shared" si="3"/>
        <v>2.8167567567567566</v>
      </c>
      <c r="H104" t="s">
        <v>20</v>
      </c>
      <c r="I104" s="7">
        <f t="shared" si="2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2">
        <f>(((L104/60)/60)/24)+DATE(1970,1,1)</f>
        <v>43234.208333333328</v>
      </c>
      <c r="T104" s="12">
        <f>(((M104/60)/60)/24)+DATE(1970,1,1)</f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 s="7">
        <v>10000</v>
      </c>
      <c r="E105" s="7">
        <v>2461</v>
      </c>
      <c r="F105">
        <v>37</v>
      </c>
      <c r="G105" s="4">
        <f t="shared" si="3"/>
        <v>0.24610000000000001</v>
      </c>
      <c r="H105" t="s">
        <v>14</v>
      </c>
      <c r="I105" s="7">
        <f t="shared" si="2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2">
        <f>(((L105/60)/60)/24)+DATE(1970,1,1)</f>
        <v>40475.208333333336</v>
      </c>
      <c r="T105" s="12">
        <f>(((M105/60)/60)/24)+DATE(1970,1,1)</f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 s="7">
        <v>119200</v>
      </c>
      <c r="E106" s="7">
        <v>170623</v>
      </c>
      <c r="F106">
        <v>1917</v>
      </c>
      <c r="G106" s="4">
        <f t="shared" si="3"/>
        <v>1.4314010067114094</v>
      </c>
      <c r="H106" t="s">
        <v>20</v>
      </c>
      <c r="I106" s="7">
        <f t="shared" si="2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2">
        <f>(((L106/60)/60)/24)+DATE(1970,1,1)</f>
        <v>42878.208333333328</v>
      </c>
      <c r="T106" s="12">
        <f>(((M106/60)/60)/24)+DATE(1970,1,1)</f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 s="7">
        <v>6800</v>
      </c>
      <c r="E107" s="7">
        <v>9829</v>
      </c>
      <c r="F107">
        <v>95</v>
      </c>
      <c r="G107" s="4">
        <f t="shared" si="3"/>
        <v>1.4454411764705883</v>
      </c>
      <c r="H107" t="s">
        <v>20</v>
      </c>
      <c r="I107" s="7">
        <f t="shared" si="2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2">
        <f>(((L107/60)/60)/24)+DATE(1970,1,1)</f>
        <v>41366.208333333336</v>
      </c>
      <c r="T107" s="12">
        <f>(((M107/60)/60)/24)+DATE(1970,1,1)</f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 s="7">
        <v>3900</v>
      </c>
      <c r="E108" s="7">
        <v>14006</v>
      </c>
      <c r="F108">
        <v>147</v>
      </c>
      <c r="G108" s="4">
        <f t="shared" si="3"/>
        <v>3.5912820512820511</v>
      </c>
      <c r="H108" t="s">
        <v>20</v>
      </c>
      <c r="I108" s="7">
        <f t="shared" si="2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2">
        <f>(((L108/60)/60)/24)+DATE(1970,1,1)</f>
        <v>43716.208333333328</v>
      </c>
      <c r="T108" s="12">
        <f>(((M108/60)/60)/24)+DATE(1970,1,1)</f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 s="7">
        <v>3500</v>
      </c>
      <c r="E109" s="7">
        <v>6527</v>
      </c>
      <c r="F109">
        <v>86</v>
      </c>
      <c r="G109" s="4">
        <f t="shared" si="3"/>
        <v>1.8648571428571428</v>
      </c>
      <c r="H109" t="s">
        <v>20</v>
      </c>
      <c r="I109" s="7">
        <f t="shared" si="2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2">
        <f>(((L109/60)/60)/24)+DATE(1970,1,1)</f>
        <v>43213.208333333328</v>
      </c>
      <c r="T109" s="12">
        <f>(((M109/60)/60)/24)+DATE(1970,1,1)</f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 s="7">
        <v>1500</v>
      </c>
      <c r="E110" s="7">
        <v>8929</v>
      </c>
      <c r="F110">
        <v>83</v>
      </c>
      <c r="G110" s="4">
        <f t="shared" si="3"/>
        <v>5.9526666666666666</v>
      </c>
      <c r="H110" t="s">
        <v>20</v>
      </c>
      <c r="I110" s="7">
        <f t="shared" si="2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2">
        <f>(((L110/60)/60)/24)+DATE(1970,1,1)</f>
        <v>41005.208333333336</v>
      </c>
      <c r="T110" s="12">
        <f>(((M110/60)/60)/24)+DATE(1970,1,1)</f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 s="7">
        <v>5200</v>
      </c>
      <c r="E111" s="7">
        <v>3079</v>
      </c>
      <c r="F111">
        <v>60</v>
      </c>
      <c r="G111" s="4">
        <f t="shared" si="3"/>
        <v>0.5921153846153846</v>
      </c>
      <c r="H111" t="s">
        <v>14</v>
      </c>
      <c r="I111" s="7">
        <f t="shared" si="2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2">
        <f>(((L111/60)/60)/24)+DATE(1970,1,1)</f>
        <v>41651.25</v>
      </c>
      <c r="T111" s="12">
        <f>(((M111/60)/60)/24)+DATE(1970,1,1)</f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 s="7">
        <v>142400</v>
      </c>
      <c r="E112" s="7">
        <v>21307</v>
      </c>
      <c r="F112">
        <v>296</v>
      </c>
      <c r="G112" s="4">
        <f t="shared" si="3"/>
        <v>0.14962780898876404</v>
      </c>
      <c r="H112" t="s">
        <v>14</v>
      </c>
      <c r="I112" s="7">
        <f t="shared" si="2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2">
        <f>(((L112/60)/60)/24)+DATE(1970,1,1)</f>
        <v>43354.208333333328</v>
      </c>
      <c r="T112" s="12">
        <f>(((M112/60)/60)/24)+DATE(1970,1,1)</f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 s="7">
        <v>61400</v>
      </c>
      <c r="E113" s="7">
        <v>73653</v>
      </c>
      <c r="F113">
        <v>676</v>
      </c>
      <c r="G113" s="4">
        <f t="shared" si="3"/>
        <v>1.1995602605863191</v>
      </c>
      <c r="H113" t="s">
        <v>20</v>
      </c>
      <c r="I113" s="7">
        <f t="shared" si="2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2">
        <f>(((L113/60)/60)/24)+DATE(1970,1,1)</f>
        <v>41174.208333333336</v>
      </c>
      <c r="T113" s="12">
        <f>(((M113/60)/60)/24)+DATE(1970,1,1)</f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 s="7">
        <v>4700</v>
      </c>
      <c r="E114" s="7">
        <v>12635</v>
      </c>
      <c r="F114">
        <v>361</v>
      </c>
      <c r="G114" s="4">
        <f t="shared" si="3"/>
        <v>2.6882978723404256</v>
      </c>
      <c r="H114" t="s">
        <v>20</v>
      </c>
      <c r="I114" s="7">
        <f t="shared" si="2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2">
        <f>(((L114/60)/60)/24)+DATE(1970,1,1)</f>
        <v>41875.208333333336</v>
      </c>
      <c r="T114" s="12">
        <f>(((M114/60)/60)/24)+DATE(1970,1,1)</f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 s="7">
        <v>3300</v>
      </c>
      <c r="E115" s="7">
        <v>12437</v>
      </c>
      <c r="F115">
        <v>131</v>
      </c>
      <c r="G115" s="4">
        <f t="shared" si="3"/>
        <v>3.7687878787878786</v>
      </c>
      <c r="H115" t="s">
        <v>20</v>
      </c>
      <c r="I115" s="7">
        <f t="shared" si="2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2">
        <f>(((L115/60)/60)/24)+DATE(1970,1,1)</f>
        <v>42990.208333333328</v>
      </c>
      <c r="T115" s="12">
        <f>(((M115/60)/60)/24)+DATE(1970,1,1)</f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 s="7">
        <v>1900</v>
      </c>
      <c r="E116" s="7">
        <v>13816</v>
      </c>
      <c r="F116">
        <v>126</v>
      </c>
      <c r="G116" s="4">
        <f t="shared" si="3"/>
        <v>7.2715789473684209</v>
      </c>
      <c r="H116" t="s">
        <v>20</v>
      </c>
      <c r="I116" s="7">
        <f t="shared" si="2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2">
        <f>(((L116/60)/60)/24)+DATE(1970,1,1)</f>
        <v>43564.208333333328</v>
      </c>
      <c r="T116" s="12">
        <f>(((M116/60)/60)/24)+DATE(1970,1,1)</f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 s="7">
        <v>166700</v>
      </c>
      <c r="E117" s="7">
        <v>145382</v>
      </c>
      <c r="F117">
        <v>3304</v>
      </c>
      <c r="G117" s="4">
        <f t="shared" si="3"/>
        <v>0.87211757648470301</v>
      </c>
      <c r="H117" t="s">
        <v>14</v>
      </c>
      <c r="I117" s="7">
        <f t="shared" si="2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2">
        <f>(((L117/60)/60)/24)+DATE(1970,1,1)</f>
        <v>43056.25</v>
      </c>
      <c r="T117" s="12">
        <f>(((M117/60)/60)/24)+DATE(1970,1,1)</f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 s="7">
        <v>7200</v>
      </c>
      <c r="E118" s="7">
        <v>6336</v>
      </c>
      <c r="F118">
        <v>73</v>
      </c>
      <c r="G118" s="4">
        <f t="shared" si="3"/>
        <v>0.88</v>
      </c>
      <c r="H118" t="s">
        <v>14</v>
      </c>
      <c r="I118" s="7">
        <f t="shared" si="2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2">
        <f>(((L118/60)/60)/24)+DATE(1970,1,1)</f>
        <v>42265.208333333328</v>
      </c>
      <c r="T118" s="12">
        <f>(((M118/60)/60)/24)+DATE(1970,1,1)</f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 s="7">
        <v>4900</v>
      </c>
      <c r="E119" s="7">
        <v>8523</v>
      </c>
      <c r="F119">
        <v>275</v>
      </c>
      <c r="G119" s="4">
        <f t="shared" si="3"/>
        <v>1.7393877551020409</v>
      </c>
      <c r="H119" t="s">
        <v>20</v>
      </c>
      <c r="I119" s="7">
        <f t="shared" si="2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2">
        <f>(((L119/60)/60)/24)+DATE(1970,1,1)</f>
        <v>40808.208333333336</v>
      </c>
      <c r="T119" s="12">
        <f>(((M119/60)/60)/24)+DATE(1970,1,1)</f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 s="7">
        <v>5400</v>
      </c>
      <c r="E120" s="7">
        <v>6351</v>
      </c>
      <c r="F120">
        <v>67</v>
      </c>
      <c r="G120" s="4">
        <f t="shared" si="3"/>
        <v>1.1761111111111111</v>
      </c>
      <c r="H120" t="s">
        <v>20</v>
      </c>
      <c r="I120" s="7">
        <f t="shared" si="2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2">
        <f>(((L120/60)/60)/24)+DATE(1970,1,1)</f>
        <v>41665.25</v>
      </c>
      <c r="T120" s="12">
        <f>(((M120/60)/60)/24)+DATE(1970,1,1)</f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 s="7">
        <v>5000</v>
      </c>
      <c r="E121" s="7">
        <v>10748</v>
      </c>
      <c r="F121">
        <v>154</v>
      </c>
      <c r="G121" s="4">
        <f t="shared" si="3"/>
        <v>2.1496</v>
      </c>
      <c r="H121" t="s">
        <v>20</v>
      </c>
      <c r="I121" s="7">
        <f t="shared" si="2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2">
        <f>(((L121/60)/60)/24)+DATE(1970,1,1)</f>
        <v>41806.208333333336</v>
      </c>
      <c r="T121" s="12">
        <f>(((M121/60)/60)/24)+DATE(1970,1,1)</f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 s="7">
        <v>75100</v>
      </c>
      <c r="E122" s="7">
        <v>112272</v>
      </c>
      <c r="F122">
        <v>1782</v>
      </c>
      <c r="G122" s="4">
        <f t="shared" si="3"/>
        <v>1.4949667110519307</v>
      </c>
      <c r="H122" t="s">
        <v>20</v>
      </c>
      <c r="I122" s="7">
        <f t="shared" si="2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2">
        <f>(((L122/60)/60)/24)+DATE(1970,1,1)</f>
        <v>42111.208333333328</v>
      </c>
      <c r="T122" s="12">
        <f>(((M122/60)/60)/24)+DATE(1970,1,1)</f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 s="7">
        <v>45300</v>
      </c>
      <c r="E123" s="7">
        <v>99361</v>
      </c>
      <c r="F123">
        <v>903</v>
      </c>
      <c r="G123" s="4">
        <f t="shared" si="3"/>
        <v>2.1933995584988963</v>
      </c>
      <c r="H123" t="s">
        <v>20</v>
      </c>
      <c r="I123" s="7">
        <f t="shared" si="2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2">
        <f>(((L123/60)/60)/24)+DATE(1970,1,1)</f>
        <v>41917.208333333336</v>
      </c>
      <c r="T123" s="12">
        <f>(((M123/60)/60)/24)+DATE(1970,1,1)</f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 s="7">
        <v>136800</v>
      </c>
      <c r="E124" s="7">
        <v>88055</v>
      </c>
      <c r="F124">
        <v>3387</v>
      </c>
      <c r="G124" s="4">
        <f t="shared" si="3"/>
        <v>0.64367690058479532</v>
      </c>
      <c r="H124" t="s">
        <v>14</v>
      </c>
      <c r="I124" s="7">
        <f t="shared" si="2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2">
        <f>(((L124/60)/60)/24)+DATE(1970,1,1)</f>
        <v>41970.25</v>
      </c>
      <c r="T124" s="12">
        <f>(((M124/60)/60)/24)+DATE(1970,1,1)</f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 s="7">
        <v>177700</v>
      </c>
      <c r="E125" s="7">
        <v>33092</v>
      </c>
      <c r="F125">
        <v>662</v>
      </c>
      <c r="G125" s="4">
        <f t="shared" si="3"/>
        <v>0.18622397298818233</v>
      </c>
      <c r="H125" t="s">
        <v>14</v>
      </c>
      <c r="I125" s="7">
        <f t="shared" si="2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2">
        <f>(((L125/60)/60)/24)+DATE(1970,1,1)</f>
        <v>42332.25</v>
      </c>
      <c r="T125" s="12">
        <f>(((M125/60)/60)/24)+DATE(1970,1,1)</f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 s="7">
        <v>2600</v>
      </c>
      <c r="E126" s="7">
        <v>9562</v>
      </c>
      <c r="F126">
        <v>94</v>
      </c>
      <c r="G126" s="4">
        <f t="shared" si="3"/>
        <v>3.6776923076923076</v>
      </c>
      <c r="H126" t="s">
        <v>20</v>
      </c>
      <c r="I126" s="7">
        <f t="shared" si="2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2">
        <f>(((L126/60)/60)/24)+DATE(1970,1,1)</f>
        <v>43598.208333333328</v>
      </c>
      <c r="T126" s="12">
        <f>(((M126/60)/60)/24)+DATE(1970,1,1)</f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 s="7">
        <v>5300</v>
      </c>
      <c r="E127" s="7">
        <v>8475</v>
      </c>
      <c r="F127">
        <v>180</v>
      </c>
      <c r="G127" s="4">
        <f t="shared" si="3"/>
        <v>1.5990566037735849</v>
      </c>
      <c r="H127" t="s">
        <v>20</v>
      </c>
      <c r="I127" s="7">
        <f t="shared" si="2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2">
        <f>(((L127/60)/60)/24)+DATE(1970,1,1)</f>
        <v>43362.208333333328</v>
      </c>
      <c r="T127" s="12">
        <f>(((M127/60)/60)/24)+DATE(1970,1,1)</f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 s="7">
        <v>180200</v>
      </c>
      <c r="E128" s="7">
        <v>69617</v>
      </c>
      <c r="F128">
        <v>774</v>
      </c>
      <c r="G128" s="4">
        <f t="shared" si="3"/>
        <v>0.38633185349611543</v>
      </c>
      <c r="H128" t="s">
        <v>14</v>
      </c>
      <c r="I128" s="7">
        <f t="shared" si="2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2">
        <f>(((L128/60)/60)/24)+DATE(1970,1,1)</f>
        <v>42596.208333333328</v>
      </c>
      <c r="T128" s="12">
        <f>(((M128/60)/60)/24)+DATE(1970,1,1)</f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 s="7">
        <v>103200</v>
      </c>
      <c r="E129" s="7">
        <v>53067</v>
      </c>
      <c r="F129">
        <v>672</v>
      </c>
      <c r="G129" s="4">
        <f t="shared" si="3"/>
        <v>0.51421511627906979</v>
      </c>
      <c r="H129" t="s">
        <v>14</v>
      </c>
      <c r="I129" s="7">
        <f t="shared" si="2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2">
        <f>(((L129/60)/60)/24)+DATE(1970,1,1)</f>
        <v>40310.208333333336</v>
      </c>
      <c r="T129" s="12">
        <f>(((M129/60)/60)/24)+DATE(1970,1,1)</f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 s="7">
        <v>70600</v>
      </c>
      <c r="E130" s="7">
        <v>42596</v>
      </c>
      <c r="F130">
        <v>532</v>
      </c>
      <c r="G130" s="4">
        <f t="shared" si="3"/>
        <v>0.60334277620396604</v>
      </c>
      <c r="H130" t="s">
        <v>74</v>
      </c>
      <c r="I130" s="7">
        <f t="shared" si="2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2">
        <f>(((L130/60)/60)/24)+DATE(1970,1,1)</f>
        <v>40417.208333333336</v>
      </c>
      <c r="T130" s="12">
        <f>(((M130/60)/60)/24)+DATE(1970,1,1)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 s="7">
        <v>148500</v>
      </c>
      <c r="E131" s="7">
        <v>4756</v>
      </c>
      <c r="F131">
        <v>55</v>
      </c>
      <c r="G131" s="4">
        <f t="shared" si="3"/>
        <v>3.2026936026936029E-2</v>
      </c>
      <c r="H131" t="s">
        <v>74</v>
      </c>
      <c r="I131" s="7">
        <f t="shared" ref="I131:I194" si="4">E131/F131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2">
        <f>(((L131/60)/60)/24)+DATE(1970,1,1)</f>
        <v>42038.25</v>
      </c>
      <c r="T131" s="12">
        <f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 s="7">
        <v>9600</v>
      </c>
      <c r="E132" s="7">
        <v>14925</v>
      </c>
      <c r="F132">
        <v>533</v>
      </c>
      <c r="G132" s="4">
        <f t="shared" ref="G132:G195" si="5">E132/D132</f>
        <v>1.5546875</v>
      </c>
      <c r="H132" t="s">
        <v>20</v>
      </c>
      <c r="I132" s="7">
        <f t="shared" si="4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2">
        <f>(((L132/60)/60)/24)+DATE(1970,1,1)</f>
        <v>40842.208333333336</v>
      </c>
      <c r="T132" s="12">
        <f>(((M132/60)/60)/24)+DATE(1970,1,1)</f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 s="7">
        <v>164700</v>
      </c>
      <c r="E133" s="7">
        <v>166116</v>
      </c>
      <c r="F133">
        <v>2443</v>
      </c>
      <c r="G133" s="4">
        <f t="shared" si="5"/>
        <v>1.0085974499089254</v>
      </c>
      <c r="H133" t="s">
        <v>20</v>
      </c>
      <c r="I133" s="7">
        <f t="shared" si="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2">
        <f>(((L133/60)/60)/24)+DATE(1970,1,1)</f>
        <v>41607.25</v>
      </c>
      <c r="T133" s="12">
        <f>(((M133/60)/60)/24)+DATE(1970,1,1)</f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 s="7">
        <v>3300</v>
      </c>
      <c r="E134" s="7">
        <v>3834</v>
      </c>
      <c r="F134">
        <v>89</v>
      </c>
      <c r="G134" s="4">
        <f t="shared" si="5"/>
        <v>1.1618181818181819</v>
      </c>
      <c r="H134" t="s">
        <v>20</v>
      </c>
      <c r="I134" s="7">
        <f t="shared" si="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2">
        <f>(((L134/60)/60)/24)+DATE(1970,1,1)</f>
        <v>43112.25</v>
      </c>
      <c r="T134" s="12">
        <f>(((M134/60)/60)/24)+DATE(1970,1,1)</f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 s="7">
        <v>4500</v>
      </c>
      <c r="E135" s="7">
        <v>13985</v>
      </c>
      <c r="F135">
        <v>159</v>
      </c>
      <c r="G135" s="4">
        <f t="shared" si="5"/>
        <v>3.1077777777777778</v>
      </c>
      <c r="H135" t="s">
        <v>20</v>
      </c>
      <c r="I135" s="7">
        <f t="shared" si="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2">
        <f>(((L135/60)/60)/24)+DATE(1970,1,1)</f>
        <v>40767.208333333336</v>
      </c>
      <c r="T135" s="12">
        <f>(((M135/60)/60)/24)+DATE(1970,1,1)</f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 s="7">
        <v>99500</v>
      </c>
      <c r="E136" s="7">
        <v>89288</v>
      </c>
      <c r="F136">
        <v>940</v>
      </c>
      <c r="G136" s="4">
        <f t="shared" si="5"/>
        <v>0.89736683417085428</v>
      </c>
      <c r="H136" t="s">
        <v>14</v>
      </c>
      <c r="I136" s="7">
        <f t="shared" si="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2">
        <f>(((L136/60)/60)/24)+DATE(1970,1,1)</f>
        <v>40713.208333333336</v>
      </c>
      <c r="T136" s="12">
        <f>(((M136/60)/60)/24)+DATE(1970,1,1)</f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 s="7">
        <v>7700</v>
      </c>
      <c r="E137" s="7">
        <v>5488</v>
      </c>
      <c r="F137">
        <v>117</v>
      </c>
      <c r="G137" s="4">
        <f t="shared" si="5"/>
        <v>0.71272727272727276</v>
      </c>
      <c r="H137" t="s">
        <v>14</v>
      </c>
      <c r="I137" s="7">
        <f t="shared" si="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2">
        <f>(((L137/60)/60)/24)+DATE(1970,1,1)</f>
        <v>41340.25</v>
      </c>
      <c r="T137" s="12">
        <f>(((M137/60)/60)/24)+DATE(1970,1,1)</f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 s="7">
        <v>82800</v>
      </c>
      <c r="E138" s="7">
        <v>2721</v>
      </c>
      <c r="F138">
        <v>58</v>
      </c>
      <c r="G138" s="4">
        <f t="shared" si="5"/>
        <v>3.2862318840579711E-2</v>
      </c>
      <c r="H138" t="s">
        <v>74</v>
      </c>
      <c r="I138" s="7">
        <f t="shared" si="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2">
        <f>(((L138/60)/60)/24)+DATE(1970,1,1)</f>
        <v>41797.208333333336</v>
      </c>
      <c r="T138" s="12">
        <f>(((M138/60)/60)/24)+DATE(1970,1,1)</f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 s="7">
        <v>1800</v>
      </c>
      <c r="E139" s="7">
        <v>4712</v>
      </c>
      <c r="F139">
        <v>50</v>
      </c>
      <c r="G139" s="4">
        <f t="shared" si="5"/>
        <v>2.617777777777778</v>
      </c>
      <c r="H139" t="s">
        <v>20</v>
      </c>
      <c r="I139" s="7">
        <f t="shared" si="4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2">
        <f>(((L139/60)/60)/24)+DATE(1970,1,1)</f>
        <v>40457.208333333336</v>
      </c>
      <c r="T139" s="12">
        <f>(((M139/60)/60)/24)+DATE(1970,1,1)</f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 s="7">
        <v>9600</v>
      </c>
      <c r="E140" s="7">
        <v>9216</v>
      </c>
      <c r="F140">
        <v>115</v>
      </c>
      <c r="G140" s="4">
        <f t="shared" si="5"/>
        <v>0.96</v>
      </c>
      <c r="H140" t="s">
        <v>14</v>
      </c>
      <c r="I140" s="7">
        <f t="shared" si="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2">
        <f>(((L140/60)/60)/24)+DATE(1970,1,1)</f>
        <v>41180.208333333336</v>
      </c>
      <c r="T140" s="12">
        <f>(((M140/60)/60)/24)+DATE(1970,1,1)</f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 s="7">
        <v>92100</v>
      </c>
      <c r="E141" s="7">
        <v>19246</v>
      </c>
      <c r="F141">
        <v>326</v>
      </c>
      <c r="G141" s="4">
        <f t="shared" si="5"/>
        <v>0.20896851248642778</v>
      </c>
      <c r="H141" t="s">
        <v>14</v>
      </c>
      <c r="I141" s="7">
        <f t="shared" si="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2">
        <f>(((L141/60)/60)/24)+DATE(1970,1,1)</f>
        <v>42115.208333333328</v>
      </c>
      <c r="T141" s="12">
        <f>(((M141/60)/60)/24)+DATE(1970,1,1)</f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 s="7">
        <v>5500</v>
      </c>
      <c r="E142" s="7">
        <v>12274</v>
      </c>
      <c r="F142">
        <v>186</v>
      </c>
      <c r="G142" s="4">
        <f t="shared" si="5"/>
        <v>2.2316363636363636</v>
      </c>
      <c r="H142" t="s">
        <v>20</v>
      </c>
      <c r="I142" s="7">
        <f t="shared" si="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2">
        <f>(((L142/60)/60)/24)+DATE(1970,1,1)</f>
        <v>43156.25</v>
      </c>
      <c r="T142" s="12">
        <f>(((M142/60)/60)/24)+DATE(1970,1,1)</f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 s="7">
        <v>64300</v>
      </c>
      <c r="E143" s="7">
        <v>65323</v>
      </c>
      <c r="F143">
        <v>1071</v>
      </c>
      <c r="G143" s="4">
        <f t="shared" si="5"/>
        <v>1.0159097978227061</v>
      </c>
      <c r="H143" t="s">
        <v>20</v>
      </c>
      <c r="I143" s="7">
        <f t="shared" si="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2">
        <f>(((L143/60)/60)/24)+DATE(1970,1,1)</f>
        <v>42167.208333333328</v>
      </c>
      <c r="T143" s="12">
        <f>(((M143/60)/60)/24)+DATE(1970,1,1)</f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 s="7">
        <v>5000</v>
      </c>
      <c r="E144" s="7">
        <v>11502</v>
      </c>
      <c r="F144">
        <v>117</v>
      </c>
      <c r="G144" s="4">
        <f t="shared" si="5"/>
        <v>2.3003999999999998</v>
      </c>
      <c r="H144" t="s">
        <v>20</v>
      </c>
      <c r="I144" s="7">
        <f t="shared" si="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2">
        <f>(((L144/60)/60)/24)+DATE(1970,1,1)</f>
        <v>41005.208333333336</v>
      </c>
      <c r="T144" s="12">
        <f>(((M144/60)/60)/24)+DATE(1970,1,1)</f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 s="7">
        <v>5400</v>
      </c>
      <c r="E145" s="7">
        <v>7322</v>
      </c>
      <c r="F145">
        <v>70</v>
      </c>
      <c r="G145" s="4">
        <f t="shared" si="5"/>
        <v>1.355925925925926</v>
      </c>
      <c r="H145" t="s">
        <v>20</v>
      </c>
      <c r="I145" s="7">
        <f t="shared" si="4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2">
        <f>(((L145/60)/60)/24)+DATE(1970,1,1)</f>
        <v>40357.208333333336</v>
      </c>
      <c r="T145" s="12">
        <f>(((M145/60)/60)/24)+DATE(1970,1,1)</f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 s="7">
        <v>9000</v>
      </c>
      <c r="E146" s="7">
        <v>11619</v>
      </c>
      <c r="F146">
        <v>135</v>
      </c>
      <c r="G146" s="4">
        <f t="shared" si="5"/>
        <v>1.2909999999999999</v>
      </c>
      <c r="H146" t="s">
        <v>20</v>
      </c>
      <c r="I146" s="7">
        <f t="shared" si="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2">
        <f>(((L146/60)/60)/24)+DATE(1970,1,1)</f>
        <v>43633.208333333328</v>
      </c>
      <c r="T146" s="12">
        <f>(((M146/60)/60)/24)+DATE(1970,1,1)</f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 s="7">
        <v>25000</v>
      </c>
      <c r="E147" s="7">
        <v>59128</v>
      </c>
      <c r="F147">
        <v>768</v>
      </c>
      <c r="G147" s="4">
        <f t="shared" si="5"/>
        <v>2.3651200000000001</v>
      </c>
      <c r="H147" t="s">
        <v>20</v>
      </c>
      <c r="I147" s="7">
        <f t="shared" si="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2">
        <f>(((L147/60)/60)/24)+DATE(1970,1,1)</f>
        <v>41889.208333333336</v>
      </c>
      <c r="T147" s="12">
        <f>(((M147/60)/60)/24)+DATE(1970,1,1)</f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 s="7">
        <v>8800</v>
      </c>
      <c r="E148" s="7">
        <v>1518</v>
      </c>
      <c r="F148">
        <v>51</v>
      </c>
      <c r="G148" s="4">
        <f t="shared" si="5"/>
        <v>0.17249999999999999</v>
      </c>
      <c r="H148" t="s">
        <v>74</v>
      </c>
      <c r="I148" s="7">
        <f t="shared" si="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2">
        <f>(((L148/60)/60)/24)+DATE(1970,1,1)</f>
        <v>40855.25</v>
      </c>
      <c r="T148" s="12">
        <f>(((M148/60)/60)/24)+DATE(1970,1,1)</f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 s="7">
        <v>8300</v>
      </c>
      <c r="E149" s="7">
        <v>9337</v>
      </c>
      <c r="F149">
        <v>199</v>
      </c>
      <c r="G149" s="4">
        <f t="shared" si="5"/>
        <v>1.1249397590361445</v>
      </c>
      <c r="H149" t="s">
        <v>20</v>
      </c>
      <c r="I149" s="7">
        <f t="shared" si="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2">
        <f>(((L149/60)/60)/24)+DATE(1970,1,1)</f>
        <v>42534.208333333328</v>
      </c>
      <c r="T149" s="12">
        <f>(((M149/60)/60)/24)+DATE(1970,1,1)</f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 s="7">
        <v>9300</v>
      </c>
      <c r="E150" s="7">
        <v>11255</v>
      </c>
      <c r="F150">
        <v>107</v>
      </c>
      <c r="G150" s="4">
        <f t="shared" si="5"/>
        <v>1.2102150537634409</v>
      </c>
      <c r="H150" t="s">
        <v>20</v>
      </c>
      <c r="I150" s="7">
        <f t="shared" si="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2">
        <f>(((L150/60)/60)/24)+DATE(1970,1,1)</f>
        <v>42941.208333333328</v>
      </c>
      <c r="T150" s="12">
        <f>(((M150/60)/60)/24)+DATE(1970,1,1)</f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 s="7">
        <v>6200</v>
      </c>
      <c r="E151" s="7">
        <v>13632</v>
      </c>
      <c r="F151">
        <v>195</v>
      </c>
      <c r="G151" s="4">
        <f t="shared" si="5"/>
        <v>2.1987096774193549</v>
      </c>
      <c r="H151" t="s">
        <v>20</v>
      </c>
      <c r="I151" s="7">
        <f t="shared" si="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2">
        <f>(((L151/60)/60)/24)+DATE(1970,1,1)</f>
        <v>41275.25</v>
      </c>
      <c r="T151" s="12">
        <f>(((M151/60)/60)/24)+DATE(1970,1,1)</f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 s="7">
        <v>100</v>
      </c>
      <c r="E152" s="7">
        <v>1</v>
      </c>
      <c r="F152">
        <v>1</v>
      </c>
      <c r="G152" s="4">
        <f t="shared" si="5"/>
        <v>0.01</v>
      </c>
      <c r="H152" t="s">
        <v>14</v>
      </c>
      <c r="I152" s="7">
        <f t="shared" si="4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2">
        <f>(((L152/60)/60)/24)+DATE(1970,1,1)</f>
        <v>43450.25</v>
      </c>
      <c r="T152" s="12">
        <f>(((M152/60)/60)/24)+DATE(1970,1,1)</f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 s="7">
        <v>137200</v>
      </c>
      <c r="E153" s="7">
        <v>88037</v>
      </c>
      <c r="F153">
        <v>1467</v>
      </c>
      <c r="G153" s="4">
        <f t="shared" si="5"/>
        <v>0.64166909620991253</v>
      </c>
      <c r="H153" t="s">
        <v>14</v>
      </c>
      <c r="I153" s="7">
        <f t="shared" si="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2">
        <f>(((L153/60)/60)/24)+DATE(1970,1,1)</f>
        <v>41799.208333333336</v>
      </c>
      <c r="T153" s="12">
        <f>(((M153/60)/60)/24)+DATE(1970,1,1)</f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 s="7">
        <v>41500</v>
      </c>
      <c r="E154" s="7">
        <v>175573</v>
      </c>
      <c r="F154">
        <v>3376</v>
      </c>
      <c r="G154" s="4">
        <f t="shared" si="5"/>
        <v>4.2306746987951804</v>
      </c>
      <c r="H154" t="s">
        <v>20</v>
      </c>
      <c r="I154" s="7">
        <f t="shared" si="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2">
        <f>(((L154/60)/60)/24)+DATE(1970,1,1)</f>
        <v>42783.25</v>
      </c>
      <c r="T154" s="12">
        <f>(((M154/60)/60)/24)+DATE(1970,1,1)</f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 s="7">
        <v>189400</v>
      </c>
      <c r="E155" s="7">
        <v>176112</v>
      </c>
      <c r="F155">
        <v>5681</v>
      </c>
      <c r="G155" s="4">
        <f t="shared" si="5"/>
        <v>0.92984160506863778</v>
      </c>
      <c r="H155" t="s">
        <v>14</v>
      </c>
      <c r="I155" s="7">
        <f t="shared" si="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2">
        <f>(((L155/60)/60)/24)+DATE(1970,1,1)</f>
        <v>41201.208333333336</v>
      </c>
      <c r="T155" s="12">
        <f>(((M155/60)/60)/24)+DATE(1970,1,1)</f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 s="7">
        <v>171300</v>
      </c>
      <c r="E156" s="7">
        <v>100650</v>
      </c>
      <c r="F156">
        <v>1059</v>
      </c>
      <c r="G156" s="4">
        <f t="shared" si="5"/>
        <v>0.58756567425569173</v>
      </c>
      <c r="H156" t="s">
        <v>14</v>
      </c>
      <c r="I156" s="7">
        <f t="shared" si="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2">
        <f>(((L156/60)/60)/24)+DATE(1970,1,1)</f>
        <v>42502.208333333328</v>
      </c>
      <c r="T156" s="12">
        <f>(((M156/60)/60)/24)+DATE(1970,1,1)</f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 s="7">
        <v>139500</v>
      </c>
      <c r="E157" s="7">
        <v>90706</v>
      </c>
      <c r="F157">
        <v>1194</v>
      </c>
      <c r="G157" s="4">
        <f t="shared" si="5"/>
        <v>0.65022222222222226</v>
      </c>
      <c r="H157" t="s">
        <v>14</v>
      </c>
      <c r="I157" s="7">
        <f t="shared" si="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2">
        <f>(((L157/60)/60)/24)+DATE(1970,1,1)</f>
        <v>40262.208333333336</v>
      </c>
      <c r="T157" s="12">
        <f>(((M157/60)/60)/24)+DATE(1970,1,1)</f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 s="7">
        <v>36400</v>
      </c>
      <c r="E158" s="7">
        <v>26914</v>
      </c>
      <c r="F158">
        <v>379</v>
      </c>
      <c r="G158" s="4">
        <f t="shared" si="5"/>
        <v>0.73939560439560437</v>
      </c>
      <c r="H158" t="s">
        <v>74</v>
      </c>
      <c r="I158" s="7">
        <f t="shared" si="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2">
        <f>(((L158/60)/60)/24)+DATE(1970,1,1)</f>
        <v>43743.208333333328</v>
      </c>
      <c r="T158" s="12">
        <f>(((M158/60)/60)/24)+DATE(1970,1,1)</f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 s="7">
        <v>4200</v>
      </c>
      <c r="E159" s="7">
        <v>2212</v>
      </c>
      <c r="F159">
        <v>30</v>
      </c>
      <c r="G159" s="4">
        <f t="shared" si="5"/>
        <v>0.52666666666666662</v>
      </c>
      <c r="H159" t="s">
        <v>14</v>
      </c>
      <c r="I159" s="7">
        <f t="shared" si="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2">
        <f>(((L159/60)/60)/24)+DATE(1970,1,1)</f>
        <v>41638.25</v>
      </c>
      <c r="T159" s="12">
        <f>(((M159/60)/60)/24)+DATE(1970,1,1)</f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 s="7">
        <v>2100</v>
      </c>
      <c r="E160" s="7">
        <v>4640</v>
      </c>
      <c r="F160">
        <v>41</v>
      </c>
      <c r="G160" s="4">
        <f t="shared" si="5"/>
        <v>2.2095238095238097</v>
      </c>
      <c r="H160" t="s">
        <v>20</v>
      </c>
      <c r="I160" s="7">
        <f t="shared" si="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2">
        <f>(((L160/60)/60)/24)+DATE(1970,1,1)</f>
        <v>42346.25</v>
      </c>
      <c r="T160" s="12">
        <f>(((M160/60)/60)/24)+DATE(1970,1,1)</f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 s="7">
        <v>191200</v>
      </c>
      <c r="E161" s="7">
        <v>191222</v>
      </c>
      <c r="F161">
        <v>1821</v>
      </c>
      <c r="G161" s="4">
        <f t="shared" si="5"/>
        <v>1.0001150627615063</v>
      </c>
      <c r="H161" t="s">
        <v>20</v>
      </c>
      <c r="I161" s="7">
        <f t="shared" si="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2">
        <f>(((L161/60)/60)/24)+DATE(1970,1,1)</f>
        <v>43551.208333333328</v>
      </c>
      <c r="T161" s="12">
        <f>(((M161/60)/60)/24)+DATE(1970,1,1)</f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 s="7">
        <v>8000</v>
      </c>
      <c r="E162" s="7">
        <v>12985</v>
      </c>
      <c r="F162">
        <v>164</v>
      </c>
      <c r="G162" s="4">
        <f t="shared" si="5"/>
        <v>1.6231249999999999</v>
      </c>
      <c r="H162" t="s">
        <v>20</v>
      </c>
      <c r="I162" s="7">
        <f t="shared" si="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2">
        <f>(((L162/60)/60)/24)+DATE(1970,1,1)</f>
        <v>43582.208333333328</v>
      </c>
      <c r="T162" s="12">
        <f>(((M162/60)/60)/24)+DATE(1970,1,1)</f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 s="7">
        <v>5500</v>
      </c>
      <c r="E163" s="7">
        <v>4300</v>
      </c>
      <c r="F163">
        <v>75</v>
      </c>
      <c r="G163" s="4">
        <f t="shared" si="5"/>
        <v>0.78181818181818186</v>
      </c>
      <c r="H163" t="s">
        <v>14</v>
      </c>
      <c r="I163" s="7">
        <f t="shared" si="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2">
        <f>(((L163/60)/60)/24)+DATE(1970,1,1)</f>
        <v>42270.208333333328</v>
      </c>
      <c r="T163" s="12">
        <f>(((M163/60)/60)/24)+DATE(1970,1,1)</f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 s="7">
        <v>6100</v>
      </c>
      <c r="E164" s="7">
        <v>9134</v>
      </c>
      <c r="F164">
        <v>157</v>
      </c>
      <c r="G164" s="4">
        <f t="shared" si="5"/>
        <v>1.4973770491803278</v>
      </c>
      <c r="H164" t="s">
        <v>20</v>
      </c>
      <c r="I164" s="7">
        <f t="shared" si="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2">
        <f>(((L164/60)/60)/24)+DATE(1970,1,1)</f>
        <v>43442.25</v>
      </c>
      <c r="T164" s="12">
        <f>(((M164/60)/60)/24)+DATE(1970,1,1)</f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 s="7">
        <v>3500</v>
      </c>
      <c r="E165" s="7">
        <v>8864</v>
      </c>
      <c r="F165">
        <v>246</v>
      </c>
      <c r="G165" s="4">
        <f t="shared" si="5"/>
        <v>2.5325714285714285</v>
      </c>
      <c r="H165" t="s">
        <v>20</v>
      </c>
      <c r="I165" s="7">
        <f t="shared" si="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2">
        <f>(((L165/60)/60)/24)+DATE(1970,1,1)</f>
        <v>43028.208333333328</v>
      </c>
      <c r="T165" s="12">
        <f>(((M165/60)/60)/24)+DATE(1970,1,1)</f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 s="7">
        <v>150500</v>
      </c>
      <c r="E166" s="7">
        <v>150755</v>
      </c>
      <c r="F166">
        <v>1396</v>
      </c>
      <c r="G166" s="4">
        <f t="shared" si="5"/>
        <v>1.0016943521594683</v>
      </c>
      <c r="H166" t="s">
        <v>20</v>
      </c>
      <c r="I166" s="7">
        <f t="shared" si="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2">
        <f>(((L166/60)/60)/24)+DATE(1970,1,1)</f>
        <v>43016.208333333328</v>
      </c>
      <c r="T166" s="12">
        <f>(((M166/60)/60)/24)+DATE(1970,1,1)</f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 s="7">
        <v>90400</v>
      </c>
      <c r="E167" s="7">
        <v>110279</v>
      </c>
      <c r="F167">
        <v>2506</v>
      </c>
      <c r="G167" s="4">
        <f t="shared" si="5"/>
        <v>1.2199004424778761</v>
      </c>
      <c r="H167" t="s">
        <v>20</v>
      </c>
      <c r="I167" s="7">
        <f t="shared" si="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2">
        <f>(((L167/60)/60)/24)+DATE(1970,1,1)</f>
        <v>42948.208333333328</v>
      </c>
      <c r="T167" s="12">
        <f>(((M167/60)/60)/24)+DATE(1970,1,1)</f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 s="7">
        <v>9800</v>
      </c>
      <c r="E168" s="7">
        <v>13439</v>
      </c>
      <c r="F168">
        <v>244</v>
      </c>
      <c r="G168" s="4">
        <f t="shared" si="5"/>
        <v>1.3713265306122449</v>
      </c>
      <c r="H168" t="s">
        <v>20</v>
      </c>
      <c r="I168" s="7">
        <f t="shared" si="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2">
        <f>(((L168/60)/60)/24)+DATE(1970,1,1)</f>
        <v>40534.25</v>
      </c>
      <c r="T168" s="12">
        <f>(((M168/60)/60)/24)+DATE(1970,1,1)</f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 s="7">
        <v>2600</v>
      </c>
      <c r="E169" s="7">
        <v>10804</v>
      </c>
      <c r="F169">
        <v>146</v>
      </c>
      <c r="G169" s="4">
        <f t="shared" si="5"/>
        <v>4.155384615384615</v>
      </c>
      <c r="H169" t="s">
        <v>20</v>
      </c>
      <c r="I169" s="7">
        <f t="shared" si="4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2">
        <f>(((L169/60)/60)/24)+DATE(1970,1,1)</f>
        <v>41435.208333333336</v>
      </c>
      <c r="T169" s="12">
        <f>(((M169/60)/60)/24)+DATE(1970,1,1)</f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 s="7">
        <v>128100</v>
      </c>
      <c r="E170" s="7">
        <v>40107</v>
      </c>
      <c r="F170">
        <v>955</v>
      </c>
      <c r="G170" s="4">
        <f t="shared" si="5"/>
        <v>0.3130913348946136</v>
      </c>
      <c r="H170" t="s">
        <v>14</v>
      </c>
      <c r="I170" s="7">
        <f t="shared" si="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2">
        <f>(((L170/60)/60)/24)+DATE(1970,1,1)</f>
        <v>43518.25</v>
      </c>
      <c r="T170" s="12">
        <f>(((M170/60)/60)/24)+DATE(1970,1,1)</f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 s="7">
        <v>23300</v>
      </c>
      <c r="E171" s="7">
        <v>98811</v>
      </c>
      <c r="F171">
        <v>1267</v>
      </c>
      <c r="G171" s="4">
        <f t="shared" si="5"/>
        <v>4.240815450643777</v>
      </c>
      <c r="H171" t="s">
        <v>20</v>
      </c>
      <c r="I171" s="7">
        <f t="shared" si="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2">
        <f>(((L171/60)/60)/24)+DATE(1970,1,1)</f>
        <v>41077.208333333336</v>
      </c>
      <c r="T171" s="12">
        <f>(((M171/60)/60)/24)+DATE(1970,1,1)</f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 s="7">
        <v>188100</v>
      </c>
      <c r="E172" s="7">
        <v>5528</v>
      </c>
      <c r="F172">
        <v>67</v>
      </c>
      <c r="G172" s="4">
        <f t="shared" si="5"/>
        <v>2.9388623072833599E-2</v>
      </c>
      <c r="H172" t="s">
        <v>14</v>
      </c>
      <c r="I172" s="7">
        <f t="shared" si="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2">
        <f>(((L172/60)/60)/24)+DATE(1970,1,1)</f>
        <v>42950.208333333328</v>
      </c>
      <c r="T172" s="12">
        <f>(((M172/60)/60)/24)+DATE(1970,1,1)</f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 s="7">
        <v>4900</v>
      </c>
      <c r="E173" s="7">
        <v>521</v>
      </c>
      <c r="F173">
        <v>5</v>
      </c>
      <c r="G173" s="4">
        <f t="shared" si="5"/>
        <v>0.1063265306122449</v>
      </c>
      <c r="H173" t="s">
        <v>14</v>
      </c>
      <c r="I173" s="7">
        <f t="shared" si="4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2">
        <f>(((L173/60)/60)/24)+DATE(1970,1,1)</f>
        <v>41718.208333333336</v>
      </c>
      <c r="T173" s="12">
        <f>(((M173/60)/60)/24)+DATE(1970,1,1)</f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 s="7">
        <v>800</v>
      </c>
      <c r="E174" s="7">
        <v>663</v>
      </c>
      <c r="F174">
        <v>26</v>
      </c>
      <c r="G174" s="4">
        <f t="shared" si="5"/>
        <v>0.82874999999999999</v>
      </c>
      <c r="H174" t="s">
        <v>14</v>
      </c>
      <c r="I174" s="7">
        <f t="shared" si="4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2">
        <f>(((L174/60)/60)/24)+DATE(1970,1,1)</f>
        <v>41839.208333333336</v>
      </c>
      <c r="T174" s="12">
        <f>(((M174/60)/60)/24)+DATE(1970,1,1)</f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 s="7">
        <v>96700</v>
      </c>
      <c r="E175" s="7">
        <v>157635</v>
      </c>
      <c r="F175">
        <v>1561</v>
      </c>
      <c r="G175" s="4">
        <f t="shared" si="5"/>
        <v>1.6301447776628748</v>
      </c>
      <c r="H175" t="s">
        <v>20</v>
      </c>
      <c r="I175" s="7">
        <f t="shared" si="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2">
        <f>(((L175/60)/60)/24)+DATE(1970,1,1)</f>
        <v>41412.208333333336</v>
      </c>
      <c r="T175" s="12">
        <f>(((M175/60)/60)/24)+DATE(1970,1,1)</f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 s="7">
        <v>600</v>
      </c>
      <c r="E176" s="7">
        <v>5368</v>
      </c>
      <c r="F176">
        <v>48</v>
      </c>
      <c r="G176" s="4">
        <f t="shared" si="5"/>
        <v>8.9466666666666672</v>
      </c>
      <c r="H176" t="s">
        <v>20</v>
      </c>
      <c r="I176" s="7">
        <f t="shared" si="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2">
        <f>(((L176/60)/60)/24)+DATE(1970,1,1)</f>
        <v>42282.208333333328</v>
      </c>
      <c r="T176" s="12">
        <f>(((M176/60)/60)/24)+DATE(1970,1,1)</f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 s="7">
        <v>181200</v>
      </c>
      <c r="E177" s="7">
        <v>47459</v>
      </c>
      <c r="F177">
        <v>1130</v>
      </c>
      <c r="G177" s="4">
        <f t="shared" si="5"/>
        <v>0.26191501103752757</v>
      </c>
      <c r="H177" t="s">
        <v>14</v>
      </c>
      <c r="I177" s="7">
        <f t="shared" si="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2">
        <f>(((L177/60)/60)/24)+DATE(1970,1,1)</f>
        <v>42613.208333333328</v>
      </c>
      <c r="T177" s="12">
        <f>(((M177/60)/60)/24)+DATE(1970,1,1)</f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 s="7">
        <v>115000</v>
      </c>
      <c r="E178" s="7">
        <v>86060</v>
      </c>
      <c r="F178">
        <v>782</v>
      </c>
      <c r="G178" s="4">
        <f t="shared" si="5"/>
        <v>0.74834782608695649</v>
      </c>
      <c r="H178" t="s">
        <v>14</v>
      </c>
      <c r="I178" s="7">
        <f t="shared" si="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2">
        <f>(((L178/60)/60)/24)+DATE(1970,1,1)</f>
        <v>42616.208333333328</v>
      </c>
      <c r="T178" s="12">
        <f>(((M178/60)/60)/24)+DATE(1970,1,1)</f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 s="7">
        <v>38800</v>
      </c>
      <c r="E179" s="7">
        <v>161593</v>
      </c>
      <c r="F179">
        <v>2739</v>
      </c>
      <c r="G179" s="4">
        <f t="shared" si="5"/>
        <v>4.1647680412371137</v>
      </c>
      <c r="H179" t="s">
        <v>20</v>
      </c>
      <c r="I179" s="7">
        <f t="shared" si="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2">
        <f>(((L179/60)/60)/24)+DATE(1970,1,1)</f>
        <v>40497.25</v>
      </c>
      <c r="T179" s="12">
        <f>(((M179/60)/60)/24)+DATE(1970,1,1)</f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 s="7">
        <v>7200</v>
      </c>
      <c r="E180" s="7">
        <v>6927</v>
      </c>
      <c r="F180">
        <v>210</v>
      </c>
      <c r="G180" s="4">
        <f t="shared" si="5"/>
        <v>0.96208333333333329</v>
      </c>
      <c r="H180" t="s">
        <v>14</v>
      </c>
      <c r="I180" s="7">
        <f t="shared" si="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2">
        <f>(((L180/60)/60)/24)+DATE(1970,1,1)</f>
        <v>42999.208333333328</v>
      </c>
      <c r="T180" s="12">
        <f>(((M180/60)/60)/24)+DATE(1970,1,1)</f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 s="7">
        <v>44500</v>
      </c>
      <c r="E181" s="7">
        <v>159185</v>
      </c>
      <c r="F181">
        <v>3537</v>
      </c>
      <c r="G181" s="4">
        <f t="shared" si="5"/>
        <v>3.5771910112359548</v>
      </c>
      <c r="H181" t="s">
        <v>20</v>
      </c>
      <c r="I181" s="7">
        <f t="shared" si="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2">
        <f>(((L181/60)/60)/24)+DATE(1970,1,1)</f>
        <v>41350.208333333336</v>
      </c>
      <c r="T181" s="12">
        <f>(((M181/60)/60)/24)+DATE(1970,1,1)</f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 s="7">
        <v>56000</v>
      </c>
      <c r="E182" s="7">
        <v>172736</v>
      </c>
      <c r="F182">
        <v>2107</v>
      </c>
      <c r="G182" s="4">
        <f t="shared" si="5"/>
        <v>3.0845714285714285</v>
      </c>
      <c r="H182" t="s">
        <v>20</v>
      </c>
      <c r="I182" s="7">
        <f t="shared" si="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2">
        <f>(((L182/60)/60)/24)+DATE(1970,1,1)</f>
        <v>40259.208333333336</v>
      </c>
      <c r="T182" s="12">
        <f>(((M182/60)/60)/24)+DATE(1970,1,1)</f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 s="7">
        <v>8600</v>
      </c>
      <c r="E183" s="7">
        <v>5315</v>
      </c>
      <c r="F183">
        <v>136</v>
      </c>
      <c r="G183" s="4">
        <f t="shared" si="5"/>
        <v>0.61802325581395345</v>
      </c>
      <c r="H183" t="s">
        <v>14</v>
      </c>
      <c r="I183" s="7">
        <f t="shared" si="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2">
        <f>(((L183/60)/60)/24)+DATE(1970,1,1)</f>
        <v>43012.208333333328</v>
      </c>
      <c r="T183" s="12">
        <f>(((M183/60)/60)/24)+DATE(1970,1,1)</f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 s="7">
        <v>27100</v>
      </c>
      <c r="E184" s="7">
        <v>195750</v>
      </c>
      <c r="F184">
        <v>3318</v>
      </c>
      <c r="G184" s="4">
        <f t="shared" si="5"/>
        <v>7.2232472324723247</v>
      </c>
      <c r="H184" t="s">
        <v>20</v>
      </c>
      <c r="I184" s="7">
        <f t="shared" si="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2">
        <f>(((L184/60)/60)/24)+DATE(1970,1,1)</f>
        <v>43631.208333333328</v>
      </c>
      <c r="T184" s="12">
        <f>(((M184/60)/60)/24)+DATE(1970,1,1)</f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 s="7">
        <v>5100</v>
      </c>
      <c r="E185" s="7">
        <v>3525</v>
      </c>
      <c r="F185">
        <v>86</v>
      </c>
      <c r="G185" s="4">
        <f t="shared" si="5"/>
        <v>0.69117647058823528</v>
      </c>
      <c r="H185" t="s">
        <v>14</v>
      </c>
      <c r="I185" s="7">
        <f t="shared" si="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2">
        <f>(((L185/60)/60)/24)+DATE(1970,1,1)</f>
        <v>40430.208333333336</v>
      </c>
      <c r="T185" s="12">
        <f>(((M185/60)/60)/24)+DATE(1970,1,1)</f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 s="7">
        <v>3600</v>
      </c>
      <c r="E186" s="7">
        <v>10550</v>
      </c>
      <c r="F186">
        <v>340</v>
      </c>
      <c r="G186" s="4">
        <f t="shared" si="5"/>
        <v>2.9305555555555554</v>
      </c>
      <c r="H186" t="s">
        <v>20</v>
      </c>
      <c r="I186" s="7">
        <f t="shared" si="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2">
        <f>(((L186/60)/60)/24)+DATE(1970,1,1)</f>
        <v>43588.208333333328</v>
      </c>
      <c r="T186" s="12">
        <f>(((M186/60)/60)/24)+DATE(1970,1,1)</f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 s="7">
        <v>1000</v>
      </c>
      <c r="E187" s="7">
        <v>718</v>
      </c>
      <c r="F187">
        <v>19</v>
      </c>
      <c r="G187" s="4">
        <f t="shared" si="5"/>
        <v>0.71799999999999997</v>
      </c>
      <c r="H187" t="s">
        <v>14</v>
      </c>
      <c r="I187" s="7">
        <f t="shared" si="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2">
        <f>(((L187/60)/60)/24)+DATE(1970,1,1)</f>
        <v>43233.208333333328</v>
      </c>
      <c r="T187" s="12">
        <f>(((M187/60)/60)/24)+DATE(1970,1,1)</f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 s="7">
        <v>88800</v>
      </c>
      <c r="E188" s="7">
        <v>28358</v>
      </c>
      <c r="F188">
        <v>886</v>
      </c>
      <c r="G188" s="4">
        <f t="shared" si="5"/>
        <v>0.31934684684684683</v>
      </c>
      <c r="H188" t="s">
        <v>14</v>
      </c>
      <c r="I188" s="7">
        <f t="shared" si="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2">
        <f>(((L188/60)/60)/24)+DATE(1970,1,1)</f>
        <v>41782.208333333336</v>
      </c>
      <c r="T188" s="12">
        <f>(((M188/60)/60)/24)+DATE(1970,1,1)</f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 s="7">
        <v>60200</v>
      </c>
      <c r="E189" s="7">
        <v>138384</v>
      </c>
      <c r="F189">
        <v>1442</v>
      </c>
      <c r="G189" s="4">
        <f t="shared" si="5"/>
        <v>2.2987375415282392</v>
      </c>
      <c r="H189" t="s">
        <v>20</v>
      </c>
      <c r="I189" s="7">
        <f t="shared" si="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2">
        <f>(((L189/60)/60)/24)+DATE(1970,1,1)</f>
        <v>41328.25</v>
      </c>
      <c r="T189" s="12">
        <f>(((M189/60)/60)/24)+DATE(1970,1,1)</f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 s="7">
        <v>8200</v>
      </c>
      <c r="E190" s="7">
        <v>2625</v>
      </c>
      <c r="F190">
        <v>35</v>
      </c>
      <c r="G190" s="4">
        <f t="shared" si="5"/>
        <v>0.3201219512195122</v>
      </c>
      <c r="H190" t="s">
        <v>14</v>
      </c>
      <c r="I190" s="7">
        <f t="shared" si="4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2">
        <f>(((L190/60)/60)/24)+DATE(1970,1,1)</f>
        <v>41975.25</v>
      </c>
      <c r="T190" s="12">
        <f>(((M190/60)/60)/24)+DATE(1970,1,1)</f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 s="7">
        <v>191300</v>
      </c>
      <c r="E191" s="7">
        <v>45004</v>
      </c>
      <c r="F191">
        <v>441</v>
      </c>
      <c r="G191" s="4">
        <f t="shared" si="5"/>
        <v>0.23525352848928385</v>
      </c>
      <c r="H191" t="s">
        <v>74</v>
      </c>
      <c r="I191" s="7">
        <f t="shared" si="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2">
        <f>(((L191/60)/60)/24)+DATE(1970,1,1)</f>
        <v>42433.25</v>
      </c>
      <c r="T191" s="12">
        <f>(((M191/60)/60)/24)+DATE(1970,1,1)</f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 s="7">
        <v>3700</v>
      </c>
      <c r="E192" s="7">
        <v>2538</v>
      </c>
      <c r="F192">
        <v>24</v>
      </c>
      <c r="G192" s="4">
        <f t="shared" si="5"/>
        <v>0.68594594594594593</v>
      </c>
      <c r="H192" t="s">
        <v>14</v>
      </c>
      <c r="I192" s="7">
        <f t="shared" si="4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2">
        <f>(((L192/60)/60)/24)+DATE(1970,1,1)</f>
        <v>41429.208333333336</v>
      </c>
      <c r="T192" s="12">
        <f>(((M192/60)/60)/24)+DATE(1970,1,1)</f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 s="7">
        <v>8400</v>
      </c>
      <c r="E193" s="7">
        <v>3188</v>
      </c>
      <c r="F193">
        <v>86</v>
      </c>
      <c r="G193" s="4">
        <f t="shared" si="5"/>
        <v>0.37952380952380954</v>
      </c>
      <c r="H193" t="s">
        <v>14</v>
      </c>
      <c r="I193" s="7">
        <f t="shared" si="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2">
        <f>(((L193/60)/60)/24)+DATE(1970,1,1)</f>
        <v>43536.208333333328</v>
      </c>
      <c r="T193" s="12">
        <f>(((M193/60)/60)/24)+DATE(1970,1,1)</f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 s="7">
        <v>42600</v>
      </c>
      <c r="E194" s="7">
        <v>8517</v>
      </c>
      <c r="F194">
        <v>243</v>
      </c>
      <c r="G194" s="4">
        <f t="shared" si="5"/>
        <v>0.19992957746478873</v>
      </c>
      <c r="H194" t="s">
        <v>14</v>
      </c>
      <c r="I194" s="7">
        <f t="shared" si="4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2">
        <f>(((L194/60)/60)/24)+DATE(1970,1,1)</f>
        <v>41817.208333333336</v>
      </c>
      <c r="T194" s="12">
        <f>(((M194/60)/60)/24)+DATE(1970,1,1)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 s="7">
        <v>6600</v>
      </c>
      <c r="E195" s="7">
        <v>3012</v>
      </c>
      <c r="F195">
        <v>65</v>
      </c>
      <c r="G195" s="4">
        <f t="shared" si="5"/>
        <v>0.45636363636363636</v>
      </c>
      <c r="H195" t="s">
        <v>14</v>
      </c>
      <c r="I195" s="7">
        <f t="shared" ref="I195:I258" si="6">E195/F195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2">
        <f>(((L195/60)/60)/24)+DATE(1970,1,1)</f>
        <v>43198.208333333328</v>
      </c>
      <c r="T195" s="12">
        <f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 s="7">
        <v>7100</v>
      </c>
      <c r="E196" s="7">
        <v>8716</v>
      </c>
      <c r="F196">
        <v>126</v>
      </c>
      <c r="G196" s="4">
        <f t="shared" ref="G196:G259" si="7">E196/D196</f>
        <v>1.227605633802817</v>
      </c>
      <c r="H196" t="s">
        <v>20</v>
      </c>
      <c r="I196" s="7">
        <f t="shared" si="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2">
        <f>(((L196/60)/60)/24)+DATE(1970,1,1)</f>
        <v>42261.208333333328</v>
      </c>
      <c r="T196" s="12">
        <f>(((M196/60)/60)/24)+DATE(1970,1,1)</f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 s="7">
        <v>15800</v>
      </c>
      <c r="E197" s="7">
        <v>57157</v>
      </c>
      <c r="F197">
        <v>524</v>
      </c>
      <c r="G197" s="4">
        <f t="shared" si="7"/>
        <v>3.61753164556962</v>
      </c>
      <c r="H197" t="s">
        <v>20</v>
      </c>
      <c r="I197" s="7">
        <f t="shared" si="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2">
        <f>(((L197/60)/60)/24)+DATE(1970,1,1)</f>
        <v>43310.208333333328</v>
      </c>
      <c r="T197" s="12">
        <f>(((M197/60)/60)/24)+DATE(1970,1,1)</f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 s="7">
        <v>8200</v>
      </c>
      <c r="E198" s="7">
        <v>5178</v>
      </c>
      <c r="F198">
        <v>100</v>
      </c>
      <c r="G198" s="4">
        <f t="shared" si="7"/>
        <v>0.63146341463414635</v>
      </c>
      <c r="H198" t="s">
        <v>14</v>
      </c>
      <c r="I198" s="7">
        <f t="shared" si="6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2">
        <f>(((L198/60)/60)/24)+DATE(1970,1,1)</f>
        <v>42616.208333333328</v>
      </c>
      <c r="T198" s="12">
        <f>(((M198/60)/60)/24)+DATE(1970,1,1)</f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 s="7">
        <v>54700</v>
      </c>
      <c r="E199" s="7">
        <v>163118</v>
      </c>
      <c r="F199">
        <v>1989</v>
      </c>
      <c r="G199" s="4">
        <f t="shared" si="7"/>
        <v>2.9820475319926874</v>
      </c>
      <c r="H199" t="s">
        <v>20</v>
      </c>
      <c r="I199" s="7">
        <f t="shared" si="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2">
        <f>(((L199/60)/60)/24)+DATE(1970,1,1)</f>
        <v>42909.208333333328</v>
      </c>
      <c r="T199" s="12">
        <f>(((M199/60)/60)/24)+DATE(1970,1,1)</f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 s="7">
        <v>63200</v>
      </c>
      <c r="E200" s="7">
        <v>6041</v>
      </c>
      <c r="F200">
        <v>168</v>
      </c>
      <c r="G200" s="4">
        <f t="shared" si="7"/>
        <v>9.5585443037974685E-2</v>
      </c>
      <c r="H200" t="s">
        <v>14</v>
      </c>
      <c r="I200" s="7">
        <f t="shared" si="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2">
        <f>(((L200/60)/60)/24)+DATE(1970,1,1)</f>
        <v>40396.208333333336</v>
      </c>
      <c r="T200" s="12">
        <f>(((M200/60)/60)/24)+DATE(1970,1,1)</f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 s="7">
        <v>1800</v>
      </c>
      <c r="E201" s="7">
        <v>968</v>
      </c>
      <c r="F201">
        <v>13</v>
      </c>
      <c r="G201" s="4">
        <f t="shared" si="7"/>
        <v>0.5377777777777778</v>
      </c>
      <c r="H201" t="s">
        <v>14</v>
      </c>
      <c r="I201" s="7">
        <f t="shared" si="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2">
        <f>(((L201/60)/60)/24)+DATE(1970,1,1)</f>
        <v>42192.208333333328</v>
      </c>
      <c r="T201" s="12">
        <f>(((M201/60)/60)/24)+DATE(1970,1,1)</f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 s="7">
        <v>100</v>
      </c>
      <c r="E202" s="7">
        <v>2</v>
      </c>
      <c r="F202">
        <v>1</v>
      </c>
      <c r="G202" s="4">
        <f t="shared" si="7"/>
        <v>0.02</v>
      </c>
      <c r="H202" t="s">
        <v>14</v>
      </c>
      <c r="I202" s="7">
        <f t="shared" si="6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2">
        <f>(((L202/60)/60)/24)+DATE(1970,1,1)</f>
        <v>40262.208333333336</v>
      </c>
      <c r="T202" s="12">
        <f>(((M202/60)/60)/24)+DATE(1970,1,1)</f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 s="7">
        <v>2100</v>
      </c>
      <c r="E203" s="7">
        <v>14305</v>
      </c>
      <c r="F203">
        <v>157</v>
      </c>
      <c r="G203" s="4">
        <f t="shared" si="7"/>
        <v>6.8119047619047617</v>
      </c>
      <c r="H203" t="s">
        <v>20</v>
      </c>
      <c r="I203" s="7">
        <f t="shared" si="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2">
        <f>(((L203/60)/60)/24)+DATE(1970,1,1)</f>
        <v>41845.208333333336</v>
      </c>
      <c r="T203" s="12">
        <f>(((M203/60)/60)/24)+DATE(1970,1,1)</f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 s="7">
        <v>8300</v>
      </c>
      <c r="E204" s="7">
        <v>6543</v>
      </c>
      <c r="F204">
        <v>82</v>
      </c>
      <c r="G204" s="4">
        <f t="shared" si="7"/>
        <v>0.78831325301204824</v>
      </c>
      <c r="H204" t="s">
        <v>74</v>
      </c>
      <c r="I204" s="7">
        <f t="shared" si="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2">
        <f>(((L204/60)/60)/24)+DATE(1970,1,1)</f>
        <v>40818.208333333336</v>
      </c>
      <c r="T204" s="12">
        <f>(((M204/60)/60)/24)+DATE(1970,1,1)</f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 s="7">
        <v>143900</v>
      </c>
      <c r="E205" s="7">
        <v>193413</v>
      </c>
      <c r="F205">
        <v>4498</v>
      </c>
      <c r="G205" s="4">
        <f t="shared" si="7"/>
        <v>1.3440792216817234</v>
      </c>
      <c r="H205" t="s">
        <v>20</v>
      </c>
      <c r="I205" s="7">
        <f t="shared" si="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2">
        <f>(((L205/60)/60)/24)+DATE(1970,1,1)</f>
        <v>42752.25</v>
      </c>
      <c r="T205" s="12">
        <f>(((M205/60)/60)/24)+DATE(1970,1,1)</f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 s="7">
        <v>75000</v>
      </c>
      <c r="E206" s="7">
        <v>2529</v>
      </c>
      <c r="F206">
        <v>40</v>
      </c>
      <c r="G206" s="4">
        <f t="shared" si="7"/>
        <v>3.372E-2</v>
      </c>
      <c r="H206" t="s">
        <v>14</v>
      </c>
      <c r="I206" s="7">
        <f t="shared" si="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2">
        <f>(((L206/60)/60)/24)+DATE(1970,1,1)</f>
        <v>40636.208333333336</v>
      </c>
      <c r="T206" s="12">
        <f>(((M206/60)/60)/24)+DATE(1970,1,1)</f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 s="7">
        <v>1300</v>
      </c>
      <c r="E207" s="7">
        <v>5614</v>
      </c>
      <c r="F207">
        <v>80</v>
      </c>
      <c r="G207" s="4">
        <f t="shared" si="7"/>
        <v>4.3184615384615386</v>
      </c>
      <c r="H207" t="s">
        <v>20</v>
      </c>
      <c r="I207" s="7">
        <f t="shared" si="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2">
        <f>(((L207/60)/60)/24)+DATE(1970,1,1)</f>
        <v>43390.208333333328</v>
      </c>
      <c r="T207" s="12">
        <f>(((M207/60)/60)/24)+DATE(1970,1,1)</f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 s="7">
        <v>9000</v>
      </c>
      <c r="E208" s="7">
        <v>3496</v>
      </c>
      <c r="F208">
        <v>57</v>
      </c>
      <c r="G208" s="4">
        <f t="shared" si="7"/>
        <v>0.38844444444444443</v>
      </c>
      <c r="H208" t="s">
        <v>74</v>
      </c>
      <c r="I208" s="7">
        <f t="shared" si="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2">
        <f>(((L208/60)/60)/24)+DATE(1970,1,1)</f>
        <v>40236.25</v>
      </c>
      <c r="T208" s="12">
        <f>(((M208/60)/60)/24)+DATE(1970,1,1)</f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 s="7">
        <v>1000</v>
      </c>
      <c r="E209" s="7">
        <v>4257</v>
      </c>
      <c r="F209">
        <v>43</v>
      </c>
      <c r="G209" s="4">
        <f t="shared" si="7"/>
        <v>4.2569999999999997</v>
      </c>
      <c r="H209" t="s">
        <v>20</v>
      </c>
      <c r="I209" s="7">
        <f t="shared" si="6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2">
        <f>(((L209/60)/60)/24)+DATE(1970,1,1)</f>
        <v>43340.208333333328</v>
      </c>
      <c r="T209" s="12">
        <f>(((M209/60)/60)/24)+DATE(1970,1,1)</f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 s="7">
        <v>196900</v>
      </c>
      <c r="E210" s="7">
        <v>199110</v>
      </c>
      <c r="F210">
        <v>2053</v>
      </c>
      <c r="G210" s="4">
        <f t="shared" si="7"/>
        <v>1.0112239715591671</v>
      </c>
      <c r="H210" t="s">
        <v>20</v>
      </c>
      <c r="I210" s="7">
        <f t="shared" si="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2">
        <f>(((L210/60)/60)/24)+DATE(1970,1,1)</f>
        <v>43048.25</v>
      </c>
      <c r="T210" s="12">
        <f>(((M210/60)/60)/24)+DATE(1970,1,1)</f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 s="7">
        <v>194500</v>
      </c>
      <c r="E211" s="7">
        <v>41212</v>
      </c>
      <c r="F211">
        <v>808</v>
      </c>
      <c r="G211" s="4">
        <f t="shared" si="7"/>
        <v>0.21188688946015424</v>
      </c>
      <c r="H211" t="s">
        <v>47</v>
      </c>
      <c r="I211" s="7">
        <f t="shared" si="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2">
        <f>(((L211/60)/60)/24)+DATE(1970,1,1)</f>
        <v>42496.208333333328</v>
      </c>
      <c r="T211" s="12">
        <f>(((M211/60)/60)/24)+DATE(1970,1,1)</f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 s="7">
        <v>9400</v>
      </c>
      <c r="E212" s="7">
        <v>6338</v>
      </c>
      <c r="F212">
        <v>226</v>
      </c>
      <c r="G212" s="4">
        <f t="shared" si="7"/>
        <v>0.67425531914893622</v>
      </c>
      <c r="H212" t="s">
        <v>14</v>
      </c>
      <c r="I212" s="7">
        <f t="shared" si="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2">
        <f>(((L212/60)/60)/24)+DATE(1970,1,1)</f>
        <v>42797.25</v>
      </c>
      <c r="T212" s="12">
        <f>(((M212/60)/60)/24)+DATE(1970,1,1)</f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 s="7">
        <v>104400</v>
      </c>
      <c r="E213" s="7">
        <v>99100</v>
      </c>
      <c r="F213">
        <v>1625</v>
      </c>
      <c r="G213" s="4">
        <f t="shared" si="7"/>
        <v>0.9492337164750958</v>
      </c>
      <c r="H213" t="s">
        <v>14</v>
      </c>
      <c r="I213" s="7">
        <f t="shared" si="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2">
        <f>(((L213/60)/60)/24)+DATE(1970,1,1)</f>
        <v>41513.208333333336</v>
      </c>
      <c r="T213" s="12">
        <f>(((M213/60)/60)/24)+DATE(1970,1,1)</f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 s="7">
        <v>8100</v>
      </c>
      <c r="E214" s="7">
        <v>12300</v>
      </c>
      <c r="F214">
        <v>168</v>
      </c>
      <c r="G214" s="4">
        <f t="shared" si="7"/>
        <v>1.5185185185185186</v>
      </c>
      <c r="H214" t="s">
        <v>20</v>
      </c>
      <c r="I214" s="7">
        <f t="shared" si="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2">
        <f>(((L214/60)/60)/24)+DATE(1970,1,1)</f>
        <v>43814.25</v>
      </c>
      <c r="T214" s="12">
        <f>(((M214/60)/60)/24)+DATE(1970,1,1)</f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 s="7">
        <v>87900</v>
      </c>
      <c r="E215" s="7">
        <v>171549</v>
      </c>
      <c r="F215">
        <v>4289</v>
      </c>
      <c r="G215" s="4">
        <f t="shared" si="7"/>
        <v>1.9516382252559727</v>
      </c>
      <c r="H215" t="s">
        <v>20</v>
      </c>
      <c r="I215" s="7">
        <f t="shared" si="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2">
        <f>(((L215/60)/60)/24)+DATE(1970,1,1)</f>
        <v>40488.208333333336</v>
      </c>
      <c r="T215" s="12">
        <f>(((M215/60)/60)/24)+DATE(1970,1,1)</f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 s="7">
        <v>1400</v>
      </c>
      <c r="E216" s="7">
        <v>14324</v>
      </c>
      <c r="F216">
        <v>165</v>
      </c>
      <c r="G216" s="4">
        <f t="shared" si="7"/>
        <v>10.231428571428571</v>
      </c>
      <c r="H216" t="s">
        <v>20</v>
      </c>
      <c r="I216" s="7">
        <f t="shared" si="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2">
        <f>(((L216/60)/60)/24)+DATE(1970,1,1)</f>
        <v>40409.208333333336</v>
      </c>
      <c r="T216" s="12">
        <f>(((M216/60)/60)/24)+DATE(1970,1,1)</f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 s="7">
        <v>156800</v>
      </c>
      <c r="E217" s="7">
        <v>6024</v>
      </c>
      <c r="F217">
        <v>143</v>
      </c>
      <c r="G217" s="4">
        <f t="shared" si="7"/>
        <v>3.8418367346938778E-2</v>
      </c>
      <c r="H217" t="s">
        <v>14</v>
      </c>
      <c r="I217" s="7">
        <f t="shared" si="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2">
        <f>(((L217/60)/60)/24)+DATE(1970,1,1)</f>
        <v>43509.25</v>
      </c>
      <c r="T217" s="12">
        <f>(((M217/60)/60)/24)+DATE(1970,1,1)</f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 s="7">
        <v>121700</v>
      </c>
      <c r="E218" s="7">
        <v>188721</v>
      </c>
      <c r="F218">
        <v>1815</v>
      </c>
      <c r="G218" s="4">
        <f t="shared" si="7"/>
        <v>1.5507066557107643</v>
      </c>
      <c r="H218" t="s">
        <v>20</v>
      </c>
      <c r="I218" s="7">
        <f t="shared" si="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2">
        <f>(((L218/60)/60)/24)+DATE(1970,1,1)</f>
        <v>40869.25</v>
      </c>
      <c r="T218" s="12">
        <f>(((M218/60)/60)/24)+DATE(1970,1,1)</f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 s="7">
        <v>129400</v>
      </c>
      <c r="E219" s="7">
        <v>57911</v>
      </c>
      <c r="F219">
        <v>934</v>
      </c>
      <c r="G219" s="4">
        <f t="shared" si="7"/>
        <v>0.44753477588871715</v>
      </c>
      <c r="H219" t="s">
        <v>14</v>
      </c>
      <c r="I219" s="7">
        <f t="shared" si="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2">
        <f>(((L219/60)/60)/24)+DATE(1970,1,1)</f>
        <v>43583.208333333328</v>
      </c>
      <c r="T219" s="12">
        <f>(((M219/60)/60)/24)+DATE(1970,1,1)</f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 s="7">
        <v>5700</v>
      </c>
      <c r="E220" s="7">
        <v>12309</v>
      </c>
      <c r="F220">
        <v>397</v>
      </c>
      <c r="G220" s="4">
        <f t="shared" si="7"/>
        <v>2.1594736842105262</v>
      </c>
      <c r="H220" t="s">
        <v>20</v>
      </c>
      <c r="I220" s="7">
        <f t="shared" si="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2">
        <f>(((L220/60)/60)/24)+DATE(1970,1,1)</f>
        <v>40858.25</v>
      </c>
      <c r="T220" s="12">
        <f>(((M220/60)/60)/24)+DATE(1970,1,1)</f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 s="7">
        <v>41700</v>
      </c>
      <c r="E221" s="7">
        <v>138497</v>
      </c>
      <c r="F221">
        <v>1539</v>
      </c>
      <c r="G221" s="4">
        <f t="shared" si="7"/>
        <v>3.3212709832134291</v>
      </c>
      <c r="H221" t="s">
        <v>20</v>
      </c>
      <c r="I221" s="7">
        <f t="shared" si="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2">
        <f>(((L221/60)/60)/24)+DATE(1970,1,1)</f>
        <v>41137.208333333336</v>
      </c>
      <c r="T221" s="12">
        <f>(((M221/60)/60)/24)+DATE(1970,1,1)</f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 s="7">
        <v>7900</v>
      </c>
      <c r="E222" s="7">
        <v>667</v>
      </c>
      <c r="F222">
        <v>17</v>
      </c>
      <c r="G222" s="4">
        <f t="shared" si="7"/>
        <v>8.4430379746835441E-2</v>
      </c>
      <c r="H222" t="s">
        <v>14</v>
      </c>
      <c r="I222" s="7">
        <f t="shared" si="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2">
        <f>(((L222/60)/60)/24)+DATE(1970,1,1)</f>
        <v>40725.208333333336</v>
      </c>
      <c r="T222" s="12">
        <f>(((M222/60)/60)/24)+DATE(1970,1,1)</f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 s="7">
        <v>121500</v>
      </c>
      <c r="E223" s="7">
        <v>119830</v>
      </c>
      <c r="F223">
        <v>2179</v>
      </c>
      <c r="G223" s="4">
        <f t="shared" si="7"/>
        <v>0.9862551440329218</v>
      </c>
      <c r="H223" t="s">
        <v>14</v>
      </c>
      <c r="I223" s="7">
        <f t="shared" si="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2">
        <f>(((L223/60)/60)/24)+DATE(1970,1,1)</f>
        <v>41081.208333333336</v>
      </c>
      <c r="T223" s="12">
        <f>(((M223/60)/60)/24)+DATE(1970,1,1)</f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 s="7">
        <v>4800</v>
      </c>
      <c r="E224" s="7">
        <v>6623</v>
      </c>
      <c r="F224">
        <v>138</v>
      </c>
      <c r="G224" s="4">
        <f t="shared" si="7"/>
        <v>1.3797916666666667</v>
      </c>
      <c r="H224" t="s">
        <v>20</v>
      </c>
      <c r="I224" s="7">
        <f t="shared" si="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2">
        <f>(((L224/60)/60)/24)+DATE(1970,1,1)</f>
        <v>41914.208333333336</v>
      </c>
      <c r="T224" s="12">
        <f>(((M224/60)/60)/24)+DATE(1970,1,1)</f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 s="7">
        <v>87300</v>
      </c>
      <c r="E225" s="7">
        <v>81897</v>
      </c>
      <c r="F225">
        <v>931</v>
      </c>
      <c r="G225" s="4">
        <f t="shared" si="7"/>
        <v>0.93810996563573879</v>
      </c>
      <c r="H225" t="s">
        <v>14</v>
      </c>
      <c r="I225" s="7">
        <f t="shared" si="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2">
        <f>(((L225/60)/60)/24)+DATE(1970,1,1)</f>
        <v>42445.208333333328</v>
      </c>
      <c r="T225" s="12">
        <f>(((M225/60)/60)/24)+DATE(1970,1,1)</f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 s="7">
        <v>46300</v>
      </c>
      <c r="E226" s="7">
        <v>186885</v>
      </c>
      <c r="F226">
        <v>3594</v>
      </c>
      <c r="G226" s="4">
        <f t="shared" si="7"/>
        <v>4.0363930885529156</v>
      </c>
      <c r="H226" t="s">
        <v>20</v>
      </c>
      <c r="I226" s="7">
        <f t="shared" si="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2">
        <f>(((L226/60)/60)/24)+DATE(1970,1,1)</f>
        <v>41906.208333333336</v>
      </c>
      <c r="T226" s="12">
        <f>(((M226/60)/60)/24)+DATE(1970,1,1)</f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 s="7">
        <v>67800</v>
      </c>
      <c r="E227" s="7">
        <v>176398</v>
      </c>
      <c r="F227">
        <v>5880</v>
      </c>
      <c r="G227" s="4">
        <f t="shared" si="7"/>
        <v>2.6017404129793511</v>
      </c>
      <c r="H227" t="s">
        <v>20</v>
      </c>
      <c r="I227" s="7">
        <f t="shared" si="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2">
        <f>(((L227/60)/60)/24)+DATE(1970,1,1)</f>
        <v>41762.208333333336</v>
      </c>
      <c r="T227" s="12">
        <f>(((M227/60)/60)/24)+DATE(1970,1,1)</f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 s="7">
        <v>3000</v>
      </c>
      <c r="E228" s="7">
        <v>10999</v>
      </c>
      <c r="F228">
        <v>112</v>
      </c>
      <c r="G228" s="4">
        <f t="shared" si="7"/>
        <v>3.6663333333333332</v>
      </c>
      <c r="H228" t="s">
        <v>20</v>
      </c>
      <c r="I228" s="7">
        <f t="shared" si="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2">
        <f>(((L228/60)/60)/24)+DATE(1970,1,1)</f>
        <v>40276.208333333336</v>
      </c>
      <c r="T228" s="12">
        <f>(((M228/60)/60)/24)+DATE(1970,1,1)</f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 s="7">
        <v>60900</v>
      </c>
      <c r="E229" s="7">
        <v>102751</v>
      </c>
      <c r="F229">
        <v>943</v>
      </c>
      <c r="G229" s="4">
        <f t="shared" si="7"/>
        <v>1.687208538587849</v>
      </c>
      <c r="H229" t="s">
        <v>20</v>
      </c>
      <c r="I229" s="7">
        <f t="shared" si="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2">
        <f>(((L229/60)/60)/24)+DATE(1970,1,1)</f>
        <v>42139.208333333328</v>
      </c>
      <c r="T229" s="12">
        <f>(((M229/60)/60)/24)+DATE(1970,1,1)</f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 s="7">
        <v>137900</v>
      </c>
      <c r="E230" s="7">
        <v>165352</v>
      </c>
      <c r="F230">
        <v>2468</v>
      </c>
      <c r="G230" s="4">
        <f t="shared" si="7"/>
        <v>1.1990717911530093</v>
      </c>
      <c r="H230" t="s">
        <v>20</v>
      </c>
      <c r="I230" s="7">
        <f t="shared" si="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2">
        <f>(((L230/60)/60)/24)+DATE(1970,1,1)</f>
        <v>42613.208333333328</v>
      </c>
      <c r="T230" s="12">
        <f>(((M230/60)/60)/24)+DATE(1970,1,1)</f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 s="7">
        <v>85600</v>
      </c>
      <c r="E231" s="7">
        <v>165798</v>
      </c>
      <c r="F231">
        <v>2551</v>
      </c>
      <c r="G231" s="4">
        <f t="shared" si="7"/>
        <v>1.936892523364486</v>
      </c>
      <c r="H231" t="s">
        <v>20</v>
      </c>
      <c r="I231" s="7">
        <f t="shared" si="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2">
        <f>(((L231/60)/60)/24)+DATE(1970,1,1)</f>
        <v>42887.208333333328</v>
      </c>
      <c r="T231" s="12">
        <f>(((M231/60)/60)/24)+DATE(1970,1,1)</f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 s="7">
        <v>2400</v>
      </c>
      <c r="E232" s="7">
        <v>10084</v>
      </c>
      <c r="F232">
        <v>101</v>
      </c>
      <c r="G232" s="4">
        <f t="shared" si="7"/>
        <v>4.2016666666666671</v>
      </c>
      <c r="H232" t="s">
        <v>20</v>
      </c>
      <c r="I232" s="7">
        <f t="shared" si="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2">
        <f>(((L232/60)/60)/24)+DATE(1970,1,1)</f>
        <v>43805.25</v>
      </c>
      <c r="T232" s="12">
        <f>(((M232/60)/60)/24)+DATE(1970,1,1)</f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 s="7">
        <v>7200</v>
      </c>
      <c r="E233" s="7">
        <v>5523</v>
      </c>
      <c r="F233">
        <v>67</v>
      </c>
      <c r="G233" s="4">
        <f t="shared" si="7"/>
        <v>0.76708333333333334</v>
      </c>
      <c r="H233" t="s">
        <v>74</v>
      </c>
      <c r="I233" s="7">
        <f t="shared" si="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2">
        <f>(((L233/60)/60)/24)+DATE(1970,1,1)</f>
        <v>41415.208333333336</v>
      </c>
      <c r="T233" s="12">
        <f>(((M233/60)/60)/24)+DATE(1970,1,1)</f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 s="7">
        <v>3400</v>
      </c>
      <c r="E234" s="7">
        <v>5823</v>
      </c>
      <c r="F234">
        <v>92</v>
      </c>
      <c r="G234" s="4">
        <f t="shared" si="7"/>
        <v>1.7126470588235294</v>
      </c>
      <c r="H234" t="s">
        <v>20</v>
      </c>
      <c r="I234" s="7">
        <f t="shared" si="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2">
        <f>(((L234/60)/60)/24)+DATE(1970,1,1)</f>
        <v>42576.208333333328</v>
      </c>
      <c r="T234" s="12">
        <f>(((M234/60)/60)/24)+DATE(1970,1,1)</f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 s="7">
        <v>3800</v>
      </c>
      <c r="E235" s="7">
        <v>6000</v>
      </c>
      <c r="F235">
        <v>62</v>
      </c>
      <c r="G235" s="4">
        <f t="shared" si="7"/>
        <v>1.5789473684210527</v>
      </c>
      <c r="H235" t="s">
        <v>20</v>
      </c>
      <c r="I235" s="7">
        <f t="shared" si="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2">
        <f>(((L235/60)/60)/24)+DATE(1970,1,1)</f>
        <v>40706.208333333336</v>
      </c>
      <c r="T235" s="12">
        <f>(((M235/60)/60)/24)+DATE(1970,1,1)</f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 s="7">
        <v>7500</v>
      </c>
      <c r="E236" s="7">
        <v>8181</v>
      </c>
      <c r="F236">
        <v>149</v>
      </c>
      <c r="G236" s="4">
        <f t="shared" si="7"/>
        <v>1.0908</v>
      </c>
      <c r="H236" t="s">
        <v>20</v>
      </c>
      <c r="I236" s="7">
        <f t="shared" si="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2">
        <f>(((L236/60)/60)/24)+DATE(1970,1,1)</f>
        <v>42969.208333333328</v>
      </c>
      <c r="T236" s="12">
        <f>(((M236/60)/60)/24)+DATE(1970,1,1)</f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 s="7">
        <v>8600</v>
      </c>
      <c r="E237" s="7">
        <v>3589</v>
      </c>
      <c r="F237">
        <v>92</v>
      </c>
      <c r="G237" s="4">
        <f t="shared" si="7"/>
        <v>0.41732558139534881</v>
      </c>
      <c r="H237" t="s">
        <v>14</v>
      </c>
      <c r="I237" s="7">
        <f t="shared" si="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2">
        <f>(((L237/60)/60)/24)+DATE(1970,1,1)</f>
        <v>42779.25</v>
      </c>
      <c r="T237" s="12">
        <f>(((M237/60)/60)/24)+DATE(1970,1,1)</f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 s="7">
        <v>39500</v>
      </c>
      <c r="E238" s="7">
        <v>4323</v>
      </c>
      <c r="F238">
        <v>57</v>
      </c>
      <c r="G238" s="4">
        <f t="shared" si="7"/>
        <v>0.10944303797468355</v>
      </c>
      <c r="H238" t="s">
        <v>14</v>
      </c>
      <c r="I238" s="7">
        <f t="shared" si="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2">
        <f>(((L238/60)/60)/24)+DATE(1970,1,1)</f>
        <v>43641.208333333328</v>
      </c>
      <c r="T238" s="12">
        <f>(((M238/60)/60)/24)+DATE(1970,1,1)</f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 s="7">
        <v>9300</v>
      </c>
      <c r="E239" s="7">
        <v>14822</v>
      </c>
      <c r="F239">
        <v>329</v>
      </c>
      <c r="G239" s="4">
        <f t="shared" si="7"/>
        <v>1.593763440860215</v>
      </c>
      <c r="H239" t="s">
        <v>20</v>
      </c>
      <c r="I239" s="7">
        <f t="shared" si="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2">
        <f>(((L239/60)/60)/24)+DATE(1970,1,1)</f>
        <v>41754.208333333336</v>
      </c>
      <c r="T239" s="12">
        <f>(((M239/60)/60)/24)+DATE(1970,1,1)</f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 s="7">
        <v>2400</v>
      </c>
      <c r="E240" s="7">
        <v>10138</v>
      </c>
      <c r="F240">
        <v>97</v>
      </c>
      <c r="G240" s="4">
        <f t="shared" si="7"/>
        <v>4.2241666666666671</v>
      </c>
      <c r="H240" t="s">
        <v>20</v>
      </c>
      <c r="I240" s="7">
        <f t="shared" si="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2">
        <f>(((L240/60)/60)/24)+DATE(1970,1,1)</f>
        <v>43083.25</v>
      </c>
      <c r="T240" s="12">
        <f>(((M240/60)/60)/24)+DATE(1970,1,1)</f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 s="7">
        <v>3200</v>
      </c>
      <c r="E241" s="7">
        <v>3127</v>
      </c>
      <c r="F241">
        <v>41</v>
      </c>
      <c r="G241" s="4">
        <f t="shared" si="7"/>
        <v>0.97718749999999999</v>
      </c>
      <c r="H241" t="s">
        <v>14</v>
      </c>
      <c r="I241" s="7">
        <f t="shared" si="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2">
        <f>(((L241/60)/60)/24)+DATE(1970,1,1)</f>
        <v>42245.208333333328</v>
      </c>
      <c r="T241" s="12">
        <f>(((M241/60)/60)/24)+DATE(1970,1,1)</f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 s="7">
        <v>29400</v>
      </c>
      <c r="E242" s="7">
        <v>123124</v>
      </c>
      <c r="F242">
        <v>1784</v>
      </c>
      <c r="G242" s="4">
        <f t="shared" si="7"/>
        <v>4.1878911564625847</v>
      </c>
      <c r="H242" t="s">
        <v>20</v>
      </c>
      <c r="I242" s="7">
        <f t="shared" si="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2">
        <f>(((L242/60)/60)/24)+DATE(1970,1,1)</f>
        <v>40396.208333333336</v>
      </c>
      <c r="T242" s="12">
        <f>(((M242/60)/60)/24)+DATE(1970,1,1)</f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 s="7">
        <v>168500</v>
      </c>
      <c r="E243" s="7">
        <v>171729</v>
      </c>
      <c r="F243">
        <v>1684</v>
      </c>
      <c r="G243" s="4">
        <f t="shared" si="7"/>
        <v>1.0191632047477746</v>
      </c>
      <c r="H243" t="s">
        <v>20</v>
      </c>
      <c r="I243" s="7">
        <f t="shared" si="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2">
        <f>(((L243/60)/60)/24)+DATE(1970,1,1)</f>
        <v>41742.208333333336</v>
      </c>
      <c r="T243" s="12">
        <f>(((M243/60)/60)/24)+DATE(1970,1,1)</f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 s="7">
        <v>8400</v>
      </c>
      <c r="E244" s="7">
        <v>10729</v>
      </c>
      <c r="F244">
        <v>250</v>
      </c>
      <c r="G244" s="4">
        <f t="shared" si="7"/>
        <v>1.2772619047619047</v>
      </c>
      <c r="H244" t="s">
        <v>20</v>
      </c>
      <c r="I244" s="7">
        <f t="shared" si="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2">
        <f>(((L244/60)/60)/24)+DATE(1970,1,1)</f>
        <v>42865.208333333328</v>
      </c>
      <c r="T244" s="12">
        <f>(((M244/60)/60)/24)+DATE(1970,1,1)</f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 s="7">
        <v>2300</v>
      </c>
      <c r="E245" s="7">
        <v>10240</v>
      </c>
      <c r="F245">
        <v>238</v>
      </c>
      <c r="G245" s="4">
        <f t="shared" si="7"/>
        <v>4.4521739130434783</v>
      </c>
      <c r="H245" t="s">
        <v>20</v>
      </c>
      <c r="I245" s="7">
        <f t="shared" si="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2">
        <f>(((L245/60)/60)/24)+DATE(1970,1,1)</f>
        <v>43163.25</v>
      </c>
      <c r="T245" s="12">
        <f>(((M245/60)/60)/24)+DATE(1970,1,1)</f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 s="7">
        <v>700</v>
      </c>
      <c r="E246" s="7">
        <v>3988</v>
      </c>
      <c r="F246">
        <v>53</v>
      </c>
      <c r="G246" s="4">
        <f t="shared" si="7"/>
        <v>5.6971428571428575</v>
      </c>
      <c r="H246" t="s">
        <v>20</v>
      </c>
      <c r="I246" s="7">
        <f t="shared" si="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2">
        <f>(((L246/60)/60)/24)+DATE(1970,1,1)</f>
        <v>41834.208333333336</v>
      </c>
      <c r="T246" s="12">
        <f>(((M246/60)/60)/24)+DATE(1970,1,1)</f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 s="7">
        <v>2900</v>
      </c>
      <c r="E247" s="7">
        <v>14771</v>
      </c>
      <c r="F247">
        <v>214</v>
      </c>
      <c r="G247" s="4">
        <f t="shared" si="7"/>
        <v>5.0934482758620687</v>
      </c>
      <c r="H247" t="s">
        <v>20</v>
      </c>
      <c r="I247" s="7">
        <f t="shared" si="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2">
        <f>(((L247/60)/60)/24)+DATE(1970,1,1)</f>
        <v>41736.208333333336</v>
      </c>
      <c r="T247" s="12">
        <f>(((M247/60)/60)/24)+DATE(1970,1,1)</f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 s="7">
        <v>4500</v>
      </c>
      <c r="E248" s="7">
        <v>14649</v>
      </c>
      <c r="F248">
        <v>222</v>
      </c>
      <c r="G248" s="4">
        <f t="shared" si="7"/>
        <v>3.2553333333333332</v>
      </c>
      <c r="H248" t="s">
        <v>20</v>
      </c>
      <c r="I248" s="7">
        <f t="shared" si="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2">
        <f>(((L248/60)/60)/24)+DATE(1970,1,1)</f>
        <v>41491.208333333336</v>
      </c>
      <c r="T248" s="12">
        <f>(((M248/60)/60)/24)+DATE(1970,1,1)</f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 s="7">
        <v>19800</v>
      </c>
      <c r="E249" s="7">
        <v>184658</v>
      </c>
      <c r="F249">
        <v>1884</v>
      </c>
      <c r="G249" s="4">
        <f t="shared" si="7"/>
        <v>9.3261616161616168</v>
      </c>
      <c r="H249" t="s">
        <v>20</v>
      </c>
      <c r="I249" s="7">
        <f t="shared" si="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2">
        <f>(((L249/60)/60)/24)+DATE(1970,1,1)</f>
        <v>42726.25</v>
      </c>
      <c r="T249" s="12">
        <f>(((M249/60)/60)/24)+DATE(1970,1,1)</f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 s="7">
        <v>6200</v>
      </c>
      <c r="E250" s="7">
        <v>13103</v>
      </c>
      <c r="F250">
        <v>218</v>
      </c>
      <c r="G250" s="4">
        <f t="shared" si="7"/>
        <v>2.1133870967741935</v>
      </c>
      <c r="H250" t="s">
        <v>20</v>
      </c>
      <c r="I250" s="7">
        <f t="shared" si="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2">
        <f>(((L250/60)/60)/24)+DATE(1970,1,1)</f>
        <v>42004.25</v>
      </c>
      <c r="T250" s="12">
        <f>(((M250/60)/60)/24)+DATE(1970,1,1)</f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 s="7">
        <v>61500</v>
      </c>
      <c r="E251" s="7">
        <v>168095</v>
      </c>
      <c r="F251">
        <v>6465</v>
      </c>
      <c r="G251" s="4">
        <f t="shared" si="7"/>
        <v>2.7332520325203253</v>
      </c>
      <c r="H251" t="s">
        <v>20</v>
      </c>
      <c r="I251" s="7">
        <f t="shared" si="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2">
        <f>(((L251/60)/60)/24)+DATE(1970,1,1)</f>
        <v>42006.25</v>
      </c>
      <c r="T251" s="12">
        <f>(((M251/60)/60)/24)+DATE(1970,1,1)</f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 s="7">
        <v>100</v>
      </c>
      <c r="E252" s="7">
        <v>3</v>
      </c>
      <c r="F252">
        <v>1</v>
      </c>
      <c r="G252" s="4">
        <f t="shared" si="7"/>
        <v>0.03</v>
      </c>
      <c r="H252" t="s">
        <v>14</v>
      </c>
      <c r="I252" s="7">
        <f t="shared" si="6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2">
        <f>(((L252/60)/60)/24)+DATE(1970,1,1)</f>
        <v>40203.25</v>
      </c>
      <c r="T252" s="12">
        <f>(((M252/60)/60)/24)+DATE(1970,1,1)</f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 s="7">
        <v>7100</v>
      </c>
      <c r="E253" s="7">
        <v>3840</v>
      </c>
      <c r="F253">
        <v>101</v>
      </c>
      <c r="G253" s="4">
        <f t="shared" si="7"/>
        <v>0.54084507042253516</v>
      </c>
      <c r="H253" t="s">
        <v>14</v>
      </c>
      <c r="I253" s="7">
        <f t="shared" si="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2">
        <f>(((L253/60)/60)/24)+DATE(1970,1,1)</f>
        <v>41252.25</v>
      </c>
      <c r="T253" s="12">
        <f>(((M253/60)/60)/24)+DATE(1970,1,1)</f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 s="7">
        <v>1000</v>
      </c>
      <c r="E254" s="7">
        <v>6263</v>
      </c>
      <c r="F254">
        <v>59</v>
      </c>
      <c r="G254" s="4">
        <f t="shared" si="7"/>
        <v>6.2629999999999999</v>
      </c>
      <c r="H254" t="s">
        <v>20</v>
      </c>
      <c r="I254" s="7">
        <f t="shared" si="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2">
        <f>(((L254/60)/60)/24)+DATE(1970,1,1)</f>
        <v>41572.208333333336</v>
      </c>
      <c r="T254" s="12">
        <f>(((M254/60)/60)/24)+DATE(1970,1,1)</f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 s="7">
        <v>121500</v>
      </c>
      <c r="E255" s="7">
        <v>108161</v>
      </c>
      <c r="F255">
        <v>1335</v>
      </c>
      <c r="G255" s="4">
        <f t="shared" si="7"/>
        <v>0.8902139917695473</v>
      </c>
      <c r="H255" t="s">
        <v>14</v>
      </c>
      <c r="I255" s="7">
        <f t="shared" si="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2">
        <f>(((L255/60)/60)/24)+DATE(1970,1,1)</f>
        <v>40641.208333333336</v>
      </c>
      <c r="T255" s="12">
        <f>(((M255/60)/60)/24)+DATE(1970,1,1)</f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 s="7">
        <v>4600</v>
      </c>
      <c r="E256" s="7">
        <v>8505</v>
      </c>
      <c r="F256">
        <v>88</v>
      </c>
      <c r="G256" s="4">
        <f t="shared" si="7"/>
        <v>1.8489130434782608</v>
      </c>
      <c r="H256" t="s">
        <v>20</v>
      </c>
      <c r="I256" s="7">
        <f t="shared" si="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2">
        <f>(((L256/60)/60)/24)+DATE(1970,1,1)</f>
        <v>42787.25</v>
      </c>
      <c r="T256" s="12">
        <f>(((M256/60)/60)/24)+DATE(1970,1,1)</f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 s="7">
        <v>80500</v>
      </c>
      <c r="E257" s="7">
        <v>96735</v>
      </c>
      <c r="F257">
        <v>1697</v>
      </c>
      <c r="G257" s="4">
        <f t="shared" si="7"/>
        <v>1.2016770186335404</v>
      </c>
      <c r="H257" t="s">
        <v>20</v>
      </c>
      <c r="I257" s="7">
        <f t="shared" si="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2">
        <f>(((L257/60)/60)/24)+DATE(1970,1,1)</f>
        <v>40590.25</v>
      </c>
      <c r="T257" s="12">
        <f>(((M257/60)/60)/24)+DATE(1970,1,1)</f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 s="7">
        <v>4100</v>
      </c>
      <c r="E258" s="7">
        <v>959</v>
      </c>
      <c r="F258">
        <v>15</v>
      </c>
      <c r="G258" s="4">
        <f t="shared" si="7"/>
        <v>0.23390243902439026</v>
      </c>
      <c r="H258" t="s">
        <v>14</v>
      </c>
      <c r="I258" s="7">
        <f t="shared" si="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2">
        <f>(((L258/60)/60)/24)+DATE(1970,1,1)</f>
        <v>42393.25</v>
      </c>
      <c r="T258" s="12">
        <f>(((M258/60)/60)/24)+DATE(1970,1,1)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 s="7">
        <v>5700</v>
      </c>
      <c r="E259" s="7">
        <v>8322</v>
      </c>
      <c r="F259">
        <v>92</v>
      </c>
      <c r="G259" s="4">
        <f t="shared" si="7"/>
        <v>1.46</v>
      </c>
      <c r="H259" t="s">
        <v>20</v>
      </c>
      <c r="I259" s="7">
        <f t="shared" ref="I259:I322" si="8">E259/F259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2">
        <f>(((L259/60)/60)/24)+DATE(1970,1,1)</f>
        <v>41338.25</v>
      </c>
      <c r="T259" s="12">
        <f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 s="7">
        <v>5000</v>
      </c>
      <c r="E260" s="7">
        <v>13424</v>
      </c>
      <c r="F260">
        <v>186</v>
      </c>
      <c r="G260" s="4">
        <f t="shared" ref="G260:G323" si="9">E260/D260</f>
        <v>2.6848000000000001</v>
      </c>
      <c r="H260" t="s">
        <v>20</v>
      </c>
      <c r="I260" s="7">
        <f t="shared" si="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2">
        <f>(((L260/60)/60)/24)+DATE(1970,1,1)</f>
        <v>42712.25</v>
      </c>
      <c r="T260" s="12">
        <f>(((M260/60)/60)/24)+DATE(1970,1,1)</f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 s="7">
        <v>1800</v>
      </c>
      <c r="E261" s="7">
        <v>10755</v>
      </c>
      <c r="F261">
        <v>138</v>
      </c>
      <c r="G261" s="4">
        <f t="shared" si="9"/>
        <v>5.9749999999999996</v>
      </c>
      <c r="H261" t="s">
        <v>20</v>
      </c>
      <c r="I261" s="7">
        <f t="shared" si="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2">
        <f>(((L261/60)/60)/24)+DATE(1970,1,1)</f>
        <v>41251.25</v>
      </c>
      <c r="T261" s="12">
        <f>(((M261/60)/60)/24)+DATE(1970,1,1)</f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 s="7">
        <v>6300</v>
      </c>
      <c r="E262" s="7">
        <v>9935</v>
      </c>
      <c r="F262">
        <v>261</v>
      </c>
      <c r="G262" s="4">
        <f t="shared" si="9"/>
        <v>1.5769841269841269</v>
      </c>
      <c r="H262" t="s">
        <v>20</v>
      </c>
      <c r="I262" s="7">
        <f t="shared" si="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2">
        <f>(((L262/60)/60)/24)+DATE(1970,1,1)</f>
        <v>41180.208333333336</v>
      </c>
      <c r="T262" s="12">
        <f>(((M262/60)/60)/24)+DATE(1970,1,1)</f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 s="7">
        <v>84300</v>
      </c>
      <c r="E263" s="7">
        <v>26303</v>
      </c>
      <c r="F263">
        <v>454</v>
      </c>
      <c r="G263" s="4">
        <f t="shared" si="9"/>
        <v>0.31201660735468567</v>
      </c>
      <c r="H263" t="s">
        <v>14</v>
      </c>
      <c r="I263" s="7">
        <f t="shared" si="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2">
        <f>(((L263/60)/60)/24)+DATE(1970,1,1)</f>
        <v>40415.208333333336</v>
      </c>
      <c r="T263" s="12">
        <f>(((M263/60)/60)/24)+DATE(1970,1,1)</f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 s="7">
        <v>1700</v>
      </c>
      <c r="E264" s="7">
        <v>5328</v>
      </c>
      <c r="F264">
        <v>107</v>
      </c>
      <c r="G264" s="4">
        <f t="shared" si="9"/>
        <v>3.1341176470588237</v>
      </c>
      <c r="H264" t="s">
        <v>20</v>
      </c>
      <c r="I264" s="7">
        <f t="shared" si="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2">
        <f>(((L264/60)/60)/24)+DATE(1970,1,1)</f>
        <v>40638.208333333336</v>
      </c>
      <c r="T264" s="12">
        <f>(((M264/60)/60)/24)+DATE(1970,1,1)</f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 s="7">
        <v>2900</v>
      </c>
      <c r="E265" s="7">
        <v>10756</v>
      </c>
      <c r="F265">
        <v>199</v>
      </c>
      <c r="G265" s="4">
        <f t="shared" si="9"/>
        <v>3.7089655172413791</v>
      </c>
      <c r="H265" t="s">
        <v>20</v>
      </c>
      <c r="I265" s="7">
        <f t="shared" si="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2">
        <f>(((L265/60)/60)/24)+DATE(1970,1,1)</f>
        <v>40187.25</v>
      </c>
      <c r="T265" s="12">
        <f>(((M265/60)/60)/24)+DATE(1970,1,1)</f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 s="7">
        <v>45600</v>
      </c>
      <c r="E266" s="7">
        <v>165375</v>
      </c>
      <c r="F266">
        <v>5512</v>
      </c>
      <c r="G266" s="4">
        <f t="shared" si="9"/>
        <v>3.6266447368421053</v>
      </c>
      <c r="H266" t="s">
        <v>20</v>
      </c>
      <c r="I266" s="7">
        <f t="shared" si="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2">
        <f>(((L266/60)/60)/24)+DATE(1970,1,1)</f>
        <v>41317.25</v>
      </c>
      <c r="T266" s="12">
        <f>(((M266/60)/60)/24)+DATE(1970,1,1)</f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 s="7">
        <v>4900</v>
      </c>
      <c r="E267" s="7">
        <v>6031</v>
      </c>
      <c r="F267">
        <v>86</v>
      </c>
      <c r="G267" s="4">
        <f t="shared" si="9"/>
        <v>1.2308163265306122</v>
      </c>
      <c r="H267" t="s">
        <v>20</v>
      </c>
      <c r="I267" s="7">
        <f t="shared" si="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2">
        <f>(((L267/60)/60)/24)+DATE(1970,1,1)</f>
        <v>42372.25</v>
      </c>
      <c r="T267" s="12">
        <f>(((M267/60)/60)/24)+DATE(1970,1,1)</f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 s="7">
        <v>111900</v>
      </c>
      <c r="E268" s="7">
        <v>85902</v>
      </c>
      <c r="F268">
        <v>3182</v>
      </c>
      <c r="G268" s="4">
        <f t="shared" si="9"/>
        <v>0.76766756032171579</v>
      </c>
      <c r="H268" t="s">
        <v>14</v>
      </c>
      <c r="I268" s="7">
        <f t="shared" si="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2">
        <f>(((L268/60)/60)/24)+DATE(1970,1,1)</f>
        <v>41950.25</v>
      </c>
      <c r="T268" s="12">
        <f>(((M268/60)/60)/24)+DATE(1970,1,1)</f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 s="7">
        <v>61600</v>
      </c>
      <c r="E269" s="7">
        <v>143910</v>
      </c>
      <c r="F269">
        <v>2768</v>
      </c>
      <c r="G269" s="4">
        <f t="shared" si="9"/>
        <v>2.3362012987012988</v>
      </c>
      <c r="H269" t="s">
        <v>20</v>
      </c>
      <c r="I269" s="7">
        <f t="shared" si="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2">
        <f>(((L269/60)/60)/24)+DATE(1970,1,1)</f>
        <v>41206.208333333336</v>
      </c>
      <c r="T269" s="12">
        <f>(((M269/60)/60)/24)+DATE(1970,1,1)</f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 s="7">
        <v>1500</v>
      </c>
      <c r="E270" s="7">
        <v>2708</v>
      </c>
      <c r="F270">
        <v>48</v>
      </c>
      <c r="G270" s="4">
        <f t="shared" si="9"/>
        <v>1.8053333333333332</v>
      </c>
      <c r="H270" t="s">
        <v>20</v>
      </c>
      <c r="I270" s="7">
        <f t="shared" si="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2">
        <f>(((L270/60)/60)/24)+DATE(1970,1,1)</f>
        <v>41186.208333333336</v>
      </c>
      <c r="T270" s="12">
        <f>(((M270/60)/60)/24)+DATE(1970,1,1)</f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 s="7">
        <v>3500</v>
      </c>
      <c r="E271" s="7">
        <v>8842</v>
      </c>
      <c r="F271">
        <v>87</v>
      </c>
      <c r="G271" s="4">
        <f t="shared" si="9"/>
        <v>2.5262857142857142</v>
      </c>
      <c r="H271" t="s">
        <v>20</v>
      </c>
      <c r="I271" s="7">
        <f t="shared" si="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2">
        <f>(((L271/60)/60)/24)+DATE(1970,1,1)</f>
        <v>43496.25</v>
      </c>
      <c r="T271" s="12">
        <f>(((M271/60)/60)/24)+DATE(1970,1,1)</f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 s="7">
        <v>173900</v>
      </c>
      <c r="E272" s="7">
        <v>47260</v>
      </c>
      <c r="F272">
        <v>1890</v>
      </c>
      <c r="G272" s="4">
        <f t="shared" si="9"/>
        <v>0.27176538240368026</v>
      </c>
      <c r="H272" t="s">
        <v>74</v>
      </c>
      <c r="I272" s="7">
        <f t="shared" si="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2">
        <f>(((L272/60)/60)/24)+DATE(1970,1,1)</f>
        <v>40514.25</v>
      </c>
      <c r="T272" s="12">
        <f>(((M272/60)/60)/24)+DATE(1970,1,1)</f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 s="7">
        <v>153700</v>
      </c>
      <c r="E273" s="7">
        <v>1953</v>
      </c>
      <c r="F273">
        <v>61</v>
      </c>
      <c r="G273" s="4">
        <f t="shared" si="9"/>
        <v>1.2706571242680547E-2</v>
      </c>
      <c r="H273" t="s">
        <v>47</v>
      </c>
      <c r="I273" s="7">
        <f t="shared" si="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2">
        <f>(((L273/60)/60)/24)+DATE(1970,1,1)</f>
        <v>42345.25</v>
      </c>
      <c r="T273" s="12">
        <f>(((M273/60)/60)/24)+DATE(1970,1,1)</f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 s="7">
        <v>51100</v>
      </c>
      <c r="E274" s="7">
        <v>155349</v>
      </c>
      <c r="F274">
        <v>1894</v>
      </c>
      <c r="G274" s="4">
        <f t="shared" si="9"/>
        <v>3.0400978473581213</v>
      </c>
      <c r="H274" t="s">
        <v>20</v>
      </c>
      <c r="I274" s="7">
        <f t="shared" si="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2">
        <f>(((L274/60)/60)/24)+DATE(1970,1,1)</f>
        <v>43656.208333333328</v>
      </c>
      <c r="T274" s="12">
        <f>(((M274/60)/60)/24)+DATE(1970,1,1)</f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 s="7">
        <v>7800</v>
      </c>
      <c r="E275" s="7">
        <v>10704</v>
      </c>
      <c r="F275">
        <v>282</v>
      </c>
      <c r="G275" s="4">
        <f t="shared" si="9"/>
        <v>1.3723076923076922</v>
      </c>
      <c r="H275" t="s">
        <v>20</v>
      </c>
      <c r="I275" s="7">
        <f t="shared" si="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2">
        <f>(((L275/60)/60)/24)+DATE(1970,1,1)</f>
        <v>42995.208333333328</v>
      </c>
      <c r="T275" s="12">
        <f>(((M275/60)/60)/24)+DATE(1970,1,1)</f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 s="7">
        <v>2400</v>
      </c>
      <c r="E276" s="7">
        <v>773</v>
      </c>
      <c r="F276">
        <v>15</v>
      </c>
      <c r="G276" s="4">
        <f t="shared" si="9"/>
        <v>0.32208333333333333</v>
      </c>
      <c r="H276" t="s">
        <v>14</v>
      </c>
      <c r="I276" s="7">
        <f t="shared" si="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2">
        <f>(((L276/60)/60)/24)+DATE(1970,1,1)</f>
        <v>43045.25</v>
      </c>
      <c r="T276" s="12">
        <f>(((M276/60)/60)/24)+DATE(1970,1,1)</f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 s="7">
        <v>3900</v>
      </c>
      <c r="E277" s="7">
        <v>9419</v>
      </c>
      <c r="F277">
        <v>116</v>
      </c>
      <c r="G277" s="4">
        <f t="shared" si="9"/>
        <v>2.4151282051282053</v>
      </c>
      <c r="H277" t="s">
        <v>20</v>
      </c>
      <c r="I277" s="7">
        <f t="shared" si="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2">
        <f>(((L277/60)/60)/24)+DATE(1970,1,1)</f>
        <v>43561.208333333328</v>
      </c>
      <c r="T277" s="12">
        <f>(((M277/60)/60)/24)+DATE(1970,1,1)</f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 s="7">
        <v>5500</v>
      </c>
      <c r="E278" s="7">
        <v>5324</v>
      </c>
      <c r="F278">
        <v>133</v>
      </c>
      <c r="G278" s="4">
        <f t="shared" si="9"/>
        <v>0.96799999999999997</v>
      </c>
      <c r="H278" t="s">
        <v>14</v>
      </c>
      <c r="I278" s="7">
        <f t="shared" si="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2">
        <f>(((L278/60)/60)/24)+DATE(1970,1,1)</f>
        <v>41018.208333333336</v>
      </c>
      <c r="T278" s="12">
        <f>(((M278/60)/60)/24)+DATE(1970,1,1)</f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 s="7">
        <v>700</v>
      </c>
      <c r="E279" s="7">
        <v>7465</v>
      </c>
      <c r="F279">
        <v>83</v>
      </c>
      <c r="G279" s="4">
        <f t="shared" si="9"/>
        <v>10.664285714285715</v>
      </c>
      <c r="H279" t="s">
        <v>20</v>
      </c>
      <c r="I279" s="7">
        <f t="shared" si="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2">
        <f>(((L279/60)/60)/24)+DATE(1970,1,1)</f>
        <v>40378.208333333336</v>
      </c>
      <c r="T279" s="12">
        <f>(((M279/60)/60)/24)+DATE(1970,1,1)</f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 s="7">
        <v>2700</v>
      </c>
      <c r="E280" s="7">
        <v>8799</v>
      </c>
      <c r="F280">
        <v>91</v>
      </c>
      <c r="G280" s="4">
        <f t="shared" si="9"/>
        <v>3.2588888888888889</v>
      </c>
      <c r="H280" t="s">
        <v>20</v>
      </c>
      <c r="I280" s="7">
        <f t="shared" si="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2">
        <f>(((L280/60)/60)/24)+DATE(1970,1,1)</f>
        <v>41239.25</v>
      </c>
      <c r="T280" s="12">
        <f>(((M280/60)/60)/24)+DATE(1970,1,1)</f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 s="7">
        <v>8000</v>
      </c>
      <c r="E281" s="7">
        <v>13656</v>
      </c>
      <c r="F281">
        <v>546</v>
      </c>
      <c r="G281" s="4">
        <f t="shared" si="9"/>
        <v>1.7070000000000001</v>
      </c>
      <c r="H281" t="s">
        <v>20</v>
      </c>
      <c r="I281" s="7">
        <f t="shared" si="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2">
        <f>(((L281/60)/60)/24)+DATE(1970,1,1)</f>
        <v>43346.208333333328</v>
      </c>
      <c r="T281" s="12">
        <f>(((M281/60)/60)/24)+DATE(1970,1,1)</f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 s="7">
        <v>2500</v>
      </c>
      <c r="E282" s="7">
        <v>14536</v>
      </c>
      <c r="F282">
        <v>393</v>
      </c>
      <c r="G282" s="4">
        <f t="shared" si="9"/>
        <v>5.8144</v>
      </c>
      <c r="H282" t="s">
        <v>20</v>
      </c>
      <c r="I282" s="7">
        <f t="shared" si="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2">
        <f>(((L282/60)/60)/24)+DATE(1970,1,1)</f>
        <v>43060.25</v>
      </c>
      <c r="T282" s="12">
        <f>(((M282/60)/60)/24)+DATE(1970,1,1)</f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 s="7">
        <v>164500</v>
      </c>
      <c r="E283" s="7">
        <v>150552</v>
      </c>
      <c r="F283">
        <v>2062</v>
      </c>
      <c r="G283" s="4">
        <f t="shared" si="9"/>
        <v>0.91520972644376897</v>
      </c>
      <c r="H283" t="s">
        <v>14</v>
      </c>
      <c r="I283" s="7">
        <f t="shared" si="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2">
        <f>(((L283/60)/60)/24)+DATE(1970,1,1)</f>
        <v>40979.25</v>
      </c>
      <c r="T283" s="12">
        <f>(((M283/60)/60)/24)+DATE(1970,1,1)</f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 s="7">
        <v>8400</v>
      </c>
      <c r="E284" s="7">
        <v>9076</v>
      </c>
      <c r="F284">
        <v>133</v>
      </c>
      <c r="G284" s="4">
        <f t="shared" si="9"/>
        <v>1.0804761904761904</v>
      </c>
      <c r="H284" t="s">
        <v>20</v>
      </c>
      <c r="I284" s="7">
        <f t="shared" si="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2">
        <f>(((L284/60)/60)/24)+DATE(1970,1,1)</f>
        <v>42701.25</v>
      </c>
      <c r="T284" s="12">
        <f>(((M284/60)/60)/24)+DATE(1970,1,1)</f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 s="7">
        <v>8100</v>
      </c>
      <c r="E285" s="7">
        <v>1517</v>
      </c>
      <c r="F285">
        <v>29</v>
      </c>
      <c r="G285" s="4">
        <f t="shared" si="9"/>
        <v>0.18728395061728395</v>
      </c>
      <c r="H285" t="s">
        <v>14</v>
      </c>
      <c r="I285" s="7">
        <f t="shared" si="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2">
        <f>(((L285/60)/60)/24)+DATE(1970,1,1)</f>
        <v>42520.208333333328</v>
      </c>
      <c r="T285" s="12">
        <f>(((M285/60)/60)/24)+DATE(1970,1,1)</f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 s="7">
        <v>9800</v>
      </c>
      <c r="E286" s="7">
        <v>8153</v>
      </c>
      <c r="F286">
        <v>132</v>
      </c>
      <c r="G286" s="4">
        <f t="shared" si="9"/>
        <v>0.83193877551020412</v>
      </c>
      <c r="H286" t="s">
        <v>14</v>
      </c>
      <c r="I286" s="7">
        <f t="shared" si="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2">
        <f>(((L286/60)/60)/24)+DATE(1970,1,1)</f>
        <v>41030.208333333336</v>
      </c>
      <c r="T286" s="12">
        <f>(((M286/60)/60)/24)+DATE(1970,1,1)</f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 s="7">
        <v>900</v>
      </c>
      <c r="E287" s="7">
        <v>6357</v>
      </c>
      <c r="F287">
        <v>254</v>
      </c>
      <c r="G287" s="4">
        <f t="shared" si="9"/>
        <v>7.0633333333333335</v>
      </c>
      <c r="H287" t="s">
        <v>20</v>
      </c>
      <c r="I287" s="7">
        <f t="shared" si="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2">
        <f>(((L287/60)/60)/24)+DATE(1970,1,1)</f>
        <v>42623.208333333328</v>
      </c>
      <c r="T287" s="12">
        <f>(((M287/60)/60)/24)+DATE(1970,1,1)</f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 s="7">
        <v>112100</v>
      </c>
      <c r="E288" s="7">
        <v>19557</v>
      </c>
      <c r="F288">
        <v>184</v>
      </c>
      <c r="G288" s="4">
        <f t="shared" si="9"/>
        <v>0.17446030330062445</v>
      </c>
      <c r="H288" t="s">
        <v>74</v>
      </c>
      <c r="I288" s="7">
        <f t="shared" si="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2">
        <f>(((L288/60)/60)/24)+DATE(1970,1,1)</f>
        <v>42697.25</v>
      </c>
      <c r="T288" s="12">
        <f>(((M288/60)/60)/24)+DATE(1970,1,1)</f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 s="7">
        <v>6300</v>
      </c>
      <c r="E289" s="7">
        <v>13213</v>
      </c>
      <c r="F289">
        <v>176</v>
      </c>
      <c r="G289" s="4">
        <f t="shared" si="9"/>
        <v>2.0973015873015872</v>
      </c>
      <c r="H289" t="s">
        <v>20</v>
      </c>
      <c r="I289" s="7">
        <f t="shared" si="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2">
        <f>(((L289/60)/60)/24)+DATE(1970,1,1)</f>
        <v>42122.208333333328</v>
      </c>
      <c r="T289" s="12">
        <f>(((M289/60)/60)/24)+DATE(1970,1,1)</f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 s="7">
        <v>5600</v>
      </c>
      <c r="E290" s="7">
        <v>5476</v>
      </c>
      <c r="F290">
        <v>137</v>
      </c>
      <c r="G290" s="4">
        <f t="shared" si="9"/>
        <v>0.97785714285714287</v>
      </c>
      <c r="H290" t="s">
        <v>14</v>
      </c>
      <c r="I290" s="7">
        <f t="shared" si="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2">
        <f>(((L290/60)/60)/24)+DATE(1970,1,1)</f>
        <v>40982.208333333336</v>
      </c>
      <c r="T290" s="12">
        <f>(((M290/60)/60)/24)+DATE(1970,1,1)</f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 s="7">
        <v>800</v>
      </c>
      <c r="E291" s="7">
        <v>13474</v>
      </c>
      <c r="F291">
        <v>337</v>
      </c>
      <c r="G291" s="4">
        <f t="shared" si="9"/>
        <v>16.842500000000001</v>
      </c>
      <c r="H291" t="s">
        <v>20</v>
      </c>
      <c r="I291" s="7">
        <f t="shared" si="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2">
        <f>(((L291/60)/60)/24)+DATE(1970,1,1)</f>
        <v>42219.208333333328</v>
      </c>
      <c r="T291" s="12">
        <f>(((M291/60)/60)/24)+DATE(1970,1,1)</f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 s="7">
        <v>168600</v>
      </c>
      <c r="E292" s="7">
        <v>91722</v>
      </c>
      <c r="F292">
        <v>908</v>
      </c>
      <c r="G292" s="4">
        <f t="shared" si="9"/>
        <v>0.54402135231316728</v>
      </c>
      <c r="H292" t="s">
        <v>14</v>
      </c>
      <c r="I292" s="7">
        <f t="shared" si="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2">
        <f>(((L292/60)/60)/24)+DATE(1970,1,1)</f>
        <v>41404.208333333336</v>
      </c>
      <c r="T292" s="12">
        <f>(((M292/60)/60)/24)+DATE(1970,1,1)</f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 s="7">
        <v>1800</v>
      </c>
      <c r="E293" s="7">
        <v>8219</v>
      </c>
      <c r="F293">
        <v>107</v>
      </c>
      <c r="G293" s="4">
        <f t="shared" si="9"/>
        <v>4.5661111111111108</v>
      </c>
      <c r="H293" t="s">
        <v>20</v>
      </c>
      <c r="I293" s="7">
        <f t="shared" si="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2">
        <f>(((L293/60)/60)/24)+DATE(1970,1,1)</f>
        <v>40831.208333333336</v>
      </c>
      <c r="T293" s="12">
        <f>(((M293/60)/60)/24)+DATE(1970,1,1)</f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 s="7">
        <v>7300</v>
      </c>
      <c r="E294" s="7">
        <v>717</v>
      </c>
      <c r="F294">
        <v>10</v>
      </c>
      <c r="G294" s="4">
        <f t="shared" si="9"/>
        <v>9.8219178082191785E-2</v>
      </c>
      <c r="H294" t="s">
        <v>14</v>
      </c>
      <c r="I294" s="7">
        <f t="shared" si="8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2">
        <f>(((L294/60)/60)/24)+DATE(1970,1,1)</f>
        <v>40984.208333333336</v>
      </c>
      <c r="T294" s="12">
        <f>(((M294/60)/60)/24)+DATE(1970,1,1)</f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 s="7">
        <v>6500</v>
      </c>
      <c r="E295" s="7">
        <v>1065</v>
      </c>
      <c r="F295">
        <v>32</v>
      </c>
      <c r="G295" s="4">
        <f t="shared" si="9"/>
        <v>0.16384615384615384</v>
      </c>
      <c r="H295" t="s">
        <v>74</v>
      </c>
      <c r="I295" s="7">
        <f t="shared" si="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2">
        <f>(((L295/60)/60)/24)+DATE(1970,1,1)</f>
        <v>40456.208333333336</v>
      </c>
      <c r="T295" s="12">
        <f>(((M295/60)/60)/24)+DATE(1970,1,1)</f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 s="7">
        <v>600</v>
      </c>
      <c r="E296" s="7">
        <v>8038</v>
      </c>
      <c r="F296">
        <v>183</v>
      </c>
      <c r="G296" s="4">
        <f t="shared" si="9"/>
        <v>13.396666666666667</v>
      </c>
      <c r="H296" t="s">
        <v>20</v>
      </c>
      <c r="I296" s="7">
        <f t="shared" si="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2">
        <f>(((L296/60)/60)/24)+DATE(1970,1,1)</f>
        <v>43399.208333333328</v>
      </c>
      <c r="T296" s="12">
        <f>(((M296/60)/60)/24)+DATE(1970,1,1)</f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 s="7">
        <v>192900</v>
      </c>
      <c r="E297" s="7">
        <v>68769</v>
      </c>
      <c r="F297">
        <v>1910</v>
      </c>
      <c r="G297" s="4">
        <f t="shared" si="9"/>
        <v>0.35650077760497667</v>
      </c>
      <c r="H297" t="s">
        <v>14</v>
      </c>
      <c r="I297" s="7">
        <f t="shared" si="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2">
        <f>(((L297/60)/60)/24)+DATE(1970,1,1)</f>
        <v>41562.208333333336</v>
      </c>
      <c r="T297" s="12">
        <f>(((M297/60)/60)/24)+DATE(1970,1,1)</f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 s="7">
        <v>6100</v>
      </c>
      <c r="E298" s="7">
        <v>3352</v>
      </c>
      <c r="F298">
        <v>38</v>
      </c>
      <c r="G298" s="4">
        <f t="shared" si="9"/>
        <v>0.54950819672131146</v>
      </c>
      <c r="H298" t="s">
        <v>14</v>
      </c>
      <c r="I298" s="7">
        <f t="shared" si="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2">
        <f>(((L298/60)/60)/24)+DATE(1970,1,1)</f>
        <v>43493.25</v>
      </c>
      <c r="T298" s="12">
        <f>(((M298/60)/60)/24)+DATE(1970,1,1)</f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 s="7">
        <v>7200</v>
      </c>
      <c r="E299" s="7">
        <v>6785</v>
      </c>
      <c r="F299">
        <v>104</v>
      </c>
      <c r="G299" s="4">
        <f t="shared" si="9"/>
        <v>0.94236111111111109</v>
      </c>
      <c r="H299" t="s">
        <v>14</v>
      </c>
      <c r="I299" s="7">
        <f t="shared" si="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2">
        <f>(((L299/60)/60)/24)+DATE(1970,1,1)</f>
        <v>41653.25</v>
      </c>
      <c r="T299" s="12">
        <f>(((M299/60)/60)/24)+DATE(1970,1,1)</f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 s="7">
        <v>3500</v>
      </c>
      <c r="E300" s="7">
        <v>5037</v>
      </c>
      <c r="F300">
        <v>72</v>
      </c>
      <c r="G300" s="4">
        <f t="shared" si="9"/>
        <v>1.4391428571428571</v>
      </c>
      <c r="H300" t="s">
        <v>20</v>
      </c>
      <c r="I300" s="7">
        <f t="shared" si="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2">
        <f>(((L300/60)/60)/24)+DATE(1970,1,1)</f>
        <v>42426.25</v>
      </c>
      <c r="T300" s="12">
        <f>(((M300/60)/60)/24)+DATE(1970,1,1)</f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 s="7">
        <v>3800</v>
      </c>
      <c r="E301" s="7">
        <v>1954</v>
      </c>
      <c r="F301">
        <v>49</v>
      </c>
      <c r="G301" s="4">
        <f t="shared" si="9"/>
        <v>0.51421052631578945</v>
      </c>
      <c r="H301" t="s">
        <v>14</v>
      </c>
      <c r="I301" s="7">
        <f t="shared" si="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2">
        <f>(((L301/60)/60)/24)+DATE(1970,1,1)</f>
        <v>42432.25</v>
      </c>
      <c r="T301" s="12">
        <f>(((M301/60)/60)/24)+DATE(1970,1,1)</f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 s="7">
        <v>100</v>
      </c>
      <c r="E302" s="7">
        <v>5</v>
      </c>
      <c r="F302">
        <v>1</v>
      </c>
      <c r="G302" s="4">
        <f t="shared" si="9"/>
        <v>0.05</v>
      </c>
      <c r="H302" t="s">
        <v>14</v>
      </c>
      <c r="I302" s="7">
        <f t="shared" si="8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2">
        <f>(((L302/60)/60)/24)+DATE(1970,1,1)</f>
        <v>42977.208333333328</v>
      </c>
      <c r="T302" s="12">
        <f>(((M302/60)/60)/24)+DATE(1970,1,1)</f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 s="7">
        <v>900</v>
      </c>
      <c r="E303" s="7">
        <v>12102</v>
      </c>
      <c r="F303">
        <v>295</v>
      </c>
      <c r="G303" s="4">
        <f t="shared" si="9"/>
        <v>13.446666666666667</v>
      </c>
      <c r="H303" t="s">
        <v>20</v>
      </c>
      <c r="I303" s="7">
        <f t="shared" si="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2">
        <f>(((L303/60)/60)/24)+DATE(1970,1,1)</f>
        <v>42061.25</v>
      </c>
      <c r="T303" s="12">
        <f>(((M303/60)/60)/24)+DATE(1970,1,1)</f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 s="7">
        <v>76100</v>
      </c>
      <c r="E304" s="7">
        <v>24234</v>
      </c>
      <c r="F304">
        <v>245</v>
      </c>
      <c r="G304" s="4">
        <f t="shared" si="9"/>
        <v>0.31844940867279897</v>
      </c>
      <c r="H304" t="s">
        <v>14</v>
      </c>
      <c r="I304" s="7">
        <f t="shared" si="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2">
        <f>(((L304/60)/60)/24)+DATE(1970,1,1)</f>
        <v>43345.208333333328</v>
      </c>
      <c r="T304" s="12">
        <f>(((M304/60)/60)/24)+DATE(1970,1,1)</f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 s="7">
        <v>3400</v>
      </c>
      <c r="E305" s="7">
        <v>2809</v>
      </c>
      <c r="F305">
        <v>32</v>
      </c>
      <c r="G305" s="4">
        <f t="shared" si="9"/>
        <v>0.82617647058823529</v>
      </c>
      <c r="H305" t="s">
        <v>14</v>
      </c>
      <c r="I305" s="7">
        <f t="shared" si="8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2">
        <f>(((L305/60)/60)/24)+DATE(1970,1,1)</f>
        <v>42376.25</v>
      </c>
      <c r="T305" s="12">
        <f>(((M305/60)/60)/24)+DATE(1970,1,1)</f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 s="7">
        <v>2100</v>
      </c>
      <c r="E306" s="7">
        <v>11469</v>
      </c>
      <c r="F306">
        <v>142</v>
      </c>
      <c r="G306" s="4">
        <f t="shared" si="9"/>
        <v>5.4614285714285717</v>
      </c>
      <c r="H306" t="s">
        <v>20</v>
      </c>
      <c r="I306" s="7">
        <f t="shared" si="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2">
        <f>(((L306/60)/60)/24)+DATE(1970,1,1)</f>
        <v>42589.208333333328</v>
      </c>
      <c r="T306" s="12">
        <f>(((M306/60)/60)/24)+DATE(1970,1,1)</f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 s="7">
        <v>2800</v>
      </c>
      <c r="E307" s="7">
        <v>8014</v>
      </c>
      <c r="F307">
        <v>85</v>
      </c>
      <c r="G307" s="4">
        <f t="shared" si="9"/>
        <v>2.8621428571428571</v>
      </c>
      <c r="H307" t="s">
        <v>20</v>
      </c>
      <c r="I307" s="7">
        <f t="shared" si="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2">
        <f>(((L307/60)/60)/24)+DATE(1970,1,1)</f>
        <v>42448.208333333328</v>
      </c>
      <c r="T307" s="12">
        <f>(((M307/60)/60)/24)+DATE(1970,1,1)</f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 s="7">
        <v>6500</v>
      </c>
      <c r="E308" s="7">
        <v>514</v>
      </c>
      <c r="F308">
        <v>7</v>
      </c>
      <c r="G308" s="4">
        <f t="shared" si="9"/>
        <v>7.9076923076923072E-2</v>
      </c>
      <c r="H308" t="s">
        <v>14</v>
      </c>
      <c r="I308" s="7">
        <f t="shared" si="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2">
        <f>(((L308/60)/60)/24)+DATE(1970,1,1)</f>
        <v>42930.208333333328</v>
      </c>
      <c r="T308" s="12">
        <f>(((M308/60)/60)/24)+DATE(1970,1,1)</f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 s="7">
        <v>32900</v>
      </c>
      <c r="E309" s="7">
        <v>43473</v>
      </c>
      <c r="F309">
        <v>659</v>
      </c>
      <c r="G309" s="4">
        <f t="shared" si="9"/>
        <v>1.3213677811550153</v>
      </c>
      <c r="H309" t="s">
        <v>20</v>
      </c>
      <c r="I309" s="7">
        <f t="shared" si="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2">
        <f>(((L309/60)/60)/24)+DATE(1970,1,1)</f>
        <v>41066.208333333336</v>
      </c>
      <c r="T309" s="12">
        <f>(((M309/60)/60)/24)+DATE(1970,1,1)</f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 s="7">
        <v>118200</v>
      </c>
      <c r="E310" s="7">
        <v>87560</v>
      </c>
      <c r="F310">
        <v>803</v>
      </c>
      <c r="G310" s="4">
        <f t="shared" si="9"/>
        <v>0.74077834179357027</v>
      </c>
      <c r="H310" t="s">
        <v>14</v>
      </c>
      <c r="I310" s="7">
        <f t="shared" si="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2">
        <f>(((L310/60)/60)/24)+DATE(1970,1,1)</f>
        <v>40651.208333333336</v>
      </c>
      <c r="T310" s="12">
        <f>(((M310/60)/60)/24)+DATE(1970,1,1)</f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 s="7">
        <v>4100</v>
      </c>
      <c r="E311" s="7">
        <v>3087</v>
      </c>
      <c r="F311">
        <v>75</v>
      </c>
      <c r="G311" s="4">
        <f t="shared" si="9"/>
        <v>0.75292682926829269</v>
      </c>
      <c r="H311" t="s">
        <v>74</v>
      </c>
      <c r="I311" s="7">
        <f t="shared" si="8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2">
        <f>(((L311/60)/60)/24)+DATE(1970,1,1)</f>
        <v>40807.208333333336</v>
      </c>
      <c r="T311" s="12">
        <f>(((M311/60)/60)/24)+DATE(1970,1,1)</f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 s="7">
        <v>7800</v>
      </c>
      <c r="E312" s="7">
        <v>1586</v>
      </c>
      <c r="F312">
        <v>16</v>
      </c>
      <c r="G312" s="4">
        <f t="shared" si="9"/>
        <v>0.20333333333333334</v>
      </c>
      <c r="H312" t="s">
        <v>14</v>
      </c>
      <c r="I312" s="7">
        <f t="shared" si="8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2">
        <f>(((L312/60)/60)/24)+DATE(1970,1,1)</f>
        <v>40277.208333333336</v>
      </c>
      <c r="T312" s="12">
        <f>(((M312/60)/60)/24)+DATE(1970,1,1)</f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 s="7">
        <v>6300</v>
      </c>
      <c r="E313" s="7">
        <v>12812</v>
      </c>
      <c r="F313">
        <v>121</v>
      </c>
      <c r="G313" s="4">
        <f t="shared" si="9"/>
        <v>2.0336507936507937</v>
      </c>
      <c r="H313" t="s">
        <v>20</v>
      </c>
      <c r="I313" s="7">
        <f t="shared" si="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2">
        <f>(((L313/60)/60)/24)+DATE(1970,1,1)</f>
        <v>40590.25</v>
      </c>
      <c r="T313" s="12">
        <f>(((M313/60)/60)/24)+DATE(1970,1,1)</f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 s="7">
        <v>59100</v>
      </c>
      <c r="E314" s="7">
        <v>183345</v>
      </c>
      <c r="F314">
        <v>3742</v>
      </c>
      <c r="G314" s="4">
        <f t="shared" si="9"/>
        <v>3.1022842639593908</v>
      </c>
      <c r="H314" t="s">
        <v>20</v>
      </c>
      <c r="I314" s="7">
        <f t="shared" si="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2">
        <f>(((L314/60)/60)/24)+DATE(1970,1,1)</f>
        <v>41572.208333333336</v>
      </c>
      <c r="T314" s="12">
        <f>(((M314/60)/60)/24)+DATE(1970,1,1)</f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 s="7">
        <v>2200</v>
      </c>
      <c r="E315" s="7">
        <v>8697</v>
      </c>
      <c r="F315">
        <v>223</v>
      </c>
      <c r="G315" s="4">
        <f t="shared" si="9"/>
        <v>3.9531818181818181</v>
      </c>
      <c r="H315" t="s">
        <v>20</v>
      </c>
      <c r="I315" s="7">
        <f t="shared" si="8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2">
        <f>(((L315/60)/60)/24)+DATE(1970,1,1)</f>
        <v>40966.25</v>
      </c>
      <c r="T315" s="12">
        <f>(((M315/60)/60)/24)+DATE(1970,1,1)</f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 s="7">
        <v>1400</v>
      </c>
      <c r="E316" s="7">
        <v>4126</v>
      </c>
      <c r="F316">
        <v>133</v>
      </c>
      <c r="G316" s="4">
        <f t="shared" si="9"/>
        <v>2.9471428571428571</v>
      </c>
      <c r="H316" t="s">
        <v>20</v>
      </c>
      <c r="I316" s="7">
        <f t="shared" si="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2">
        <f>(((L316/60)/60)/24)+DATE(1970,1,1)</f>
        <v>43536.208333333328</v>
      </c>
      <c r="T316" s="12">
        <f>(((M316/60)/60)/24)+DATE(1970,1,1)</f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 s="7">
        <v>9500</v>
      </c>
      <c r="E317" s="7">
        <v>3220</v>
      </c>
      <c r="F317">
        <v>31</v>
      </c>
      <c r="G317" s="4">
        <f t="shared" si="9"/>
        <v>0.33894736842105261</v>
      </c>
      <c r="H317" t="s">
        <v>14</v>
      </c>
      <c r="I317" s="7">
        <f t="shared" si="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2">
        <f>(((L317/60)/60)/24)+DATE(1970,1,1)</f>
        <v>41783.208333333336</v>
      </c>
      <c r="T317" s="12">
        <f>(((M317/60)/60)/24)+DATE(1970,1,1)</f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 s="7">
        <v>9600</v>
      </c>
      <c r="E318" s="7">
        <v>6401</v>
      </c>
      <c r="F318">
        <v>108</v>
      </c>
      <c r="G318" s="4">
        <f t="shared" si="9"/>
        <v>0.66677083333333331</v>
      </c>
      <c r="H318" t="s">
        <v>14</v>
      </c>
      <c r="I318" s="7">
        <f t="shared" si="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2">
        <f>(((L318/60)/60)/24)+DATE(1970,1,1)</f>
        <v>43788.25</v>
      </c>
      <c r="T318" s="12">
        <f>(((M318/60)/60)/24)+DATE(1970,1,1)</f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 s="7">
        <v>6600</v>
      </c>
      <c r="E319" s="7">
        <v>1269</v>
      </c>
      <c r="F319">
        <v>30</v>
      </c>
      <c r="G319" s="4">
        <f t="shared" si="9"/>
        <v>0.19227272727272726</v>
      </c>
      <c r="H319" t="s">
        <v>14</v>
      </c>
      <c r="I319" s="7">
        <f t="shared" si="8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2">
        <f>(((L319/60)/60)/24)+DATE(1970,1,1)</f>
        <v>42869.208333333328</v>
      </c>
      <c r="T319" s="12">
        <f>(((M319/60)/60)/24)+DATE(1970,1,1)</f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 s="7">
        <v>5700</v>
      </c>
      <c r="E320" s="7">
        <v>903</v>
      </c>
      <c r="F320">
        <v>17</v>
      </c>
      <c r="G320" s="4">
        <f t="shared" si="9"/>
        <v>0.15842105263157893</v>
      </c>
      <c r="H320" t="s">
        <v>14</v>
      </c>
      <c r="I320" s="7">
        <f t="shared" si="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2">
        <f>(((L320/60)/60)/24)+DATE(1970,1,1)</f>
        <v>41684.25</v>
      </c>
      <c r="T320" s="12">
        <f>(((M320/60)/60)/24)+DATE(1970,1,1)</f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 s="7">
        <v>8400</v>
      </c>
      <c r="E321" s="7">
        <v>3251</v>
      </c>
      <c r="F321">
        <v>64</v>
      </c>
      <c r="G321" s="4">
        <f t="shared" si="9"/>
        <v>0.38702380952380955</v>
      </c>
      <c r="H321" t="s">
        <v>74</v>
      </c>
      <c r="I321" s="7">
        <f t="shared" si="8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2">
        <f>(((L321/60)/60)/24)+DATE(1970,1,1)</f>
        <v>40402.208333333336</v>
      </c>
      <c r="T321" s="12">
        <f>(((M321/60)/60)/24)+DATE(1970,1,1)</f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 s="7">
        <v>84400</v>
      </c>
      <c r="E322" s="7">
        <v>8092</v>
      </c>
      <c r="F322">
        <v>80</v>
      </c>
      <c r="G322" s="4">
        <f t="shared" si="9"/>
        <v>9.5876777251184833E-2</v>
      </c>
      <c r="H322" t="s">
        <v>14</v>
      </c>
      <c r="I322" s="7">
        <f t="shared" si="8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2">
        <f>(((L322/60)/60)/24)+DATE(1970,1,1)</f>
        <v>40673.208333333336</v>
      </c>
      <c r="T322" s="12">
        <f>(((M322/60)/60)/24)+DATE(1970,1,1)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 s="7">
        <v>170400</v>
      </c>
      <c r="E323" s="7">
        <v>160422</v>
      </c>
      <c r="F323">
        <v>2468</v>
      </c>
      <c r="G323" s="4">
        <f t="shared" si="9"/>
        <v>0.94144366197183094</v>
      </c>
      <c r="H323" t="s">
        <v>14</v>
      </c>
      <c r="I323" s="7">
        <f t="shared" ref="I323:I386" si="10">E323/F323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2">
        <f>(((L323/60)/60)/24)+DATE(1970,1,1)</f>
        <v>40634.208333333336</v>
      </c>
      <c r="T323" s="12">
        <f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 s="7">
        <v>117900</v>
      </c>
      <c r="E324" s="7">
        <v>196377</v>
      </c>
      <c r="F324">
        <v>5168</v>
      </c>
      <c r="G324" s="4">
        <f t="shared" ref="G324:G355" si="11">E324/D324</f>
        <v>1.6656234096692113</v>
      </c>
      <c r="H324" t="s">
        <v>20</v>
      </c>
      <c r="I324" s="7">
        <f t="shared" si="1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2">
        <f>(((L324/60)/60)/24)+DATE(1970,1,1)</f>
        <v>40507.25</v>
      </c>
      <c r="T324" s="12">
        <f>(((M324/60)/60)/24)+DATE(1970,1,1)</f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 s="7">
        <v>8900</v>
      </c>
      <c r="E325" s="7">
        <v>2148</v>
      </c>
      <c r="F325">
        <v>26</v>
      </c>
      <c r="G325" s="4">
        <f t="shared" si="11"/>
        <v>0.24134831460674158</v>
      </c>
      <c r="H325" t="s">
        <v>14</v>
      </c>
      <c r="I325" s="7">
        <f t="shared" si="1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2">
        <f>(((L325/60)/60)/24)+DATE(1970,1,1)</f>
        <v>41725.208333333336</v>
      </c>
      <c r="T325" s="12">
        <f>(((M325/60)/60)/24)+DATE(1970,1,1)</f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 s="7">
        <v>7100</v>
      </c>
      <c r="E326" s="7">
        <v>11648</v>
      </c>
      <c r="F326">
        <v>307</v>
      </c>
      <c r="G326" s="4">
        <f t="shared" si="11"/>
        <v>1.6405633802816901</v>
      </c>
      <c r="H326" t="s">
        <v>20</v>
      </c>
      <c r="I326" s="7">
        <f t="shared" si="1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2">
        <f>(((L326/60)/60)/24)+DATE(1970,1,1)</f>
        <v>42176.208333333328</v>
      </c>
      <c r="T326" s="12">
        <f>(((M326/60)/60)/24)+DATE(1970,1,1)</f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 s="7">
        <v>6500</v>
      </c>
      <c r="E327" s="7">
        <v>5897</v>
      </c>
      <c r="F327">
        <v>73</v>
      </c>
      <c r="G327" s="4">
        <f t="shared" si="11"/>
        <v>0.90723076923076929</v>
      </c>
      <c r="H327" t="s">
        <v>14</v>
      </c>
      <c r="I327" s="7">
        <f t="shared" si="1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2">
        <f>(((L327/60)/60)/24)+DATE(1970,1,1)</f>
        <v>43267.208333333328</v>
      </c>
      <c r="T327" s="12">
        <f>(((M327/60)/60)/24)+DATE(1970,1,1)</f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 s="7">
        <v>7200</v>
      </c>
      <c r="E328" s="7">
        <v>3326</v>
      </c>
      <c r="F328">
        <v>128</v>
      </c>
      <c r="G328" s="4">
        <f t="shared" si="11"/>
        <v>0.46194444444444444</v>
      </c>
      <c r="H328" t="s">
        <v>14</v>
      </c>
      <c r="I328" s="7">
        <f t="shared" si="10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2">
        <f>(((L328/60)/60)/24)+DATE(1970,1,1)</f>
        <v>42364.25</v>
      </c>
      <c r="T328" s="12">
        <f>(((M328/60)/60)/24)+DATE(1970,1,1)</f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 s="7">
        <v>2600</v>
      </c>
      <c r="E329" s="7">
        <v>1002</v>
      </c>
      <c r="F329">
        <v>33</v>
      </c>
      <c r="G329" s="4">
        <f t="shared" si="11"/>
        <v>0.38538461538461538</v>
      </c>
      <c r="H329" t="s">
        <v>14</v>
      </c>
      <c r="I329" s="7">
        <f t="shared" si="1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2">
        <f>(((L329/60)/60)/24)+DATE(1970,1,1)</f>
        <v>43705.208333333328</v>
      </c>
      <c r="T329" s="12">
        <f>(((M329/60)/60)/24)+DATE(1970,1,1)</f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 s="7">
        <v>98700</v>
      </c>
      <c r="E330" s="7">
        <v>131826</v>
      </c>
      <c r="F330">
        <v>2441</v>
      </c>
      <c r="G330" s="4">
        <f t="shared" si="11"/>
        <v>1.3356231003039514</v>
      </c>
      <c r="H330" t="s">
        <v>20</v>
      </c>
      <c r="I330" s="7">
        <f t="shared" si="1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2">
        <f>(((L330/60)/60)/24)+DATE(1970,1,1)</f>
        <v>43434.25</v>
      </c>
      <c r="T330" s="12">
        <f>(((M330/60)/60)/24)+DATE(1970,1,1)</f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 s="7">
        <v>93800</v>
      </c>
      <c r="E331" s="7">
        <v>21477</v>
      </c>
      <c r="F331">
        <v>211</v>
      </c>
      <c r="G331" s="4">
        <f t="shared" si="11"/>
        <v>0.22896588486140726</v>
      </c>
      <c r="H331" t="s">
        <v>47</v>
      </c>
      <c r="I331" s="7">
        <f t="shared" si="1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2">
        <f>(((L331/60)/60)/24)+DATE(1970,1,1)</f>
        <v>42716.25</v>
      </c>
      <c r="T331" s="12">
        <f>(((M331/60)/60)/24)+DATE(1970,1,1)</f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 s="7">
        <v>33700</v>
      </c>
      <c r="E332" s="7">
        <v>62330</v>
      </c>
      <c r="F332">
        <v>1385</v>
      </c>
      <c r="G332" s="4">
        <f t="shared" si="11"/>
        <v>1.8495548961424333</v>
      </c>
      <c r="H332" t="s">
        <v>20</v>
      </c>
      <c r="I332" s="7">
        <f t="shared" si="1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2">
        <f>(((L332/60)/60)/24)+DATE(1970,1,1)</f>
        <v>43077.25</v>
      </c>
      <c r="T332" s="12">
        <f>(((M332/60)/60)/24)+DATE(1970,1,1)</f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 s="7">
        <v>3300</v>
      </c>
      <c r="E333" s="7">
        <v>14643</v>
      </c>
      <c r="F333">
        <v>190</v>
      </c>
      <c r="G333" s="4">
        <f t="shared" si="11"/>
        <v>4.4372727272727275</v>
      </c>
      <c r="H333" t="s">
        <v>20</v>
      </c>
      <c r="I333" s="7">
        <f t="shared" si="1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2">
        <f>(((L333/60)/60)/24)+DATE(1970,1,1)</f>
        <v>40896.25</v>
      </c>
      <c r="T333" s="12">
        <f>(((M333/60)/60)/24)+DATE(1970,1,1)</f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 s="7">
        <v>20700</v>
      </c>
      <c r="E334" s="7">
        <v>41396</v>
      </c>
      <c r="F334">
        <v>470</v>
      </c>
      <c r="G334" s="4">
        <f t="shared" si="11"/>
        <v>1.999806763285024</v>
      </c>
      <c r="H334" t="s">
        <v>20</v>
      </c>
      <c r="I334" s="7">
        <f t="shared" si="1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2">
        <f>(((L334/60)/60)/24)+DATE(1970,1,1)</f>
        <v>41361.208333333336</v>
      </c>
      <c r="T334" s="12">
        <f>(((M334/60)/60)/24)+DATE(1970,1,1)</f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 s="7">
        <v>9600</v>
      </c>
      <c r="E335" s="7">
        <v>11900</v>
      </c>
      <c r="F335">
        <v>253</v>
      </c>
      <c r="G335" s="4">
        <f t="shared" si="11"/>
        <v>1.2395833333333333</v>
      </c>
      <c r="H335" t="s">
        <v>20</v>
      </c>
      <c r="I335" s="7">
        <f t="shared" si="1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2">
        <f>(((L335/60)/60)/24)+DATE(1970,1,1)</f>
        <v>43424.25</v>
      </c>
      <c r="T335" s="12">
        <f>(((M335/60)/60)/24)+DATE(1970,1,1)</f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 s="7">
        <v>66200</v>
      </c>
      <c r="E336" s="7">
        <v>123538</v>
      </c>
      <c r="F336">
        <v>1113</v>
      </c>
      <c r="G336" s="4">
        <f t="shared" si="11"/>
        <v>1.8661329305135952</v>
      </c>
      <c r="H336" t="s">
        <v>20</v>
      </c>
      <c r="I336" s="7">
        <f t="shared" si="1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2">
        <f>(((L336/60)/60)/24)+DATE(1970,1,1)</f>
        <v>43110.25</v>
      </c>
      <c r="T336" s="12">
        <f>(((M336/60)/60)/24)+DATE(1970,1,1)</f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 s="7">
        <v>173800</v>
      </c>
      <c r="E337" s="7">
        <v>198628</v>
      </c>
      <c r="F337">
        <v>2283</v>
      </c>
      <c r="G337" s="4">
        <f t="shared" si="11"/>
        <v>1.1428538550057536</v>
      </c>
      <c r="H337" t="s">
        <v>20</v>
      </c>
      <c r="I337" s="7">
        <f t="shared" si="1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2">
        <f>(((L337/60)/60)/24)+DATE(1970,1,1)</f>
        <v>43784.25</v>
      </c>
      <c r="T337" s="12">
        <f>(((M337/60)/60)/24)+DATE(1970,1,1)</f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 s="7">
        <v>70700</v>
      </c>
      <c r="E338" s="7">
        <v>68602</v>
      </c>
      <c r="F338">
        <v>1072</v>
      </c>
      <c r="G338" s="4">
        <f t="shared" si="11"/>
        <v>0.97032531824611035</v>
      </c>
      <c r="H338" t="s">
        <v>14</v>
      </c>
      <c r="I338" s="7">
        <f t="shared" si="1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2">
        <f>(((L338/60)/60)/24)+DATE(1970,1,1)</f>
        <v>40527.25</v>
      </c>
      <c r="T338" s="12">
        <f>(((M338/60)/60)/24)+DATE(1970,1,1)</f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 s="7">
        <v>94500</v>
      </c>
      <c r="E339" s="7">
        <v>116064</v>
      </c>
      <c r="F339">
        <v>1095</v>
      </c>
      <c r="G339" s="4">
        <f t="shared" si="11"/>
        <v>1.2281904761904763</v>
      </c>
      <c r="H339" t="s">
        <v>20</v>
      </c>
      <c r="I339" s="7">
        <f t="shared" si="1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2">
        <f>(((L339/60)/60)/24)+DATE(1970,1,1)</f>
        <v>43780.25</v>
      </c>
      <c r="T339" s="12">
        <f>(((M339/60)/60)/24)+DATE(1970,1,1)</f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 s="7">
        <v>69800</v>
      </c>
      <c r="E340" s="7">
        <v>125042</v>
      </c>
      <c r="F340">
        <v>1690</v>
      </c>
      <c r="G340" s="4">
        <f t="shared" si="11"/>
        <v>1.7914326647564469</v>
      </c>
      <c r="H340" t="s">
        <v>20</v>
      </c>
      <c r="I340" s="7">
        <f t="shared" si="1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2">
        <f>(((L340/60)/60)/24)+DATE(1970,1,1)</f>
        <v>40821.208333333336</v>
      </c>
      <c r="T340" s="12">
        <f>(((M340/60)/60)/24)+DATE(1970,1,1)</f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 s="7">
        <v>136300</v>
      </c>
      <c r="E341" s="7">
        <v>108974</v>
      </c>
      <c r="F341">
        <v>1297</v>
      </c>
      <c r="G341" s="4">
        <f t="shared" si="11"/>
        <v>0.79951577402787966</v>
      </c>
      <c r="H341" t="s">
        <v>74</v>
      </c>
      <c r="I341" s="7">
        <f t="shared" si="1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2">
        <f>(((L341/60)/60)/24)+DATE(1970,1,1)</f>
        <v>42949.208333333328</v>
      </c>
      <c r="T341" s="12">
        <f>(((M341/60)/60)/24)+DATE(1970,1,1)</f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 s="7">
        <v>37100</v>
      </c>
      <c r="E342" s="7">
        <v>34964</v>
      </c>
      <c r="F342">
        <v>393</v>
      </c>
      <c r="G342" s="4">
        <f t="shared" si="11"/>
        <v>0.94242587601078165</v>
      </c>
      <c r="H342" t="s">
        <v>14</v>
      </c>
      <c r="I342" s="7">
        <f t="shared" si="1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2">
        <f>(((L342/60)/60)/24)+DATE(1970,1,1)</f>
        <v>40889.25</v>
      </c>
      <c r="T342" s="12">
        <f>(((M342/60)/60)/24)+DATE(1970,1,1)</f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 s="7">
        <v>114300</v>
      </c>
      <c r="E343" s="7">
        <v>96777</v>
      </c>
      <c r="F343">
        <v>1257</v>
      </c>
      <c r="G343" s="4">
        <f t="shared" si="11"/>
        <v>0.84669291338582675</v>
      </c>
      <c r="H343" t="s">
        <v>14</v>
      </c>
      <c r="I343" s="7">
        <f t="shared" si="1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2">
        <f>(((L343/60)/60)/24)+DATE(1970,1,1)</f>
        <v>42244.208333333328</v>
      </c>
      <c r="T343" s="12">
        <f>(((M343/60)/60)/24)+DATE(1970,1,1)</f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 s="7">
        <v>47900</v>
      </c>
      <c r="E344" s="7">
        <v>31864</v>
      </c>
      <c r="F344">
        <v>328</v>
      </c>
      <c r="G344" s="4">
        <f t="shared" si="11"/>
        <v>0.66521920668058454</v>
      </c>
      <c r="H344" t="s">
        <v>14</v>
      </c>
      <c r="I344" s="7">
        <f t="shared" si="1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2">
        <f>(((L344/60)/60)/24)+DATE(1970,1,1)</f>
        <v>41475.208333333336</v>
      </c>
      <c r="T344" s="12">
        <f>(((M344/60)/60)/24)+DATE(1970,1,1)</f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 s="7">
        <v>9000</v>
      </c>
      <c r="E345" s="7">
        <v>4853</v>
      </c>
      <c r="F345">
        <v>147</v>
      </c>
      <c r="G345" s="4">
        <f t="shared" si="11"/>
        <v>0.53922222222222227</v>
      </c>
      <c r="H345" t="s">
        <v>14</v>
      </c>
      <c r="I345" s="7">
        <f t="shared" si="1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2">
        <f>(((L345/60)/60)/24)+DATE(1970,1,1)</f>
        <v>41597.25</v>
      </c>
      <c r="T345" s="12">
        <f>(((M345/60)/60)/24)+DATE(1970,1,1)</f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 s="7">
        <v>197600</v>
      </c>
      <c r="E346" s="7">
        <v>82959</v>
      </c>
      <c r="F346">
        <v>830</v>
      </c>
      <c r="G346" s="4">
        <f t="shared" si="11"/>
        <v>0.41983299595141699</v>
      </c>
      <c r="H346" t="s">
        <v>14</v>
      </c>
      <c r="I346" s="7">
        <f t="shared" si="1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2">
        <f>(((L346/60)/60)/24)+DATE(1970,1,1)</f>
        <v>43122.25</v>
      </c>
      <c r="T346" s="12">
        <f>(((M346/60)/60)/24)+DATE(1970,1,1)</f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 s="7">
        <v>157600</v>
      </c>
      <c r="E347" s="7">
        <v>23159</v>
      </c>
      <c r="F347">
        <v>331</v>
      </c>
      <c r="G347" s="4">
        <f t="shared" si="11"/>
        <v>0.14694796954314721</v>
      </c>
      <c r="H347" t="s">
        <v>14</v>
      </c>
      <c r="I347" s="7">
        <f t="shared" si="1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2">
        <f>(((L347/60)/60)/24)+DATE(1970,1,1)</f>
        <v>42194.208333333328</v>
      </c>
      <c r="T347" s="12">
        <f>(((M347/60)/60)/24)+DATE(1970,1,1)</f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 s="7">
        <v>8000</v>
      </c>
      <c r="E348" s="7">
        <v>2758</v>
      </c>
      <c r="F348">
        <v>25</v>
      </c>
      <c r="G348" s="4">
        <f t="shared" si="11"/>
        <v>0.34475</v>
      </c>
      <c r="H348" t="s">
        <v>14</v>
      </c>
      <c r="I348" s="7">
        <f t="shared" si="10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2">
        <f>(((L348/60)/60)/24)+DATE(1970,1,1)</f>
        <v>42971.208333333328</v>
      </c>
      <c r="T348" s="12">
        <f>(((M348/60)/60)/24)+DATE(1970,1,1)</f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 s="7">
        <v>900</v>
      </c>
      <c r="E349" s="7">
        <v>12607</v>
      </c>
      <c r="F349">
        <v>191</v>
      </c>
      <c r="G349" s="4">
        <f t="shared" si="11"/>
        <v>14.007777777777777</v>
      </c>
      <c r="H349" t="s">
        <v>20</v>
      </c>
      <c r="I349" s="7">
        <f t="shared" si="1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2">
        <f>(((L349/60)/60)/24)+DATE(1970,1,1)</f>
        <v>42046.25</v>
      </c>
      <c r="T349" s="12">
        <f>(((M349/60)/60)/24)+DATE(1970,1,1)</f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 s="7">
        <v>199000</v>
      </c>
      <c r="E350" s="7">
        <v>142823</v>
      </c>
      <c r="F350">
        <v>3483</v>
      </c>
      <c r="G350" s="4">
        <f t="shared" si="11"/>
        <v>0.71770351758793971</v>
      </c>
      <c r="H350" t="s">
        <v>14</v>
      </c>
      <c r="I350" s="7">
        <f t="shared" si="1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2">
        <f>(((L350/60)/60)/24)+DATE(1970,1,1)</f>
        <v>42782.25</v>
      </c>
      <c r="T350" s="12">
        <f>(((M350/60)/60)/24)+DATE(1970,1,1)</f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 s="7">
        <v>180800</v>
      </c>
      <c r="E351" s="7">
        <v>95958</v>
      </c>
      <c r="F351">
        <v>923</v>
      </c>
      <c r="G351" s="4">
        <f t="shared" si="11"/>
        <v>0.53074115044247783</v>
      </c>
      <c r="H351" t="s">
        <v>14</v>
      </c>
      <c r="I351" s="7">
        <f t="shared" si="1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2">
        <f>(((L351/60)/60)/24)+DATE(1970,1,1)</f>
        <v>42930.208333333328</v>
      </c>
      <c r="T351" s="12">
        <f>(((M351/60)/60)/24)+DATE(1970,1,1)</f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 s="7">
        <v>100</v>
      </c>
      <c r="E352" s="7">
        <v>5</v>
      </c>
      <c r="F352">
        <v>1</v>
      </c>
      <c r="G352" s="4">
        <f t="shared" si="11"/>
        <v>0.05</v>
      </c>
      <c r="H352" t="s">
        <v>14</v>
      </c>
      <c r="I352" s="7">
        <f t="shared" si="10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2">
        <f>(((L352/60)/60)/24)+DATE(1970,1,1)</f>
        <v>42144.208333333328</v>
      </c>
      <c r="T352" s="12">
        <f>(((M352/60)/60)/24)+DATE(1970,1,1)</f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 s="7">
        <v>74100</v>
      </c>
      <c r="E353" s="7">
        <v>94631</v>
      </c>
      <c r="F353">
        <v>2013</v>
      </c>
      <c r="G353" s="4">
        <f t="shared" si="11"/>
        <v>1.2770715249662619</v>
      </c>
      <c r="H353" t="s">
        <v>20</v>
      </c>
      <c r="I353" s="7">
        <f t="shared" si="1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2">
        <f>(((L353/60)/60)/24)+DATE(1970,1,1)</f>
        <v>42240.208333333328</v>
      </c>
      <c r="T353" s="12">
        <f>(((M353/60)/60)/24)+DATE(1970,1,1)</f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 s="7">
        <v>2800</v>
      </c>
      <c r="E354" s="7">
        <v>977</v>
      </c>
      <c r="F354">
        <v>33</v>
      </c>
      <c r="G354" s="4">
        <f t="shared" si="11"/>
        <v>0.34892857142857142</v>
      </c>
      <c r="H354" t="s">
        <v>14</v>
      </c>
      <c r="I354" s="7">
        <f t="shared" si="1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2">
        <f>(((L354/60)/60)/24)+DATE(1970,1,1)</f>
        <v>42315.25</v>
      </c>
      <c r="T354" s="12">
        <f>(((M354/60)/60)/24)+DATE(1970,1,1)</f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 s="7">
        <v>33600</v>
      </c>
      <c r="E355" s="7">
        <v>137961</v>
      </c>
      <c r="F355">
        <v>1703</v>
      </c>
      <c r="G355" s="4">
        <f t="shared" si="11"/>
        <v>4.105982142857143</v>
      </c>
      <c r="H355" t="s">
        <v>20</v>
      </c>
      <c r="I355" s="7">
        <f t="shared" si="1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2">
        <f>(((L355/60)/60)/24)+DATE(1970,1,1)</f>
        <v>43651.208333333328</v>
      </c>
      <c r="T355" s="12">
        <f>(((M355/60)/60)/24)+DATE(1970,1,1)</f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 s="7">
        <v>6100</v>
      </c>
      <c r="E356" s="7">
        <v>7548</v>
      </c>
      <c r="F356">
        <v>80</v>
      </c>
      <c r="G356" s="4">
        <f t="shared" ref="G356:G387" si="12">E356/D356</f>
        <v>1.2373770491803278</v>
      </c>
      <c r="H356" t="s">
        <v>20</v>
      </c>
      <c r="I356" s="7">
        <f t="shared" si="10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2">
        <f>(((L356/60)/60)/24)+DATE(1970,1,1)</f>
        <v>41520.208333333336</v>
      </c>
      <c r="T356" s="12">
        <f>(((M356/60)/60)/24)+DATE(1970,1,1)</f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 s="7">
        <v>3800</v>
      </c>
      <c r="E357" s="7">
        <v>2241</v>
      </c>
      <c r="F357">
        <v>86</v>
      </c>
      <c r="G357" s="4">
        <f t="shared" si="12"/>
        <v>0.58973684210526311</v>
      </c>
      <c r="H357" t="s">
        <v>47</v>
      </c>
      <c r="I357" s="7">
        <f t="shared" si="1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2">
        <f>(((L357/60)/60)/24)+DATE(1970,1,1)</f>
        <v>42757.25</v>
      </c>
      <c r="T357" s="12">
        <f>(((M357/60)/60)/24)+DATE(1970,1,1)</f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 s="7">
        <v>9300</v>
      </c>
      <c r="E358" s="7">
        <v>3431</v>
      </c>
      <c r="F358">
        <v>40</v>
      </c>
      <c r="G358" s="4">
        <f t="shared" si="12"/>
        <v>0.36892473118279567</v>
      </c>
      <c r="H358" t="s">
        <v>14</v>
      </c>
      <c r="I358" s="7">
        <f t="shared" si="1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2">
        <f>(((L358/60)/60)/24)+DATE(1970,1,1)</f>
        <v>40922.25</v>
      </c>
      <c r="T358" s="12">
        <f>(((M358/60)/60)/24)+DATE(1970,1,1)</f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 s="7">
        <v>2300</v>
      </c>
      <c r="E359" s="7">
        <v>4253</v>
      </c>
      <c r="F359">
        <v>41</v>
      </c>
      <c r="G359" s="4">
        <f t="shared" si="12"/>
        <v>1.8491304347826087</v>
      </c>
      <c r="H359" t="s">
        <v>20</v>
      </c>
      <c r="I359" s="7">
        <f t="shared" si="1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2">
        <f>(((L359/60)/60)/24)+DATE(1970,1,1)</f>
        <v>42250.208333333328</v>
      </c>
      <c r="T359" s="12">
        <f>(((M359/60)/60)/24)+DATE(1970,1,1)</f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 s="7">
        <v>9700</v>
      </c>
      <c r="E360" s="7">
        <v>1146</v>
      </c>
      <c r="F360">
        <v>23</v>
      </c>
      <c r="G360" s="4">
        <f t="shared" si="12"/>
        <v>0.11814432989690722</v>
      </c>
      <c r="H360" t="s">
        <v>14</v>
      </c>
      <c r="I360" s="7">
        <f t="shared" si="1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2">
        <f>(((L360/60)/60)/24)+DATE(1970,1,1)</f>
        <v>43322.208333333328</v>
      </c>
      <c r="T360" s="12">
        <f>(((M360/60)/60)/24)+DATE(1970,1,1)</f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 s="7">
        <v>4000</v>
      </c>
      <c r="E361" s="7">
        <v>11948</v>
      </c>
      <c r="F361">
        <v>187</v>
      </c>
      <c r="G361" s="4">
        <f t="shared" si="12"/>
        <v>2.9870000000000001</v>
      </c>
      <c r="H361" t="s">
        <v>20</v>
      </c>
      <c r="I361" s="7">
        <f t="shared" si="1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2">
        <f>(((L361/60)/60)/24)+DATE(1970,1,1)</f>
        <v>40782.208333333336</v>
      </c>
      <c r="T361" s="12">
        <f>(((M361/60)/60)/24)+DATE(1970,1,1)</f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 s="7">
        <v>59700</v>
      </c>
      <c r="E362" s="7">
        <v>135132</v>
      </c>
      <c r="F362">
        <v>2875</v>
      </c>
      <c r="G362" s="4">
        <f t="shared" si="12"/>
        <v>2.2635175879396985</v>
      </c>
      <c r="H362" t="s">
        <v>20</v>
      </c>
      <c r="I362" s="7">
        <f t="shared" si="1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2">
        <f>(((L362/60)/60)/24)+DATE(1970,1,1)</f>
        <v>40544.25</v>
      </c>
      <c r="T362" s="12">
        <f>(((M362/60)/60)/24)+DATE(1970,1,1)</f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 s="7">
        <v>5500</v>
      </c>
      <c r="E363" s="7">
        <v>9546</v>
      </c>
      <c r="F363">
        <v>88</v>
      </c>
      <c r="G363" s="4">
        <f t="shared" si="12"/>
        <v>1.7356363636363636</v>
      </c>
      <c r="H363" t="s">
        <v>20</v>
      </c>
      <c r="I363" s="7">
        <f t="shared" si="1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2">
        <f>(((L363/60)/60)/24)+DATE(1970,1,1)</f>
        <v>43015.208333333328</v>
      </c>
      <c r="T363" s="12">
        <f>(((M363/60)/60)/24)+DATE(1970,1,1)</f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 s="7">
        <v>3700</v>
      </c>
      <c r="E364" s="7">
        <v>13755</v>
      </c>
      <c r="F364">
        <v>191</v>
      </c>
      <c r="G364" s="4">
        <f t="shared" si="12"/>
        <v>3.7175675675675675</v>
      </c>
      <c r="H364" t="s">
        <v>20</v>
      </c>
      <c r="I364" s="7">
        <f t="shared" si="1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2">
        <f>(((L364/60)/60)/24)+DATE(1970,1,1)</f>
        <v>40570.25</v>
      </c>
      <c r="T364" s="12">
        <f>(((M364/60)/60)/24)+DATE(1970,1,1)</f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 s="7">
        <v>5200</v>
      </c>
      <c r="E365" s="7">
        <v>8330</v>
      </c>
      <c r="F365">
        <v>139</v>
      </c>
      <c r="G365" s="4">
        <f t="shared" si="12"/>
        <v>1.601923076923077</v>
      </c>
      <c r="H365" t="s">
        <v>20</v>
      </c>
      <c r="I365" s="7">
        <f t="shared" si="1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2">
        <f>(((L365/60)/60)/24)+DATE(1970,1,1)</f>
        <v>40904.25</v>
      </c>
      <c r="T365" s="12">
        <f>(((M365/60)/60)/24)+DATE(1970,1,1)</f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 s="7">
        <v>900</v>
      </c>
      <c r="E366" s="7">
        <v>14547</v>
      </c>
      <c r="F366">
        <v>186</v>
      </c>
      <c r="G366" s="4">
        <f t="shared" si="12"/>
        <v>16.163333333333334</v>
      </c>
      <c r="H366" t="s">
        <v>20</v>
      </c>
      <c r="I366" s="7">
        <f t="shared" si="1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2">
        <f>(((L366/60)/60)/24)+DATE(1970,1,1)</f>
        <v>43164.25</v>
      </c>
      <c r="T366" s="12">
        <f>(((M366/60)/60)/24)+DATE(1970,1,1)</f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 s="7">
        <v>1600</v>
      </c>
      <c r="E367" s="7">
        <v>11735</v>
      </c>
      <c r="F367">
        <v>112</v>
      </c>
      <c r="G367" s="4">
        <f t="shared" si="12"/>
        <v>7.3343749999999996</v>
      </c>
      <c r="H367" t="s">
        <v>20</v>
      </c>
      <c r="I367" s="7">
        <f t="shared" si="1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2">
        <f>(((L367/60)/60)/24)+DATE(1970,1,1)</f>
        <v>42733.25</v>
      </c>
      <c r="T367" s="12">
        <f>(((M367/60)/60)/24)+DATE(1970,1,1)</f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 s="7">
        <v>1800</v>
      </c>
      <c r="E368" s="7">
        <v>10658</v>
      </c>
      <c r="F368">
        <v>101</v>
      </c>
      <c r="G368" s="4">
        <f t="shared" si="12"/>
        <v>5.9211111111111112</v>
      </c>
      <c r="H368" t="s">
        <v>20</v>
      </c>
      <c r="I368" s="7">
        <f t="shared" si="1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2">
        <f>(((L368/60)/60)/24)+DATE(1970,1,1)</f>
        <v>40546.25</v>
      </c>
      <c r="T368" s="12">
        <f>(((M368/60)/60)/24)+DATE(1970,1,1)</f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 s="7">
        <v>9900</v>
      </c>
      <c r="E369" s="7">
        <v>1870</v>
      </c>
      <c r="F369">
        <v>75</v>
      </c>
      <c r="G369" s="4">
        <f t="shared" si="12"/>
        <v>0.18888888888888888</v>
      </c>
      <c r="H369" t="s">
        <v>14</v>
      </c>
      <c r="I369" s="7">
        <f t="shared" si="1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2">
        <f>(((L369/60)/60)/24)+DATE(1970,1,1)</f>
        <v>41930.208333333336</v>
      </c>
      <c r="T369" s="12">
        <f>(((M369/60)/60)/24)+DATE(1970,1,1)</f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 s="7">
        <v>5200</v>
      </c>
      <c r="E370" s="7">
        <v>14394</v>
      </c>
      <c r="F370">
        <v>206</v>
      </c>
      <c r="G370" s="4">
        <f t="shared" si="12"/>
        <v>2.7680769230769231</v>
      </c>
      <c r="H370" t="s">
        <v>20</v>
      </c>
      <c r="I370" s="7">
        <f t="shared" si="1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2">
        <f>(((L370/60)/60)/24)+DATE(1970,1,1)</f>
        <v>40464.208333333336</v>
      </c>
      <c r="T370" s="12">
        <f>(((M370/60)/60)/24)+DATE(1970,1,1)</f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 s="7">
        <v>5400</v>
      </c>
      <c r="E371" s="7">
        <v>14743</v>
      </c>
      <c r="F371">
        <v>154</v>
      </c>
      <c r="G371" s="4">
        <f t="shared" si="12"/>
        <v>2.730185185185185</v>
      </c>
      <c r="H371" t="s">
        <v>20</v>
      </c>
      <c r="I371" s="7">
        <f t="shared" si="1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2">
        <f>(((L371/60)/60)/24)+DATE(1970,1,1)</f>
        <v>41308.25</v>
      </c>
      <c r="T371" s="12">
        <f>(((M371/60)/60)/24)+DATE(1970,1,1)</f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 s="7">
        <v>112300</v>
      </c>
      <c r="E372" s="7">
        <v>178965</v>
      </c>
      <c r="F372">
        <v>5966</v>
      </c>
      <c r="G372" s="4">
        <f t="shared" si="12"/>
        <v>1.593633125556545</v>
      </c>
      <c r="H372" t="s">
        <v>20</v>
      </c>
      <c r="I372" s="7">
        <f t="shared" si="1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2">
        <f>(((L372/60)/60)/24)+DATE(1970,1,1)</f>
        <v>43570.208333333328</v>
      </c>
      <c r="T372" s="12">
        <f>(((M372/60)/60)/24)+DATE(1970,1,1)</f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 s="7">
        <v>189200</v>
      </c>
      <c r="E373" s="7">
        <v>128410</v>
      </c>
      <c r="F373">
        <v>2176</v>
      </c>
      <c r="G373" s="4">
        <f t="shared" si="12"/>
        <v>0.67869978858350954</v>
      </c>
      <c r="H373" t="s">
        <v>14</v>
      </c>
      <c r="I373" s="7">
        <f t="shared" si="1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2">
        <f>(((L373/60)/60)/24)+DATE(1970,1,1)</f>
        <v>42043.25</v>
      </c>
      <c r="T373" s="12">
        <f>(((M373/60)/60)/24)+DATE(1970,1,1)</f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 s="7">
        <v>900</v>
      </c>
      <c r="E374" s="7">
        <v>14324</v>
      </c>
      <c r="F374">
        <v>169</v>
      </c>
      <c r="G374" s="4">
        <f t="shared" si="12"/>
        <v>15.915555555555555</v>
      </c>
      <c r="H374" t="s">
        <v>20</v>
      </c>
      <c r="I374" s="7">
        <f t="shared" si="1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2">
        <f>(((L374/60)/60)/24)+DATE(1970,1,1)</f>
        <v>42012.25</v>
      </c>
      <c r="T374" s="12">
        <f>(((M374/60)/60)/24)+DATE(1970,1,1)</f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 s="7">
        <v>22500</v>
      </c>
      <c r="E375" s="7">
        <v>164291</v>
      </c>
      <c r="F375">
        <v>2106</v>
      </c>
      <c r="G375" s="4">
        <f t="shared" si="12"/>
        <v>7.3018222222222224</v>
      </c>
      <c r="H375" t="s">
        <v>20</v>
      </c>
      <c r="I375" s="7">
        <f t="shared" si="1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2">
        <f>(((L375/60)/60)/24)+DATE(1970,1,1)</f>
        <v>42964.208333333328</v>
      </c>
      <c r="T375" s="12">
        <f>(((M375/60)/60)/24)+DATE(1970,1,1)</f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 s="7">
        <v>167400</v>
      </c>
      <c r="E376" s="7">
        <v>22073</v>
      </c>
      <c r="F376">
        <v>441</v>
      </c>
      <c r="G376" s="4">
        <f t="shared" si="12"/>
        <v>0.13185782556750297</v>
      </c>
      <c r="H376" t="s">
        <v>14</v>
      </c>
      <c r="I376" s="7">
        <f t="shared" si="1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2">
        <f>(((L376/60)/60)/24)+DATE(1970,1,1)</f>
        <v>43476.25</v>
      </c>
      <c r="T376" s="12">
        <f>(((M376/60)/60)/24)+DATE(1970,1,1)</f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 s="7">
        <v>2700</v>
      </c>
      <c r="E377" s="7">
        <v>1479</v>
      </c>
      <c r="F377">
        <v>25</v>
      </c>
      <c r="G377" s="4">
        <f t="shared" si="12"/>
        <v>0.54777777777777781</v>
      </c>
      <c r="H377" t="s">
        <v>14</v>
      </c>
      <c r="I377" s="7">
        <f t="shared" si="10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2">
        <f>(((L377/60)/60)/24)+DATE(1970,1,1)</f>
        <v>42293.208333333328</v>
      </c>
      <c r="T377" s="12">
        <f>(((M377/60)/60)/24)+DATE(1970,1,1)</f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 s="7">
        <v>3400</v>
      </c>
      <c r="E378" s="7">
        <v>12275</v>
      </c>
      <c r="F378">
        <v>131</v>
      </c>
      <c r="G378" s="4">
        <f t="shared" si="12"/>
        <v>3.6102941176470589</v>
      </c>
      <c r="H378" t="s">
        <v>20</v>
      </c>
      <c r="I378" s="7">
        <f t="shared" si="1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2">
        <f>(((L378/60)/60)/24)+DATE(1970,1,1)</f>
        <v>41826.208333333336</v>
      </c>
      <c r="T378" s="12">
        <f>(((M378/60)/60)/24)+DATE(1970,1,1)</f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 s="7">
        <v>49700</v>
      </c>
      <c r="E379" s="7">
        <v>5098</v>
      </c>
      <c r="F379">
        <v>127</v>
      </c>
      <c r="G379" s="4">
        <f t="shared" si="12"/>
        <v>0.10257545271629778</v>
      </c>
      <c r="H379" t="s">
        <v>14</v>
      </c>
      <c r="I379" s="7">
        <f t="shared" si="1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2">
        <f>(((L379/60)/60)/24)+DATE(1970,1,1)</f>
        <v>43760.208333333328</v>
      </c>
      <c r="T379" s="12">
        <f>(((M379/60)/60)/24)+DATE(1970,1,1)</f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 s="7">
        <v>178200</v>
      </c>
      <c r="E380" s="7">
        <v>24882</v>
      </c>
      <c r="F380">
        <v>355</v>
      </c>
      <c r="G380" s="4">
        <f t="shared" si="12"/>
        <v>0.13962962962962963</v>
      </c>
      <c r="H380" t="s">
        <v>14</v>
      </c>
      <c r="I380" s="7">
        <f t="shared" si="1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2">
        <f>(((L380/60)/60)/24)+DATE(1970,1,1)</f>
        <v>43241.208333333328</v>
      </c>
      <c r="T380" s="12">
        <f>(((M380/60)/60)/24)+DATE(1970,1,1)</f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 s="7">
        <v>7200</v>
      </c>
      <c r="E381" s="7">
        <v>2912</v>
      </c>
      <c r="F381">
        <v>44</v>
      </c>
      <c r="G381" s="4">
        <f t="shared" si="12"/>
        <v>0.40444444444444444</v>
      </c>
      <c r="H381" t="s">
        <v>14</v>
      </c>
      <c r="I381" s="7">
        <f t="shared" si="1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2">
        <f>(((L381/60)/60)/24)+DATE(1970,1,1)</f>
        <v>40843.208333333336</v>
      </c>
      <c r="T381" s="12">
        <f>(((M381/60)/60)/24)+DATE(1970,1,1)</f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 s="7">
        <v>2500</v>
      </c>
      <c r="E382" s="7">
        <v>4008</v>
      </c>
      <c r="F382">
        <v>84</v>
      </c>
      <c r="G382" s="4">
        <f t="shared" si="12"/>
        <v>1.6032</v>
      </c>
      <c r="H382" t="s">
        <v>20</v>
      </c>
      <c r="I382" s="7">
        <f t="shared" si="1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2">
        <f>(((L382/60)/60)/24)+DATE(1970,1,1)</f>
        <v>41448.208333333336</v>
      </c>
      <c r="T382" s="12">
        <f>(((M382/60)/60)/24)+DATE(1970,1,1)</f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 s="7">
        <v>5300</v>
      </c>
      <c r="E383" s="7">
        <v>9749</v>
      </c>
      <c r="F383">
        <v>155</v>
      </c>
      <c r="G383" s="4">
        <f t="shared" si="12"/>
        <v>1.8394339622641509</v>
      </c>
      <c r="H383" t="s">
        <v>20</v>
      </c>
      <c r="I383" s="7">
        <f t="shared" si="1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2">
        <f>(((L383/60)/60)/24)+DATE(1970,1,1)</f>
        <v>42163.208333333328</v>
      </c>
      <c r="T383" s="12">
        <f>(((M383/60)/60)/24)+DATE(1970,1,1)</f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 s="7">
        <v>9100</v>
      </c>
      <c r="E384" s="7">
        <v>5803</v>
      </c>
      <c r="F384">
        <v>67</v>
      </c>
      <c r="G384" s="4">
        <f t="shared" si="12"/>
        <v>0.63769230769230767</v>
      </c>
      <c r="H384" t="s">
        <v>14</v>
      </c>
      <c r="I384" s="7">
        <f t="shared" si="1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2">
        <f>(((L384/60)/60)/24)+DATE(1970,1,1)</f>
        <v>43024.208333333328</v>
      </c>
      <c r="T384" s="12">
        <f>(((M384/60)/60)/24)+DATE(1970,1,1)</f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 s="7">
        <v>6300</v>
      </c>
      <c r="E385" s="7">
        <v>14199</v>
      </c>
      <c r="F385">
        <v>189</v>
      </c>
      <c r="G385" s="4">
        <f t="shared" si="12"/>
        <v>2.2538095238095237</v>
      </c>
      <c r="H385" t="s">
        <v>20</v>
      </c>
      <c r="I385" s="7">
        <f t="shared" si="1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2">
        <f>(((L385/60)/60)/24)+DATE(1970,1,1)</f>
        <v>43509.25</v>
      </c>
      <c r="T385" s="12">
        <f>(((M385/60)/60)/24)+DATE(1970,1,1)</f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 s="7">
        <v>114400</v>
      </c>
      <c r="E386" s="7">
        <v>196779</v>
      </c>
      <c r="F386">
        <v>4799</v>
      </c>
      <c r="G386" s="4">
        <f t="shared" si="12"/>
        <v>1.7200961538461539</v>
      </c>
      <c r="H386" t="s">
        <v>20</v>
      </c>
      <c r="I386" s="7">
        <f t="shared" si="1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2">
        <f>(((L386/60)/60)/24)+DATE(1970,1,1)</f>
        <v>42776.25</v>
      </c>
      <c r="T386" s="12">
        <f>(((M386/60)/60)/24)+DATE(1970,1,1)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 s="7">
        <v>38900</v>
      </c>
      <c r="E387" s="7">
        <v>56859</v>
      </c>
      <c r="F387">
        <v>1137</v>
      </c>
      <c r="G387" s="4">
        <f t="shared" si="12"/>
        <v>1.4616709511568124</v>
      </c>
      <c r="H387" t="s">
        <v>20</v>
      </c>
      <c r="I387" s="7">
        <f t="shared" ref="I387:I450" si="13">E387/F387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2">
        <f>(((L387/60)/60)/24)+DATE(1970,1,1)</f>
        <v>43553.208333333328</v>
      </c>
      <c r="T387" s="12">
        <f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 s="7">
        <v>135500</v>
      </c>
      <c r="E388" s="7">
        <v>103554</v>
      </c>
      <c r="F388">
        <v>1068</v>
      </c>
      <c r="G388" s="4">
        <f t="shared" ref="G388:G451" si="14">E388/D388</f>
        <v>0.76423616236162362</v>
      </c>
      <c r="H388" t="s">
        <v>14</v>
      </c>
      <c r="I388" s="7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2">
        <f>(((L388/60)/60)/24)+DATE(1970,1,1)</f>
        <v>40355.208333333336</v>
      </c>
      <c r="T388" s="12">
        <f>(((M388/60)/60)/24)+DATE(1970,1,1)</f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 s="7">
        <v>109000</v>
      </c>
      <c r="E389" s="7">
        <v>42795</v>
      </c>
      <c r="F389">
        <v>424</v>
      </c>
      <c r="G389" s="4">
        <f t="shared" si="14"/>
        <v>0.39261467889908258</v>
      </c>
      <c r="H389" t="s">
        <v>14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2">
        <f>(((L389/60)/60)/24)+DATE(1970,1,1)</f>
        <v>41072.208333333336</v>
      </c>
      <c r="T389" s="12">
        <f>(((M389/60)/60)/24)+DATE(1970,1,1)</f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 s="7">
        <v>114800</v>
      </c>
      <c r="E390" s="7">
        <v>12938</v>
      </c>
      <c r="F390">
        <v>145</v>
      </c>
      <c r="G390" s="4">
        <f t="shared" si="14"/>
        <v>0.11270034843205574</v>
      </c>
      <c r="H390" t="s">
        <v>74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2">
        <f>(((L390/60)/60)/24)+DATE(1970,1,1)</f>
        <v>40912.25</v>
      </c>
      <c r="T390" s="12">
        <f>(((M390/60)/60)/24)+DATE(1970,1,1)</f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 s="7">
        <v>83000</v>
      </c>
      <c r="E391" s="7">
        <v>101352</v>
      </c>
      <c r="F391">
        <v>1152</v>
      </c>
      <c r="G391" s="4">
        <f t="shared" si="14"/>
        <v>1.2211084337349398</v>
      </c>
      <c r="H391" t="s">
        <v>20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2">
        <f>(((L391/60)/60)/24)+DATE(1970,1,1)</f>
        <v>40479.208333333336</v>
      </c>
      <c r="T391" s="12">
        <f>(((M391/60)/60)/24)+DATE(1970,1,1)</f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 s="7">
        <v>2400</v>
      </c>
      <c r="E392" s="7">
        <v>4477</v>
      </c>
      <c r="F392">
        <v>50</v>
      </c>
      <c r="G392" s="4">
        <f t="shared" si="14"/>
        <v>1.8654166666666667</v>
      </c>
      <c r="H392" t="s">
        <v>20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2">
        <f>(((L392/60)/60)/24)+DATE(1970,1,1)</f>
        <v>41530.208333333336</v>
      </c>
      <c r="T392" s="12">
        <f>(((M392/60)/60)/24)+DATE(1970,1,1)</f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 s="7">
        <v>60400</v>
      </c>
      <c r="E393" s="7">
        <v>4393</v>
      </c>
      <c r="F393">
        <v>151</v>
      </c>
      <c r="G393" s="4">
        <f t="shared" si="14"/>
        <v>7.27317880794702E-2</v>
      </c>
      <c r="H393" t="s">
        <v>14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2">
        <f>(((L393/60)/60)/24)+DATE(1970,1,1)</f>
        <v>41653.25</v>
      </c>
      <c r="T393" s="12">
        <f>(((M393/60)/60)/24)+DATE(1970,1,1)</f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 s="7">
        <v>102900</v>
      </c>
      <c r="E394" s="7">
        <v>67546</v>
      </c>
      <c r="F394">
        <v>1608</v>
      </c>
      <c r="G394" s="4">
        <f t="shared" si="14"/>
        <v>0.65642371234207963</v>
      </c>
      <c r="H394" t="s">
        <v>14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2">
        <f>(((L394/60)/60)/24)+DATE(1970,1,1)</f>
        <v>40549.25</v>
      </c>
      <c r="T394" s="12">
        <f>(((M394/60)/60)/24)+DATE(1970,1,1)</f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 s="7">
        <v>62800</v>
      </c>
      <c r="E395" s="7">
        <v>143788</v>
      </c>
      <c r="F395">
        <v>3059</v>
      </c>
      <c r="G395" s="4">
        <f t="shared" si="14"/>
        <v>2.2896178343949045</v>
      </c>
      <c r="H395" t="s">
        <v>20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2">
        <f>(((L395/60)/60)/24)+DATE(1970,1,1)</f>
        <v>42933.208333333328</v>
      </c>
      <c r="T395" s="12">
        <f>(((M395/60)/60)/24)+DATE(1970,1,1)</f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 s="7">
        <v>800</v>
      </c>
      <c r="E396" s="7">
        <v>3755</v>
      </c>
      <c r="F396">
        <v>34</v>
      </c>
      <c r="G396" s="4">
        <f t="shared" si="14"/>
        <v>4.6937499999999996</v>
      </c>
      <c r="H396" t="s">
        <v>20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2">
        <f>(((L396/60)/60)/24)+DATE(1970,1,1)</f>
        <v>41484.208333333336</v>
      </c>
      <c r="T396" s="12">
        <f>(((M396/60)/60)/24)+DATE(1970,1,1)</f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 s="7">
        <v>7100</v>
      </c>
      <c r="E397" s="7">
        <v>9238</v>
      </c>
      <c r="F397">
        <v>220</v>
      </c>
      <c r="G397" s="4">
        <f t="shared" si="14"/>
        <v>1.3011267605633803</v>
      </c>
      <c r="H397" t="s">
        <v>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2">
        <f>(((L397/60)/60)/24)+DATE(1970,1,1)</f>
        <v>40885.25</v>
      </c>
      <c r="T397" s="12">
        <f>(((M397/60)/60)/24)+DATE(1970,1,1)</f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 s="7">
        <v>46100</v>
      </c>
      <c r="E398" s="7">
        <v>77012</v>
      </c>
      <c r="F398">
        <v>1604</v>
      </c>
      <c r="G398" s="4">
        <f t="shared" si="14"/>
        <v>1.6705422993492407</v>
      </c>
      <c r="H398" t="s">
        <v>20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2">
        <f>(((L398/60)/60)/24)+DATE(1970,1,1)</f>
        <v>43378.208333333328</v>
      </c>
      <c r="T398" s="12">
        <f>(((M398/60)/60)/24)+DATE(1970,1,1)</f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 s="7">
        <v>8100</v>
      </c>
      <c r="E399" s="7">
        <v>14083</v>
      </c>
      <c r="F399">
        <v>454</v>
      </c>
      <c r="G399" s="4">
        <f t="shared" si="14"/>
        <v>1.738641975308642</v>
      </c>
      <c r="H399" t="s">
        <v>20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2">
        <f>(((L399/60)/60)/24)+DATE(1970,1,1)</f>
        <v>41417.208333333336</v>
      </c>
      <c r="T399" s="12">
        <f>(((M399/60)/60)/24)+DATE(1970,1,1)</f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 s="7">
        <v>1700</v>
      </c>
      <c r="E400" s="7">
        <v>12202</v>
      </c>
      <c r="F400">
        <v>123</v>
      </c>
      <c r="G400" s="4">
        <f t="shared" si="14"/>
        <v>7.1776470588235295</v>
      </c>
      <c r="H400" t="s">
        <v>20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2">
        <f>(((L400/60)/60)/24)+DATE(1970,1,1)</f>
        <v>43228.208333333328</v>
      </c>
      <c r="T400" s="12">
        <f>(((M400/60)/60)/24)+DATE(1970,1,1)</f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 s="7">
        <v>97300</v>
      </c>
      <c r="E401" s="7">
        <v>62127</v>
      </c>
      <c r="F401">
        <v>941</v>
      </c>
      <c r="G401" s="4">
        <f t="shared" si="14"/>
        <v>0.63850976361767731</v>
      </c>
      <c r="H401" t="s">
        <v>14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2">
        <f>(((L401/60)/60)/24)+DATE(1970,1,1)</f>
        <v>40576.25</v>
      </c>
      <c r="T401" s="12">
        <f>(((M401/60)/60)/24)+DATE(1970,1,1)</f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 s="7">
        <v>100</v>
      </c>
      <c r="E402" s="7">
        <v>2</v>
      </c>
      <c r="F402">
        <v>1</v>
      </c>
      <c r="G402" s="4">
        <f t="shared" si="14"/>
        <v>0.02</v>
      </c>
      <c r="H402" t="s">
        <v>14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2">
        <f>(((L402/60)/60)/24)+DATE(1970,1,1)</f>
        <v>41502.208333333336</v>
      </c>
      <c r="T402" s="12">
        <f>(((M402/60)/60)/24)+DATE(1970,1,1)</f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 s="7">
        <v>900</v>
      </c>
      <c r="E403" s="7">
        <v>13772</v>
      </c>
      <c r="F403">
        <v>299</v>
      </c>
      <c r="G403" s="4">
        <f t="shared" si="14"/>
        <v>15.302222222222222</v>
      </c>
      <c r="H403" t="s">
        <v>20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2">
        <f>(((L403/60)/60)/24)+DATE(1970,1,1)</f>
        <v>43765.208333333328</v>
      </c>
      <c r="T403" s="12">
        <f>(((M403/60)/60)/24)+DATE(1970,1,1)</f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 s="7">
        <v>7300</v>
      </c>
      <c r="E404" s="7">
        <v>2946</v>
      </c>
      <c r="F404">
        <v>40</v>
      </c>
      <c r="G404" s="4">
        <f t="shared" si="14"/>
        <v>0.40356164383561643</v>
      </c>
      <c r="H404" t="s">
        <v>14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2">
        <f>(((L404/60)/60)/24)+DATE(1970,1,1)</f>
        <v>40914.25</v>
      </c>
      <c r="T404" s="12">
        <f>(((M404/60)/60)/24)+DATE(1970,1,1)</f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 s="7">
        <v>195800</v>
      </c>
      <c r="E405" s="7">
        <v>168820</v>
      </c>
      <c r="F405">
        <v>3015</v>
      </c>
      <c r="G405" s="4">
        <f t="shared" si="14"/>
        <v>0.86220633299284988</v>
      </c>
      <c r="H405" t="s">
        <v>14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2">
        <f>(((L405/60)/60)/24)+DATE(1970,1,1)</f>
        <v>40310.208333333336</v>
      </c>
      <c r="T405" s="12">
        <f>(((M405/60)/60)/24)+DATE(1970,1,1)</f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 s="7">
        <v>48900</v>
      </c>
      <c r="E406" s="7">
        <v>154321</v>
      </c>
      <c r="F406">
        <v>2237</v>
      </c>
      <c r="G406" s="4">
        <f t="shared" si="14"/>
        <v>3.1558486707566464</v>
      </c>
      <c r="H406" t="s">
        <v>20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2">
        <f>(((L406/60)/60)/24)+DATE(1970,1,1)</f>
        <v>43053.25</v>
      </c>
      <c r="T406" s="12">
        <f>(((M406/60)/60)/24)+DATE(1970,1,1)</f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 s="7">
        <v>29600</v>
      </c>
      <c r="E407" s="7">
        <v>26527</v>
      </c>
      <c r="F407">
        <v>435</v>
      </c>
      <c r="G407" s="4">
        <f t="shared" si="14"/>
        <v>0.89618243243243245</v>
      </c>
      <c r="H407" t="s">
        <v>14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2">
        <f>(((L407/60)/60)/24)+DATE(1970,1,1)</f>
        <v>43255.208333333328</v>
      </c>
      <c r="T407" s="12">
        <f>(((M407/60)/60)/24)+DATE(1970,1,1)</f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 s="7">
        <v>39300</v>
      </c>
      <c r="E408" s="7">
        <v>71583</v>
      </c>
      <c r="F408">
        <v>645</v>
      </c>
      <c r="G408" s="4">
        <f t="shared" si="14"/>
        <v>1.8214503816793892</v>
      </c>
      <c r="H408" t="s">
        <v>20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2">
        <f>(((L408/60)/60)/24)+DATE(1970,1,1)</f>
        <v>41304.25</v>
      </c>
      <c r="T408" s="12">
        <f>(((M408/60)/60)/24)+DATE(1970,1,1)</f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 s="7">
        <v>3400</v>
      </c>
      <c r="E409" s="7">
        <v>12100</v>
      </c>
      <c r="F409">
        <v>484</v>
      </c>
      <c r="G409" s="4">
        <f t="shared" si="14"/>
        <v>3.5588235294117645</v>
      </c>
      <c r="H409" t="s">
        <v>20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2">
        <f>(((L409/60)/60)/24)+DATE(1970,1,1)</f>
        <v>43751.208333333328</v>
      </c>
      <c r="T409" s="12">
        <f>(((M409/60)/60)/24)+DATE(1970,1,1)</f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 s="7">
        <v>9200</v>
      </c>
      <c r="E410" s="7">
        <v>12129</v>
      </c>
      <c r="F410">
        <v>154</v>
      </c>
      <c r="G410" s="4">
        <f t="shared" si="14"/>
        <v>1.3183695652173912</v>
      </c>
      <c r="H410" t="s">
        <v>20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2">
        <f>(((L410/60)/60)/24)+DATE(1970,1,1)</f>
        <v>42541.208333333328</v>
      </c>
      <c r="T410" s="12">
        <f>(((M410/60)/60)/24)+DATE(1970,1,1)</f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 s="7">
        <v>135600</v>
      </c>
      <c r="E411" s="7">
        <v>62804</v>
      </c>
      <c r="F411">
        <v>714</v>
      </c>
      <c r="G411" s="4">
        <f t="shared" si="14"/>
        <v>0.46315634218289087</v>
      </c>
      <c r="H411" t="s">
        <v>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2">
        <f>(((L411/60)/60)/24)+DATE(1970,1,1)</f>
        <v>42843.208333333328</v>
      </c>
      <c r="T411" s="12">
        <f>(((M411/60)/60)/24)+DATE(1970,1,1)</f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 s="7">
        <v>153700</v>
      </c>
      <c r="E412" s="7">
        <v>55536</v>
      </c>
      <c r="F412">
        <v>1111</v>
      </c>
      <c r="G412" s="4">
        <f t="shared" si="14"/>
        <v>0.36132726089785294</v>
      </c>
      <c r="H412" t="s">
        <v>47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2">
        <f>(((L412/60)/60)/24)+DATE(1970,1,1)</f>
        <v>42122.208333333328</v>
      </c>
      <c r="T412" s="12">
        <f>(((M412/60)/60)/24)+DATE(1970,1,1)</f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 s="7">
        <v>7800</v>
      </c>
      <c r="E413" s="7">
        <v>8161</v>
      </c>
      <c r="F413">
        <v>82</v>
      </c>
      <c r="G413" s="4">
        <f t="shared" si="14"/>
        <v>1.0462820512820512</v>
      </c>
      <c r="H413" t="s">
        <v>20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2">
        <f>(((L413/60)/60)/24)+DATE(1970,1,1)</f>
        <v>42884.208333333328</v>
      </c>
      <c r="T413" s="12">
        <f>(((M413/60)/60)/24)+DATE(1970,1,1)</f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 s="7">
        <v>2100</v>
      </c>
      <c r="E414" s="7">
        <v>14046</v>
      </c>
      <c r="F414">
        <v>134</v>
      </c>
      <c r="G414" s="4">
        <f t="shared" si="14"/>
        <v>6.6885714285714286</v>
      </c>
      <c r="H414" t="s">
        <v>20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2">
        <f>(((L414/60)/60)/24)+DATE(1970,1,1)</f>
        <v>41642.25</v>
      </c>
      <c r="T414" s="12">
        <f>(((M414/60)/60)/24)+DATE(1970,1,1)</f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 s="7">
        <v>189500</v>
      </c>
      <c r="E415" s="7">
        <v>117628</v>
      </c>
      <c r="F415">
        <v>1089</v>
      </c>
      <c r="G415" s="4">
        <f t="shared" si="14"/>
        <v>0.62072823218997364</v>
      </c>
      <c r="H415" t="s">
        <v>47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2">
        <f>(((L415/60)/60)/24)+DATE(1970,1,1)</f>
        <v>43431.25</v>
      </c>
      <c r="T415" s="12">
        <f>(((M415/60)/60)/24)+DATE(1970,1,1)</f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 s="7">
        <v>188200</v>
      </c>
      <c r="E416" s="7">
        <v>159405</v>
      </c>
      <c r="F416">
        <v>5497</v>
      </c>
      <c r="G416" s="4">
        <f t="shared" si="14"/>
        <v>0.84699787460148779</v>
      </c>
      <c r="H416" t="s">
        <v>14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2">
        <f>(((L416/60)/60)/24)+DATE(1970,1,1)</f>
        <v>40288.208333333336</v>
      </c>
      <c r="T416" s="12">
        <f>(((M416/60)/60)/24)+DATE(1970,1,1)</f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 s="7">
        <v>113500</v>
      </c>
      <c r="E417" s="7">
        <v>12552</v>
      </c>
      <c r="F417">
        <v>418</v>
      </c>
      <c r="G417" s="4">
        <f t="shared" si="14"/>
        <v>0.11059030837004405</v>
      </c>
      <c r="H417" t="s">
        <v>14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2">
        <f>(((L417/60)/60)/24)+DATE(1970,1,1)</f>
        <v>40921.25</v>
      </c>
      <c r="T417" s="12">
        <f>(((M417/60)/60)/24)+DATE(1970,1,1)</f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 s="7">
        <v>134600</v>
      </c>
      <c r="E418" s="7">
        <v>59007</v>
      </c>
      <c r="F418">
        <v>1439</v>
      </c>
      <c r="G418" s="4">
        <f t="shared" si="14"/>
        <v>0.43838781575037145</v>
      </c>
      <c r="H418" t="s">
        <v>14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2">
        <f>(((L418/60)/60)/24)+DATE(1970,1,1)</f>
        <v>40560.25</v>
      </c>
      <c r="T418" s="12">
        <f>(((M418/60)/60)/24)+DATE(1970,1,1)</f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 s="7">
        <v>1700</v>
      </c>
      <c r="E419" s="7">
        <v>943</v>
      </c>
      <c r="F419">
        <v>15</v>
      </c>
      <c r="G419" s="4">
        <f t="shared" si="14"/>
        <v>0.55470588235294116</v>
      </c>
      <c r="H419" t="s">
        <v>14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2">
        <f>(((L419/60)/60)/24)+DATE(1970,1,1)</f>
        <v>43407.208333333328</v>
      </c>
      <c r="T419" s="12">
        <f>(((M419/60)/60)/24)+DATE(1970,1,1)</f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 s="7">
        <v>163700</v>
      </c>
      <c r="E420" s="7">
        <v>93963</v>
      </c>
      <c r="F420">
        <v>1999</v>
      </c>
      <c r="G420" s="4">
        <f t="shared" si="14"/>
        <v>0.57399511301160655</v>
      </c>
      <c r="H420" t="s">
        <v>14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2">
        <f>(((L420/60)/60)/24)+DATE(1970,1,1)</f>
        <v>41035.208333333336</v>
      </c>
      <c r="T420" s="12">
        <f>(((M420/60)/60)/24)+DATE(1970,1,1)</f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 s="7">
        <v>113800</v>
      </c>
      <c r="E421" s="7">
        <v>140469</v>
      </c>
      <c r="F421">
        <v>5203</v>
      </c>
      <c r="G421" s="4">
        <f t="shared" si="14"/>
        <v>1.2343497363796134</v>
      </c>
      <c r="H421" t="s">
        <v>20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2">
        <f>(((L421/60)/60)/24)+DATE(1970,1,1)</f>
        <v>40899.25</v>
      </c>
      <c r="T421" s="12">
        <f>(((M421/60)/60)/24)+DATE(1970,1,1)</f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 s="7">
        <v>5000</v>
      </c>
      <c r="E422" s="7">
        <v>6423</v>
      </c>
      <c r="F422">
        <v>94</v>
      </c>
      <c r="G422" s="4">
        <f t="shared" si="14"/>
        <v>1.2846</v>
      </c>
      <c r="H422" t="s">
        <v>20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2">
        <f>(((L422/60)/60)/24)+DATE(1970,1,1)</f>
        <v>42911.208333333328</v>
      </c>
      <c r="T422" s="12">
        <f>(((M422/60)/60)/24)+DATE(1970,1,1)</f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 s="7">
        <v>9400</v>
      </c>
      <c r="E423" s="7">
        <v>6015</v>
      </c>
      <c r="F423">
        <v>118</v>
      </c>
      <c r="G423" s="4">
        <f t="shared" si="14"/>
        <v>0.63989361702127656</v>
      </c>
      <c r="H423" t="s">
        <v>14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2">
        <f>(((L423/60)/60)/24)+DATE(1970,1,1)</f>
        <v>42915.208333333328</v>
      </c>
      <c r="T423" s="12">
        <f>(((M423/60)/60)/24)+DATE(1970,1,1)</f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 s="7">
        <v>8700</v>
      </c>
      <c r="E424" s="7">
        <v>11075</v>
      </c>
      <c r="F424">
        <v>205</v>
      </c>
      <c r="G424" s="4">
        <f t="shared" si="14"/>
        <v>1.2729885057471264</v>
      </c>
      <c r="H424" t="s">
        <v>20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2">
        <f>(((L424/60)/60)/24)+DATE(1970,1,1)</f>
        <v>40285.208333333336</v>
      </c>
      <c r="T424" s="12">
        <f>(((M424/60)/60)/24)+DATE(1970,1,1)</f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 s="7">
        <v>147800</v>
      </c>
      <c r="E425" s="7">
        <v>15723</v>
      </c>
      <c r="F425">
        <v>162</v>
      </c>
      <c r="G425" s="4">
        <f t="shared" si="14"/>
        <v>0.10638024357239513</v>
      </c>
      <c r="H425" t="s">
        <v>14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2">
        <f>(((L425/60)/60)/24)+DATE(1970,1,1)</f>
        <v>40808.208333333336</v>
      </c>
      <c r="T425" s="12">
        <f>(((M425/60)/60)/24)+DATE(1970,1,1)</f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 s="7">
        <v>5100</v>
      </c>
      <c r="E426" s="7">
        <v>2064</v>
      </c>
      <c r="F426">
        <v>83</v>
      </c>
      <c r="G426" s="4">
        <f t="shared" si="14"/>
        <v>0.40470588235294119</v>
      </c>
      <c r="H426" t="s">
        <v>14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2">
        <f>(((L426/60)/60)/24)+DATE(1970,1,1)</f>
        <v>43208.208333333328</v>
      </c>
      <c r="T426" s="12">
        <f>(((M426/60)/60)/24)+DATE(1970,1,1)</f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 s="7">
        <v>2700</v>
      </c>
      <c r="E427" s="7">
        <v>7767</v>
      </c>
      <c r="F427">
        <v>92</v>
      </c>
      <c r="G427" s="4">
        <f t="shared" si="14"/>
        <v>2.8766666666666665</v>
      </c>
      <c r="H427" t="s">
        <v>20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2">
        <f>(((L427/60)/60)/24)+DATE(1970,1,1)</f>
        <v>42213.208333333328</v>
      </c>
      <c r="T427" s="12">
        <f>(((M427/60)/60)/24)+DATE(1970,1,1)</f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 s="7">
        <v>1800</v>
      </c>
      <c r="E428" s="7">
        <v>10313</v>
      </c>
      <c r="F428">
        <v>219</v>
      </c>
      <c r="G428" s="4">
        <f t="shared" si="14"/>
        <v>5.7294444444444448</v>
      </c>
      <c r="H428" t="s">
        <v>20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2">
        <f>(((L428/60)/60)/24)+DATE(1970,1,1)</f>
        <v>41332.25</v>
      </c>
      <c r="T428" s="12">
        <f>(((M428/60)/60)/24)+DATE(1970,1,1)</f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 s="7">
        <v>174500</v>
      </c>
      <c r="E429" s="7">
        <v>197018</v>
      </c>
      <c r="F429">
        <v>2526</v>
      </c>
      <c r="G429" s="4">
        <f t="shared" si="14"/>
        <v>1.1290429799426933</v>
      </c>
      <c r="H429" t="s">
        <v>20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2">
        <f>(((L429/60)/60)/24)+DATE(1970,1,1)</f>
        <v>41895.208333333336</v>
      </c>
      <c r="T429" s="12">
        <f>(((M429/60)/60)/24)+DATE(1970,1,1)</f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 s="7">
        <v>101400</v>
      </c>
      <c r="E430" s="7">
        <v>47037</v>
      </c>
      <c r="F430">
        <v>747</v>
      </c>
      <c r="G430" s="4">
        <f t="shared" si="14"/>
        <v>0.46387573964497042</v>
      </c>
      <c r="H430" t="s">
        <v>14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2">
        <f>(((L430/60)/60)/24)+DATE(1970,1,1)</f>
        <v>40585.25</v>
      </c>
      <c r="T430" s="12">
        <f>(((M430/60)/60)/24)+DATE(1970,1,1)</f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 s="7">
        <v>191000</v>
      </c>
      <c r="E431" s="7">
        <v>173191</v>
      </c>
      <c r="F431">
        <v>2138</v>
      </c>
      <c r="G431" s="4">
        <f t="shared" si="14"/>
        <v>0.90675916230366493</v>
      </c>
      <c r="H431" t="s">
        <v>74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2">
        <f>(((L431/60)/60)/24)+DATE(1970,1,1)</f>
        <v>41680.25</v>
      </c>
      <c r="T431" s="12">
        <f>(((M431/60)/60)/24)+DATE(1970,1,1)</f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 s="7">
        <v>8100</v>
      </c>
      <c r="E432" s="7">
        <v>5487</v>
      </c>
      <c r="F432">
        <v>84</v>
      </c>
      <c r="G432" s="4">
        <f t="shared" si="14"/>
        <v>0.67740740740740746</v>
      </c>
      <c r="H432" t="s">
        <v>14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2">
        <f>(((L432/60)/60)/24)+DATE(1970,1,1)</f>
        <v>43737.208333333328</v>
      </c>
      <c r="T432" s="12">
        <f>(((M432/60)/60)/24)+DATE(1970,1,1)</f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 s="7">
        <v>5100</v>
      </c>
      <c r="E433" s="7">
        <v>9817</v>
      </c>
      <c r="F433">
        <v>94</v>
      </c>
      <c r="G433" s="4">
        <f t="shared" si="14"/>
        <v>1.9249019607843136</v>
      </c>
      <c r="H433" t="s">
        <v>20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2">
        <f>(((L433/60)/60)/24)+DATE(1970,1,1)</f>
        <v>43273.208333333328</v>
      </c>
      <c r="T433" s="12">
        <f>(((M433/60)/60)/24)+DATE(1970,1,1)</f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 s="7">
        <v>7700</v>
      </c>
      <c r="E434" s="7">
        <v>6369</v>
      </c>
      <c r="F434">
        <v>91</v>
      </c>
      <c r="G434" s="4">
        <f t="shared" si="14"/>
        <v>0.82714285714285718</v>
      </c>
      <c r="H434" t="s">
        <v>14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2">
        <f>(((L434/60)/60)/24)+DATE(1970,1,1)</f>
        <v>41761.208333333336</v>
      </c>
      <c r="T434" s="12">
        <f>(((M434/60)/60)/24)+DATE(1970,1,1)</f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 s="7">
        <v>121400</v>
      </c>
      <c r="E435" s="7">
        <v>65755</v>
      </c>
      <c r="F435">
        <v>792</v>
      </c>
      <c r="G435" s="4">
        <f t="shared" si="14"/>
        <v>0.54163920922570019</v>
      </c>
      <c r="H435" t="s">
        <v>14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2">
        <f>(((L435/60)/60)/24)+DATE(1970,1,1)</f>
        <v>41603.25</v>
      </c>
      <c r="T435" s="12">
        <f>(((M435/60)/60)/24)+DATE(1970,1,1)</f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 s="7">
        <v>5400</v>
      </c>
      <c r="E436" s="7">
        <v>903</v>
      </c>
      <c r="F436">
        <v>10</v>
      </c>
      <c r="G436" s="4">
        <f t="shared" si="14"/>
        <v>0.16722222222222222</v>
      </c>
      <c r="H436" t="s">
        <v>74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2">
        <f>(((L436/60)/60)/24)+DATE(1970,1,1)</f>
        <v>42705.25</v>
      </c>
      <c r="T436" s="12">
        <f>(((M436/60)/60)/24)+DATE(1970,1,1)</f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 s="7">
        <v>152400</v>
      </c>
      <c r="E437" s="7">
        <v>178120</v>
      </c>
      <c r="F437">
        <v>1713</v>
      </c>
      <c r="G437" s="4">
        <f t="shared" si="14"/>
        <v>1.168766404199475</v>
      </c>
      <c r="H437" t="s">
        <v>20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2">
        <f>(((L437/60)/60)/24)+DATE(1970,1,1)</f>
        <v>41988.25</v>
      </c>
      <c r="T437" s="12">
        <f>(((M437/60)/60)/24)+DATE(1970,1,1)</f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 s="7">
        <v>1300</v>
      </c>
      <c r="E438" s="7">
        <v>13678</v>
      </c>
      <c r="F438">
        <v>249</v>
      </c>
      <c r="G438" s="4">
        <f t="shared" si="14"/>
        <v>10.521538461538462</v>
      </c>
      <c r="H438" t="s">
        <v>20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2">
        <f>(((L438/60)/60)/24)+DATE(1970,1,1)</f>
        <v>43575.208333333328</v>
      </c>
      <c r="T438" s="12">
        <f>(((M438/60)/60)/24)+DATE(1970,1,1)</f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 s="7">
        <v>8100</v>
      </c>
      <c r="E439" s="7">
        <v>9969</v>
      </c>
      <c r="F439">
        <v>192</v>
      </c>
      <c r="G439" s="4">
        <f t="shared" si="14"/>
        <v>1.2307407407407407</v>
      </c>
      <c r="H439" t="s">
        <v>20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2">
        <f>(((L439/60)/60)/24)+DATE(1970,1,1)</f>
        <v>42260.208333333328</v>
      </c>
      <c r="T439" s="12">
        <f>(((M439/60)/60)/24)+DATE(1970,1,1)</f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 s="7">
        <v>8300</v>
      </c>
      <c r="E440" s="7">
        <v>14827</v>
      </c>
      <c r="F440">
        <v>247</v>
      </c>
      <c r="G440" s="4">
        <f t="shared" si="14"/>
        <v>1.7863855421686747</v>
      </c>
      <c r="H440" t="s">
        <v>20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2">
        <f>(((L440/60)/60)/24)+DATE(1970,1,1)</f>
        <v>41337.25</v>
      </c>
      <c r="T440" s="12">
        <f>(((M440/60)/60)/24)+DATE(1970,1,1)</f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 s="7">
        <v>28400</v>
      </c>
      <c r="E441" s="7">
        <v>100900</v>
      </c>
      <c r="F441">
        <v>2293</v>
      </c>
      <c r="G441" s="4">
        <f t="shared" si="14"/>
        <v>3.5528169014084505</v>
      </c>
      <c r="H441" t="s">
        <v>20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2">
        <f>(((L441/60)/60)/24)+DATE(1970,1,1)</f>
        <v>42680.208333333328</v>
      </c>
      <c r="T441" s="12">
        <f>(((M441/60)/60)/24)+DATE(1970,1,1)</f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 s="7">
        <v>102500</v>
      </c>
      <c r="E442" s="7">
        <v>165954</v>
      </c>
      <c r="F442">
        <v>3131</v>
      </c>
      <c r="G442" s="4">
        <f t="shared" si="14"/>
        <v>1.6190634146341463</v>
      </c>
      <c r="H442" t="s">
        <v>20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2">
        <f>(((L442/60)/60)/24)+DATE(1970,1,1)</f>
        <v>42916.208333333328</v>
      </c>
      <c r="T442" s="12">
        <f>(((M442/60)/60)/24)+DATE(1970,1,1)</f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 s="7">
        <v>7000</v>
      </c>
      <c r="E443" s="7">
        <v>1744</v>
      </c>
      <c r="F443">
        <v>32</v>
      </c>
      <c r="G443" s="4">
        <f t="shared" si="14"/>
        <v>0.24914285714285714</v>
      </c>
      <c r="H443" t="s">
        <v>14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2">
        <f>(((L443/60)/60)/24)+DATE(1970,1,1)</f>
        <v>41025.208333333336</v>
      </c>
      <c r="T443" s="12">
        <f>(((M443/60)/60)/24)+DATE(1970,1,1)</f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 s="7">
        <v>5400</v>
      </c>
      <c r="E444" s="7">
        <v>10731</v>
      </c>
      <c r="F444">
        <v>143</v>
      </c>
      <c r="G444" s="4">
        <f t="shared" si="14"/>
        <v>1.9872222222222222</v>
      </c>
      <c r="H444" t="s">
        <v>20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2">
        <f>(((L444/60)/60)/24)+DATE(1970,1,1)</f>
        <v>42980.208333333328</v>
      </c>
      <c r="T444" s="12">
        <f>(((M444/60)/60)/24)+DATE(1970,1,1)</f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 s="7">
        <v>9300</v>
      </c>
      <c r="E445" s="7">
        <v>3232</v>
      </c>
      <c r="F445">
        <v>90</v>
      </c>
      <c r="G445" s="4">
        <f t="shared" si="14"/>
        <v>0.34752688172043011</v>
      </c>
      <c r="H445" t="s">
        <v>74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2">
        <f>(((L445/60)/60)/24)+DATE(1970,1,1)</f>
        <v>40451.208333333336</v>
      </c>
      <c r="T445" s="12">
        <f>(((M445/60)/60)/24)+DATE(1970,1,1)</f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 s="7">
        <v>6200</v>
      </c>
      <c r="E446" s="7">
        <v>10938</v>
      </c>
      <c r="F446">
        <v>296</v>
      </c>
      <c r="G446" s="4">
        <f t="shared" si="14"/>
        <v>1.7641935483870967</v>
      </c>
      <c r="H446" t="s">
        <v>20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2">
        <f>(((L446/60)/60)/24)+DATE(1970,1,1)</f>
        <v>40748.208333333336</v>
      </c>
      <c r="T446" s="12">
        <f>(((M446/60)/60)/24)+DATE(1970,1,1)</f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 s="7">
        <v>2100</v>
      </c>
      <c r="E447" s="7">
        <v>10739</v>
      </c>
      <c r="F447">
        <v>170</v>
      </c>
      <c r="G447" s="4">
        <f t="shared" si="14"/>
        <v>5.1138095238095236</v>
      </c>
      <c r="H447" t="s">
        <v>20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2">
        <f>(((L447/60)/60)/24)+DATE(1970,1,1)</f>
        <v>40515.25</v>
      </c>
      <c r="T447" s="12">
        <f>(((M447/60)/60)/24)+DATE(1970,1,1)</f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 s="7">
        <v>6800</v>
      </c>
      <c r="E448" s="7">
        <v>5579</v>
      </c>
      <c r="F448">
        <v>186</v>
      </c>
      <c r="G448" s="4">
        <f t="shared" si="14"/>
        <v>0.82044117647058823</v>
      </c>
      <c r="H448" t="s">
        <v>14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2">
        <f>(((L448/60)/60)/24)+DATE(1970,1,1)</f>
        <v>41261.25</v>
      </c>
      <c r="T448" s="12">
        <f>(((M448/60)/60)/24)+DATE(1970,1,1)</f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 s="7">
        <v>155200</v>
      </c>
      <c r="E449" s="7">
        <v>37754</v>
      </c>
      <c r="F449">
        <v>439</v>
      </c>
      <c r="G449" s="4">
        <f t="shared" si="14"/>
        <v>0.24326030927835052</v>
      </c>
      <c r="H449" t="s">
        <v>74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2">
        <f>(((L449/60)/60)/24)+DATE(1970,1,1)</f>
        <v>43088.25</v>
      </c>
      <c r="T449" s="12">
        <f>(((M449/60)/60)/24)+DATE(1970,1,1)</f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 s="7">
        <v>89900</v>
      </c>
      <c r="E450" s="7">
        <v>45384</v>
      </c>
      <c r="F450">
        <v>605</v>
      </c>
      <c r="G450" s="4">
        <f t="shared" si="14"/>
        <v>0.50482758620689661</v>
      </c>
      <c r="H450" t="s">
        <v>14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2">
        <f>(((L450/60)/60)/24)+DATE(1970,1,1)</f>
        <v>41378.208333333336</v>
      </c>
      <c r="T450" s="12">
        <f>(((M450/60)/60)/24)+DATE(1970,1,1)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 s="7">
        <v>900</v>
      </c>
      <c r="E451" s="7">
        <v>8703</v>
      </c>
      <c r="F451">
        <v>86</v>
      </c>
      <c r="G451" s="4">
        <f t="shared" si="14"/>
        <v>9.67</v>
      </c>
      <c r="H451" t="s">
        <v>20</v>
      </c>
      <c r="I451" s="7">
        <f t="shared" ref="I451:I514" si="15">E451/F451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2">
        <f>(((L451/60)/60)/24)+DATE(1970,1,1)</f>
        <v>43530.25</v>
      </c>
      <c r="T451" s="12">
        <f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 s="7">
        <v>100</v>
      </c>
      <c r="E452" s="7">
        <v>4</v>
      </c>
      <c r="F452">
        <v>1</v>
      </c>
      <c r="G452" s="4">
        <f t="shared" ref="G452:G515" si="16">E452/D452</f>
        <v>0.04</v>
      </c>
      <c r="H452" t="s">
        <v>14</v>
      </c>
      <c r="I452" s="7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2">
        <f>(((L452/60)/60)/24)+DATE(1970,1,1)</f>
        <v>43394.208333333328</v>
      </c>
      <c r="T452" s="12">
        <f>(((M452/60)/60)/24)+DATE(1970,1,1)</f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 s="7">
        <v>148400</v>
      </c>
      <c r="E453" s="7">
        <v>182302</v>
      </c>
      <c r="F453">
        <v>6286</v>
      </c>
      <c r="G453" s="4">
        <f t="shared" si="16"/>
        <v>1.2284501347708894</v>
      </c>
      <c r="H453" t="s">
        <v>20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2">
        <f>(((L453/60)/60)/24)+DATE(1970,1,1)</f>
        <v>42935.208333333328</v>
      </c>
      <c r="T453" s="12">
        <f>(((M453/60)/60)/24)+DATE(1970,1,1)</f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 s="7">
        <v>4800</v>
      </c>
      <c r="E454" s="7">
        <v>3045</v>
      </c>
      <c r="F454">
        <v>31</v>
      </c>
      <c r="G454" s="4">
        <f t="shared" si="16"/>
        <v>0.63437500000000002</v>
      </c>
      <c r="H454" t="s">
        <v>14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2">
        <f>(((L454/60)/60)/24)+DATE(1970,1,1)</f>
        <v>40365.208333333336</v>
      </c>
      <c r="T454" s="12">
        <f>(((M454/60)/60)/24)+DATE(1970,1,1)</f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 s="7">
        <v>182400</v>
      </c>
      <c r="E455" s="7">
        <v>102749</v>
      </c>
      <c r="F455">
        <v>1181</v>
      </c>
      <c r="G455" s="4">
        <f t="shared" si="16"/>
        <v>0.56331688596491225</v>
      </c>
      <c r="H455" t="s">
        <v>14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2">
        <f>(((L455/60)/60)/24)+DATE(1970,1,1)</f>
        <v>42705.25</v>
      </c>
      <c r="T455" s="12">
        <f>(((M455/60)/60)/24)+DATE(1970,1,1)</f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 s="7">
        <v>4000</v>
      </c>
      <c r="E456" s="7">
        <v>1763</v>
      </c>
      <c r="F456">
        <v>39</v>
      </c>
      <c r="G456" s="4">
        <f t="shared" si="16"/>
        <v>0.44074999999999998</v>
      </c>
      <c r="H456" t="s">
        <v>14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2">
        <f>(((L456/60)/60)/24)+DATE(1970,1,1)</f>
        <v>41568.208333333336</v>
      </c>
      <c r="T456" s="12">
        <f>(((M456/60)/60)/24)+DATE(1970,1,1)</f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 s="7">
        <v>116500</v>
      </c>
      <c r="E457" s="7">
        <v>137904</v>
      </c>
      <c r="F457">
        <v>3727</v>
      </c>
      <c r="G457" s="4">
        <f t="shared" si="16"/>
        <v>1.1837253218884121</v>
      </c>
      <c r="H457" t="s">
        <v>20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2">
        <f>(((L457/60)/60)/24)+DATE(1970,1,1)</f>
        <v>40809.208333333336</v>
      </c>
      <c r="T457" s="12">
        <f>(((M457/60)/60)/24)+DATE(1970,1,1)</f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 s="7">
        <v>146400</v>
      </c>
      <c r="E458" s="7">
        <v>152438</v>
      </c>
      <c r="F458">
        <v>1605</v>
      </c>
      <c r="G458" s="4">
        <f t="shared" si="16"/>
        <v>1.041243169398907</v>
      </c>
      <c r="H458" t="s">
        <v>20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2">
        <f>(((L458/60)/60)/24)+DATE(1970,1,1)</f>
        <v>43141.25</v>
      </c>
      <c r="T458" s="12">
        <f>(((M458/60)/60)/24)+DATE(1970,1,1)</f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 s="7">
        <v>5000</v>
      </c>
      <c r="E459" s="7">
        <v>1332</v>
      </c>
      <c r="F459">
        <v>46</v>
      </c>
      <c r="G459" s="4">
        <f t="shared" si="16"/>
        <v>0.26640000000000003</v>
      </c>
      <c r="H459" t="s">
        <v>14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2">
        <f>(((L459/60)/60)/24)+DATE(1970,1,1)</f>
        <v>42657.208333333328</v>
      </c>
      <c r="T459" s="12">
        <f>(((M459/60)/60)/24)+DATE(1970,1,1)</f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 s="7">
        <v>33800</v>
      </c>
      <c r="E460" s="7">
        <v>118706</v>
      </c>
      <c r="F460">
        <v>2120</v>
      </c>
      <c r="G460" s="4">
        <f t="shared" si="16"/>
        <v>3.5120118343195266</v>
      </c>
      <c r="H460" t="s">
        <v>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2">
        <f>(((L460/60)/60)/24)+DATE(1970,1,1)</f>
        <v>40265.208333333336</v>
      </c>
      <c r="T460" s="12">
        <f>(((M460/60)/60)/24)+DATE(1970,1,1)</f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 s="7">
        <v>6300</v>
      </c>
      <c r="E461" s="7">
        <v>5674</v>
      </c>
      <c r="F461">
        <v>105</v>
      </c>
      <c r="G461" s="4">
        <f t="shared" si="16"/>
        <v>0.90063492063492068</v>
      </c>
      <c r="H461" t="s">
        <v>14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2">
        <f>(((L461/60)/60)/24)+DATE(1970,1,1)</f>
        <v>42001.25</v>
      </c>
      <c r="T461" s="12">
        <f>(((M461/60)/60)/24)+DATE(1970,1,1)</f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 s="7">
        <v>2400</v>
      </c>
      <c r="E462" s="7">
        <v>4119</v>
      </c>
      <c r="F462">
        <v>50</v>
      </c>
      <c r="G462" s="4">
        <f t="shared" si="16"/>
        <v>1.7162500000000001</v>
      </c>
      <c r="H462" t="s">
        <v>20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2">
        <f>(((L462/60)/60)/24)+DATE(1970,1,1)</f>
        <v>40399.208333333336</v>
      </c>
      <c r="T462" s="12">
        <f>(((M462/60)/60)/24)+DATE(1970,1,1)</f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 s="7">
        <v>98800</v>
      </c>
      <c r="E463" s="7">
        <v>139354</v>
      </c>
      <c r="F463">
        <v>2080</v>
      </c>
      <c r="G463" s="4">
        <f t="shared" si="16"/>
        <v>1.4104655870445344</v>
      </c>
      <c r="H463" t="s">
        <v>20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2">
        <f>(((L463/60)/60)/24)+DATE(1970,1,1)</f>
        <v>41757.208333333336</v>
      </c>
      <c r="T463" s="12">
        <f>(((M463/60)/60)/24)+DATE(1970,1,1)</f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 s="7">
        <v>188800</v>
      </c>
      <c r="E464" s="7">
        <v>57734</v>
      </c>
      <c r="F464">
        <v>535</v>
      </c>
      <c r="G464" s="4">
        <f t="shared" si="16"/>
        <v>0.30579449152542371</v>
      </c>
      <c r="H464" t="s">
        <v>14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2">
        <f>(((L464/60)/60)/24)+DATE(1970,1,1)</f>
        <v>41304.25</v>
      </c>
      <c r="T464" s="12">
        <f>(((M464/60)/60)/24)+DATE(1970,1,1)</f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 s="7">
        <v>134300</v>
      </c>
      <c r="E465" s="7">
        <v>145265</v>
      </c>
      <c r="F465">
        <v>2105</v>
      </c>
      <c r="G465" s="4">
        <f t="shared" si="16"/>
        <v>1.0816455696202532</v>
      </c>
      <c r="H465" t="s">
        <v>20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2">
        <f>(((L465/60)/60)/24)+DATE(1970,1,1)</f>
        <v>41639.25</v>
      </c>
      <c r="T465" s="12">
        <f>(((M465/60)/60)/24)+DATE(1970,1,1)</f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 s="7">
        <v>71200</v>
      </c>
      <c r="E466" s="7">
        <v>95020</v>
      </c>
      <c r="F466">
        <v>2436</v>
      </c>
      <c r="G466" s="4">
        <f t="shared" si="16"/>
        <v>1.3345505617977529</v>
      </c>
      <c r="H466" t="s">
        <v>20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2">
        <f>(((L466/60)/60)/24)+DATE(1970,1,1)</f>
        <v>43142.25</v>
      </c>
      <c r="T466" s="12">
        <f>(((M466/60)/60)/24)+DATE(1970,1,1)</f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 s="7">
        <v>4700</v>
      </c>
      <c r="E467" s="7">
        <v>8829</v>
      </c>
      <c r="F467">
        <v>80</v>
      </c>
      <c r="G467" s="4">
        <f t="shared" si="16"/>
        <v>1.8785106382978722</v>
      </c>
      <c r="H467" t="s">
        <v>20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2">
        <f>(((L467/60)/60)/24)+DATE(1970,1,1)</f>
        <v>43127.25</v>
      </c>
      <c r="T467" s="12">
        <f>(((M467/60)/60)/24)+DATE(1970,1,1)</f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 s="7">
        <v>1200</v>
      </c>
      <c r="E468" s="7">
        <v>3984</v>
      </c>
      <c r="F468">
        <v>42</v>
      </c>
      <c r="G468" s="4">
        <f t="shared" si="16"/>
        <v>3.32</v>
      </c>
      <c r="H468" t="s">
        <v>20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2">
        <f>(((L468/60)/60)/24)+DATE(1970,1,1)</f>
        <v>41409.208333333336</v>
      </c>
      <c r="T468" s="12">
        <f>(((M468/60)/60)/24)+DATE(1970,1,1)</f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 s="7">
        <v>1400</v>
      </c>
      <c r="E469" s="7">
        <v>8053</v>
      </c>
      <c r="F469">
        <v>139</v>
      </c>
      <c r="G469" s="4">
        <f t="shared" si="16"/>
        <v>5.7521428571428572</v>
      </c>
      <c r="H469" t="s">
        <v>20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2">
        <f>(((L469/60)/60)/24)+DATE(1970,1,1)</f>
        <v>42331.25</v>
      </c>
      <c r="T469" s="12">
        <f>(((M469/60)/60)/24)+DATE(1970,1,1)</f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 s="7">
        <v>4000</v>
      </c>
      <c r="E470" s="7">
        <v>1620</v>
      </c>
      <c r="F470">
        <v>16</v>
      </c>
      <c r="G470" s="4">
        <f t="shared" si="16"/>
        <v>0.40500000000000003</v>
      </c>
      <c r="H470" t="s">
        <v>14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2">
        <f>(((L470/60)/60)/24)+DATE(1970,1,1)</f>
        <v>43569.208333333328</v>
      </c>
      <c r="T470" s="12">
        <f>(((M470/60)/60)/24)+DATE(1970,1,1)</f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 s="7">
        <v>5600</v>
      </c>
      <c r="E471" s="7">
        <v>10328</v>
      </c>
      <c r="F471">
        <v>159</v>
      </c>
      <c r="G471" s="4">
        <f t="shared" si="16"/>
        <v>1.8442857142857143</v>
      </c>
      <c r="H471" t="s">
        <v>20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2">
        <f>(((L471/60)/60)/24)+DATE(1970,1,1)</f>
        <v>42142.208333333328</v>
      </c>
      <c r="T471" s="12">
        <f>(((M471/60)/60)/24)+DATE(1970,1,1)</f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 s="7">
        <v>3600</v>
      </c>
      <c r="E472" s="7">
        <v>10289</v>
      </c>
      <c r="F472">
        <v>381</v>
      </c>
      <c r="G472" s="4">
        <f t="shared" si="16"/>
        <v>2.8580555555555556</v>
      </c>
      <c r="H472" t="s">
        <v>20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2">
        <f>(((L472/60)/60)/24)+DATE(1970,1,1)</f>
        <v>42716.25</v>
      </c>
      <c r="T472" s="12">
        <f>(((M472/60)/60)/24)+DATE(1970,1,1)</f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 s="7">
        <v>3100</v>
      </c>
      <c r="E473" s="7">
        <v>9889</v>
      </c>
      <c r="F473">
        <v>194</v>
      </c>
      <c r="G473" s="4">
        <f t="shared" si="16"/>
        <v>3.19</v>
      </c>
      <c r="H473" t="s">
        <v>20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2">
        <f>(((L473/60)/60)/24)+DATE(1970,1,1)</f>
        <v>41031.208333333336</v>
      </c>
      <c r="T473" s="12">
        <f>(((M473/60)/60)/24)+DATE(1970,1,1)</f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 s="7">
        <v>153800</v>
      </c>
      <c r="E474" s="7">
        <v>60342</v>
      </c>
      <c r="F474">
        <v>575</v>
      </c>
      <c r="G474" s="4">
        <f t="shared" si="16"/>
        <v>0.39234070221066319</v>
      </c>
      <c r="H474" t="s">
        <v>14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2">
        <f>(((L474/60)/60)/24)+DATE(1970,1,1)</f>
        <v>43535.208333333328</v>
      </c>
      <c r="T474" s="12">
        <f>(((M474/60)/60)/24)+DATE(1970,1,1)</f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 s="7">
        <v>5000</v>
      </c>
      <c r="E475" s="7">
        <v>8907</v>
      </c>
      <c r="F475">
        <v>106</v>
      </c>
      <c r="G475" s="4">
        <f t="shared" si="16"/>
        <v>1.7814000000000001</v>
      </c>
      <c r="H475" t="s">
        <v>20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2">
        <f>(((L475/60)/60)/24)+DATE(1970,1,1)</f>
        <v>43277.208333333328</v>
      </c>
      <c r="T475" s="12">
        <f>(((M475/60)/60)/24)+DATE(1970,1,1)</f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 s="7">
        <v>4000</v>
      </c>
      <c r="E476" s="7">
        <v>14606</v>
      </c>
      <c r="F476">
        <v>142</v>
      </c>
      <c r="G476" s="4">
        <f t="shared" si="16"/>
        <v>3.6515</v>
      </c>
      <c r="H476" t="s">
        <v>20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2">
        <f>(((L476/60)/60)/24)+DATE(1970,1,1)</f>
        <v>41989.25</v>
      </c>
      <c r="T476" s="12">
        <f>(((M476/60)/60)/24)+DATE(1970,1,1)</f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 s="7">
        <v>7400</v>
      </c>
      <c r="E477" s="7">
        <v>8432</v>
      </c>
      <c r="F477">
        <v>211</v>
      </c>
      <c r="G477" s="4">
        <f t="shared" si="16"/>
        <v>1.1394594594594594</v>
      </c>
      <c r="H477" t="s">
        <v>20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2">
        <f>(((L477/60)/60)/24)+DATE(1970,1,1)</f>
        <v>41450.208333333336</v>
      </c>
      <c r="T477" s="12">
        <f>(((M477/60)/60)/24)+DATE(1970,1,1)</f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 s="7">
        <v>191500</v>
      </c>
      <c r="E478" s="7">
        <v>57122</v>
      </c>
      <c r="F478">
        <v>1120</v>
      </c>
      <c r="G478" s="4">
        <f t="shared" si="16"/>
        <v>0.29828720626631855</v>
      </c>
      <c r="H478" t="s">
        <v>14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2">
        <f>(((L478/60)/60)/24)+DATE(1970,1,1)</f>
        <v>43322.208333333328</v>
      </c>
      <c r="T478" s="12">
        <f>(((M478/60)/60)/24)+DATE(1970,1,1)</f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 s="7">
        <v>8500</v>
      </c>
      <c r="E479" s="7">
        <v>4613</v>
      </c>
      <c r="F479">
        <v>113</v>
      </c>
      <c r="G479" s="4">
        <f t="shared" si="16"/>
        <v>0.54270588235294115</v>
      </c>
      <c r="H479" t="s">
        <v>14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2">
        <f>(((L479/60)/60)/24)+DATE(1970,1,1)</f>
        <v>40720.208333333336</v>
      </c>
      <c r="T479" s="12">
        <f>(((M479/60)/60)/24)+DATE(1970,1,1)</f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 s="7">
        <v>68800</v>
      </c>
      <c r="E480" s="7">
        <v>162603</v>
      </c>
      <c r="F480">
        <v>2756</v>
      </c>
      <c r="G480" s="4">
        <f t="shared" si="16"/>
        <v>2.3634156976744185</v>
      </c>
      <c r="H480" t="s">
        <v>20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2">
        <f>(((L480/60)/60)/24)+DATE(1970,1,1)</f>
        <v>42072.208333333328</v>
      </c>
      <c r="T480" s="12">
        <f>(((M480/60)/60)/24)+DATE(1970,1,1)</f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 s="7">
        <v>2400</v>
      </c>
      <c r="E481" s="7">
        <v>12310</v>
      </c>
      <c r="F481">
        <v>173</v>
      </c>
      <c r="G481" s="4">
        <f t="shared" si="16"/>
        <v>5.1291666666666664</v>
      </c>
      <c r="H481" t="s">
        <v>20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2">
        <f>(((L481/60)/60)/24)+DATE(1970,1,1)</f>
        <v>42945.208333333328</v>
      </c>
      <c r="T481" s="12">
        <f>(((M481/60)/60)/24)+DATE(1970,1,1)</f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 s="7">
        <v>8600</v>
      </c>
      <c r="E482" s="7">
        <v>8656</v>
      </c>
      <c r="F482">
        <v>87</v>
      </c>
      <c r="G482" s="4">
        <f t="shared" si="16"/>
        <v>1.0065116279069768</v>
      </c>
      <c r="H482" t="s">
        <v>20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2">
        <f>(((L482/60)/60)/24)+DATE(1970,1,1)</f>
        <v>40248.25</v>
      </c>
      <c r="T482" s="12">
        <f>(((M482/60)/60)/24)+DATE(1970,1,1)</f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 s="7">
        <v>196600</v>
      </c>
      <c r="E483" s="7">
        <v>159931</v>
      </c>
      <c r="F483">
        <v>1538</v>
      </c>
      <c r="G483" s="4">
        <f t="shared" si="16"/>
        <v>0.81348423194303154</v>
      </c>
      <c r="H483" t="s">
        <v>14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2">
        <f>(((L483/60)/60)/24)+DATE(1970,1,1)</f>
        <v>41913.208333333336</v>
      </c>
      <c r="T483" s="12">
        <f>(((M483/60)/60)/24)+DATE(1970,1,1)</f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 s="7">
        <v>4200</v>
      </c>
      <c r="E484" s="7">
        <v>689</v>
      </c>
      <c r="F484">
        <v>9</v>
      </c>
      <c r="G484" s="4">
        <f t="shared" si="16"/>
        <v>0.16404761904761905</v>
      </c>
      <c r="H484" t="s">
        <v>14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2">
        <f>(((L484/60)/60)/24)+DATE(1970,1,1)</f>
        <v>40963.25</v>
      </c>
      <c r="T484" s="12">
        <f>(((M484/60)/60)/24)+DATE(1970,1,1)</f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 s="7">
        <v>91400</v>
      </c>
      <c r="E485" s="7">
        <v>48236</v>
      </c>
      <c r="F485">
        <v>554</v>
      </c>
      <c r="G485" s="4">
        <f t="shared" si="16"/>
        <v>0.52774617067833696</v>
      </c>
      <c r="H485" t="s">
        <v>14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2">
        <f>(((L485/60)/60)/24)+DATE(1970,1,1)</f>
        <v>43811.25</v>
      </c>
      <c r="T485" s="12">
        <f>(((M485/60)/60)/24)+DATE(1970,1,1)</f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 s="7">
        <v>29600</v>
      </c>
      <c r="E486" s="7">
        <v>77021</v>
      </c>
      <c r="F486">
        <v>1572</v>
      </c>
      <c r="G486" s="4">
        <f t="shared" si="16"/>
        <v>2.6020608108108108</v>
      </c>
      <c r="H486" t="s">
        <v>20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2">
        <f>(((L486/60)/60)/24)+DATE(1970,1,1)</f>
        <v>41855.208333333336</v>
      </c>
      <c r="T486" s="12">
        <f>(((M486/60)/60)/24)+DATE(1970,1,1)</f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 s="7">
        <v>90600</v>
      </c>
      <c r="E487" s="7">
        <v>27844</v>
      </c>
      <c r="F487">
        <v>648</v>
      </c>
      <c r="G487" s="4">
        <f t="shared" si="16"/>
        <v>0.30732891832229581</v>
      </c>
      <c r="H487" t="s">
        <v>14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2">
        <f>(((L487/60)/60)/24)+DATE(1970,1,1)</f>
        <v>43626.208333333328</v>
      </c>
      <c r="T487" s="12">
        <f>(((M487/60)/60)/24)+DATE(1970,1,1)</f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 s="7">
        <v>5200</v>
      </c>
      <c r="E488" s="7">
        <v>702</v>
      </c>
      <c r="F488">
        <v>21</v>
      </c>
      <c r="G488" s="4">
        <f t="shared" si="16"/>
        <v>0.13500000000000001</v>
      </c>
      <c r="H488" t="s">
        <v>14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2">
        <f>(((L488/60)/60)/24)+DATE(1970,1,1)</f>
        <v>43168.25</v>
      </c>
      <c r="T488" s="12">
        <f>(((M488/60)/60)/24)+DATE(1970,1,1)</f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 s="7">
        <v>110300</v>
      </c>
      <c r="E489" s="7">
        <v>197024</v>
      </c>
      <c r="F489">
        <v>2346</v>
      </c>
      <c r="G489" s="4">
        <f t="shared" si="16"/>
        <v>1.7862556663644606</v>
      </c>
      <c r="H489" t="s">
        <v>20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2">
        <f>(((L489/60)/60)/24)+DATE(1970,1,1)</f>
        <v>42845.208333333328</v>
      </c>
      <c r="T489" s="12">
        <f>(((M489/60)/60)/24)+DATE(1970,1,1)</f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 s="7">
        <v>5300</v>
      </c>
      <c r="E490" s="7">
        <v>11663</v>
      </c>
      <c r="F490">
        <v>115</v>
      </c>
      <c r="G490" s="4">
        <f t="shared" si="16"/>
        <v>2.2005660377358489</v>
      </c>
      <c r="H490" t="s">
        <v>20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2">
        <f>(((L490/60)/60)/24)+DATE(1970,1,1)</f>
        <v>42403.25</v>
      </c>
      <c r="T490" s="12">
        <f>(((M490/60)/60)/24)+DATE(1970,1,1)</f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 s="7">
        <v>9200</v>
      </c>
      <c r="E491" s="7">
        <v>9339</v>
      </c>
      <c r="F491">
        <v>85</v>
      </c>
      <c r="G491" s="4">
        <f t="shared" si="16"/>
        <v>1.015108695652174</v>
      </c>
      <c r="H491" t="s">
        <v>20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2">
        <f>(((L491/60)/60)/24)+DATE(1970,1,1)</f>
        <v>40406.208333333336</v>
      </c>
      <c r="T491" s="12">
        <f>(((M491/60)/60)/24)+DATE(1970,1,1)</f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 s="7">
        <v>2400</v>
      </c>
      <c r="E492" s="7">
        <v>4596</v>
      </c>
      <c r="F492">
        <v>144</v>
      </c>
      <c r="G492" s="4">
        <f t="shared" si="16"/>
        <v>1.915</v>
      </c>
      <c r="H492" t="s">
        <v>20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2">
        <f>(((L492/60)/60)/24)+DATE(1970,1,1)</f>
        <v>43786.25</v>
      </c>
      <c r="T492" s="12">
        <f>(((M492/60)/60)/24)+DATE(1970,1,1)</f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 s="7">
        <v>56800</v>
      </c>
      <c r="E493" s="7">
        <v>173437</v>
      </c>
      <c r="F493">
        <v>2443</v>
      </c>
      <c r="G493" s="4">
        <f t="shared" si="16"/>
        <v>3.0534683098591549</v>
      </c>
      <c r="H493" t="s">
        <v>20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2">
        <f>(((L493/60)/60)/24)+DATE(1970,1,1)</f>
        <v>41456.208333333336</v>
      </c>
      <c r="T493" s="12">
        <f>(((M493/60)/60)/24)+DATE(1970,1,1)</f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 s="7">
        <v>191000</v>
      </c>
      <c r="E494" s="7">
        <v>45831</v>
      </c>
      <c r="F494">
        <v>595</v>
      </c>
      <c r="G494" s="4">
        <f t="shared" si="16"/>
        <v>0.23995287958115183</v>
      </c>
      <c r="H494" t="s">
        <v>74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2">
        <f>(((L494/60)/60)/24)+DATE(1970,1,1)</f>
        <v>40336.208333333336</v>
      </c>
      <c r="T494" s="12">
        <f>(((M494/60)/60)/24)+DATE(1970,1,1)</f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 s="7">
        <v>900</v>
      </c>
      <c r="E495" s="7">
        <v>6514</v>
      </c>
      <c r="F495">
        <v>64</v>
      </c>
      <c r="G495" s="4">
        <f t="shared" si="16"/>
        <v>7.2377777777777776</v>
      </c>
      <c r="H495" t="s">
        <v>20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2">
        <f>(((L495/60)/60)/24)+DATE(1970,1,1)</f>
        <v>43645.208333333328</v>
      </c>
      <c r="T495" s="12">
        <f>(((M495/60)/60)/24)+DATE(1970,1,1)</f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 s="7">
        <v>2500</v>
      </c>
      <c r="E496" s="7">
        <v>13684</v>
      </c>
      <c r="F496">
        <v>268</v>
      </c>
      <c r="G496" s="4">
        <f t="shared" si="16"/>
        <v>5.4736000000000002</v>
      </c>
      <c r="H496" t="s">
        <v>20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2">
        <f>(((L496/60)/60)/24)+DATE(1970,1,1)</f>
        <v>40990.208333333336</v>
      </c>
      <c r="T496" s="12">
        <f>(((M496/60)/60)/24)+DATE(1970,1,1)</f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 s="7">
        <v>3200</v>
      </c>
      <c r="E497" s="7">
        <v>13264</v>
      </c>
      <c r="F497">
        <v>195</v>
      </c>
      <c r="G497" s="4">
        <f t="shared" si="16"/>
        <v>4.1449999999999996</v>
      </c>
      <c r="H497" t="s">
        <v>20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2">
        <f>(((L497/60)/60)/24)+DATE(1970,1,1)</f>
        <v>41800.208333333336</v>
      </c>
      <c r="T497" s="12">
        <f>(((M497/60)/60)/24)+DATE(1970,1,1)</f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 s="7">
        <v>183800</v>
      </c>
      <c r="E498" s="7">
        <v>1667</v>
      </c>
      <c r="F498">
        <v>54</v>
      </c>
      <c r="G498" s="4">
        <f t="shared" si="16"/>
        <v>9.0696409140369975E-3</v>
      </c>
      <c r="H498" t="s">
        <v>14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2">
        <f>(((L498/60)/60)/24)+DATE(1970,1,1)</f>
        <v>42876.208333333328</v>
      </c>
      <c r="T498" s="12">
        <f>(((M498/60)/60)/24)+DATE(1970,1,1)</f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 s="7">
        <v>9800</v>
      </c>
      <c r="E499" s="7">
        <v>3349</v>
      </c>
      <c r="F499">
        <v>120</v>
      </c>
      <c r="G499" s="4">
        <f t="shared" si="16"/>
        <v>0.34173469387755101</v>
      </c>
      <c r="H499" t="s">
        <v>14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2">
        <f>(((L499/60)/60)/24)+DATE(1970,1,1)</f>
        <v>42724.25</v>
      </c>
      <c r="T499" s="12">
        <f>(((M499/60)/60)/24)+DATE(1970,1,1)</f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 s="7">
        <v>193400</v>
      </c>
      <c r="E500" s="7">
        <v>46317</v>
      </c>
      <c r="F500">
        <v>579</v>
      </c>
      <c r="G500" s="4">
        <f t="shared" si="16"/>
        <v>0.239488107549121</v>
      </c>
      <c r="H500" t="s">
        <v>14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2">
        <f>(((L500/60)/60)/24)+DATE(1970,1,1)</f>
        <v>42005.25</v>
      </c>
      <c r="T500" s="12">
        <f>(((M500/60)/60)/24)+DATE(1970,1,1)</f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 s="7">
        <v>163800</v>
      </c>
      <c r="E501" s="7">
        <v>78743</v>
      </c>
      <c r="F501">
        <v>2072</v>
      </c>
      <c r="G501" s="4">
        <f t="shared" si="16"/>
        <v>0.48072649572649573</v>
      </c>
      <c r="H501" t="s">
        <v>14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2">
        <f>(((L501/60)/60)/24)+DATE(1970,1,1)</f>
        <v>42444.208333333328</v>
      </c>
      <c r="T501" s="12">
        <f>(((M501/60)/60)/24)+DATE(1970,1,1)</f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 s="7">
        <v>100</v>
      </c>
      <c r="E502" s="7">
        <v>0</v>
      </c>
      <c r="F502">
        <v>0</v>
      </c>
      <c r="G502" s="4">
        <f t="shared" si="16"/>
        <v>0</v>
      </c>
      <c r="H502" t="s">
        <v>14</v>
      </c>
      <c r="I502" s="7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2">
        <f>(((L502/60)/60)/24)+DATE(1970,1,1)</f>
        <v>41395.208333333336</v>
      </c>
      <c r="T502" s="12">
        <f>(((M502/60)/60)/24)+DATE(1970,1,1)</f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 s="7">
        <v>153600</v>
      </c>
      <c r="E503" s="7">
        <v>107743</v>
      </c>
      <c r="F503">
        <v>1796</v>
      </c>
      <c r="G503" s="4">
        <f t="shared" si="16"/>
        <v>0.70145182291666663</v>
      </c>
      <c r="H503" t="s">
        <v>14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2">
        <f>(((L503/60)/60)/24)+DATE(1970,1,1)</f>
        <v>41345.208333333336</v>
      </c>
      <c r="T503" s="12">
        <f>(((M503/60)/60)/24)+DATE(1970,1,1)</f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 s="7">
        <v>1300</v>
      </c>
      <c r="E504" s="7">
        <v>6889</v>
      </c>
      <c r="F504">
        <v>186</v>
      </c>
      <c r="G504" s="4">
        <f t="shared" si="16"/>
        <v>5.2992307692307694</v>
      </c>
      <c r="H504" t="s">
        <v>20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2">
        <f>(((L504/60)/60)/24)+DATE(1970,1,1)</f>
        <v>41117.208333333336</v>
      </c>
      <c r="T504" s="12">
        <f>(((M504/60)/60)/24)+DATE(1970,1,1)</f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 s="7">
        <v>25500</v>
      </c>
      <c r="E505" s="7">
        <v>45983</v>
      </c>
      <c r="F505">
        <v>460</v>
      </c>
      <c r="G505" s="4">
        <f t="shared" si="16"/>
        <v>1.8032549019607844</v>
      </c>
      <c r="H505" t="s">
        <v>20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2">
        <f>(((L505/60)/60)/24)+DATE(1970,1,1)</f>
        <v>42186.208333333328</v>
      </c>
      <c r="T505" s="12">
        <f>(((M505/60)/60)/24)+DATE(1970,1,1)</f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 s="7">
        <v>7500</v>
      </c>
      <c r="E506" s="7">
        <v>6924</v>
      </c>
      <c r="F506">
        <v>62</v>
      </c>
      <c r="G506" s="4">
        <f t="shared" si="16"/>
        <v>0.92320000000000002</v>
      </c>
      <c r="H506" t="s">
        <v>14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2">
        <f>(((L506/60)/60)/24)+DATE(1970,1,1)</f>
        <v>42142.208333333328</v>
      </c>
      <c r="T506" s="12">
        <f>(((M506/60)/60)/24)+DATE(1970,1,1)</f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 s="7">
        <v>89900</v>
      </c>
      <c r="E507" s="7">
        <v>12497</v>
      </c>
      <c r="F507">
        <v>347</v>
      </c>
      <c r="G507" s="4">
        <f t="shared" si="16"/>
        <v>0.13901001112347053</v>
      </c>
      <c r="H507" t="s">
        <v>14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2">
        <f>(((L507/60)/60)/24)+DATE(1970,1,1)</f>
        <v>41341.25</v>
      </c>
      <c r="T507" s="12">
        <f>(((M507/60)/60)/24)+DATE(1970,1,1)</f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 s="7">
        <v>18000</v>
      </c>
      <c r="E508" s="7">
        <v>166874</v>
      </c>
      <c r="F508">
        <v>2528</v>
      </c>
      <c r="G508" s="4">
        <f t="shared" si="16"/>
        <v>9.2707777777777771</v>
      </c>
      <c r="H508" t="s">
        <v>20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2">
        <f>(((L508/60)/60)/24)+DATE(1970,1,1)</f>
        <v>43062.25</v>
      </c>
      <c r="T508" s="12">
        <f>(((M508/60)/60)/24)+DATE(1970,1,1)</f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 s="7">
        <v>2100</v>
      </c>
      <c r="E509" s="7">
        <v>837</v>
      </c>
      <c r="F509">
        <v>19</v>
      </c>
      <c r="G509" s="4">
        <f t="shared" si="16"/>
        <v>0.39857142857142858</v>
      </c>
      <c r="H509" t="s">
        <v>14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2">
        <f>(((L509/60)/60)/24)+DATE(1970,1,1)</f>
        <v>41373.208333333336</v>
      </c>
      <c r="T509" s="12">
        <f>(((M509/60)/60)/24)+DATE(1970,1,1)</f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 s="7">
        <v>172700</v>
      </c>
      <c r="E510" s="7">
        <v>193820</v>
      </c>
      <c r="F510">
        <v>3657</v>
      </c>
      <c r="G510" s="4">
        <f t="shared" si="16"/>
        <v>1.1222929936305732</v>
      </c>
      <c r="H510" t="s">
        <v>20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2">
        <f>(((L510/60)/60)/24)+DATE(1970,1,1)</f>
        <v>43310.208333333328</v>
      </c>
      <c r="T510" s="12">
        <f>(((M510/60)/60)/24)+DATE(1970,1,1)</f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 s="7">
        <v>168500</v>
      </c>
      <c r="E511" s="7">
        <v>119510</v>
      </c>
      <c r="F511">
        <v>1258</v>
      </c>
      <c r="G511" s="4">
        <f t="shared" si="16"/>
        <v>0.70925816023738875</v>
      </c>
      <c r="H511" t="s">
        <v>14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2">
        <f>(((L511/60)/60)/24)+DATE(1970,1,1)</f>
        <v>41034.208333333336</v>
      </c>
      <c r="T511" s="12">
        <f>(((M511/60)/60)/24)+DATE(1970,1,1)</f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 s="7">
        <v>7800</v>
      </c>
      <c r="E512" s="7">
        <v>9289</v>
      </c>
      <c r="F512">
        <v>131</v>
      </c>
      <c r="G512" s="4">
        <f t="shared" si="16"/>
        <v>1.1908974358974358</v>
      </c>
      <c r="H512" t="s">
        <v>20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2">
        <f>(((L512/60)/60)/24)+DATE(1970,1,1)</f>
        <v>43251.208333333328</v>
      </c>
      <c r="T512" s="12">
        <f>(((M512/60)/60)/24)+DATE(1970,1,1)</f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 s="7">
        <v>147800</v>
      </c>
      <c r="E513" s="7">
        <v>35498</v>
      </c>
      <c r="F513">
        <v>362</v>
      </c>
      <c r="G513" s="4">
        <f t="shared" si="16"/>
        <v>0.24017591339648173</v>
      </c>
      <c r="H513" t="s">
        <v>14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2">
        <f>(((L513/60)/60)/24)+DATE(1970,1,1)</f>
        <v>43671.208333333328</v>
      </c>
      <c r="T513" s="12">
        <f>(((M513/60)/60)/24)+DATE(1970,1,1)</f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 s="7">
        <v>9100</v>
      </c>
      <c r="E514" s="7">
        <v>12678</v>
      </c>
      <c r="F514">
        <v>239</v>
      </c>
      <c r="G514" s="4">
        <f t="shared" si="16"/>
        <v>1.3931868131868133</v>
      </c>
      <c r="H514" t="s">
        <v>20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2">
        <f>(((L514/60)/60)/24)+DATE(1970,1,1)</f>
        <v>41825.208333333336</v>
      </c>
      <c r="T514" s="12">
        <f>(((M514/60)/60)/24)+DATE(1970,1,1)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 s="7">
        <v>8300</v>
      </c>
      <c r="E515" s="7">
        <v>3260</v>
      </c>
      <c r="F515">
        <v>35</v>
      </c>
      <c r="G515" s="4">
        <f t="shared" si="16"/>
        <v>0.39277108433734942</v>
      </c>
      <c r="H515" t="s">
        <v>74</v>
      </c>
      <c r="I515" s="7">
        <f t="shared" ref="I515:I578" si="17">E515/F515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2">
        <f>(((L515/60)/60)/24)+DATE(1970,1,1)</f>
        <v>40430.208333333336</v>
      </c>
      <c r="T515" s="12">
        <f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 s="7">
        <v>138700</v>
      </c>
      <c r="E516" s="7">
        <v>31123</v>
      </c>
      <c r="F516">
        <v>528</v>
      </c>
      <c r="G516" s="4">
        <f t="shared" ref="G516:G579" si="18">E516/D516</f>
        <v>0.22439077144917088</v>
      </c>
      <c r="H516" t="s">
        <v>74</v>
      </c>
      <c r="I516" s="7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2">
        <f>(((L516/60)/60)/24)+DATE(1970,1,1)</f>
        <v>41614.25</v>
      </c>
      <c r="T516" s="12">
        <f>(((M516/60)/60)/24)+DATE(1970,1,1)</f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 s="7">
        <v>8600</v>
      </c>
      <c r="E517" s="7">
        <v>4797</v>
      </c>
      <c r="F517">
        <v>133</v>
      </c>
      <c r="G517" s="4">
        <f t="shared" si="18"/>
        <v>0.55779069767441858</v>
      </c>
      <c r="H517" t="s">
        <v>14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2">
        <f>(((L517/60)/60)/24)+DATE(1970,1,1)</f>
        <v>40900.25</v>
      </c>
      <c r="T517" s="12">
        <f>(((M517/60)/60)/24)+DATE(1970,1,1)</f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 s="7">
        <v>125400</v>
      </c>
      <c r="E518" s="7">
        <v>53324</v>
      </c>
      <c r="F518">
        <v>846</v>
      </c>
      <c r="G518" s="4">
        <f t="shared" si="18"/>
        <v>0.42523125996810207</v>
      </c>
      <c r="H518" t="s">
        <v>14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2">
        <f>(((L518/60)/60)/24)+DATE(1970,1,1)</f>
        <v>40396.208333333336</v>
      </c>
      <c r="T518" s="12">
        <f>(((M518/60)/60)/24)+DATE(1970,1,1)</f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 s="7">
        <v>5900</v>
      </c>
      <c r="E519" s="7">
        <v>6608</v>
      </c>
      <c r="F519">
        <v>78</v>
      </c>
      <c r="G519" s="4">
        <f t="shared" si="18"/>
        <v>1.1200000000000001</v>
      </c>
      <c r="H519" t="s">
        <v>20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2">
        <f>(((L519/60)/60)/24)+DATE(1970,1,1)</f>
        <v>42860.208333333328</v>
      </c>
      <c r="T519" s="12">
        <f>(((M519/60)/60)/24)+DATE(1970,1,1)</f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 s="7">
        <v>8800</v>
      </c>
      <c r="E520" s="7">
        <v>622</v>
      </c>
      <c r="F520">
        <v>10</v>
      </c>
      <c r="G520" s="4">
        <f t="shared" si="18"/>
        <v>7.0681818181818179E-2</v>
      </c>
      <c r="H520" t="s">
        <v>14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2">
        <f>(((L520/60)/60)/24)+DATE(1970,1,1)</f>
        <v>43154.25</v>
      </c>
      <c r="T520" s="12">
        <f>(((M520/60)/60)/24)+DATE(1970,1,1)</f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 s="7">
        <v>177700</v>
      </c>
      <c r="E521" s="7">
        <v>180802</v>
      </c>
      <c r="F521">
        <v>1773</v>
      </c>
      <c r="G521" s="4">
        <f t="shared" si="18"/>
        <v>1.0174563871693867</v>
      </c>
      <c r="H521" t="s">
        <v>20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2">
        <f>(((L521/60)/60)/24)+DATE(1970,1,1)</f>
        <v>42012.25</v>
      </c>
      <c r="T521" s="12">
        <f>(((M521/60)/60)/24)+DATE(1970,1,1)</f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 s="7">
        <v>800</v>
      </c>
      <c r="E522" s="7">
        <v>3406</v>
      </c>
      <c r="F522">
        <v>32</v>
      </c>
      <c r="G522" s="4">
        <f t="shared" si="18"/>
        <v>4.2575000000000003</v>
      </c>
      <c r="H522" t="s">
        <v>20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2">
        <f>(((L522/60)/60)/24)+DATE(1970,1,1)</f>
        <v>43574.208333333328</v>
      </c>
      <c r="T522" s="12">
        <f>(((M522/60)/60)/24)+DATE(1970,1,1)</f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 s="7">
        <v>7600</v>
      </c>
      <c r="E523" s="7">
        <v>11061</v>
      </c>
      <c r="F523">
        <v>369</v>
      </c>
      <c r="G523" s="4">
        <f t="shared" si="18"/>
        <v>1.4553947368421052</v>
      </c>
      <c r="H523" t="s">
        <v>20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2">
        <f>(((L523/60)/60)/24)+DATE(1970,1,1)</f>
        <v>42605.208333333328</v>
      </c>
      <c r="T523" s="12">
        <f>(((M523/60)/60)/24)+DATE(1970,1,1)</f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 s="7">
        <v>50500</v>
      </c>
      <c r="E524" s="7">
        <v>16389</v>
      </c>
      <c r="F524">
        <v>191</v>
      </c>
      <c r="G524" s="4">
        <f t="shared" si="18"/>
        <v>0.32453465346534655</v>
      </c>
      <c r="H524" t="s">
        <v>14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2">
        <f>(((L524/60)/60)/24)+DATE(1970,1,1)</f>
        <v>41093.208333333336</v>
      </c>
      <c r="T524" s="12">
        <f>(((M524/60)/60)/24)+DATE(1970,1,1)</f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 s="7">
        <v>900</v>
      </c>
      <c r="E525" s="7">
        <v>6303</v>
      </c>
      <c r="F525">
        <v>89</v>
      </c>
      <c r="G525" s="4">
        <f t="shared" si="18"/>
        <v>7.003333333333333</v>
      </c>
      <c r="H525" t="s">
        <v>20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2">
        <f>(((L525/60)/60)/24)+DATE(1970,1,1)</f>
        <v>40241.25</v>
      </c>
      <c r="T525" s="12">
        <f>(((M525/60)/60)/24)+DATE(1970,1,1)</f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 s="7">
        <v>96700</v>
      </c>
      <c r="E526" s="7">
        <v>81136</v>
      </c>
      <c r="F526">
        <v>1979</v>
      </c>
      <c r="G526" s="4">
        <f t="shared" si="18"/>
        <v>0.83904860392967939</v>
      </c>
      <c r="H526" t="s">
        <v>14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2">
        <f>(((L526/60)/60)/24)+DATE(1970,1,1)</f>
        <v>40294.208333333336</v>
      </c>
      <c r="T526" s="12">
        <f>(((M526/60)/60)/24)+DATE(1970,1,1)</f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 s="7">
        <v>2100</v>
      </c>
      <c r="E527" s="7">
        <v>1768</v>
      </c>
      <c r="F527">
        <v>63</v>
      </c>
      <c r="G527" s="4">
        <f t="shared" si="18"/>
        <v>0.84190476190476193</v>
      </c>
      <c r="H527" t="s">
        <v>14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2">
        <f>(((L527/60)/60)/24)+DATE(1970,1,1)</f>
        <v>40505.25</v>
      </c>
      <c r="T527" s="12">
        <f>(((M527/60)/60)/24)+DATE(1970,1,1)</f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 s="7">
        <v>8300</v>
      </c>
      <c r="E528" s="7">
        <v>12944</v>
      </c>
      <c r="F528">
        <v>147</v>
      </c>
      <c r="G528" s="4">
        <f t="shared" si="18"/>
        <v>1.5595180722891566</v>
      </c>
      <c r="H528" t="s">
        <v>20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2">
        <f>(((L528/60)/60)/24)+DATE(1970,1,1)</f>
        <v>42364.25</v>
      </c>
      <c r="T528" s="12">
        <f>(((M528/60)/60)/24)+DATE(1970,1,1)</f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 s="7">
        <v>189200</v>
      </c>
      <c r="E529" s="7">
        <v>188480</v>
      </c>
      <c r="F529">
        <v>6080</v>
      </c>
      <c r="G529" s="4">
        <f t="shared" si="18"/>
        <v>0.99619450317124736</v>
      </c>
      <c r="H529" t="s">
        <v>14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2">
        <f>(((L529/60)/60)/24)+DATE(1970,1,1)</f>
        <v>42405.25</v>
      </c>
      <c r="T529" s="12">
        <f>(((M529/60)/60)/24)+DATE(1970,1,1)</f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 s="7">
        <v>9000</v>
      </c>
      <c r="E530" s="7">
        <v>7227</v>
      </c>
      <c r="F530">
        <v>80</v>
      </c>
      <c r="G530" s="4">
        <f t="shared" si="18"/>
        <v>0.80300000000000005</v>
      </c>
      <c r="H530" t="s">
        <v>14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2">
        <f>(((L530/60)/60)/24)+DATE(1970,1,1)</f>
        <v>41601.25</v>
      </c>
      <c r="T530" s="12">
        <f>(((M530/60)/60)/24)+DATE(1970,1,1)</f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 s="7">
        <v>5100</v>
      </c>
      <c r="E531" s="7">
        <v>574</v>
      </c>
      <c r="F531">
        <v>9</v>
      </c>
      <c r="G531" s="4">
        <f t="shared" si="18"/>
        <v>0.11254901960784314</v>
      </c>
      <c r="H531" t="s">
        <v>14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2">
        <f>(((L531/60)/60)/24)+DATE(1970,1,1)</f>
        <v>41769.208333333336</v>
      </c>
      <c r="T531" s="12">
        <f>(((M531/60)/60)/24)+DATE(1970,1,1)</f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 s="7">
        <v>105000</v>
      </c>
      <c r="E532" s="7">
        <v>96328</v>
      </c>
      <c r="F532">
        <v>1784</v>
      </c>
      <c r="G532" s="4">
        <f t="shared" si="18"/>
        <v>0.91740952380952379</v>
      </c>
      <c r="H532" t="s">
        <v>14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2">
        <f>(((L532/60)/60)/24)+DATE(1970,1,1)</f>
        <v>40421.208333333336</v>
      </c>
      <c r="T532" s="12">
        <f>(((M532/60)/60)/24)+DATE(1970,1,1)</f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 s="7">
        <v>186700</v>
      </c>
      <c r="E533" s="7">
        <v>178338</v>
      </c>
      <c r="F533">
        <v>3640</v>
      </c>
      <c r="G533" s="4">
        <f t="shared" si="18"/>
        <v>0.95521156936261387</v>
      </c>
      <c r="H533" t="s">
        <v>47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2">
        <f>(((L533/60)/60)/24)+DATE(1970,1,1)</f>
        <v>41589.25</v>
      </c>
      <c r="T533" s="12">
        <f>(((M533/60)/60)/24)+DATE(1970,1,1)</f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 s="7">
        <v>1600</v>
      </c>
      <c r="E534" s="7">
        <v>8046</v>
      </c>
      <c r="F534">
        <v>126</v>
      </c>
      <c r="G534" s="4">
        <f t="shared" si="18"/>
        <v>5.0287499999999996</v>
      </c>
      <c r="H534" t="s">
        <v>20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2">
        <f>(((L534/60)/60)/24)+DATE(1970,1,1)</f>
        <v>43125.25</v>
      </c>
      <c r="T534" s="12">
        <f>(((M534/60)/60)/24)+DATE(1970,1,1)</f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 s="7">
        <v>115600</v>
      </c>
      <c r="E535" s="7">
        <v>184086</v>
      </c>
      <c r="F535">
        <v>2218</v>
      </c>
      <c r="G535" s="4">
        <f t="shared" si="18"/>
        <v>1.5924394463667819</v>
      </c>
      <c r="H535" t="s">
        <v>20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2">
        <f>(((L535/60)/60)/24)+DATE(1970,1,1)</f>
        <v>41479.208333333336</v>
      </c>
      <c r="T535" s="12">
        <f>(((M535/60)/60)/24)+DATE(1970,1,1)</f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 s="7">
        <v>89100</v>
      </c>
      <c r="E536" s="7">
        <v>13385</v>
      </c>
      <c r="F536">
        <v>243</v>
      </c>
      <c r="G536" s="4">
        <f t="shared" si="18"/>
        <v>0.15022446689113356</v>
      </c>
      <c r="H536" t="s">
        <v>14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2">
        <f>(((L536/60)/60)/24)+DATE(1970,1,1)</f>
        <v>43329.208333333328</v>
      </c>
      <c r="T536" s="12">
        <f>(((M536/60)/60)/24)+DATE(1970,1,1)</f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 s="7">
        <v>2600</v>
      </c>
      <c r="E537" s="7">
        <v>12533</v>
      </c>
      <c r="F537">
        <v>202</v>
      </c>
      <c r="G537" s="4">
        <f t="shared" si="18"/>
        <v>4.820384615384615</v>
      </c>
      <c r="H537" t="s">
        <v>20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2">
        <f>(((L537/60)/60)/24)+DATE(1970,1,1)</f>
        <v>43259.208333333328</v>
      </c>
      <c r="T537" s="12">
        <f>(((M537/60)/60)/24)+DATE(1970,1,1)</f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 s="7">
        <v>9800</v>
      </c>
      <c r="E538" s="7">
        <v>14697</v>
      </c>
      <c r="F538">
        <v>140</v>
      </c>
      <c r="G538" s="4">
        <f t="shared" si="18"/>
        <v>1.4996938775510205</v>
      </c>
      <c r="H538" t="s">
        <v>20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2">
        <f>(((L538/60)/60)/24)+DATE(1970,1,1)</f>
        <v>40414.208333333336</v>
      </c>
      <c r="T538" s="12">
        <f>(((M538/60)/60)/24)+DATE(1970,1,1)</f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 s="7">
        <v>84400</v>
      </c>
      <c r="E539" s="7">
        <v>98935</v>
      </c>
      <c r="F539">
        <v>1052</v>
      </c>
      <c r="G539" s="4">
        <f t="shared" si="18"/>
        <v>1.1722156398104266</v>
      </c>
      <c r="H539" t="s">
        <v>20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2">
        <f>(((L539/60)/60)/24)+DATE(1970,1,1)</f>
        <v>43342.208333333328</v>
      </c>
      <c r="T539" s="12">
        <f>(((M539/60)/60)/24)+DATE(1970,1,1)</f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 s="7">
        <v>151300</v>
      </c>
      <c r="E540" s="7">
        <v>57034</v>
      </c>
      <c r="F540">
        <v>1296</v>
      </c>
      <c r="G540" s="4">
        <f t="shared" si="18"/>
        <v>0.37695968274950431</v>
      </c>
      <c r="H540" t="s">
        <v>14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2">
        <f>(((L540/60)/60)/24)+DATE(1970,1,1)</f>
        <v>41539.208333333336</v>
      </c>
      <c r="T540" s="12">
        <f>(((M540/60)/60)/24)+DATE(1970,1,1)</f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 s="7">
        <v>9800</v>
      </c>
      <c r="E541" s="7">
        <v>7120</v>
      </c>
      <c r="F541">
        <v>77</v>
      </c>
      <c r="G541" s="4">
        <f t="shared" si="18"/>
        <v>0.72653061224489801</v>
      </c>
      <c r="H541" t="s">
        <v>14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2">
        <f>(((L541/60)/60)/24)+DATE(1970,1,1)</f>
        <v>43647.208333333328</v>
      </c>
      <c r="T541" s="12">
        <f>(((M541/60)/60)/24)+DATE(1970,1,1)</f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 s="7">
        <v>5300</v>
      </c>
      <c r="E542" s="7">
        <v>14097</v>
      </c>
      <c r="F542">
        <v>247</v>
      </c>
      <c r="G542" s="4">
        <f t="shared" si="18"/>
        <v>2.6598113207547169</v>
      </c>
      <c r="H542" t="s">
        <v>20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2">
        <f>(((L542/60)/60)/24)+DATE(1970,1,1)</f>
        <v>43225.208333333328</v>
      </c>
      <c r="T542" s="12">
        <f>(((M542/60)/60)/24)+DATE(1970,1,1)</f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 s="7">
        <v>178000</v>
      </c>
      <c r="E543" s="7">
        <v>43086</v>
      </c>
      <c r="F543">
        <v>395</v>
      </c>
      <c r="G543" s="4">
        <f t="shared" si="18"/>
        <v>0.24205617977528091</v>
      </c>
      <c r="H543" t="s">
        <v>14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2">
        <f>(((L543/60)/60)/24)+DATE(1970,1,1)</f>
        <v>42165.208333333328</v>
      </c>
      <c r="T543" s="12">
        <f>(((M543/60)/60)/24)+DATE(1970,1,1)</f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 s="7">
        <v>77000</v>
      </c>
      <c r="E544" s="7">
        <v>1930</v>
      </c>
      <c r="F544">
        <v>49</v>
      </c>
      <c r="G544" s="4">
        <f t="shared" si="18"/>
        <v>2.5064935064935064E-2</v>
      </c>
      <c r="H544" t="s">
        <v>14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2">
        <f>(((L544/60)/60)/24)+DATE(1970,1,1)</f>
        <v>42391.25</v>
      </c>
      <c r="T544" s="12">
        <f>(((M544/60)/60)/24)+DATE(1970,1,1)</f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 s="7">
        <v>84900</v>
      </c>
      <c r="E545" s="7">
        <v>13864</v>
      </c>
      <c r="F545">
        <v>180</v>
      </c>
      <c r="G545" s="4">
        <f t="shared" si="18"/>
        <v>0.1632979976442874</v>
      </c>
      <c r="H545" t="s">
        <v>14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2">
        <f>(((L545/60)/60)/24)+DATE(1970,1,1)</f>
        <v>41528.208333333336</v>
      </c>
      <c r="T545" s="12">
        <f>(((M545/60)/60)/24)+DATE(1970,1,1)</f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 s="7">
        <v>2800</v>
      </c>
      <c r="E546" s="7">
        <v>7742</v>
      </c>
      <c r="F546">
        <v>84</v>
      </c>
      <c r="G546" s="4">
        <f t="shared" si="18"/>
        <v>2.7650000000000001</v>
      </c>
      <c r="H546" t="s">
        <v>20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2">
        <f>(((L546/60)/60)/24)+DATE(1970,1,1)</f>
        <v>42377.25</v>
      </c>
      <c r="T546" s="12">
        <f>(((M546/60)/60)/24)+DATE(1970,1,1)</f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 s="7">
        <v>184800</v>
      </c>
      <c r="E547" s="7">
        <v>164109</v>
      </c>
      <c r="F547">
        <v>2690</v>
      </c>
      <c r="G547" s="4">
        <f t="shared" si="18"/>
        <v>0.88803571428571426</v>
      </c>
      <c r="H547" t="s">
        <v>14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2">
        <f>(((L547/60)/60)/24)+DATE(1970,1,1)</f>
        <v>43824.25</v>
      </c>
      <c r="T547" s="12">
        <f>(((M547/60)/60)/24)+DATE(1970,1,1)</f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 s="7">
        <v>4200</v>
      </c>
      <c r="E548" s="7">
        <v>6870</v>
      </c>
      <c r="F548">
        <v>88</v>
      </c>
      <c r="G548" s="4">
        <f t="shared" si="18"/>
        <v>1.6357142857142857</v>
      </c>
      <c r="H548" t="s">
        <v>20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2">
        <f>(((L548/60)/60)/24)+DATE(1970,1,1)</f>
        <v>43360.208333333328</v>
      </c>
      <c r="T548" s="12">
        <f>(((M548/60)/60)/24)+DATE(1970,1,1)</f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 s="7">
        <v>1300</v>
      </c>
      <c r="E549" s="7">
        <v>12597</v>
      </c>
      <c r="F549">
        <v>156</v>
      </c>
      <c r="G549" s="4">
        <f t="shared" si="18"/>
        <v>9.69</v>
      </c>
      <c r="H549" t="s">
        <v>20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2">
        <f>(((L549/60)/60)/24)+DATE(1970,1,1)</f>
        <v>42029.25</v>
      </c>
      <c r="T549" s="12">
        <f>(((M549/60)/60)/24)+DATE(1970,1,1)</f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 s="7">
        <v>66100</v>
      </c>
      <c r="E550" s="7">
        <v>179074</v>
      </c>
      <c r="F550">
        <v>2985</v>
      </c>
      <c r="G550" s="4">
        <f t="shared" si="18"/>
        <v>2.7091376701966716</v>
      </c>
      <c r="H550" t="s">
        <v>20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2">
        <f>(((L550/60)/60)/24)+DATE(1970,1,1)</f>
        <v>42461.208333333328</v>
      </c>
      <c r="T550" s="12">
        <f>(((M550/60)/60)/24)+DATE(1970,1,1)</f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 s="7">
        <v>29500</v>
      </c>
      <c r="E551" s="7">
        <v>83843</v>
      </c>
      <c r="F551">
        <v>762</v>
      </c>
      <c r="G551" s="4">
        <f t="shared" si="18"/>
        <v>2.8421355932203389</v>
      </c>
      <c r="H551" t="s">
        <v>20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2">
        <f>(((L551/60)/60)/24)+DATE(1970,1,1)</f>
        <v>41422.208333333336</v>
      </c>
      <c r="T551" s="12">
        <f>(((M551/60)/60)/24)+DATE(1970,1,1)</f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 s="7">
        <v>100</v>
      </c>
      <c r="E552" s="7">
        <v>4</v>
      </c>
      <c r="F552">
        <v>1</v>
      </c>
      <c r="G552" s="4">
        <f t="shared" si="18"/>
        <v>0.04</v>
      </c>
      <c r="H552" t="s">
        <v>74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2">
        <f>(((L552/60)/60)/24)+DATE(1970,1,1)</f>
        <v>40968.25</v>
      </c>
      <c r="T552" s="12">
        <f>(((M552/60)/60)/24)+DATE(1970,1,1)</f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 s="7">
        <v>180100</v>
      </c>
      <c r="E553" s="7">
        <v>105598</v>
      </c>
      <c r="F553">
        <v>2779</v>
      </c>
      <c r="G553" s="4">
        <f t="shared" si="18"/>
        <v>0.58632981676846196</v>
      </c>
      <c r="H553" t="s">
        <v>14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2">
        <f>(((L553/60)/60)/24)+DATE(1970,1,1)</f>
        <v>41993.25</v>
      </c>
      <c r="T553" s="12">
        <f>(((M553/60)/60)/24)+DATE(1970,1,1)</f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 s="7">
        <v>9000</v>
      </c>
      <c r="E554" s="7">
        <v>8866</v>
      </c>
      <c r="F554">
        <v>92</v>
      </c>
      <c r="G554" s="4">
        <f t="shared" si="18"/>
        <v>0.98511111111111116</v>
      </c>
      <c r="H554" t="s">
        <v>14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2">
        <f>(((L554/60)/60)/24)+DATE(1970,1,1)</f>
        <v>42700.25</v>
      </c>
      <c r="T554" s="12">
        <f>(((M554/60)/60)/24)+DATE(1970,1,1)</f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 s="7">
        <v>170600</v>
      </c>
      <c r="E555" s="7">
        <v>75022</v>
      </c>
      <c r="F555">
        <v>1028</v>
      </c>
      <c r="G555" s="4">
        <f t="shared" si="18"/>
        <v>0.43975381008206332</v>
      </c>
      <c r="H555" t="s">
        <v>14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2">
        <f>(((L555/60)/60)/24)+DATE(1970,1,1)</f>
        <v>40545.25</v>
      </c>
      <c r="T555" s="12">
        <f>(((M555/60)/60)/24)+DATE(1970,1,1)</f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 s="7">
        <v>9500</v>
      </c>
      <c r="E556" s="7">
        <v>14408</v>
      </c>
      <c r="F556">
        <v>554</v>
      </c>
      <c r="G556" s="4">
        <f t="shared" si="18"/>
        <v>1.5166315789473683</v>
      </c>
      <c r="H556" t="s">
        <v>20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2">
        <f>(((L556/60)/60)/24)+DATE(1970,1,1)</f>
        <v>42723.25</v>
      </c>
      <c r="T556" s="12">
        <f>(((M556/60)/60)/24)+DATE(1970,1,1)</f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 s="7">
        <v>6300</v>
      </c>
      <c r="E557" s="7">
        <v>14089</v>
      </c>
      <c r="F557">
        <v>135</v>
      </c>
      <c r="G557" s="4">
        <f t="shared" si="18"/>
        <v>2.2363492063492063</v>
      </c>
      <c r="H557" t="s">
        <v>20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2">
        <f>(((L557/60)/60)/24)+DATE(1970,1,1)</f>
        <v>41731.208333333336</v>
      </c>
      <c r="T557" s="12">
        <f>(((M557/60)/60)/24)+DATE(1970,1,1)</f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 s="7">
        <v>5200</v>
      </c>
      <c r="E558" s="7">
        <v>12467</v>
      </c>
      <c r="F558">
        <v>122</v>
      </c>
      <c r="G558" s="4">
        <f t="shared" si="18"/>
        <v>2.3975</v>
      </c>
      <c r="H558" t="s">
        <v>20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2">
        <f>(((L558/60)/60)/24)+DATE(1970,1,1)</f>
        <v>40792.208333333336</v>
      </c>
      <c r="T558" s="12">
        <f>(((M558/60)/60)/24)+DATE(1970,1,1)</f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 s="7">
        <v>6000</v>
      </c>
      <c r="E559" s="7">
        <v>11960</v>
      </c>
      <c r="F559">
        <v>221</v>
      </c>
      <c r="G559" s="4">
        <f t="shared" si="18"/>
        <v>1.9933333333333334</v>
      </c>
      <c r="H559" t="s">
        <v>20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2">
        <f>(((L559/60)/60)/24)+DATE(1970,1,1)</f>
        <v>42279.208333333328</v>
      </c>
      <c r="T559" s="12">
        <f>(((M559/60)/60)/24)+DATE(1970,1,1)</f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 s="7">
        <v>5800</v>
      </c>
      <c r="E560" s="7">
        <v>7966</v>
      </c>
      <c r="F560">
        <v>126</v>
      </c>
      <c r="G560" s="4">
        <f t="shared" si="18"/>
        <v>1.373448275862069</v>
      </c>
      <c r="H560" t="s">
        <v>20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2">
        <f>(((L560/60)/60)/24)+DATE(1970,1,1)</f>
        <v>42424.25</v>
      </c>
      <c r="T560" s="12">
        <f>(((M560/60)/60)/24)+DATE(1970,1,1)</f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 s="7">
        <v>105300</v>
      </c>
      <c r="E561" s="7">
        <v>106321</v>
      </c>
      <c r="F561">
        <v>1022</v>
      </c>
      <c r="G561" s="4">
        <f t="shared" si="18"/>
        <v>1.009696106362773</v>
      </c>
      <c r="H561" t="s">
        <v>20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2">
        <f>(((L561/60)/60)/24)+DATE(1970,1,1)</f>
        <v>42584.208333333328</v>
      </c>
      <c r="T561" s="12">
        <f>(((M561/60)/60)/24)+DATE(1970,1,1)</f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 s="7">
        <v>20000</v>
      </c>
      <c r="E562" s="7">
        <v>158832</v>
      </c>
      <c r="F562">
        <v>3177</v>
      </c>
      <c r="G562" s="4">
        <f t="shared" si="18"/>
        <v>7.9416000000000002</v>
      </c>
      <c r="H562" t="s">
        <v>20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2">
        <f>(((L562/60)/60)/24)+DATE(1970,1,1)</f>
        <v>40865.25</v>
      </c>
      <c r="T562" s="12">
        <f>(((M562/60)/60)/24)+DATE(1970,1,1)</f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 s="7">
        <v>3000</v>
      </c>
      <c r="E563" s="7">
        <v>11091</v>
      </c>
      <c r="F563">
        <v>198</v>
      </c>
      <c r="G563" s="4">
        <f t="shared" si="18"/>
        <v>3.6970000000000001</v>
      </c>
      <c r="H563" t="s">
        <v>20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2">
        <f>(((L563/60)/60)/24)+DATE(1970,1,1)</f>
        <v>40833.208333333336</v>
      </c>
      <c r="T563" s="12">
        <f>(((M563/60)/60)/24)+DATE(1970,1,1)</f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 s="7">
        <v>9900</v>
      </c>
      <c r="E564" s="7">
        <v>1269</v>
      </c>
      <c r="F564">
        <v>26</v>
      </c>
      <c r="G564" s="4">
        <f t="shared" si="18"/>
        <v>0.12818181818181817</v>
      </c>
      <c r="H564" t="s">
        <v>14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2">
        <f>(((L564/60)/60)/24)+DATE(1970,1,1)</f>
        <v>43536.208333333328</v>
      </c>
      <c r="T564" s="12">
        <f>(((M564/60)/60)/24)+DATE(1970,1,1)</f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 s="7">
        <v>3700</v>
      </c>
      <c r="E565" s="7">
        <v>5107</v>
      </c>
      <c r="F565">
        <v>85</v>
      </c>
      <c r="G565" s="4">
        <f t="shared" si="18"/>
        <v>1.3802702702702703</v>
      </c>
      <c r="H565" t="s">
        <v>20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2">
        <f>(((L565/60)/60)/24)+DATE(1970,1,1)</f>
        <v>43417.25</v>
      </c>
      <c r="T565" s="12">
        <f>(((M565/60)/60)/24)+DATE(1970,1,1)</f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 s="7">
        <v>168700</v>
      </c>
      <c r="E566" s="7">
        <v>141393</v>
      </c>
      <c r="F566">
        <v>1790</v>
      </c>
      <c r="G566" s="4">
        <f t="shared" si="18"/>
        <v>0.83813278008298753</v>
      </c>
      <c r="H566" t="s">
        <v>14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2">
        <f>(((L566/60)/60)/24)+DATE(1970,1,1)</f>
        <v>42078.208333333328</v>
      </c>
      <c r="T566" s="12">
        <f>(((M566/60)/60)/24)+DATE(1970,1,1)</f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 s="7">
        <v>94900</v>
      </c>
      <c r="E567" s="7">
        <v>194166</v>
      </c>
      <c r="F567">
        <v>3596</v>
      </c>
      <c r="G567" s="4">
        <f t="shared" si="18"/>
        <v>2.0460063224446787</v>
      </c>
      <c r="H567" t="s">
        <v>20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2">
        <f>(((L567/60)/60)/24)+DATE(1970,1,1)</f>
        <v>40862.25</v>
      </c>
      <c r="T567" s="12">
        <f>(((M567/60)/60)/24)+DATE(1970,1,1)</f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 s="7">
        <v>9300</v>
      </c>
      <c r="E568" s="7">
        <v>4124</v>
      </c>
      <c r="F568">
        <v>37</v>
      </c>
      <c r="G568" s="4">
        <f t="shared" si="18"/>
        <v>0.44344086021505374</v>
      </c>
      <c r="H568" t="s">
        <v>14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2">
        <f>(((L568/60)/60)/24)+DATE(1970,1,1)</f>
        <v>42424.25</v>
      </c>
      <c r="T568" s="12">
        <f>(((M568/60)/60)/24)+DATE(1970,1,1)</f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 s="7">
        <v>6800</v>
      </c>
      <c r="E569" s="7">
        <v>14865</v>
      </c>
      <c r="F569">
        <v>244</v>
      </c>
      <c r="G569" s="4">
        <f t="shared" si="18"/>
        <v>2.1860294117647059</v>
      </c>
      <c r="H569" t="s">
        <v>20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2">
        <f>(((L569/60)/60)/24)+DATE(1970,1,1)</f>
        <v>41830.208333333336</v>
      </c>
      <c r="T569" s="12">
        <f>(((M569/60)/60)/24)+DATE(1970,1,1)</f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 s="7">
        <v>72400</v>
      </c>
      <c r="E570" s="7">
        <v>134688</v>
      </c>
      <c r="F570">
        <v>5180</v>
      </c>
      <c r="G570" s="4">
        <f t="shared" si="18"/>
        <v>1.8603314917127072</v>
      </c>
      <c r="H570" t="s">
        <v>20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2">
        <f>(((L570/60)/60)/24)+DATE(1970,1,1)</f>
        <v>40374.208333333336</v>
      </c>
      <c r="T570" s="12">
        <f>(((M570/60)/60)/24)+DATE(1970,1,1)</f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 s="7">
        <v>20100</v>
      </c>
      <c r="E571" s="7">
        <v>47705</v>
      </c>
      <c r="F571">
        <v>589</v>
      </c>
      <c r="G571" s="4">
        <f t="shared" si="18"/>
        <v>2.3733830845771142</v>
      </c>
      <c r="H571" t="s">
        <v>20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2">
        <f>(((L571/60)/60)/24)+DATE(1970,1,1)</f>
        <v>40554.25</v>
      </c>
      <c r="T571" s="12">
        <f>(((M571/60)/60)/24)+DATE(1970,1,1)</f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 s="7">
        <v>31200</v>
      </c>
      <c r="E572" s="7">
        <v>95364</v>
      </c>
      <c r="F572">
        <v>2725</v>
      </c>
      <c r="G572" s="4">
        <f t="shared" si="18"/>
        <v>3.0565384615384614</v>
      </c>
      <c r="H572" t="s">
        <v>20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2">
        <f>(((L572/60)/60)/24)+DATE(1970,1,1)</f>
        <v>41993.25</v>
      </c>
      <c r="T572" s="12">
        <f>(((M572/60)/60)/24)+DATE(1970,1,1)</f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 s="7">
        <v>3500</v>
      </c>
      <c r="E573" s="7">
        <v>3295</v>
      </c>
      <c r="F573">
        <v>35</v>
      </c>
      <c r="G573" s="4">
        <f t="shared" si="18"/>
        <v>0.94142857142857139</v>
      </c>
      <c r="H573" t="s">
        <v>14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2">
        <f>(((L573/60)/60)/24)+DATE(1970,1,1)</f>
        <v>42174.208333333328</v>
      </c>
      <c r="T573" s="12">
        <f>(((M573/60)/60)/24)+DATE(1970,1,1)</f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 s="7">
        <v>9000</v>
      </c>
      <c r="E574" s="7">
        <v>4896</v>
      </c>
      <c r="F574">
        <v>94</v>
      </c>
      <c r="G574" s="4">
        <f t="shared" si="18"/>
        <v>0.54400000000000004</v>
      </c>
      <c r="H574" t="s">
        <v>74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2">
        <f>(((L574/60)/60)/24)+DATE(1970,1,1)</f>
        <v>42275.208333333328</v>
      </c>
      <c r="T574" s="12">
        <f>(((M574/60)/60)/24)+DATE(1970,1,1)</f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 s="7">
        <v>6700</v>
      </c>
      <c r="E575" s="7">
        <v>7496</v>
      </c>
      <c r="F575">
        <v>300</v>
      </c>
      <c r="G575" s="4">
        <f t="shared" si="18"/>
        <v>1.1188059701492536</v>
      </c>
      <c r="H575" t="s">
        <v>20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2">
        <f>(((L575/60)/60)/24)+DATE(1970,1,1)</f>
        <v>41761.208333333336</v>
      </c>
      <c r="T575" s="12">
        <f>(((M575/60)/60)/24)+DATE(1970,1,1)</f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 s="7">
        <v>2700</v>
      </c>
      <c r="E576" s="7">
        <v>9967</v>
      </c>
      <c r="F576">
        <v>144</v>
      </c>
      <c r="G576" s="4">
        <f t="shared" si="18"/>
        <v>3.6914814814814814</v>
      </c>
      <c r="H576" t="s">
        <v>20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2">
        <f>(((L576/60)/60)/24)+DATE(1970,1,1)</f>
        <v>43806.25</v>
      </c>
      <c r="T576" s="12">
        <f>(((M576/60)/60)/24)+DATE(1970,1,1)</f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 s="7">
        <v>83300</v>
      </c>
      <c r="E577" s="7">
        <v>52421</v>
      </c>
      <c r="F577">
        <v>558</v>
      </c>
      <c r="G577" s="4">
        <f t="shared" si="18"/>
        <v>0.62930372148859548</v>
      </c>
      <c r="H577" t="s">
        <v>14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2">
        <f>(((L577/60)/60)/24)+DATE(1970,1,1)</f>
        <v>41779.208333333336</v>
      </c>
      <c r="T577" s="12">
        <f>(((M577/60)/60)/24)+DATE(1970,1,1)</f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 s="7">
        <v>9700</v>
      </c>
      <c r="E578" s="7">
        <v>6298</v>
      </c>
      <c r="F578">
        <v>64</v>
      </c>
      <c r="G578" s="4">
        <f t="shared" si="18"/>
        <v>0.6492783505154639</v>
      </c>
      <c r="H578" t="s">
        <v>14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2">
        <f>(((L578/60)/60)/24)+DATE(1970,1,1)</f>
        <v>43040.208333333328</v>
      </c>
      <c r="T578" s="12">
        <f>(((M578/60)/60)/24)+DATE(1970,1,1)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 s="7">
        <v>8200</v>
      </c>
      <c r="E579" s="7">
        <v>1546</v>
      </c>
      <c r="F579">
        <v>37</v>
      </c>
      <c r="G579" s="4">
        <f t="shared" si="18"/>
        <v>0.18853658536585366</v>
      </c>
      <c r="H579" t="s">
        <v>74</v>
      </c>
      <c r="I579" s="7">
        <f t="shared" ref="I579:I642" si="19">E579/F579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2">
        <f>(((L579/60)/60)/24)+DATE(1970,1,1)</f>
        <v>40613.25</v>
      </c>
      <c r="T579" s="12">
        <f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 s="7">
        <v>96500</v>
      </c>
      <c r="E580" s="7">
        <v>16168</v>
      </c>
      <c r="F580">
        <v>245</v>
      </c>
      <c r="G580" s="4">
        <f t="shared" ref="G580:G643" si="20">E580/D580</f>
        <v>0.1675440414507772</v>
      </c>
      <c r="H580" t="s">
        <v>14</v>
      </c>
      <c r="I580" s="7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2">
        <f>(((L580/60)/60)/24)+DATE(1970,1,1)</f>
        <v>40878.25</v>
      </c>
      <c r="T580" s="12">
        <f>(((M580/60)/60)/24)+DATE(1970,1,1)</f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 s="7">
        <v>6200</v>
      </c>
      <c r="E581" s="7">
        <v>6269</v>
      </c>
      <c r="F581">
        <v>87</v>
      </c>
      <c r="G581" s="4">
        <f t="shared" si="20"/>
        <v>1.0111290322580646</v>
      </c>
      <c r="H581" t="s">
        <v>20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2">
        <f>(((L581/60)/60)/24)+DATE(1970,1,1)</f>
        <v>40762.208333333336</v>
      </c>
      <c r="T581" s="12">
        <f>(((M581/60)/60)/24)+DATE(1970,1,1)</f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 s="7">
        <v>43800</v>
      </c>
      <c r="E582" s="7">
        <v>149578</v>
      </c>
      <c r="F582">
        <v>3116</v>
      </c>
      <c r="G582" s="4">
        <f t="shared" si="20"/>
        <v>3.4150228310502282</v>
      </c>
      <c r="H582" t="s">
        <v>20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2">
        <f>(((L582/60)/60)/24)+DATE(1970,1,1)</f>
        <v>41696.25</v>
      </c>
      <c r="T582" s="12">
        <f>(((M582/60)/60)/24)+DATE(1970,1,1)</f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 s="7">
        <v>6000</v>
      </c>
      <c r="E583" s="7">
        <v>3841</v>
      </c>
      <c r="F583">
        <v>71</v>
      </c>
      <c r="G583" s="4">
        <f t="shared" si="20"/>
        <v>0.64016666666666666</v>
      </c>
      <c r="H583" t="s">
        <v>14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2">
        <f>(((L583/60)/60)/24)+DATE(1970,1,1)</f>
        <v>40662.208333333336</v>
      </c>
      <c r="T583" s="12">
        <f>(((M583/60)/60)/24)+DATE(1970,1,1)</f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 s="7">
        <v>8700</v>
      </c>
      <c r="E584" s="7">
        <v>4531</v>
      </c>
      <c r="F584">
        <v>42</v>
      </c>
      <c r="G584" s="4">
        <f t="shared" si="20"/>
        <v>0.5208045977011494</v>
      </c>
      <c r="H584" t="s">
        <v>14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2">
        <f>(((L584/60)/60)/24)+DATE(1970,1,1)</f>
        <v>42165.208333333328</v>
      </c>
      <c r="T584" s="12">
        <f>(((M584/60)/60)/24)+DATE(1970,1,1)</f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 s="7">
        <v>18900</v>
      </c>
      <c r="E585" s="7">
        <v>60934</v>
      </c>
      <c r="F585">
        <v>909</v>
      </c>
      <c r="G585" s="4">
        <f t="shared" si="20"/>
        <v>3.2240211640211642</v>
      </c>
      <c r="H585" t="s">
        <v>20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2">
        <f>(((L585/60)/60)/24)+DATE(1970,1,1)</f>
        <v>40959.25</v>
      </c>
      <c r="T585" s="12">
        <f>(((M585/60)/60)/24)+DATE(1970,1,1)</f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 s="7">
        <v>86400</v>
      </c>
      <c r="E586" s="7">
        <v>103255</v>
      </c>
      <c r="F586">
        <v>1613</v>
      </c>
      <c r="G586" s="4">
        <f t="shared" si="20"/>
        <v>1.1950810185185186</v>
      </c>
      <c r="H586" t="s">
        <v>20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2">
        <f>(((L586/60)/60)/24)+DATE(1970,1,1)</f>
        <v>41024.208333333336</v>
      </c>
      <c r="T586" s="12">
        <f>(((M586/60)/60)/24)+DATE(1970,1,1)</f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 s="7">
        <v>8900</v>
      </c>
      <c r="E587" s="7">
        <v>13065</v>
      </c>
      <c r="F587">
        <v>136</v>
      </c>
      <c r="G587" s="4">
        <f t="shared" si="20"/>
        <v>1.4679775280898877</v>
      </c>
      <c r="H587" t="s">
        <v>20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2">
        <f>(((L587/60)/60)/24)+DATE(1970,1,1)</f>
        <v>40255.208333333336</v>
      </c>
      <c r="T587" s="12">
        <f>(((M587/60)/60)/24)+DATE(1970,1,1)</f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 s="7">
        <v>700</v>
      </c>
      <c r="E588" s="7">
        <v>6654</v>
      </c>
      <c r="F588">
        <v>130</v>
      </c>
      <c r="G588" s="4">
        <f t="shared" si="20"/>
        <v>9.5057142857142853</v>
      </c>
      <c r="H588" t="s">
        <v>20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2">
        <f>(((L588/60)/60)/24)+DATE(1970,1,1)</f>
        <v>40499.25</v>
      </c>
      <c r="T588" s="12">
        <f>(((M588/60)/60)/24)+DATE(1970,1,1)</f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 s="7">
        <v>9400</v>
      </c>
      <c r="E589" s="7">
        <v>6852</v>
      </c>
      <c r="F589">
        <v>156</v>
      </c>
      <c r="G589" s="4">
        <f t="shared" si="20"/>
        <v>0.72893617021276591</v>
      </c>
      <c r="H589" t="s">
        <v>14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2">
        <f>(((L589/60)/60)/24)+DATE(1970,1,1)</f>
        <v>43484.25</v>
      </c>
      <c r="T589" s="12">
        <f>(((M589/60)/60)/24)+DATE(1970,1,1)</f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 s="7">
        <v>157600</v>
      </c>
      <c r="E590" s="7">
        <v>124517</v>
      </c>
      <c r="F590">
        <v>1368</v>
      </c>
      <c r="G590" s="4">
        <f t="shared" si="20"/>
        <v>0.7900824873096447</v>
      </c>
      <c r="H590" t="s">
        <v>14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2">
        <f>(((L590/60)/60)/24)+DATE(1970,1,1)</f>
        <v>40262.208333333336</v>
      </c>
      <c r="T590" s="12">
        <f>(((M590/60)/60)/24)+DATE(1970,1,1)</f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 s="7">
        <v>7900</v>
      </c>
      <c r="E591" s="7">
        <v>5113</v>
      </c>
      <c r="F591">
        <v>102</v>
      </c>
      <c r="G591" s="4">
        <f t="shared" si="20"/>
        <v>0.64721518987341775</v>
      </c>
      <c r="H591" t="s">
        <v>14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2">
        <f>(((L591/60)/60)/24)+DATE(1970,1,1)</f>
        <v>42190.208333333328</v>
      </c>
      <c r="T591" s="12">
        <f>(((M591/60)/60)/24)+DATE(1970,1,1)</f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 s="7">
        <v>7100</v>
      </c>
      <c r="E592" s="7">
        <v>5824</v>
      </c>
      <c r="F592">
        <v>86</v>
      </c>
      <c r="G592" s="4">
        <f t="shared" si="20"/>
        <v>0.82028169014084507</v>
      </c>
      <c r="H592" t="s">
        <v>14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2">
        <f>(((L592/60)/60)/24)+DATE(1970,1,1)</f>
        <v>41994.25</v>
      </c>
      <c r="T592" s="12">
        <f>(((M592/60)/60)/24)+DATE(1970,1,1)</f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 s="7">
        <v>600</v>
      </c>
      <c r="E593" s="7">
        <v>6226</v>
      </c>
      <c r="F593">
        <v>102</v>
      </c>
      <c r="G593" s="4">
        <f t="shared" si="20"/>
        <v>10.376666666666667</v>
      </c>
      <c r="H593" t="s">
        <v>20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2">
        <f>(((L593/60)/60)/24)+DATE(1970,1,1)</f>
        <v>40373.208333333336</v>
      </c>
      <c r="T593" s="12">
        <f>(((M593/60)/60)/24)+DATE(1970,1,1)</f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 s="7">
        <v>156800</v>
      </c>
      <c r="E594" s="7">
        <v>20243</v>
      </c>
      <c r="F594">
        <v>253</v>
      </c>
      <c r="G594" s="4">
        <f t="shared" si="20"/>
        <v>0.12910076530612244</v>
      </c>
      <c r="H594" t="s">
        <v>14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2">
        <f>(((L594/60)/60)/24)+DATE(1970,1,1)</f>
        <v>41789.208333333336</v>
      </c>
      <c r="T594" s="12">
        <f>(((M594/60)/60)/24)+DATE(1970,1,1)</f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 s="7">
        <v>121600</v>
      </c>
      <c r="E595" s="7">
        <v>188288</v>
      </c>
      <c r="F595">
        <v>4006</v>
      </c>
      <c r="G595" s="4">
        <f t="shared" si="20"/>
        <v>1.5484210526315789</v>
      </c>
      <c r="H595" t="s">
        <v>20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2">
        <f>(((L595/60)/60)/24)+DATE(1970,1,1)</f>
        <v>41724.208333333336</v>
      </c>
      <c r="T595" s="12">
        <f>(((M595/60)/60)/24)+DATE(1970,1,1)</f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 s="7">
        <v>157300</v>
      </c>
      <c r="E596" s="7">
        <v>11167</v>
      </c>
      <c r="F596">
        <v>157</v>
      </c>
      <c r="G596" s="4">
        <f t="shared" si="20"/>
        <v>7.0991735537190084E-2</v>
      </c>
      <c r="H596" t="s">
        <v>14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2">
        <f>(((L596/60)/60)/24)+DATE(1970,1,1)</f>
        <v>42548.208333333328</v>
      </c>
      <c r="T596" s="12">
        <f>(((M596/60)/60)/24)+DATE(1970,1,1)</f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 s="7">
        <v>70300</v>
      </c>
      <c r="E597" s="7">
        <v>146595</v>
      </c>
      <c r="F597">
        <v>1629</v>
      </c>
      <c r="G597" s="4">
        <f t="shared" si="20"/>
        <v>2.0852773826458035</v>
      </c>
      <c r="H597" t="s">
        <v>20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2">
        <f>(((L597/60)/60)/24)+DATE(1970,1,1)</f>
        <v>40253.208333333336</v>
      </c>
      <c r="T597" s="12">
        <f>(((M597/60)/60)/24)+DATE(1970,1,1)</f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 s="7">
        <v>7900</v>
      </c>
      <c r="E598" s="7">
        <v>7875</v>
      </c>
      <c r="F598">
        <v>183</v>
      </c>
      <c r="G598" s="4">
        <f t="shared" si="20"/>
        <v>0.99683544303797467</v>
      </c>
      <c r="H598" t="s">
        <v>14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2">
        <f>(((L598/60)/60)/24)+DATE(1970,1,1)</f>
        <v>42434.25</v>
      </c>
      <c r="T598" s="12">
        <f>(((M598/60)/60)/24)+DATE(1970,1,1)</f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 s="7">
        <v>73800</v>
      </c>
      <c r="E599" s="7">
        <v>148779</v>
      </c>
      <c r="F599">
        <v>2188</v>
      </c>
      <c r="G599" s="4">
        <f t="shared" si="20"/>
        <v>2.0159756097560977</v>
      </c>
      <c r="H599" t="s">
        <v>20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2">
        <f>(((L599/60)/60)/24)+DATE(1970,1,1)</f>
        <v>43786.25</v>
      </c>
      <c r="T599" s="12">
        <f>(((M599/60)/60)/24)+DATE(1970,1,1)</f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 s="7">
        <v>108500</v>
      </c>
      <c r="E600" s="7">
        <v>175868</v>
      </c>
      <c r="F600">
        <v>2409</v>
      </c>
      <c r="G600" s="4">
        <f t="shared" si="20"/>
        <v>1.6209032258064515</v>
      </c>
      <c r="H600" t="s">
        <v>20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2">
        <f>(((L600/60)/60)/24)+DATE(1970,1,1)</f>
        <v>40344.208333333336</v>
      </c>
      <c r="T600" s="12">
        <f>(((M600/60)/60)/24)+DATE(1970,1,1)</f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 s="7">
        <v>140300</v>
      </c>
      <c r="E601" s="7">
        <v>5112</v>
      </c>
      <c r="F601">
        <v>82</v>
      </c>
      <c r="G601" s="4">
        <f t="shared" si="20"/>
        <v>3.6436208125445471E-2</v>
      </c>
      <c r="H601" t="s">
        <v>14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2">
        <f>(((L601/60)/60)/24)+DATE(1970,1,1)</f>
        <v>42047.25</v>
      </c>
      <c r="T601" s="12">
        <f>(((M601/60)/60)/24)+DATE(1970,1,1)</f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 s="7">
        <v>100</v>
      </c>
      <c r="E602" s="7">
        <v>5</v>
      </c>
      <c r="F602">
        <v>1</v>
      </c>
      <c r="G602" s="4">
        <f t="shared" si="20"/>
        <v>0.05</v>
      </c>
      <c r="H602" t="s">
        <v>14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2">
        <f>(((L602/60)/60)/24)+DATE(1970,1,1)</f>
        <v>41485.208333333336</v>
      </c>
      <c r="T602" s="12">
        <f>(((M602/60)/60)/24)+DATE(1970,1,1)</f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 s="7">
        <v>6300</v>
      </c>
      <c r="E603" s="7">
        <v>13018</v>
      </c>
      <c r="F603">
        <v>194</v>
      </c>
      <c r="G603" s="4">
        <f t="shared" si="20"/>
        <v>2.0663492063492064</v>
      </c>
      <c r="H603" t="s">
        <v>20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2">
        <f>(((L603/60)/60)/24)+DATE(1970,1,1)</f>
        <v>41789.208333333336</v>
      </c>
      <c r="T603" s="12">
        <f>(((M603/60)/60)/24)+DATE(1970,1,1)</f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 s="7">
        <v>71100</v>
      </c>
      <c r="E604" s="7">
        <v>91176</v>
      </c>
      <c r="F604">
        <v>1140</v>
      </c>
      <c r="G604" s="4">
        <f t="shared" si="20"/>
        <v>1.2823628691983122</v>
      </c>
      <c r="H604" t="s">
        <v>20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2">
        <f>(((L604/60)/60)/24)+DATE(1970,1,1)</f>
        <v>42160.208333333328</v>
      </c>
      <c r="T604" s="12">
        <f>(((M604/60)/60)/24)+DATE(1970,1,1)</f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 s="7">
        <v>5300</v>
      </c>
      <c r="E605" s="7">
        <v>6342</v>
      </c>
      <c r="F605">
        <v>102</v>
      </c>
      <c r="G605" s="4">
        <f t="shared" si="20"/>
        <v>1.1966037735849056</v>
      </c>
      <c r="H605" t="s">
        <v>20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2">
        <f>(((L605/60)/60)/24)+DATE(1970,1,1)</f>
        <v>43573.208333333328</v>
      </c>
      <c r="T605" s="12">
        <f>(((M605/60)/60)/24)+DATE(1970,1,1)</f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 s="7">
        <v>88700</v>
      </c>
      <c r="E606" s="7">
        <v>151438</v>
      </c>
      <c r="F606">
        <v>2857</v>
      </c>
      <c r="G606" s="4">
        <f t="shared" si="20"/>
        <v>1.7073055242390078</v>
      </c>
      <c r="H606" t="s">
        <v>20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2">
        <f>(((L606/60)/60)/24)+DATE(1970,1,1)</f>
        <v>40565.25</v>
      </c>
      <c r="T606" s="12">
        <f>(((M606/60)/60)/24)+DATE(1970,1,1)</f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 s="7">
        <v>3300</v>
      </c>
      <c r="E607" s="7">
        <v>6178</v>
      </c>
      <c r="F607">
        <v>107</v>
      </c>
      <c r="G607" s="4">
        <f t="shared" si="20"/>
        <v>1.8721212121212121</v>
      </c>
      <c r="H607" t="s">
        <v>20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2">
        <f>(((L607/60)/60)/24)+DATE(1970,1,1)</f>
        <v>42280.208333333328</v>
      </c>
      <c r="T607" s="12">
        <f>(((M607/60)/60)/24)+DATE(1970,1,1)</f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 s="7">
        <v>3400</v>
      </c>
      <c r="E608" s="7">
        <v>6405</v>
      </c>
      <c r="F608">
        <v>160</v>
      </c>
      <c r="G608" s="4">
        <f t="shared" si="20"/>
        <v>1.8838235294117647</v>
      </c>
      <c r="H608" t="s">
        <v>20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2">
        <f>(((L608/60)/60)/24)+DATE(1970,1,1)</f>
        <v>42436.25</v>
      </c>
      <c r="T608" s="12">
        <f>(((M608/60)/60)/24)+DATE(1970,1,1)</f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 s="7">
        <v>137600</v>
      </c>
      <c r="E609" s="7">
        <v>180667</v>
      </c>
      <c r="F609">
        <v>2230</v>
      </c>
      <c r="G609" s="4">
        <f t="shared" si="20"/>
        <v>1.3129869186046512</v>
      </c>
      <c r="H609" t="s">
        <v>20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2">
        <f>(((L609/60)/60)/24)+DATE(1970,1,1)</f>
        <v>41721.208333333336</v>
      </c>
      <c r="T609" s="12">
        <f>(((M609/60)/60)/24)+DATE(1970,1,1)</f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 s="7">
        <v>3900</v>
      </c>
      <c r="E610" s="7">
        <v>11075</v>
      </c>
      <c r="F610">
        <v>316</v>
      </c>
      <c r="G610" s="4">
        <f t="shared" si="20"/>
        <v>2.8397435897435899</v>
      </c>
      <c r="H610" t="s">
        <v>20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2">
        <f>(((L610/60)/60)/24)+DATE(1970,1,1)</f>
        <v>43530.25</v>
      </c>
      <c r="T610" s="12">
        <f>(((M610/60)/60)/24)+DATE(1970,1,1)</f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 s="7">
        <v>10000</v>
      </c>
      <c r="E611" s="7">
        <v>12042</v>
      </c>
      <c r="F611">
        <v>117</v>
      </c>
      <c r="G611" s="4">
        <f t="shared" si="20"/>
        <v>1.2041999999999999</v>
      </c>
      <c r="H611" t="s">
        <v>20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2">
        <f>(((L611/60)/60)/24)+DATE(1970,1,1)</f>
        <v>43481.25</v>
      </c>
      <c r="T611" s="12">
        <f>(((M611/60)/60)/24)+DATE(1970,1,1)</f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 s="7">
        <v>42800</v>
      </c>
      <c r="E612" s="7">
        <v>179356</v>
      </c>
      <c r="F612">
        <v>6406</v>
      </c>
      <c r="G612" s="4">
        <f t="shared" si="20"/>
        <v>4.1905607476635511</v>
      </c>
      <c r="H612" t="s">
        <v>20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2">
        <f>(((L612/60)/60)/24)+DATE(1970,1,1)</f>
        <v>41259.25</v>
      </c>
      <c r="T612" s="12">
        <f>(((M612/60)/60)/24)+DATE(1970,1,1)</f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 s="7">
        <v>8200</v>
      </c>
      <c r="E613" s="7">
        <v>1136</v>
      </c>
      <c r="F613">
        <v>15</v>
      </c>
      <c r="G613" s="4">
        <f t="shared" si="20"/>
        <v>0.13853658536585367</v>
      </c>
      <c r="H613" t="s">
        <v>74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2">
        <f>(((L613/60)/60)/24)+DATE(1970,1,1)</f>
        <v>41480.208333333336</v>
      </c>
      <c r="T613" s="12">
        <f>(((M613/60)/60)/24)+DATE(1970,1,1)</f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 s="7">
        <v>6200</v>
      </c>
      <c r="E614" s="7">
        <v>8645</v>
      </c>
      <c r="F614">
        <v>192</v>
      </c>
      <c r="G614" s="4">
        <f t="shared" si="20"/>
        <v>1.3943548387096774</v>
      </c>
      <c r="H614" t="s">
        <v>20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2">
        <f>(((L614/60)/60)/24)+DATE(1970,1,1)</f>
        <v>40474.208333333336</v>
      </c>
      <c r="T614" s="12">
        <f>(((M614/60)/60)/24)+DATE(1970,1,1)</f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 s="7">
        <v>1100</v>
      </c>
      <c r="E615" s="7">
        <v>1914</v>
      </c>
      <c r="F615">
        <v>26</v>
      </c>
      <c r="G615" s="4">
        <f t="shared" si="20"/>
        <v>1.74</v>
      </c>
      <c r="H615" t="s">
        <v>20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2">
        <f>(((L615/60)/60)/24)+DATE(1970,1,1)</f>
        <v>42973.208333333328</v>
      </c>
      <c r="T615" s="12">
        <f>(((M615/60)/60)/24)+DATE(1970,1,1)</f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 s="7">
        <v>26500</v>
      </c>
      <c r="E616" s="7">
        <v>41205</v>
      </c>
      <c r="F616">
        <v>723</v>
      </c>
      <c r="G616" s="4">
        <f t="shared" si="20"/>
        <v>1.5549056603773586</v>
      </c>
      <c r="H616" t="s">
        <v>20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2">
        <f>(((L616/60)/60)/24)+DATE(1970,1,1)</f>
        <v>42746.25</v>
      </c>
      <c r="T616" s="12">
        <f>(((M616/60)/60)/24)+DATE(1970,1,1)</f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 s="7">
        <v>8500</v>
      </c>
      <c r="E617" s="7">
        <v>14488</v>
      </c>
      <c r="F617">
        <v>170</v>
      </c>
      <c r="G617" s="4">
        <f t="shared" si="20"/>
        <v>1.7044705882352942</v>
      </c>
      <c r="H617" t="s">
        <v>20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2">
        <f>(((L617/60)/60)/24)+DATE(1970,1,1)</f>
        <v>42489.208333333328</v>
      </c>
      <c r="T617" s="12">
        <f>(((M617/60)/60)/24)+DATE(1970,1,1)</f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 s="7">
        <v>6400</v>
      </c>
      <c r="E618" s="7">
        <v>12129</v>
      </c>
      <c r="F618">
        <v>238</v>
      </c>
      <c r="G618" s="4">
        <f t="shared" si="20"/>
        <v>1.8951562500000001</v>
      </c>
      <c r="H618" t="s">
        <v>20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2">
        <f>(((L618/60)/60)/24)+DATE(1970,1,1)</f>
        <v>41537.208333333336</v>
      </c>
      <c r="T618" s="12">
        <f>(((M618/60)/60)/24)+DATE(1970,1,1)</f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 s="7">
        <v>1400</v>
      </c>
      <c r="E619" s="7">
        <v>3496</v>
      </c>
      <c r="F619">
        <v>55</v>
      </c>
      <c r="G619" s="4">
        <f t="shared" si="20"/>
        <v>2.4971428571428573</v>
      </c>
      <c r="H619" t="s">
        <v>20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2">
        <f>(((L619/60)/60)/24)+DATE(1970,1,1)</f>
        <v>41794.208333333336</v>
      </c>
      <c r="T619" s="12">
        <f>(((M619/60)/60)/24)+DATE(1970,1,1)</f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 s="7">
        <v>198600</v>
      </c>
      <c r="E620" s="7">
        <v>97037</v>
      </c>
      <c r="F620">
        <v>1198</v>
      </c>
      <c r="G620" s="4">
        <f t="shared" si="20"/>
        <v>0.48860523665659616</v>
      </c>
      <c r="H620" t="s">
        <v>14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2">
        <f>(((L620/60)/60)/24)+DATE(1970,1,1)</f>
        <v>41396.208333333336</v>
      </c>
      <c r="T620" s="12">
        <f>(((M620/60)/60)/24)+DATE(1970,1,1)</f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 s="7">
        <v>195900</v>
      </c>
      <c r="E621" s="7">
        <v>55757</v>
      </c>
      <c r="F621">
        <v>648</v>
      </c>
      <c r="G621" s="4">
        <f t="shared" si="20"/>
        <v>0.28461970393057684</v>
      </c>
      <c r="H621" t="s">
        <v>14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2">
        <f>(((L621/60)/60)/24)+DATE(1970,1,1)</f>
        <v>40669.208333333336</v>
      </c>
      <c r="T621" s="12">
        <f>(((M621/60)/60)/24)+DATE(1970,1,1)</f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 s="7">
        <v>4300</v>
      </c>
      <c r="E622" s="7">
        <v>11525</v>
      </c>
      <c r="F622">
        <v>128</v>
      </c>
      <c r="G622" s="4">
        <f t="shared" si="20"/>
        <v>2.6802325581395348</v>
      </c>
      <c r="H622" t="s">
        <v>20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2">
        <f>(((L622/60)/60)/24)+DATE(1970,1,1)</f>
        <v>42559.208333333328</v>
      </c>
      <c r="T622" s="12">
        <f>(((M622/60)/60)/24)+DATE(1970,1,1)</f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 s="7">
        <v>25600</v>
      </c>
      <c r="E623" s="7">
        <v>158669</v>
      </c>
      <c r="F623">
        <v>2144</v>
      </c>
      <c r="G623" s="4">
        <f t="shared" si="20"/>
        <v>6.1980078125000002</v>
      </c>
      <c r="H623" t="s">
        <v>20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2">
        <f>(((L623/60)/60)/24)+DATE(1970,1,1)</f>
        <v>42626.208333333328</v>
      </c>
      <c r="T623" s="12">
        <f>(((M623/60)/60)/24)+DATE(1970,1,1)</f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 s="7">
        <v>189000</v>
      </c>
      <c r="E624" s="7">
        <v>5916</v>
      </c>
      <c r="F624">
        <v>64</v>
      </c>
      <c r="G624" s="4">
        <f t="shared" si="20"/>
        <v>3.1301587301587303E-2</v>
      </c>
      <c r="H624" t="s">
        <v>14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2">
        <f>(((L624/60)/60)/24)+DATE(1970,1,1)</f>
        <v>43205.208333333328</v>
      </c>
      <c r="T624" s="12">
        <f>(((M624/60)/60)/24)+DATE(1970,1,1)</f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 s="7">
        <v>94300</v>
      </c>
      <c r="E625" s="7">
        <v>150806</v>
      </c>
      <c r="F625">
        <v>2693</v>
      </c>
      <c r="G625" s="4">
        <f t="shared" si="20"/>
        <v>1.5992152704135738</v>
      </c>
      <c r="H625" t="s">
        <v>20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2">
        <f>(((L625/60)/60)/24)+DATE(1970,1,1)</f>
        <v>42201.208333333328</v>
      </c>
      <c r="T625" s="12">
        <f>(((M625/60)/60)/24)+DATE(1970,1,1)</f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 s="7">
        <v>5100</v>
      </c>
      <c r="E626" s="7">
        <v>14249</v>
      </c>
      <c r="F626">
        <v>432</v>
      </c>
      <c r="G626" s="4">
        <f t="shared" si="20"/>
        <v>2.793921568627451</v>
      </c>
      <c r="H626" t="s">
        <v>20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2">
        <f>(((L626/60)/60)/24)+DATE(1970,1,1)</f>
        <v>42029.25</v>
      </c>
      <c r="T626" s="12">
        <f>(((M626/60)/60)/24)+DATE(1970,1,1)</f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 s="7">
        <v>7500</v>
      </c>
      <c r="E627" s="7">
        <v>5803</v>
      </c>
      <c r="F627">
        <v>62</v>
      </c>
      <c r="G627" s="4">
        <f t="shared" si="20"/>
        <v>0.77373333333333338</v>
      </c>
      <c r="H627" t="s">
        <v>14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2">
        <f>(((L627/60)/60)/24)+DATE(1970,1,1)</f>
        <v>43857.25</v>
      </c>
      <c r="T627" s="12">
        <f>(((M627/60)/60)/24)+DATE(1970,1,1)</f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 s="7">
        <v>6400</v>
      </c>
      <c r="E628" s="7">
        <v>13205</v>
      </c>
      <c r="F628">
        <v>189</v>
      </c>
      <c r="G628" s="4">
        <f t="shared" si="20"/>
        <v>2.0632812500000002</v>
      </c>
      <c r="H628" t="s">
        <v>20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2">
        <f>(((L628/60)/60)/24)+DATE(1970,1,1)</f>
        <v>40449.208333333336</v>
      </c>
      <c r="T628" s="12">
        <f>(((M628/60)/60)/24)+DATE(1970,1,1)</f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 s="7">
        <v>1600</v>
      </c>
      <c r="E629" s="7">
        <v>11108</v>
      </c>
      <c r="F629">
        <v>154</v>
      </c>
      <c r="G629" s="4">
        <f t="shared" si="20"/>
        <v>6.9424999999999999</v>
      </c>
      <c r="H629" t="s">
        <v>20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2">
        <f>(((L629/60)/60)/24)+DATE(1970,1,1)</f>
        <v>40345.208333333336</v>
      </c>
      <c r="T629" s="12">
        <f>(((M629/60)/60)/24)+DATE(1970,1,1)</f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 s="7">
        <v>1900</v>
      </c>
      <c r="E630" s="7">
        <v>2884</v>
      </c>
      <c r="F630">
        <v>96</v>
      </c>
      <c r="G630" s="4">
        <f t="shared" si="20"/>
        <v>1.5178947368421052</v>
      </c>
      <c r="H630" t="s">
        <v>20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2">
        <f>(((L630/60)/60)/24)+DATE(1970,1,1)</f>
        <v>40455.208333333336</v>
      </c>
      <c r="T630" s="12">
        <f>(((M630/60)/60)/24)+DATE(1970,1,1)</f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 s="7">
        <v>85900</v>
      </c>
      <c r="E631" s="7">
        <v>55476</v>
      </c>
      <c r="F631">
        <v>750</v>
      </c>
      <c r="G631" s="4">
        <f t="shared" si="20"/>
        <v>0.64582072176949945</v>
      </c>
      <c r="H631" t="s">
        <v>14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2">
        <f>(((L631/60)/60)/24)+DATE(1970,1,1)</f>
        <v>42557.208333333328</v>
      </c>
      <c r="T631" s="12">
        <f>(((M631/60)/60)/24)+DATE(1970,1,1)</f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 s="7">
        <v>9500</v>
      </c>
      <c r="E632" s="7">
        <v>5973</v>
      </c>
      <c r="F632">
        <v>87</v>
      </c>
      <c r="G632" s="4">
        <f t="shared" si="20"/>
        <v>0.62873684210526315</v>
      </c>
      <c r="H632" t="s">
        <v>74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2">
        <f>(((L632/60)/60)/24)+DATE(1970,1,1)</f>
        <v>43586.208333333328</v>
      </c>
      <c r="T632" s="12">
        <f>(((M632/60)/60)/24)+DATE(1970,1,1)</f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 s="7">
        <v>59200</v>
      </c>
      <c r="E633" s="7">
        <v>183756</v>
      </c>
      <c r="F633">
        <v>3063</v>
      </c>
      <c r="G633" s="4">
        <f t="shared" si="20"/>
        <v>3.1039864864864866</v>
      </c>
      <c r="H633" t="s">
        <v>20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2">
        <f>(((L633/60)/60)/24)+DATE(1970,1,1)</f>
        <v>43550.208333333328</v>
      </c>
      <c r="T633" s="12">
        <f>(((M633/60)/60)/24)+DATE(1970,1,1)</f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 s="7">
        <v>72100</v>
      </c>
      <c r="E634" s="7">
        <v>30902</v>
      </c>
      <c r="F634">
        <v>278</v>
      </c>
      <c r="G634" s="4">
        <f t="shared" si="20"/>
        <v>0.42859916782246882</v>
      </c>
      <c r="H634" t="s">
        <v>47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2">
        <f>(((L634/60)/60)/24)+DATE(1970,1,1)</f>
        <v>41945.208333333336</v>
      </c>
      <c r="T634" s="12">
        <f>(((M634/60)/60)/24)+DATE(1970,1,1)</f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 s="7">
        <v>6700</v>
      </c>
      <c r="E635" s="7">
        <v>5569</v>
      </c>
      <c r="F635">
        <v>105</v>
      </c>
      <c r="G635" s="4">
        <f t="shared" si="20"/>
        <v>0.83119402985074631</v>
      </c>
      <c r="H635" t="s">
        <v>14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2">
        <f>(((L635/60)/60)/24)+DATE(1970,1,1)</f>
        <v>42315.25</v>
      </c>
      <c r="T635" s="12">
        <f>(((M635/60)/60)/24)+DATE(1970,1,1)</f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 s="7">
        <v>118200</v>
      </c>
      <c r="E636" s="7">
        <v>92824</v>
      </c>
      <c r="F636">
        <v>1658</v>
      </c>
      <c r="G636" s="4">
        <f t="shared" si="20"/>
        <v>0.78531302876480547</v>
      </c>
      <c r="H636" t="s">
        <v>74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2">
        <f>(((L636/60)/60)/24)+DATE(1970,1,1)</f>
        <v>42819.208333333328</v>
      </c>
      <c r="T636" s="12">
        <f>(((M636/60)/60)/24)+DATE(1970,1,1)</f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 s="7">
        <v>139000</v>
      </c>
      <c r="E637" s="7">
        <v>158590</v>
      </c>
      <c r="F637">
        <v>2266</v>
      </c>
      <c r="G637" s="4">
        <f t="shared" si="20"/>
        <v>1.1409352517985611</v>
      </c>
      <c r="H637" t="s">
        <v>20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2">
        <f>(((L637/60)/60)/24)+DATE(1970,1,1)</f>
        <v>41314.25</v>
      </c>
      <c r="T637" s="12">
        <f>(((M637/60)/60)/24)+DATE(1970,1,1)</f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 s="7">
        <v>197700</v>
      </c>
      <c r="E638" s="7">
        <v>127591</v>
      </c>
      <c r="F638">
        <v>2604</v>
      </c>
      <c r="G638" s="4">
        <f t="shared" si="20"/>
        <v>0.64537683358624176</v>
      </c>
      <c r="H638" t="s">
        <v>14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2">
        <f>(((L638/60)/60)/24)+DATE(1970,1,1)</f>
        <v>40926.25</v>
      </c>
      <c r="T638" s="12">
        <f>(((M638/60)/60)/24)+DATE(1970,1,1)</f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 s="7">
        <v>8500</v>
      </c>
      <c r="E639" s="7">
        <v>6750</v>
      </c>
      <c r="F639">
        <v>65</v>
      </c>
      <c r="G639" s="4">
        <f t="shared" si="20"/>
        <v>0.79411764705882348</v>
      </c>
      <c r="H639" t="s">
        <v>14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2">
        <f>(((L639/60)/60)/24)+DATE(1970,1,1)</f>
        <v>42688.25</v>
      </c>
      <c r="T639" s="12">
        <f>(((M639/60)/60)/24)+DATE(1970,1,1)</f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 s="7">
        <v>81600</v>
      </c>
      <c r="E640" s="7">
        <v>9318</v>
      </c>
      <c r="F640">
        <v>94</v>
      </c>
      <c r="G640" s="4">
        <f t="shared" si="20"/>
        <v>0.11419117647058824</v>
      </c>
      <c r="H640" t="s">
        <v>14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2">
        <f>(((L640/60)/60)/24)+DATE(1970,1,1)</f>
        <v>40386.208333333336</v>
      </c>
      <c r="T640" s="12">
        <f>(((M640/60)/60)/24)+DATE(1970,1,1)</f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 s="7">
        <v>8600</v>
      </c>
      <c r="E641" s="7">
        <v>4832</v>
      </c>
      <c r="F641">
        <v>45</v>
      </c>
      <c r="G641" s="4">
        <f t="shared" si="20"/>
        <v>0.56186046511627907</v>
      </c>
      <c r="H641" t="s">
        <v>47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2">
        <f>(((L641/60)/60)/24)+DATE(1970,1,1)</f>
        <v>43309.208333333328</v>
      </c>
      <c r="T641" s="12">
        <f>(((M641/60)/60)/24)+DATE(1970,1,1)</f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 s="7">
        <v>119800</v>
      </c>
      <c r="E642" s="7">
        <v>19769</v>
      </c>
      <c r="F642">
        <v>257</v>
      </c>
      <c r="G642" s="4">
        <f t="shared" si="20"/>
        <v>0.16501669449081802</v>
      </c>
      <c r="H642" t="s">
        <v>14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2">
        <f>(((L642/60)/60)/24)+DATE(1970,1,1)</f>
        <v>42387.25</v>
      </c>
      <c r="T642" s="12">
        <f>(((M642/60)/60)/24)+DATE(1970,1,1)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 s="7">
        <v>9400</v>
      </c>
      <c r="E643" s="7">
        <v>11277</v>
      </c>
      <c r="F643">
        <v>194</v>
      </c>
      <c r="G643" s="4">
        <f t="shared" si="20"/>
        <v>1.1996808510638297</v>
      </c>
      <c r="H643" t="s">
        <v>20</v>
      </c>
      <c r="I643" s="7">
        <f t="shared" ref="I643:I706" si="21">E643/F643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2">
        <f>(((L643/60)/60)/24)+DATE(1970,1,1)</f>
        <v>42786.25</v>
      </c>
      <c r="T643" s="12">
        <f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 s="7">
        <v>9200</v>
      </c>
      <c r="E644" s="7">
        <v>13382</v>
      </c>
      <c r="F644">
        <v>129</v>
      </c>
      <c r="G644" s="4">
        <f t="shared" ref="G644:G707" si="22">E644/D644</f>
        <v>1.4545652173913044</v>
      </c>
      <c r="H644" t="s">
        <v>20</v>
      </c>
      <c r="I644" s="7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2">
        <f>(((L644/60)/60)/24)+DATE(1970,1,1)</f>
        <v>43451.25</v>
      </c>
      <c r="T644" s="12">
        <f>(((M644/60)/60)/24)+DATE(1970,1,1)</f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 s="7">
        <v>14900</v>
      </c>
      <c r="E645" s="7">
        <v>32986</v>
      </c>
      <c r="F645">
        <v>375</v>
      </c>
      <c r="G645" s="4">
        <f t="shared" si="22"/>
        <v>2.2138255033557046</v>
      </c>
      <c r="H645" t="s">
        <v>20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2">
        <f>(((L645/60)/60)/24)+DATE(1970,1,1)</f>
        <v>42795.25</v>
      </c>
      <c r="T645" s="12">
        <f>(((M645/60)/60)/24)+DATE(1970,1,1)</f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 s="7">
        <v>169400</v>
      </c>
      <c r="E646" s="7">
        <v>81984</v>
      </c>
      <c r="F646">
        <v>2928</v>
      </c>
      <c r="G646" s="4">
        <f t="shared" si="22"/>
        <v>0.48396694214876035</v>
      </c>
      <c r="H646" t="s">
        <v>14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2">
        <f>(((L646/60)/60)/24)+DATE(1970,1,1)</f>
        <v>43452.25</v>
      </c>
      <c r="T646" s="12">
        <f>(((M646/60)/60)/24)+DATE(1970,1,1)</f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 s="7">
        <v>192100</v>
      </c>
      <c r="E647" s="7">
        <v>178483</v>
      </c>
      <c r="F647">
        <v>4697</v>
      </c>
      <c r="G647" s="4">
        <f t="shared" si="22"/>
        <v>0.92911504424778757</v>
      </c>
      <c r="H647" t="s">
        <v>14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2">
        <f>(((L647/60)/60)/24)+DATE(1970,1,1)</f>
        <v>43369.208333333328</v>
      </c>
      <c r="T647" s="12">
        <f>(((M647/60)/60)/24)+DATE(1970,1,1)</f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 s="7">
        <v>98700</v>
      </c>
      <c r="E648" s="7">
        <v>87448</v>
      </c>
      <c r="F648">
        <v>2915</v>
      </c>
      <c r="G648" s="4">
        <f t="shared" si="22"/>
        <v>0.88599797365754818</v>
      </c>
      <c r="H648" t="s">
        <v>14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2">
        <f>(((L648/60)/60)/24)+DATE(1970,1,1)</f>
        <v>41346.208333333336</v>
      </c>
      <c r="T648" s="12">
        <f>(((M648/60)/60)/24)+DATE(1970,1,1)</f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 s="7">
        <v>4500</v>
      </c>
      <c r="E649" s="7">
        <v>1863</v>
      </c>
      <c r="F649">
        <v>18</v>
      </c>
      <c r="G649" s="4">
        <f t="shared" si="22"/>
        <v>0.41399999999999998</v>
      </c>
      <c r="H649" t="s">
        <v>14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2">
        <f>(((L649/60)/60)/24)+DATE(1970,1,1)</f>
        <v>43199.208333333328</v>
      </c>
      <c r="T649" s="12">
        <f>(((M649/60)/60)/24)+DATE(1970,1,1)</f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 s="7">
        <v>98600</v>
      </c>
      <c r="E650" s="7">
        <v>62174</v>
      </c>
      <c r="F650">
        <v>723</v>
      </c>
      <c r="G650" s="4">
        <f t="shared" si="22"/>
        <v>0.63056795131845844</v>
      </c>
      <c r="H650" t="s">
        <v>74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2">
        <f>(((L650/60)/60)/24)+DATE(1970,1,1)</f>
        <v>42922.208333333328</v>
      </c>
      <c r="T650" s="12">
        <f>(((M650/60)/60)/24)+DATE(1970,1,1)</f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 s="7">
        <v>121700</v>
      </c>
      <c r="E651" s="7">
        <v>59003</v>
      </c>
      <c r="F651">
        <v>602</v>
      </c>
      <c r="G651" s="4">
        <f t="shared" si="22"/>
        <v>0.48482333607230893</v>
      </c>
      <c r="H651" t="s">
        <v>14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2">
        <f>(((L651/60)/60)/24)+DATE(1970,1,1)</f>
        <v>40471.208333333336</v>
      </c>
      <c r="T651" s="12">
        <f>(((M651/60)/60)/24)+DATE(1970,1,1)</f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 s="7">
        <v>100</v>
      </c>
      <c r="E652" s="7">
        <v>2</v>
      </c>
      <c r="F652">
        <v>1</v>
      </c>
      <c r="G652" s="4">
        <f t="shared" si="22"/>
        <v>0.02</v>
      </c>
      <c r="H652" t="s">
        <v>14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2">
        <f>(((L652/60)/60)/24)+DATE(1970,1,1)</f>
        <v>41828.208333333336</v>
      </c>
      <c r="T652" s="12">
        <f>(((M652/60)/60)/24)+DATE(1970,1,1)</f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 s="7">
        <v>196700</v>
      </c>
      <c r="E653" s="7">
        <v>174039</v>
      </c>
      <c r="F653">
        <v>3868</v>
      </c>
      <c r="G653" s="4">
        <f t="shared" si="22"/>
        <v>0.88479410269445857</v>
      </c>
      <c r="H653" t="s">
        <v>14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2">
        <f>(((L653/60)/60)/24)+DATE(1970,1,1)</f>
        <v>41692.25</v>
      </c>
      <c r="T653" s="12">
        <f>(((M653/60)/60)/24)+DATE(1970,1,1)</f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 s="7">
        <v>10000</v>
      </c>
      <c r="E654" s="7">
        <v>12684</v>
      </c>
      <c r="F654">
        <v>409</v>
      </c>
      <c r="G654" s="4">
        <f t="shared" si="22"/>
        <v>1.2684</v>
      </c>
      <c r="H654" t="s">
        <v>20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2">
        <f>(((L654/60)/60)/24)+DATE(1970,1,1)</f>
        <v>42587.208333333328</v>
      </c>
      <c r="T654" s="12">
        <f>(((M654/60)/60)/24)+DATE(1970,1,1)</f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 s="7">
        <v>600</v>
      </c>
      <c r="E655" s="7">
        <v>14033</v>
      </c>
      <c r="F655">
        <v>234</v>
      </c>
      <c r="G655" s="4">
        <f t="shared" si="22"/>
        <v>23.388333333333332</v>
      </c>
      <c r="H655" t="s">
        <v>20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2">
        <f>(((L655/60)/60)/24)+DATE(1970,1,1)</f>
        <v>42468.208333333328</v>
      </c>
      <c r="T655" s="12">
        <f>(((M655/60)/60)/24)+DATE(1970,1,1)</f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 s="7">
        <v>35000</v>
      </c>
      <c r="E656" s="7">
        <v>177936</v>
      </c>
      <c r="F656">
        <v>3016</v>
      </c>
      <c r="G656" s="4">
        <f t="shared" si="22"/>
        <v>5.0838857142857146</v>
      </c>
      <c r="H656" t="s">
        <v>20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2">
        <f>(((L656/60)/60)/24)+DATE(1970,1,1)</f>
        <v>42240.208333333328</v>
      </c>
      <c r="T656" s="12">
        <f>(((M656/60)/60)/24)+DATE(1970,1,1)</f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 s="7">
        <v>6900</v>
      </c>
      <c r="E657" s="7">
        <v>13212</v>
      </c>
      <c r="F657">
        <v>264</v>
      </c>
      <c r="G657" s="4">
        <f t="shared" si="22"/>
        <v>1.9147826086956521</v>
      </c>
      <c r="H657" t="s">
        <v>20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2">
        <f>(((L657/60)/60)/24)+DATE(1970,1,1)</f>
        <v>42796.25</v>
      </c>
      <c r="T657" s="12">
        <f>(((M657/60)/60)/24)+DATE(1970,1,1)</f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 s="7">
        <v>118400</v>
      </c>
      <c r="E658" s="7">
        <v>49879</v>
      </c>
      <c r="F658">
        <v>504</v>
      </c>
      <c r="G658" s="4">
        <f t="shared" si="22"/>
        <v>0.42127533783783783</v>
      </c>
      <c r="H658" t="s">
        <v>14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2">
        <f>(((L658/60)/60)/24)+DATE(1970,1,1)</f>
        <v>43097.25</v>
      </c>
      <c r="T658" s="12">
        <f>(((M658/60)/60)/24)+DATE(1970,1,1)</f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 s="7">
        <v>10000</v>
      </c>
      <c r="E659" s="7">
        <v>824</v>
      </c>
      <c r="F659">
        <v>14</v>
      </c>
      <c r="G659" s="4">
        <f t="shared" si="22"/>
        <v>8.2400000000000001E-2</v>
      </c>
      <c r="H659" t="s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2">
        <f>(((L659/60)/60)/24)+DATE(1970,1,1)</f>
        <v>43096.25</v>
      </c>
      <c r="T659" s="12">
        <f>(((M659/60)/60)/24)+DATE(1970,1,1)</f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 s="7">
        <v>52600</v>
      </c>
      <c r="E660" s="7">
        <v>31594</v>
      </c>
      <c r="F660">
        <v>390</v>
      </c>
      <c r="G660" s="4">
        <f t="shared" si="22"/>
        <v>0.60064638783269964</v>
      </c>
      <c r="H660" t="s">
        <v>74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2">
        <f>(((L660/60)/60)/24)+DATE(1970,1,1)</f>
        <v>42246.208333333328</v>
      </c>
      <c r="T660" s="12">
        <f>(((M660/60)/60)/24)+DATE(1970,1,1)</f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 s="7">
        <v>120700</v>
      </c>
      <c r="E661" s="7">
        <v>57010</v>
      </c>
      <c r="F661">
        <v>750</v>
      </c>
      <c r="G661" s="4">
        <f t="shared" si="22"/>
        <v>0.47232808616404309</v>
      </c>
      <c r="H661" t="s">
        <v>14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2">
        <f>(((L661/60)/60)/24)+DATE(1970,1,1)</f>
        <v>40570.25</v>
      </c>
      <c r="T661" s="12">
        <f>(((M661/60)/60)/24)+DATE(1970,1,1)</f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 s="7">
        <v>9100</v>
      </c>
      <c r="E662" s="7">
        <v>7438</v>
      </c>
      <c r="F662">
        <v>77</v>
      </c>
      <c r="G662" s="4">
        <f t="shared" si="22"/>
        <v>0.81736263736263737</v>
      </c>
      <c r="H662" t="s">
        <v>14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2">
        <f>(((L662/60)/60)/24)+DATE(1970,1,1)</f>
        <v>42237.208333333328</v>
      </c>
      <c r="T662" s="12">
        <f>(((M662/60)/60)/24)+DATE(1970,1,1)</f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 s="7">
        <v>106800</v>
      </c>
      <c r="E663" s="7">
        <v>57872</v>
      </c>
      <c r="F663">
        <v>752</v>
      </c>
      <c r="G663" s="4">
        <f t="shared" si="22"/>
        <v>0.54187265917603</v>
      </c>
      <c r="H663" t="s">
        <v>14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2">
        <f>(((L663/60)/60)/24)+DATE(1970,1,1)</f>
        <v>40996.208333333336</v>
      </c>
      <c r="T663" s="12">
        <f>(((M663/60)/60)/24)+DATE(1970,1,1)</f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 s="7">
        <v>9100</v>
      </c>
      <c r="E664" s="7">
        <v>8906</v>
      </c>
      <c r="F664">
        <v>131</v>
      </c>
      <c r="G664" s="4">
        <f t="shared" si="22"/>
        <v>0.97868131868131869</v>
      </c>
      <c r="H664" t="s">
        <v>14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2">
        <f>(((L664/60)/60)/24)+DATE(1970,1,1)</f>
        <v>43443.25</v>
      </c>
      <c r="T664" s="12">
        <f>(((M664/60)/60)/24)+DATE(1970,1,1)</f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 s="7">
        <v>10000</v>
      </c>
      <c r="E665" s="7">
        <v>7724</v>
      </c>
      <c r="F665">
        <v>87</v>
      </c>
      <c r="G665" s="4">
        <f t="shared" si="22"/>
        <v>0.77239999999999998</v>
      </c>
      <c r="H665" t="s">
        <v>14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2">
        <f>(((L665/60)/60)/24)+DATE(1970,1,1)</f>
        <v>40458.208333333336</v>
      </c>
      <c r="T665" s="12">
        <f>(((M665/60)/60)/24)+DATE(1970,1,1)</f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 s="7">
        <v>79400</v>
      </c>
      <c r="E666" s="7">
        <v>26571</v>
      </c>
      <c r="F666">
        <v>1063</v>
      </c>
      <c r="G666" s="4">
        <f t="shared" si="22"/>
        <v>0.33464735516372796</v>
      </c>
      <c r="H666" t="s">
        <v>14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2">
        <f>(((L666/60)/60)/24)+DATE(1970,1,1)</f>
        <v>40959.25</v>
      </c>
      <c r="T666" s="12">
        <f>(((M666/60)/60)/24)+DATE(1970,1,1)</f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 s="7">
        <v>5100</v>
      </c>
      <c r="E667" s="7">
        <v>12219</v>
      </c>
      <c r="F667">
        <v>272</v>
      </c>
      <c r="G667" s="4">
        <f t="shared" si="22"/>
        <v>2.3958823529411766</v>
      </c>
      <c r="H667" t="s">
        <v>20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2">
        <f>(((L667/60)/60)/24)+DATE(1970,1,1)</f>
        <v>40733.208333333336</v>
      </c>
      <c r="T667" s="12">
        <f>(((M667/60)/60)/24)+DATE(1970,1,1)</f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 s="7">
        <v>3100</v>
      </c>
      <c r="E668" s="7">
        <v>1985</v>
      </c>
      <c r="F668">
        <v>25</v>
      </c>
      <c r="G668" s="4">
        <f t="shared" si="22"/>
        <v>0.64032258064516134</v>
      </c>
      <c r="H668" t="s">
        <v>74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2">
        <f>(((L668/60)/60)/24)+DATE(1970,1,1)</f>
        <v>41516.208333333336</v>
      </c>
      <c r="T668" s="12">
        <f>(((M668/60)/60)/24)+DATE(1970,1,1)</f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 s="7">
        <v>6900</v>
      </c>
      <c r="E669" s="7">
        <v>12155</v>
      </c>
      <c r="F669">
        <v>419</v>
      </c>
      <c r="G669" s="4">
        <f t="shared" si="22"/>
        <v>1.7615942028985507</v>
      </c>
      <c r="H669" t="s">
        <v>20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2">
        <f>(((L669/60)/60)/24)+DATE(1970,1,1)</f>
        <v>41892.208333333336</v>
      </c>
      <c r="T669" s="12">
        <f>(((M669/60)/60)/24)+DATE(1970,1,1)</f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 s="7">
        <v>27500</v>
      </c>
      <c r="E670" s="7">
        <v>5593</v>
      </c>
      <c r="F670">
        <v>76</v>
      </c>
      <c r="G670" s="4">
        <f t="shared" si="22"/>
        <v>0.20338181818181819</v>
      </c>
      <c r="H670" t="s">
        <v>14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2">
        <f>(((L670/60)/60)/24)+DATE(1970,1,1)</f>
        <v>41122.208333333336</v>
      </c>
      <c r="T670" s="12">
        <f>(((M670/60)/60)/24)+DATE(1970,1,1)</f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 s="7">
        <v>48800</v>
      </c>
      <c r="E671" s="7">
        <v>175020</v>
      </c>
      <c r="F671">
        <v>1621</v>
      </c>
      <c r="G671" s="4">
        <f t="shared" si="22"/>
        <v>3.5864754098360656</v>
      </c>
      <c r="H671" t="s">
        <v>20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2">
        <f>(((L671/60)/60)/24)+DATE(1970,1,1)</f>
        <v>42912.208333333328</v>
      </c>
      <c r="T671" s="12">
        <f>(((M671/60)/60)/24)+DATE(1970,1,1)</f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 s="7">
        <v>16200</v>
      </c>
      <c r="E672" s="7">
        <v>75955</v>
      </c>
      <c r="F672">
        <v>1101</v>
      </c>
      <c r="G672" s="4">
        <f t="shared" si="22"/>
        <v>4.6885802469135802</v>
      </c>
      <c r="H672" t="s">
        <v>20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2">
        <f>(((L672/60)/60)/24)+DATE(1970,1,1)</f>
        <v>42425.25</v>
      </c>
      <c r="T672" s="12">
        <f>(((M672/60)/60)/24)+DATE(1970,1,1)</f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 s="7">
        <v>97600</v>
      </c>
      <c r="E673" s="7">
        <v>119127</v>
      </c>
      <c r="F673">
        <v>1073</v>
      </c>
      <c r="G673" s="4">
        <f t="shared" si="22"/>
        <v>1.220563524590164</v>
      </c>
      <c r="H673" t="s">
        <v>20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2">
        <f>(((L673/60)/60)/24)+DATE(1970,1,1)</f>
        <v>40390.208333333336</v>
      </c>
      <c r="T673" s="12">
        <f>(((M673/60)/60)/24)+DATE(1970,1,1)</f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 s="7">
        <v>197900</v>
      </c>
      <c r="E674" s="7">
        <v>110689</v>
      </c>
      <c r="F674">
        <v>4428</v>
      </c>
      <c r="G674" s="4">
        <f t="shared" si="22"/>
        <v>0.55931783729156137</v>
      </c>
      <c r="H674" t="s">
        <v>14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2">
        <f>(((L674/60)/60)/24)+DATE(1970,1,1)</f>
        <v>43180.208333333328</v>
      </c>
      <c r="T674" s="12">
        <f>(((M674/60)/60)/24)+DATE(1970,1,1)</f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 s="7">
        <v>5600</v>
      </c>
      <c r="E675" s="7">
        <v>2445</v>
      </c>
      <c r="F675">
        <v>58</v>
      </c>
      <c r="G675" s="4">
        <f t="shared" si="22"/>
        <v>0.43660714285714286</v>
      </c>
      <c r="H675" t="s">
        <v>14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2">
        <f>(((L675/60)/60)/24)+DATE(1970,1,1)</f>
        <v>42475.208333333328</v>
      </c>
      <c r="T675" s="12">
        <f>(((M675/60)/60)/24)+DATE(1970,1,1)</f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 s="7">
        <v>170700</v>
      </c>
      <c r="E676" s="7">
        <v>57250</v>
      </c>
      <c r="F676">
        <v>1218</v>
      </c>
      <c r="G676" s="4">
        <f t="shared" si="22"/>
        <v>0.33538371411833628</v>
      </c>
      <c r="H676" t="s">
        <v>74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2">
        <f>(((L676/60)/60)/24)+DATE(1970,1,1)</f>
        <v>40774.208333333336</v>
      </c>
      <c r="T676" s="12">
        <f>(((M676/60)/60)/24)+DATE(1970,1,1)</f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 s="7">
        <v>9700</v>
      </c>
      <c r="E677" s="7">
        <v>11929</v>
      </c>
      <c r="F677">
        <v>331</v>
      </c>
      <c r="G677" s="4">
        <f t="shared" si="22"/>
        <v>1.2297938144329896</v>
      </c>
      <c r="H677" t="s">
        <v>20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2">
        <f>(((L677/60)/60)/24)+DATE(1970,1,1)</f>
        <v>43719.208333333328</v>
      </c>
      <c r="T677" s="12">
        <f>(((M677/60)/60)/24)+DATE(1970,1,1)</f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 s="7">
        <v>62300</v>
      </c>
      <c r="E678" s="7">
        <v>118214</v>
      </c>
      <c r="F678">
        <v>1170</v>
      </c>
      <c r="G678" s="4">
        <f t="shared" si="22"/>
        <v>1.8974959871589085</v>
      </c>
      <c r="H678" t="s">
        <v>20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2">
        <f>(((L678/60)/60)/24)+DATE(1970,1,1)</f>
        <v>41178.208333333336</v>
      </c>
      <c r="T678" s="12">
        <f>(((M678/60)/60)/24)+DATE(1970,1,1)</f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 s="7">
        <v>5300</v>
      </c>
      <c r="E679" s="7">
        <v>4432</v>
      </c>
      <c r="F679">
        <v>111</v>
      </c>
      <c r="G679" s="4">
        <f t="shared" si="22"/>
        <v>0.83622641509433959</v>
      </c>
      <c r="H679" t="s">
        <v>14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2">
        <f>(((L679/60)/60)/24)+DATE(1970,1,1)</f>
        <v>42561.208333333328</v>
      </c>
      <c r="T679" s="12">
        <f>(((M679/60)/60)/24)+DATE(1970,1,1)</f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 s="7">
        <v>99500</v>
      </c>
      <c r="E680" s="7">
        <v>17879</v>
      </c>
      <c r="F680">
        <v>215</v>
      </c>
      <c r="G680" s="4">
        <f t="shared" si="22"/>
        <v>0.17968844221105529</v>
      </c>
      <c r="H680" t="s">
        <v>74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2">
        <f>(((L680/60)/60)/24)+DATE(1970,1,1)</f>
        <v>43484.25</v>
      </c>
      <c r="T680" s="12">
        <f>(((M680/60)/60)/24)+DATE(1970,1,1)</f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 s="7">
        <v>1400</v>
      </c>
      <c r="E681" s="7">
        <v>14511</v>
      </c>
      <c r="F681">
        <v>363</v>
      </c>
      <c r="G681" s="4">
        <f t="shared" si="22"/>
        <v>10.365</v>
      </c>
      <c r="H681" t="s">
        <v>20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2">
        <f>(((L681/60)/60)/24)+DATE(1970,1,1)</f>
        <v>43756.208333333328</v>
      </c>
      <c r="T681" s="12">
        <f>(((M681/60)/60)/24)+DATE(1970,1,1)</f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 s="7">
        <v>145600</v>
      </c>
      <c r="E682" s="7">
        <v>141822</v>
      </c>
      <c r="F682">
        <v>2955</v>
      </c>
      <c r="G682" s="4">
        <f t="shared" si="22"/>
        <v>0.97405219780219776</v>
      </c>
      <c r="H682" t="s">
        <v>14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2">
        <f>(((L682/60)/60)/24)+DATE(1970,1,1)</f>
        <v>43813.25</v>
      </c>
      <c r="T682" s="12">
        <f>(((M682/60)/60)/24)+DATE(1970,1,1)</f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 s="7">
        <v>184100</v>
      </c>
      <c r="E683" s="7">
        <v>159037</v>
      </c>
      <c r="F683">
        <v>1657</v>
      </c>
      <c r="G683" s="4">
        <f t="shared" si="22"/>
        <v>0.86386203150461705</v>
      </c>
      <c r="H683" t="s">
        <v>14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2">
        <f>(((L683/60)/60)/24)+DATE(1970,1,1)</f>
        <v>40898.25</v>
      </c>
      <c r="T683" s="12">
        <f>(((M683/60)/60)/24)+DATE(1970,1,1)</f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 s="7">
        <v>5400</v>
      </c>
      <c r="E684" s="7">
        <v>8109</v>
      </c>
      <c r="F684">
        <v>103</v>
      </c>
      <c r="G684" s="4">
        <f t="shared" si="22"/>
        <v>1.5016666666666667</v>
      </c>
      <c r="H684" t="s">
        <v>20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2">
        <f>(((L684/60)/60)/24)+DATE(1970,1,1)</f>
        <v>41619.25</v>
      </c>
      <c r="T684" s="12">
        <f>(((M684/60)/60)/24)+DATE(1970,1,1)</f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 s="7">
        <v>2300</v>
      </c>
      <c r="E685" s="7">
        <v>8244</v>
      </c>
      <c r="F685">
        <v>147</v>
      </c>
      <c r="G685" s="4">
        <f t="shared" si="22"/>
        <v>3.5843478260869563</v>
      </c>
      <c r="H685" t="s">
        <v>20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2">
        <f>(((L685/60)/60)/24)+DATE(1970,1,1)</f>
        <v>43359.208333333328</v>
      </c>
      <c r="T685" s="12">
        <f>(((M685/60)/60)/24)+DATE(1970,1,1)</f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 s="7">
        <v>1400</v>
      </c>
      <c r="E686" s="7">
        <v>7600</v>
      </c>
      <c r="F686">
        <v>110</v>
      </c>
      <c r="G686" s="4">
        <f t="shared" si="22"/>
        <v>5.4285714285714288</v>
      </c>
      <c r="H686" t="s">
        <v>20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2">
        <f>(((L686/60)/60)/24)+DATE(1970,1,1)</f>
        <v>40358.208333333336</v>
      </c>
      <c r="T686" s="12">
        <f>(((M686/60)/60)/24)+DATE(1970,1,1)</f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 s="7">
        <v>140000</v>
      </c>
      <c r="E687" s="7">
        <v>94501</v>
      </c>
      <c r="F687">
        <v>926</v>
      </c>
      <c r="G687" s="4">
        <f t="shared" si="22"/>
        <v>0.67500714285714281</v>
      </c>
      <c r="H687" t="s">
        <v>14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2">
        <f>(((L687/60)/60)/24)+DATE(1970,1,1)</f>
        <v>42239.208333333328</v>
      </c>
      <c r="T687" s="12">
        <f>(((M687/60)/60)/24)+DATE(1970,1,1)</f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 s="7">
        <v>7500</v>
      </c>
      <c r="E688" s="7">
        <v>14381</v>
      </c>
      <c r="F688">
        <v>134</v>
      </c>
      <c r="G688" s="4">
        <f t="shared" si="22"/>
        <v>1.9174666666666667</v>
      </c>
      <c r="H688" t="s">
        <v>20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2">
        <f>(((L688/60)/60)/24)+DATE(1970,1,1)</f>
        <v>43186.208333333328</v>
      </c>
      <c r="T688" s="12">
        <f>(((M688/60)/60)/24)+DATE(1970,1,1)</f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 s="7">
        <v>1500</v>
      </c>
      <c r="E689" s="7">
        <v>13980</v>
      </c>
      <c r="F689">
        <v>269</v>
      </c>
      <c r="G689" s="4">
        <f t="shared" si="22"/>
        <v>9.32</v>
      </c>
      <c r="H689" t="s">
        <v>20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2">
        <f>(((L689/60)/60)/24)+DATE(1970,1,1)</f>
        <v>42806.25</v>
      </c>
      <c r="T689" s="12">
        <f>(((M689/60)/60)/24)+DATE(1970,1,1)</f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 s="7">
        <v>2900</v>
      </c>
      <c r="E690" s="7">
        <v>12449</v>
      </c>
      <c r="F690">
        <v>175</v>
      </c>
      <c r="G690" s="4">
        <f t="shared" si="22"/>
        <v>4.2927586206896553</v>
      </c>
      <c r="H690" t="s">
        <v>20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2">
        <f>(((L690/60)/60)/24)+DATE(1970,1,1)</f>
        <v>43475.25</v>
      </c>
      <c r="T690" s="12">
        <f>(((M690/60)/60)/24)+DATE(1970,1,1)</f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 s="7">
        <v>7300</v>
      </c>
      <c r="E691" s="7">
        <v>7348</v>
      </c>
      <c r="F691">
        <v>69</v>
      </c>
      <c r="G691" s="4">
        <f t="shared" si="22"/>
        <v>1.0065753424657535</v>
      </c>
      <c r="H691" t="s">
        <v>20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2">
        <f>(((L691/60)/60)/24)+DATE(1970,1,1)</f>
        <v>41576.208333333336</v>
      </c>
      <c r="T691" s="12">
        <f>(((M691/60)/60)/24)+DATE(1970,1,1)</f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 s="7">
        <v>3600</v>
      </c>
      <c r="E692" s="7">
        <v>8158</v>
      </c>
      <c r="F692">
        <v>190</v>
      </c>
      <c r="G692" s="4">
        <f t="shared" si="22"/>
        <v>2.266111111111111</v>
      </c>
      <c r="H692" t="s">
        <v>20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2">
        <f>(((L692/60)/60)/24)+DATE(1970,1,1)</f>
        <v>40874.25</v>
      </c>
      <c r="T692" s="12">
        <f>(((M692/60)/60)/24)+DATE(1970,1,1)</f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 s="7">
        <v>5000</v>
      </c>
      <c r="E693" s="7">
        <v>7119</v>
      </c>
      <c r="F693">
        <v>237</v>
      </c>
      <c r="G693" s="4">
        <f t="shared" si="22"/>
        <v>1.4238</v>
      </c>
      <c r="H693" t="s">
        <v>20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2">
        <f>(((L693/60)/60)/24)+DATE(1970,1,1)</f>
        <v>41185.208333333336</v>
      </c>
      <c r="T693" s="12">
        <f>(((M693/60)/60)/24)+DATE(1970,1,1)</f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 s="7">
        <v>6000</v>
      </c>
      <c r="E694" s="7">
        <v>5438</v>
      </c>
      <c r="F694">
        <v>77</v>
      </c>
      <c r="G694" s="4">
        <f t="shared" si="22"/>
        <v>0.90633333333333332</v>
      </c>
      <c r="H694" t="s">
        <v>14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2">
        <f>(((L694/60)/60)/24)+DATE(1970,1,1)</f>
        <v>43655.208333333328</v>
      </c>
      <c r="T694" s="12">
        <f>(((M694/60)/60)/24)+DATE(1970,1,1)</f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 s="7">
        <v>180400</v>
      </c>
      <c r="E695" s="7">
        <v>115396</v>
      </c>
      <c r="F695">
        <v>1748</v>
      </c>
      <c r="G695" s="4">
        <f t="shared" si="22"/>
        <v>0.63966740576496672</v>
      </c>
      <c r="H695" t="s">
        <v>14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2">
        <f>(((L695/60)/60)/24)+DATE(1970,1,1)</f>
        <v>43025.208333333328</v>
      </c>
      <c r="T695" s="12">
        <f>(((M695/60)/60)/24)+DATE(1970,1,1)</f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 s="7">
        <v>9100</v>
      </c>
      <c r="E696" s="7">
        <v>7656</v>
      </c>
      <c r="F696">
        <v>79</v>
      </c>
      <c r="G696" s="4">
        <f t="shared" si="22"/>
        <v>0.84131868131868137</v>
      </c>
      <c r="H696" t="s">
        <v>14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2">
        <f>(((L696/60)/60)/24)+DATE(1970,1,1)</f>
        <v>43066.25</v>
      </c>
      <c r="T696" s="12">
        <f>(((M696/60)/60)/24)+DATE(1970,1,1)</f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 s="7">
        <v>9200</v>
      </c>
      <c r="E697" s="7">
        <v>12322</v>
      </c>
      <c r="F697">
        <v>196</v>
      </c>
      <c r="G697" s="4">
        <f t="shared" si="22"/>
        <v>1.3393478260869565</v>
      </c>
      <c r="H697" t="s">
        <v>20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2">
        <f>(((L697/60)/60)/24)+DATE(1970,1,1)</f>
        <v>42322.25</v>
      </c>
      <c r="T697" s="12">
        <f>(((M697/60)/60)/24)+DATE(1970,1,1)</f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 s="7">
        <v>164100</v>
      </c>
      <c r="E698" s="7">
        <v>96888</v>
      </c>
      <c r="F698">
        <v>889</v>
      </c>
      <c r="G698" s="4">
        <f t="shared" si="22"/>
        <v>0.59042047531992692</v>
      </c>
      <c r="H698" t="s">
        <v>14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2">
        <f>(((L698/60)/60)/24)+DATE(1970,1,1)</f>
        <v>42114.208333333328</v>
      </c>
      <c r="T698" s="12">
        <f>(((M698/60)/60)/24)+DATE(1970,1,1)</f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 s="7">
        <v>128900</v>
      </c>
      <c r="E699" s="7">
        <v>196960</v>
      </c>
      <c r="F699">
        <v>7295</v>
      </c>
      <c r="G699" s="4">
        <f t="shared" si="22"/>
        <v>1.5280062063615205</v>
      </c>
      <c r="H699" t="s">
        <v>20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2">
        <f>(((L699/60)/60)/24)+DATE(1970,1,1)</f>
        <v>43190.208333333328</v>
      </c>
      <c r="T699" s="12">
        <f>(((M699/60)/60)/24)+DATE(1970,1,1)</f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 s="7">
        <v>42100</v>
      </c>
      <c r="E700" s="7">
        <v>188057</v>
      </c>
      <c r="F700">
        <v>2893</v>
      </c>
      <c r="G700" s="4">
        <f t="shared" si="22"/>
        <v>4.466912114014252</v>
      </c>
      <c r="H700" t="s">
        <v>20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2">
        <f>(((L700/60)/60)/24)+DATE(1970,1,1)</f>
        <v>40871.25</v>
      </c>
      <c r="T700" s="12">
        <f>(((M700/60)/60)/24)+DATE(1970,1,1)</f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 s="7">
        <v>7400</v>
      </c>
      <c r="E701" s="7">
        <v>6245</v>
      </c>
      <c r="F701">
        <v>56</v>
      </c>
      <c r="G701" s="4">
        <f t="shared" si="22"/>
        <v>0.8439189189189189</v>
      </c>
      <c r="H701" t="s">
        <v>14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2">
        <f>(((L701/60)/60)/24)+DATE(1970,1,1)</f>
        <v>43641.208333333328</v>
      </c>
      <c r="T701" s="12">
        <f>(((M701/60)/60)/24)+DATE(1970,1,1)</f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 s="7">
        <v>100</v>
      </c>
      <c r="E702" s="7">
        <v>3</v>
      </c>
      <c r="F702">
        <v>1</v>
      </c>
      <c r="G702" s="4">
        <f t="shared" si="22"/>
        <v>0.03</v>
      </c>
      <c r="H702" t="s">
        <v>14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2">
        <f>(((L702/60)/60)/24)+DATE(1970,1,1)</f>
        <v>40203.25</v>
      </c>
      <c r="T702" s="12">
        <f>(((M702/60)/60)/24)+DATE(1970,1,1)</f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 s="7">
        <v>52000</v>
      </c>
      <c r="E703" s="7">
        <v>91014</v>
      </c>
      <c r="F703">
        <v>820</v>
      </c>
      <c r="G703" s="4">
        <f t="shared" si="22"/>
        <v>1.7502692307692307</v>
      </c>
      <c r="H703" t="s">
        <v>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2">
        <f>(((L703/60)/60)/24)+DATE(1970,1,1)</f>
        <v>40629.208333333336</v>
      </c>
      <c r="T703" s="12">
        <f>(((M703/60)/60)/24)+DATE(1970,1,1)</f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 s="7">
        <v>8700</v>
      </c>
      <c r="E704" s="7">
        <v>4710</v>
      </c>
      <c r="F704">
        <v>83</v>
      </c>
      <c r="G704" s="4">
        <f t="shared" si="22"/>
        <v>0.54137931034482756</v>
      </c>
      <c r="H704" t="s">
        <v>14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2">
        <f>(((L704/60)/60)/24)+DATE(1970,1,1)</f>
        <v>41477.208333333336</v>
      </c>
      <c r="T704" s="12">
        <f>(((M704/60)/60)/24)+DATE(1970,1,1)</f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 s="7">
        <v>63400</v>
      </c>
      <c r="E705" s="7">
        <v>197728</v>
      </c>
      <c r="F705">
        <v>2038</v>
      </c>
      <c r="G705" s="4">
        <f t="shared" si="22"/>
        <v>3.1187381703470032</v>
      </c>
      <c r="H705" t="s">
        <v>20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2">
        <f>(((L705/60)/60)/24)+DATE(1970,1,1)</f>
        <v>41020.208333333336</v>
      </c>
      <c r="T705" s="12">
        <f>(((M705/60)/60)/24)+DATE(1970,1,1)</f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 s="7">
        <v>8700</v>
      </c>
      <c r="E706" s="7">
        <v>10682</v>
      </c>
      <c r="F706">
        <v>116</v>
      </c>
      <c r="G706" s="4">
        <f t="shared" si="22"/>
        <v>1.2278160919540231</v>
      </c>
      <c r="H706" t="s">
        <v>20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2">
        <f>(((L706/60)/60)/24)+DATE(1970,1,1)</f>
        <v>42555.208333333328</v>
      </c>
      <c r="T706" s="12">
        <f>(((M706/60)/60)/24)+DATE(1970,1,1)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 s="7">
        <v>169700</v>
      </c>
      <c r="E707" s="7">
        <v>168048</v>
      </c>
      <c r="F707">
        <v>2025</v>
      </c>
      <c r="G707" s="4">
        <f t="shared" si="22"/>
        <v>0.99026517383618151</v>
      </c>
      <c r="H707" t="s">
        <v>14</v>
      </c>
      <c r="I707" s="7">
        <f t="shared" ref="I707:I770" si="23">E707/F707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2">
        <f>(((L707/60)/60)/24)+DATE(1970,1,1)</f>
        <v>41619.25</v>
      </c>
      <c r="T707" s="12">
        <f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 s="7">
        <v>108400</v>
      </c>
      <c r="E708" s="7">
        <v>138586</v>
      </c>
      <c r="F708">
        <v>1345</v>
      </c>
      <c r="G708" s="4">
        <f t="shared" ref="G708:G771" si="24">E708/D708</f>
        <v>1.278468634686347</v>
      </c>
      <c r="H708" t="s">
        <v>20</v>
      </c>
      <c r="I708" s="7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2">
        <f>(((L708/60)/60)/24)+DATE(1970,1,1)</f>
        <v>43471.25</v>
      </c>
      <c r="T708" s="12">
        <f>(((M708/60)/60)/24)+DATE(1970,1,1)</f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 s="7">
        <v>7300</v>
      </c>
      <c r="E709" s="7">
        <v>11579</v>
      </c>
      <c r="F709">
        <v>168</v>
      </c>
      <c r="G709" s="4">
        <f t="shared" si="24"/>
        <v>1.5861643835616439</v>
      </c>
      <c r="H709" t="s">
        <v>20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2">
        <f>(((L709/60)/60)/24)+DATE(1970,1,1)</f>
        <v>43442.25</v>
      </c>
      <c r="T709" s="12">
        <f>(((M709/60)/60)/24)+DATE(1970,1,1)</f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 s="7">
        <v>1700</v>
      </c>
      <c r="E710" s="7">
        <v>12020</v>
      </c>
      <c r="F710">
        <v>137</v>
      </c>
      <c r="G710" s="4">
        <f t="shared" si="24"/>
        <v>7.0705882352941174</v>
      </c>
      <c r="H710" t="s">
        <v>20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2">
        <f>(((L710/60)/60)/24)+DATE(1970,1,1)</f>
        <v>42877.208333333328</v>
      </c>
      <c r="T710" s="12">
        <f>(((M710/60)/60)/24)+DATE(1970,1,1)</f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 s="7">
        <v>9800</v>
      </c>
      <c r="E711" s="7">
        <v>13954</v>
      </c>
      <c r="F711">
        <v>186</v>
      </c>
      <c r="G711" s="4">
        <f t="shared" si="24"/>
        <v>1.4238775510204082</v>
      </c>
      <c r="H711" t="s">
        <v>20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2">
        <f>(((L711/60)/60)/24)+DATE(1970,1,1)</f>
        <v>41018.208333333336</v>
      </c>
      <c r="T711" s="12">
        <f>(((M711/60)/60)/24)+DATE(1970,1,1)</f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 s="7">
        <v>4300</v>
      </c>
      <c r="E712" s="7">
        <v>6358</v>
      </c>
      <c r="F712">
        <v>125</v>
      </c>
      <c r="G712" s="4">
        <f t="shared" si="24"/>
        <v>1.4786046511627906</v>
      </c>
      <c r="H712" t="s">
        <v>20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2">
        <f>(((L712/60)/60)/24)+DATE(1970,1,1)</f>
        <v>43295.208333333328</v>
      </c>
      <c r="T712" s="12">
        <f>(((M712/60)/60)/24)+DATE(1970,1,1)</f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 s="7">
        <v>6200</v>
      </c>
      <c r="E713" s="7">
        <v>1260</v>
      </c>
      <c r="F713">
        <v>14</v>
      </c>
      <c r="G713" s="4">
        <f t="shared" si="24"/>
        <v>0.20322580645161289</v>
      </c>
      <c r="H713" t="s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2">
        <f>(((L713/60)/60)/24)+DATE(1970,1,1)</f>
        <v>42393.25</v>
      </c>
      <c r="T713" s="12">
        <f>(((M713/60)/60)/24)+DATE(1970,1,1)</f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 s="7">
        <v>800</v>
      </c>
      <c r="E714" s="7">
        <v>14725</v>
      </c>
      <c r="F714">
        <v>202</v>
      </c>
      <c r="G714" s="4">
        <f t="shared" si="24"/>
        <v>18.40625</v>
      </c>
      <c r="H714" t="s">
        <v>20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2">
        <f>(((L714/60)/60)/24)+DATE(1970,1,1)</f>
        <v>42559.208333333328</v>
      </c>
      <c r="T714" s="12">
        <f>(((M714/60)/60)/24)+DATE(1970,1,1)</f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 s="7">
        <v>6900</v>
      </c>
      <c r="E715" s="7">
        <v>11174</v>
      </c>
      <c r="F715">
        <v>103</v>
      </c>
      <c r="G715" s="4">
        <f t="shared" si="24"/>
        <v>1.6194202898550725</v>
      </c>
      <c r="H715" t="s">
        <v>20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2">
        <f>(((L715/60)/60)/24)+DATE(1970,1,1)</f>
        <v>42604.208333333328</v>
      </c>
      <c r="T715" s="12">
        <f>(((M715/60)/60)/24)+DATE(1970,1,1)</f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 s="7">
        <v>38500</v>
      </c>
      <c r="E716" s="7">
        <v>182036</v>
      </c>
      <c r="F716">
        <v>1785</v>
      </c>
      <c r="G716" s="4">
        <f t="shared" si="24"/>
        <v>4.7282077922077921</v>
      </c>
      <c r="H716" t="s">
        <v>20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2">
        <f>(((L716/60)/60)/24)+DATE(1970,1,1)</f>
        <v>41870.208333333336</v>
      </c>
      <c r="T716" s="12">
        <f>(((M716/60)/60)/24)+DATE(1970,1,1)</f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 s="7">
        <v>118000</v>
      </c>
      <c r="E717" s="7">
        <v>28870</v>
      </c>
      <c r="F717">
        <v>656</v>
      </c>
      <c r="G717" s="4">
        <f t="shared" si="24"/>
        <v>0.24466101694915254</v>
      </c>
      <c r="H717" t="s">
        <v>14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2">
        <f>(((L717/60)/60)/24)+DATE(1970,1,1)</f>
        <v>40397.208333333336</v>
      </c>
      <c r="T717" s="12">
        <f>(((M717/60)/60)/24)+DATE(1970,1,1)</f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 s="7">
        <v>2000</v>
      </c>
      <c r="E718" s="7">
        <v>10353</v>
      </c>
      <c r="F718">
        <v>157</v>
      </c>
      <c r="G718" s="4">
        <f t="shared" si="24"/>
        <v>5.1764999999999999</v>
      </c>
      <c r="H718" t="s">
        <v>20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2">
        <f>(((L718/60)/60)/24)+DATE(1970,1,1)</f>
        <v>41465.208333333336</v>
      </c>
      <c r="T718" s="12">
        <f>(((M718/60)/60)/24)+DATE(1970,1,1)</f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 s="7">
        <v>5600</v>
      </c>
      <c r="E719" s="7">
        <v>13868</v>
      </c>
      <c r="F719">
        <v>555</v>
      </c>
      <c r="G719" s="4">
        <f t="shared" si="24"/>
        <v>2.4764285714285714</v>
      </c>
      <c r="H719" t="s">
        <v>20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2">
        <f>(((L719/60)/60)/24)+DATE(1970,1,1)</f>
        <v>40777.208333333336</v>
      </c>
      <c r="T719" s="12">
        <f>(((M719/60)/60)/24)+DATE(1970,1,1)</f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 s="7">
        <v>8300</v>
      </c>
      <c r="E720" s="7">
        <v>8317</v>
      </c>
      <c r="F720">
        <v>297</v>
      </c>
      <c r="G720" s="4">
        <f t="shared" si="24"/>
        <v>1.0020481927710843</v>
      </c>
      <c r="H720" t="s">
        <v>20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2">
        <f>(((L720/60)/60)/24)+DATE(1970,1,1)</f>
        <v>41442.208333333336</v>
      </c>
      <c r="T720" s="12">
        <f>(((M720/60)/60)/24)+DATE(1970,1,1)</f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 s="7">
        <v>6900</v>
      </c>
      <c r="E721" s="7">
        <v>10557</v>
      </c>
      <c r="F721">
        <v>123</v>
      </c>
      <c r="G721" s="4">
        <f t="shared" si="24"/>
        <v>1.53</v>
      </c>
      <c r="H721" t="s">
        <v>20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2">
        <f>(((L721/60)/60)/24)+DATE(1970,1,1)</f>
        <v>41058.208333333336</v>
      </c>
      <c r="T721" s="12">
        <f>(((M721/60)/60)/24)+DATE(1970,1,1)</f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 s="7">
        <v>8700</v>
      </c>
      <c r="E722" s="7">
        <v>3227</v>
      </c>
      <c r="F722">
        <v>38</v>
      </c>
      <c r="G722" s="4">
        <f t="shared" si="24"/>
        <v>0.37091954022988505</v>
      </c>
      <c r="H722" t="s">
        <v>74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2">
        <f>(((L722/60)/60)/24)+DATE(1970,1,1)</f>
        <v>43152.25</v>
      </c>
      <c r="T722" s="12">
        <f>(((M722/60)/60)/24)+DATE(1970,1,1)</f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 s="7">
        <v>123600</v>
      </c>
      <c r="E723" s="7">
        <v>5429</v>
      </c>
      <c r="F723">
        <v>60</v>
      </c>
      <c r="G723" s="4">
        <f t="shared" si="24"/>
        <v>4.3923948220064728E-2</v>
      </c>
      <c r="H723" t="s">
        <v>74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2">
        <f>(((L723/60)/60)/24)+DATE(1970,1,1)</f>
        <v>43194.208333333328</v>
      </c>
      <c r="T723" s="12">
        <f>(((M723/60)/60)/24)+DATE(1970,1,1)</f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 s="7">
        <v>48500</v>
      </c>
      <c r="E724" s="7">
        <v>75906</v>
      </c>
      <c r="F724">
        <v>3036</v>
      </c>
      <c r="G724" s="4">
        <f t="shared" si="24"/>
        <v>1.5650721649484536</v>
      </c>
      <c r="H724" t="s">
        <v>20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2">
        <f>(((L724/60)/60)/24)+DATE(1970,1,1)</f>
        <v>43045.25</v>
      </c>
      <c r="T724" s="12">
        <f>(((M724/60)/60)/24)+DATE(1970,1,1)</f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 s="7">
        <v>4900</v>
      </c>
      <c r="E725" s="7">
        <v>13250</v>
      </c>
      <c r="F725">
        <v>144</v>
      </c>
      <c r="G725" s="4">
        <f t="shared" si="24"/>
        <v>2.704081632653061</v>
      </c>
      <c r="H725" t="s">
        <v>20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2">
        <f>(((L725/60)/60)/24)+DATE(1970,1,1)</f>
        <v>42431.25</v>
      </c>
      <c r="T725" s="12">
        <f>(((M725/60)/60)/24)+DATE(1970,1,1)</f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 s="7">
        <v>8400</v>
      </c>
      <c r="E726" s="7">
        <v>11261</v>
      </c>
      <c r="F726">
        <v>121</v>
      </c>
      <c r="G726" s="4">
        <f t="shared" si="24"/>
        <v>1.3405952380952382</v>
      </c>
      <c r="H726" t="s">
        <v>20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2">
        <f>(((L726/60)/60)/24)+DATE(1970,1,1)</f>
        <v>41934.208333333336</v>
      </c>
      <c r="T726" s="12">
        <f>(((M726/60)/60)/24)+DATE(1970,1,1)</f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 s="7">
        <v>193200</v>
      </c>
      <c r="E727" s="7">
        <v>97369</v>
      </c>
      <c r="F727">
        <v>1596</v>
      </c>
      <c r="G727" s="4">
        <f t="shared" si="24"/>
        <v>0.50398033126293995</v>
      </c>
      <c r="H727" t="s">
        <v>14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2">
        <f>(((L727/60)/60)/24)+DATE(1970,1,1)</f>
        <v>41958.25</v>
      </c>
      <c r="T727" s="12">
        <f>(((M727/60)/60)/24)+DATE(1970,1,1)</f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 s="7">
        <v>54300</v>
      </c>
      <c r="E728" s="7">
        <v>48227</v>
      </c>
      <c r="F728">
        <v>524</v>
      </c>
      <c r="G728" s="4">
        <f t="shared" si="24"/>
        <v>0.88815837937384901</v>
      </c>
      <c r="H728" t="s">
        <v>74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2">
        <f>(((L728/60)/60)/24)+DATE(1970,1,1)</f>
        <v>40476.208333333336</v>
      </c>
      <c r="T728" s="12">
        <f>(((M728/60)/60)/24)+DATE(1970,1,1)</f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 s="7">
        <v>8900</v>
      </c>
      <c r="E729" s="7">
        <v>14685</v>
      </c>
      <c r="F729">
        <v>181</v>
      </c>
      <c r="G729" s="4">
        <f t="shared" si="24"/>
        <v>1.65</v>
      </c>
      <c r="H729" t="s">
        <v>20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2">
        <f>(((L729/60)/60)/24)+DATE(1970,1,1)</f>
        <v>43485.25</v>
      </c>
      <c r="T729" s="12">
        <f>(((M729/60)/60)/24)+DATE(1970,1,1)</f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 s="7">
        <v>4200</v>
      </c>
      <c r="E730" s="7">
        <v>735</v>
      </c>
      <c r="F730">
        <v>10</v>
      </c>
      <c r="G730" s="4">
        <f t="shared" si="24"/>
        <v>0.17499999999999999</v>
      </c>
      <c r="H730" t="s">
        <v>14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2">
        <f>(((L730/60)/60)/24)+DATE(1970,1,1)</f>
        <v>42515.208333333328</v>
      </c>
      <c r="T730" s="12">
        <f>(((M730/60)/60)/24)+DATE(1970,1,1)</f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 s="7">
        <v>5600</v>
      </c>
      <c r="E731" s="7">
        <v>10397</v>
      </c>
      <c r="F731">
        <v>122</v>
      </c>
      <c r="G731" s="4">
        <f t="shared" si="24"/>
        <v>1.8566071428571429</v>
      </c>
      <c r="H731" t="s">
        <v>20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2">
        <f>(((L731/60)/60)/24)+DATE(1970,1,1)</f>
        <v>41309.25</v>
      </c>
      <c r="T731" s="12">
        <f>(((M731/60)/60)/24)+DATE(1970,1,1)</f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 s="7">
        <v>28800</v>
      </c>
      <c r="E732" s="7">
        <v>118847</v>
      </c>
      <c r="F732">
        <v>1071</v>
      </c>
      <c r="G732" s="4">
        <f t="shared" si="24"/>
        <v>4.1266319444444441</v>
      </c>
      <c r="H732" t="s">
        <v>20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2">
        <f>(((L732/60)/60)/24)+DATE(1970,1,1)</f>
        <v>42147.208333333328</v>
      </c>
      <c r="T732" s="12">
        <f>(((M732/60)/60)/24)+DATE(1970,1,1)</f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 s="7">
        <v>8000</v>
      </c>
      <c r="E733" s="7">
        <v>7220</v>
      </c>
      <c r="F733">
        <v>219</v>
      </c>
      <c r="G733" s="4">
        <f t="shared" si="24"/>
        <v>0.90249999999999997</v>
      </c>
      <c r="H733" t="s">
        <v>74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2">
        <f>(((L733/60)/60)/24)+DATE(1970,1,1)</f>
        <v>42939.208333333328</v>
      </c>
      <c r="T733" s="12">
        <f>(((M733/60)/60)/24)+DATE(1970,1,1)</f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 s="7">
        <v>117000</v>
      </c>
      <c r="E734" s="7">
        <v>107622</v>
      </c>
      <c r="F734">
        <v>1121</v>
      </c>
      <c r="G734" s="4">
        <f t="shared" si="24"/>
        <v>0.91984615384615387</v>
      </c>
      <c r="H734" t="s">
        <v>14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2">
        <f>(((L734/60)/60)/24)+DATE(1970,1,1)</f>
        <v>42816.208333333328</v>
      </c>
      <c r="T734" s="12">
        <f>(((M734/60)/60)/24)+DATE(1970,1,1)</f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 s="7">
        <v>15800</v>
      </c>
      <c r="E735" s="7">
        <v>83267</v>
      </c>
      <c r="F735">
        <v>980</v>
      </c>
      <c r="G735" s="4">
        <f t="shared" si="24"/>
        <v>5.2700632911392402</v>
      </c>
      <c r="H735" t="s">
        <v>20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2">
        <f>(((L735/60)/60)/24)+DATE(1970,1,1)</f>
        <v>41844.208333333336</v>
      </c>
      <c r="T735" s="12">
        <f>(((M735/60)/60)/24)+DATE(1970,1,1)</f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 s="7">
        <v>4200</v>
      </c>
      <c r="E736" s="7">
        <v>13404</v>
      </c>
      <c r="F736">
        <v>536</v>
      </c>
      <c r="G736" s="4">
        <f t="shared" si="24"/>
        <v>3.1914285714285713</v>
      </c>
      <c r="H736" t="s">
        <v>20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2">
        <f>(((L736/60)/60)/24)+DATE(1970,1,1)</f>
        <v>42763.25</v>
      </c>
      <c r="T736" s="12">
        <f>(((M736/60)/60)/24)+DATE(1970,1,1)</f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 s="7">
        <v>37100</v>
      </c>
      <c r="E737" s="7">
        <v>131404</v>
      </c>
      <c r="F737">
        <v>1991</v>
      </c>
      <c r="G737" s="4">
        <f t="shared" si="24"/>
        <v>3.5418867924528303</v>
      </c>
      <c r="H737" t="s">
        <v>20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2">
        <f>(((L737/60)/60)/24)+DATE(1970,1,1)</f>
        <v>42459.208333333328</v>
      </c>
      <c r="T737" s="12">
        <f>(((M737/60)/60)/24)+DATE(1970,1,1)</f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 s="7">
        <v>7700</v>
      </c>
      <c r="E738" s="7">
        <v>2533</v>
      </c>
      <c r="F738">
        <v>29</v>
      </c>
      <c r="G738" s="4">
        <f t="shared" si="24"/>
        <v>0.32896103896103895</v>
      </c>
      <c r="H738" t="s">
        <v>74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2">
        <f>(((L738/60)/60)/24)+DATE(1970,1,1)</f>
        <v>42055.25</v>
      </c>
      <c r="T738" s="12">
        <f>(((M738/60)/60)/24)+DATE(1970,1,1)</f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 s="7">
        <v>3700</v>
      </c>
      <c r="E739" s="7">
        <v>5028</v>
      </c>
      <c r="F739">
        <v>180</v>
      </c>
      <c r="G739" s="4">
        <f t="shared" si="24"/>
        <v>1.358918918918919</v>
      </c>
      <c r="H739" t="s">
        <v>20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2">
        <f>(((L739/60)/60)/24)+DATE(1970,1,1)</f>
        <v>42685.25</v>
      </c>
      <c r="T739" s="12">
        <f>(((M739/60)/60)/24)+DATE(1970,1,1)</f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 s="7">
        <v>74700</v>
      </c>
      <c r="E740" s="7">
        <v>1557</v>
      </c>
      <c r="F740">
        <v>15</v>
      </c>
      <c r="G740" s="4">
        <f t="shared" si="24"/>
        <v>2.0843373493975904E-2</v>
      </c>
      <c r="H740" t="s">
        <v>14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2">
        <f>(((L740/60)/60)/24)+DATE(1970,1,1)</f>
        <v>41959.25</v>
      </c>
      <c r="T740" s="12">
        <f>(((M740/60)/60)/24)+DATE(1970,1,1)</f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 s="7">
        <v>10000</v>
      </c>
      <c r="E741" s="7">
        <v>6100</v>
      </c>
      <c r="F741">
        <v>191</v>
      </c>
      <c r="G741" s="4">
        <f t="shared" si="24"/>
        <v>0.61</v>
      </c>
      <c r="H741" t="s">
        <v>14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2">
        <f>(((L741/60)/60)/24)+DATE(1970,1,1)</f>
        <v>41089.208333333336</v>
      </c>
      <c r="T741" s="12">
        <f>(((M741/60)/60)/24)+DATE(1970,1,1)</f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 s="7">
        <v>5300</v>
      </c>
      <c r="E742" s="7">
        <v>1592</v>
      </c>
      <c r="F742">
        <v>16</v>
      </c>
      <c r="G742" s="4">
        <f t="shared" si="24"/>
        <v>0.30037735849056602</v>
      </c>
      <c r="H742" t="s">
        <v>14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2">
        <f>(((L742/60)/60)/24)+DATE(1970,1,1)</f>
        <v>42769.25</v>
      </c>
      <c r="T742" s="12">
        <f>(((M742/60)/60)/24)+DATE(1970,1,1)</f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 s="7">
        <v>1200</v>
      </c>
      <c r="E743" s="7">
        <v>14150</v>
      </c>
      <c r="F743">
        <v>130</v>
      </c>
      <c r="G743" s="4">
        <f t="shared" si="24"/>
        <v>11.791666666666666</v>
      </c>
      <c r="H743" t="s">
        <v>20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2">
        <f>(((L743/60)/60)/24)+DATE(1970,1,1)</f>
        <v>40321.208333333336</v>
      </c>
      <c r="T743" s="12">
        <f>(((M743/60)/60)/24)+DATE(1970,1,1)</f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 s="7">
        <v>1200</v>
      </c>
      <c r="E744" s="7">
        <v>13513</v>
      </c>
      <c r="F744">
        <v>122</v>
      </c>
      <c r="G744" s="4">
        <f t="shared" si="24"/>
        <v>11.260833333333334</v>
      </c>
      <c r="H744" t="s">
        <v>20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2">
        <f>(((L744/60)/60)/24)+DATE(1970,1,1)</f>
        <v>40197.25</v>
      </c>
      <c r="T744" s="12">
        <f>(((M744/60)/60)/24)+DATE(1970,1,1)</f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 s="7">
        <v>3900</v>
      </c>
      <c r="E745" s="7">
        <v>504</v>
      </c>
      <c r="F745">
        <v>17</v>
      </c>
      <c r="G745" s="4">
        <f t="shared" si="24"/>
        <v>0.12923076923076923</v>
      </c>
      <c r="H745" t="s">
        <v>14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2">
        <f>(((L745/60)/60)/24)+DATE(1970,1,1)</f>
        <v>42298.208333333328</v>
      </c>
      <c r="T745" s="12">
        <f>(((M745/60)/60)/24)+DATE(1970,1,1)</f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 s="7">
        <v>2000</v>
      </c>
      <c r="E746" s="7">
        <v>14240</v>
      </c>
      <c r="F746">
        <v>140</v>
      </c>
      <c r="G746" s="4">
        <f t="shared" si="24"/>
        <v>7.12</v>
      </c>
      <c r="H746" t="s">
        <v>20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2">
        <f>(((L746/60)/60)/24)+DATE(1970,1,1)</f>
        <v>43322.208333333328</v>
      </c>
      <c r="T746" s="12">
        <f>(((M746/60)/60)/24)+DATE(1970,1,1)</f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 s="7">
        <v>6900</v>
      </c>
      <c r="E747" s="7">
        <v>2091</v>
      </c>
      <c r="F747">
        <v>34</v>
      </c>
      <c r="G747" s="4">
        <f t="shared" si="24"/>
        <v>0.30304347826086958</v>
      </c>
      <c r="H747" t="s">
        <v>14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2">
        <f>(((L747/60)/60)/24)+DATE(1970,1,1)</f>
        <v>40328.208333333336</v>
      </c>
      <c r="T747" s="12">
        <f>(((M747/60)/60)/24)+DATE(1970,1,1)</f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 s="7">
        <v>55800</v>
      </c>
      <c r="E748" s="7">
        <v>118580</v>
      </c>
      <c r="F748">
        <v>3388</v>
      </c>
      <c r="G748" s="4">
        <f t="shared" si="24"/>
        <v>2.1250896057347672</v>
      </c>
      <c r="H748" t="s">
        <v>20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2">
        <f>(((L748/60)/60)/24)+DATE(1970,1,1)</f>
        <v>40825.208333333336</v>
      </c>
      <c r="T748" s="12">
        <f>(((M748/60)/60)/24)+DATE(1970,1,1)</f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 s="7">
        <v>4900</v>
      </c>
      <c r="E749" s="7">
        <v>11214</v>
      </c>
      <c r="F749">
        <v>280</v>
      </c>
      <c r="G749" s="4">
        <f t="shared" si="24"/>
        <v>2.2885714285714287</v>
      </c>
      <c r="H749" t="s">
        <v>20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2">
        <f>(((L749/60)/60)/24)+DATE(1970,1,1)</f>
        <v>40423.208333333336</v>
      </c>
      <c r="T749" s="12">
        <f>(((M749/60)/60)/24)+DATE(1970,1,1)</f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 s="7">
        <v>194900</v>
      </c>
      <c r="E750" s="7">
        <v>68137</v>
      </c>
      <c r="F750">
        <v>614</v>
      </c>
      <c r="G750" s="4">
        <f t="shared" si="24"/>
        <v>0.34959979476654696</v>
      </c>
      <c r="H750" t="s">
        <v>74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2">
        <f>(((L750/60)/60)/24)+DATE(1970,1,1)</f>
        <v>40238.25</v>
      </c>
      <c r="T750" s="12">
        <f>(((M750/60)/60)/24)+DATE(1970,1,1)</f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 s="7">
        <v>8600</v>
      </c>
      <c r="E751" s="7">
        <v>13527</v>
      </c>
      <c r="F751">
        <v>366</v>
      </c>
      <c r="G751" s="4">
        <f t="shared" si="24"/>
        <v>1.5729069767441861</v>
      </c>
      <c r="H751" t="s">
        <v>20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2">
        <f>(((L751/60)/60)/24)+DATE(1970,1,1)</f>
        <v>41920.208333333336</v>
      </c>
      <c r="T751" s="12">
        <f>(((M751/60)/60)/24)+DATE(1970,1,1)</f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 s="7">
        <v>100</v>
      </c>
      <c r="E752" s="7">
        <v>1</v>
      </c>
      <c r="F752">
        <v>1</v>
      </c>
      <c r="G752" s="4">
        <f t="shared" si="24"/>
        <v>0.01</v>
      </c>
      <c r="H752" t="s">
        <v>14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2">
        <f>(((L752/60)/60)/24)+DATE(1970,1,1)</f>
        <v>40360.208333333336</v>
      </c>
      <c r="T752" s="12">
        <f>(((M752/60)/60)/24)+DATE(1970,1,1)</f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 s="7">
        <v>3600</v>
      </c>
      <c r="E753" s="7">
        <v>8363</v>
      </c>
      <c r="F753">
        <v>270</v>
      </c>
      <c r="G753" s="4">
        <f t="shared" si="24"/>
        <v>2.3230555555555554</v>
      </c>
      <c r="H753" t="s">
        <v>20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2">
        <f>(((L753/60)/60)/24)+DATE(1970,1,1)</f>
        <v>42446.208333333328</v>
      </c>
      <c r="T753" s="12">
        <f>(((M753/60)/60)/24)+DATE(1970,1,1)</f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 s="7">
        <v>5800</v>
      </c>
      <c r="E754" s="7">
        <v>5362</v>
      </c>
      <c r="F754">
        <v>114</v>
      </c>
      <c r="G754" s="4">
        <f t="shared" si="24"/>
        <v>0.92448275862068963</v>
      </c>
      <c r="H754" t="s">
        <v>74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2">
        <f>(((L754/60)/60)/24)+DATE(1970,1,1)</f>
        <v>40395.208333333336</v>
      </c>
      <c r="T754" s="12">
        <f>(((M754/60)/60)/24)+DATE(1970,1,1)</f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 s="7">
        <v>4700</v>
      </c>
      <c r="E755" s="7">
        <v>12065</v>
      </c>
      <c r="F755">
        <v>137</v>
      </c>
      <c r="G755" s="4">
        <f t="shared" si="24"/>
        <v>2.5670212765957445</v>
      </c>
      <c r="H755" t="s">
        <v>20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2">
        <f>(((L755/60)/60)/24)+DATE(1970,1,1)</f>
        <v>40321.208333333336</v>
      </c>
      <c r="T755" s="12">
        <f>(((M755/60)/60)/24)+DATE(1970,1,1)</f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 s="7">
        <v>70400</v>
      </c>
      <c r="E756" s="7">
        <v>118603</v>
      </c>
      <c r="F756">
        <v>3205</v>
      </c>
      <c r="G756" s="4">
        <f t="shared" si="24"/>
        <v>1.6847017045454546</v>
      </c>
      <c r="H756" t="s">
        <v>20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2">
        <f>(((L756/60)/60)/24)+DATE(1970,1,1)</f>
        <v>41210.208333333336</v>
      </c>
      <c r="T756" s="12">
        <f>(((M756/60)/60)/24)+DATE(1970,1,1)</f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 s="7">
        <v>4500</v>
      </c>
      <c r="E757" s="7">
        <v>7496</v>
      </c>
      <c r="F757">
        <v>288</v>
      </c>
      <c r="G757" s="4">
        <f t="shared" si="24"/>
        <v>1.6657777777777778</v>
      </c>
      <c r="H757" t="s">
        <v>20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2">
        <f>(((L757/60)/60)/24)+DATE(1970,1,1)</f>
        <v>43096.25</v>
      </c>
      <c r="T757" s="12">
        <f>(((M757/60)/60)/24)+DATE(1970,1,1)</f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 s="7">
        <v>1300</v>
      </c>
      <c r="E758" s="7">
        <v>10037</v>
      </c>
      <c r="F758">
        <v>148</v>
      </c>
      <c r="G758" s="4">
        <f t="shared" si="24"/>
        <v>7.7207692307692311</v>
      </c>
      <c r="H758" t="s">
        <v>20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2">
        <f>(((L758/60)/60)/24)+DATE(1970,1,1)</f>
        <v>42024.25</v>
      </c>
      <c r="T758" s="12">
        <f>(((M758/60)/60)/24)+DATE(1970,1,1)</f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 s="7">
        <v>1400</v>
      </c>
      <c r="E759" s="7">
        <v>5696</v>
      </c>
      <c r="F759">
        <v>114</v>
      </c>
      <c r="G759" s="4">
        <f t="shared" si="24"/>
        <v>4.0685714285714285</v>
      </c>
      <c r="H759" t="s">
        <v>20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2">
        <f>(((L759/60)/60)/24)+DATE(1970,1,1)</f>
        <v>40675.208333333336</v>
      </c>
      <c r="T759" s="12">
        <f>(((M759/60)/60)/24)+DATE(1970,1,1)</f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 s="7">
        <v>29600</v>
      </c>
      <c r="E760" s="7">
        <v>167005</v>
      </c>
      <c r="F760">
        <v>1518</v>
      </c>
      <c r="G760" s="4">
        <f t="shared" si="24"/>
        <v>5.6420608108108112</v>
      </c>
      <c r="H760" t="s">
        <v>20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2">
        <f>(((L760/60)/60)/24)+DATE(1970,1,1)</f>
        <v>41936.208333333336</v>
      </c>
      <c r="T760" s="12">
        <f>(((M760/60)/60)/24)+DATE(1970,1,1)</f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 s="7">
        <v>167500</v>
      </c>
      <c r="E761" s="7">
        <v>114615</v>
      </c>
      <c r="F761">
        <v>1274</v>
      </c>
      <c r="G761" s="4">
        <f t="shared" si="24"/>
        <v>0.6842686567164179</v>
      </c>
      <c r="H761" t="s">
        <v>14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2">
        <f>(((L761/60)/60)/24)+DATE(1970,1,1)</f>
        <v>43136.25</v>
      </c>
      <c r="T761" s="12">
        <f>(((M761/60)/60)/24)+DATE(1970,1,1)</f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 s="7">
        <v>48300</v>
      </c>
      <c r="E762" s="7">
        <v>16592</v>
      </c>
      <c r="F762">
        <v>210</v>
      </c>
      <c r="G762" s="4">
        <f t="shared" si="24"/>
        <v>0.34351966873706002</v>
      </c>
      <c r="H762" t="s">
        <v>14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2">
        <f>(((L762/60)/60)/24)+DATE(1970,1,1)</f>
        <v>43678.208333333328</v>
      </c>
      <c r="T762" s="12">
        <f>(((M762/60)/60)/24)+DATE(1970,1,1)</f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 s="7">
        <v>2200</v>
      </c>
      <c r="E763" s="7">
        <v>14420</v>
      </c>
      <c r="F763">
        <v>166</v>
      </c>
      <c r="G763" s="4">
        <f t="shared" si="24"/>
        <v>6.5545454545454547</v>
      </c>
      <c r="H763" t="s">
        <v>20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2">
        <f>(((L763/60)/60)/24)+DATE(1970,1,1)</f>
        <v>42938.208333333328</v>
      </c>
      <c r="T763" s="12">
        <f>(((M763/60)/60)/24)+DATE(1970,1,1)</f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 s="7">
        <v>3500</v>
      </c>
      <c r="E764" s="7">
        <v>6204</v>
      </c>
      <c r="F764">
        <v>100</v>
      </c>
      <c r="G764" s="4">
        <f t="shared" si="24"/>
        <v>1.7725714285714285</v>
      </c>
      <c r="H764" t="s">
        <v>20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2">
        <f>(((L764/60)/60)/24)+DATE(1970,1,1)</f>
        <v>41241.25</v>
      </c>
      <c r="T764" s="12">
        <f>(((M764/60)/60)/24)+DATE(1970,1,1)</f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 s="7">
        <v>5600</v>
      </c>
      <c r="E765" s="7">
        <v>6338</v>
      </c>
      <c r="F765">
        <v>235</v>
      </c>
      <c r="G765" s="4">
        <f t="shared" si="24"/>
        <v>1.1317857142857144</v>
      </c>
      <c r="H765" t="s">
        <v>20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2">
        <f>(((L765/60)/60)/24)+DATE(1970,1,1)</f>
        <v>41037.208333333336</v>
      </c>
      <c r="T765" s="12">
        <f>(((M765/60)/60)/24)+DATE(1970,1,1)</f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 s="7">
        <v>1100</v>
      </c>
      <c r="E766" s="7">
        <v>8010</v>
      </c>
      <c r="F766">
        <v>148</v>
      </c>
      <c r="G766" s="4">
        <f t="shared" si="24"/>
        <v>7.2818181818181822</v>
      </c>
      <c r="H766" t="s">
        <v>20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2">
        <f>(((L766/60)/60)/24)+DATE(1970,1,1)</f>
        <v>40676.208333333336</v>
      </c>
      <c r="T766" s="12">
        <f>(((M766/60)/60)/24)+DATE(1970,1,1)</f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 s="7">
        <v>3900</v>
      </c>
      <c r="E767" s="7">
        <v>8125</v>
      </c>
      <c r="F767">
        <v>198</v>
      </c>
      <c r="G767" s="4">
        <f t="shared" si="24"/>
        <v>2.0833333333333335</v>
      </c>
      <c r="H767" t="s">
        <v>20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2">
        <f>(((L767/60)/60)/24)+DATE(1970,1,1)</f>
        <v>42840.208333333328</v>
      </c>
      <c r="T767" s="12">
        <f>(((M767/60)/60)/24)+DATE(1970,1,1)</f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 s="7">
        <v>43800</v>
      </c>
      <c r="E768" s="7">
        <v>13653</v>
      </c>
      <c r="F768">
        <v>248</v>
      </c>
      <c r="G768" s="4">
        <f t="shared" si="24"/>
        <v>0.31171232876712329</v>
      </c>
      <c r="H768" t="s">
        <v>14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2">
        <f>(((L768/60)/60)/24)+DATE(1970,1,1)</f>
        <v>43362.208333333328</v>
      </c>
      <c r="T768" s="12">
        <f>(((M768/60)/60)/24)+DATE(1970,1,1)</f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 s="7">
        <v>97200</v>
      </c>
      <c r="E769" s="7">
        <v>55372</v>
      </c>
      <c r="F769">
        <v>513</v>
      </c>
      <c r="G769" s="4">
        <f t="shared" si="24"/>
        <v>0.56967078189300413</v>
      </c>
      <c r="H769" t="s">
        <v>14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2">
        <f>(((L769/60)/60)/24)+DATE(1970,1,1)</f>
        <v>42283.208333333328</v>
      </c>
      <c r="T769" s="12">
        <f>(((M769/60)/60)/24)+DATE(1970,1,1)</f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 s="7">
        <v>4800</v>
      </c>
      <c r="E770" s="7">
        <v>11088</v>
      </c>
      <c r="F770">
        <v>150</v>
      </c>
      <c r="G770" s="4">
        <f t="shared" si="24"/>
        <v>2.31</v>
      </c>
      <c r="H770" t="s">
        <v>20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2">
        <f>(((L770/60)/60)/24)+DATE(1970,1,1)</f>
        <v>41619.25</v>
      </c>
      <c r="T770" s="12">
        <f>(((M770/60)/60)/24)+DATE(1970,1,1)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 s="7">
        <v>125600</v>
      </c>
      <c r="E771" s="7">
        <v>109106</v>
      </c>
      <c r="F771">
        <v>3410</v>
      </c>
      <c r="G771" s="4">
        <f t="shared" si="24"/>
        <v>0.86867834394904464</v>
      </c>
      <c r="H771" t="s">
        <v>14</v>
      </c>
      <c r="I771" s="7">
        <f t="shared" ref="I771:I834" si="25">E771/F771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2">
        <f>(((L771/60)/60)/24)+DATE(1970,1,1)</f>
        <v>41501.208333333336</v>
      </c>
      <c r="T771" s="12">
        <f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 s="7">
        <v>4300</v>
      </c>
      <c r="E772" s="7">
        <v>11642</v>
      </c>
      <c r="F772">
        <v>216</v>
      </c>
      <c r="G772" s="4">
        <f t="shared" ref="G772:G835" si="26">E772/D772</f>
        <v>2.7074418604651163</v>
      </c>
      <c r="H772" t="s">
        <v>20</v>
      </c>
      <c r="I772" s="7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2">
        <f>(((L772/60)/60)/24)+DATE(1970,1,1)</f>
        <v>41743.208333333336</v>
      </c>
      <c r="T772" s="12">
        <f>(((M772/60)/60)/24)+DATE(1970,1,1)</f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 s="7">
        <v>5600</v>
      </c>
      <c r="E773" s="7">
        <v>2769</v>
      </c>
      <c r="F773">
        <v>26</v>
      </c>
      <c r="G773" s="4">
        <f t="shared" si="26"/>
        <v>0.49446428571428569</v>
      </c>
      <c r="H773" t="s">
        <v>74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2">
        <f>(((L773/60)/60)/24)+DATE(1970,1,1)</f>
        <v>43491.25</v>
      </c>
      <c r="T773" s="12">
        <f>(((M773/60)/60)/24)+DATE(1970,1,1)</f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 s="7">
        <v>149600</v>
      </c>
      <c r="E774" s="7">
        <v>169586</v>
      </c>
      <c r="F774">
        <v>5139</v>
      </c>
      <c r="G774" s="4">
        <f t="shared" si="26"/>
        <v>1.1335962566844919</v>
      </c>
      <c r="H774" t="s">
        <v>20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2">
        <f>(((L774/60)/60)/24)+DATE(1970,1,1)</f>
        <v>43505.25</v>
      </c>
      <c r="T774" s="12">
        <f>(((M774/60)/60)/24)+DATE(1970,1,1)</f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 s="7">
        <v>53100</v>
      </c>
      <c r="E775" s="7">
        <v>101185</v>
      </c>
      <c r="F775">
        <v>2353</v>
      </c>
      <c r="G775" s="4">
        <f t="shared" si="26"/>
        <v>1.9055555555555554</v>
      </c>
      <c r="H775" t="s">
        <v>20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2">
        <f>(((L775/60)/60)/24)+DATE(1970,1,1)</f>
        <v>42838.208333333328</v>
      </c>
      <c r="T775" s="12">
        <f>(((M775/60)/60)/24)+DATE(1970,1,1)</f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 s="7">
        <v>5000</v>
      </c>
      <c r="E776" s="7">
        <v>6775</v>
      </c>
      <c r="F776">
        <v>78</v>
      </c>
      <c r="G776" s="4">
        <f t="shared" si="26"/>
        <v>1.355</v>
      </c>
      <c r="H776" t="s">
        <v>20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2">
        <f>(((L776/60)/60)/24)+DATE(1970,1,1)</f>
        <v>42513.208333333328</v>
      </c>
      <c r="T776" s="12">
        <f>(((M776/60)/60)/24)+DATE(1970,1,1)</f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 s="7">
        <v>9400</v>
      </c>
      <c r="E777" s="7">
        <v>968</v>
      </c>
      <c r="F777">
        <v>10</v>
      </c>
      <c r="G777" s="4">
        <f t="shared" si="26"/>
        <v>0.10297872340425532</v>
      </c>
      <c r="H777" t="s">
        <v>14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2">
        <f>(((L777/60)/60)/24)+DATE(1970,1,1)</f>
        <v>41949.25</v>
      </c>
      <c r="T777" s="12">
        <f>(((M777/60)/60)/24)+DATE(1970,1,1)</f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 s="7">
        <v>110800</v>
      </c>
      <c r="E778" s="7">
        <v>72623</v>
      </c>
      <c r="F778">
        <v>2201</v>
      </c>
      <c r="G778" s="4">
        <f t="shared" si="26"/>
        <v>0.65544223826714798</v>
      </c>
      <c r="H778" t="s">
        <v>14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2">
        <f>(((L778/60)/60)/24)+DATE(1970,1,1)</f>
        <v>43650.208333333328</v>
      </c>
      <c r="T778" s="12">
        <f>(((M778/60)/60)/24)+DATE(1970,1,1)</f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 s="7">
        <v>93800</v>
      </c>
      <c r="E779" s="7">
        <v>45987</v>
      </c>
      <c r="F779">
        <v>676</v>
      </c>
      <c r="G779" s="4">
        <f t="shared" si="26"/>
        <v>0.49026652452025588</v>
      </c>
      <c r="H779" t="s">
        <v>14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2">
        <f>(((L779/60)/60)/24)+DATE(1970,1,1)</f>
        <v>40809.208333333336</v>
      </c>
      <c r="T779" s="12">
        <f>(((M779/60)/60)/24)+DATE(1970,1,1)</f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 s="7">
        <v>1300</v>
      </c>
      <c r="E780" s="7">
        <v>10243</v>
      </c>
      <c r="F780">
        <v>174</v>
      </c>
      <c r="G780" s="4">
        <f t="shared" si="26"/>
        <v>7.8792307692307695</v>
      </c>
      <c r="H780" t="s">
        <v>20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2">
        <f>(((L780/60)/60)/24)+DATE(1970,1,1)</f>
        <v>40768.208333333336</v>
      </c>
      <c r="T780" s="12">
        <f>(((M780/60)/60)/24)+DATE(1970,1,1)</f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 s="7">
        <v>108700</v>
      </c>
      <c r="E781" s="7">
        <v>87293</v>
      </c>
      <c r="F781">
        <v>831</v>
      </c>
      <c r="G781" s="4">
        <f t="shared" si="26"/>
        <v>0.80306347746090156</v>
      </c>
      <c r="H781" t="s">
        <v>14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2">
        <f>(((L781/60)/60)/24)+DATE(1970,1,1)</f>
        <v>42230.208333333328</v>
      </c>
      <c r="T781" s="12">
        <f>(((M781/60)/60)/24)+DATE(1970,1,1)</f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 s="7">
        <v>5100</v>
      </c>
      <c r="E782" s="7">
        <v>5421</v>
      </c>
      <c r="F782">
        <v>164</v>
      </c>
      <c r="G782" s="4">
        <f t="shared" si="26"/>
        <v>1.0629411764705883</v>
      </c>
      <c r="H782" t="s">
        <v>20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2">
        <f>(((L782/60)/60)/24)+DATE(1970,1,1)</f>
        <v>42573.208333333328</v>
      </c>
      <c r="T782" s="12">
        <f>(((M782/60)/60)/24)+DATE(1970,1,1)</f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 s="7">
        <v>8700</v>
      </c>
      <c r="E783" s="7">
        <v>4414</v>
      </c>
      <c r="F783">
        <v>56</v>
      </c>
      <c r="G783" s="4">
        <f t="shared" si="26"/>
        <v>0.50735632183908042</v>
      </c>
      <c r="H783" t="s">
        <v>74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2">
        <f>(((L783/60)/60)/24)+DATE(1970,1,1)</f>
        <v>40482.208333333336</v>
      </c>
      <c r="T783" s="12">
        <f>(((M783/60)/60)/24)+DATE(1970,1,1)</f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 s="7">
        <v>5100</v>
      </c>
      <c r="E784" s="7">
        <v>10981</v>
      </c>
      <c r="F784">
        <v>161</v>
      </c>
      <c r="G784" s="4">
        <f t="shared" si="26"/>
        <v>2.153137254901961</v>
      </c>
      <c r="H784" t="s">
        <v>20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2">
        <f>(((L784/60)/60)/24)+DATE(1970,1,1)</f>
        <v>40603.25</v>
      </c>
      <c r="T784" s="12">
        <f>(((M784/60)/60)/24)+DATE(1970,1,1)</f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 s="7">
        <v>7400</v>
      </c>
      <c r="E785" s="7">
        <v>10451</v>
      </c>
      <c r="F785">
        <v>138</v>
      </c>
      <c r="G785" s="4">
        <f t="shared" si="26"/>
        <v>1.4122972972972974</v>
      </c>
      <c r="H785" t="s">
        <v>20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2">
        <f>(((L785/60)/60)/24)+DATE(1970,1,1)</f>
        <v>41625.25</v>
      </c>
      <c r="T785" s="12">
        <f>(((M785/60)/60)/24)+DATE(1970,1,1)</f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 s="7">
        <v>88900</v>
      </c>
      <c r="E786" s="7">
        <v>102535</v>
      </c>
      <c r="F786">
        <v>3308</v>
      </c>
      <c r="G786" s="4">
        <f t="shared" si="26"/>
        <v>1.1533745781777278</v>
      </c>
      <c r="H786" t="s">
        <v>20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2">
        <f>(((L786/60)/60)/24)+DATE(1970,1,1)</f>
        <v>42435.25</v>
      </c>
      <c r="T786" s="12">
        <f>(((M786/60)/60)/24)+DATE(1970,1,1)</f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 s="7">
        <v>6700</v>
      </c>
      <c r="E787" s="7">
        <v>12939</v>
      </c>
      <c r="F787">
        <v>127</v>
      </c>
      <c r="G787" s="4">
        <f t="shared" si="26"/>
        <v>1.9311940298507462</v>
      </c>
      <c r="H787" t="s">
        <v>20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2">
        <f>(((L787/60)/60)/24)+DATE(1970,1,1)</f>
        <v>43582.208333333328</v>
      </c>
      <c r="T787" s="12">
        <f>(((M787/60)/60)/24)+DATE(1970,1,1)</f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 s="7">
        <v>1500</v>
      </c>
      <c r="E788" s="7">
        <v>10946</v>
      </c>
      <c r="F788">
        <v>207</v>
      </c>
      <c r="G788" s="4">
        <f t="shared" si="26"/>
        <v>7.2973333333333334</v>
      </c>
      <c r="H788" t="s">
        <v>20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2">
        <f>(((L788/60)/60)/24)+DATE(1970,1,1)</f>
        <v>43186.208333333328</v>
      </c>
      <c r="T788" s="12">
        <f>(((M788/60)/60)/24)+DATE(1970,1,1)</f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 s="7">
        <v>61200</v>
      </c>
      <c r="E789" s="7">
        <v>60994</v>
      </c>
      <c r="F789">
        <v>859</v>
      </c>
      <c r="G789" s="4">
        <f t="shared" si="26"/>
        <v>0.99663398692810456</v>
      </c>
      <c r="H789" t="s">
        <v>14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2">
        <f>(((L789/60)/60)/24)+DATE(1970,1,1)</f>
        <v>40684.208333333336</v>
      </c>
      <c r="T789" s="12">
        <f>(((M789/60)/60)/24)+DATE(1970,1,1)</f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 s="7">
        <v>3600</v>
      </c>
      <c r="E790" s="7">
        <v>3174</v>
      </c>
      <c r="F790">
        <v>31</v>
      </c>
      <c r="G790" s="4">
        <f t="shared" si="26"/>
        <v>0.88166666666666671</v>
      </c>
      <c r="H790" t="s">
        <v>47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2">
        <f>(((L790/60)/60)/24)+DATE(1970,1,1)</f>
        <v>41202.208333333336</v>
      </c>
      <c r="T790" s="12">
        <f>(((M790/60)/60)/24)+DATE(1970,1,1)</f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 s="7">
        <v>9000</v>
      </c>
      <c r="E791" s="7">
        <v>3351</v>
      </c>
      <c r="F791">
        <v>45</v>
      </c>
      <c r="G791" s="4">
        <f t="shared" si="26"/>
        <v>0.37233333333333335</v>
      </c>
      <c r="H791" t="s">
        <v>14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2">
        <f>(((L791/60)/60)/24)+DATE(1970,1,1)</f>
        <v>41786.208333333336</v>
      </c>
      <c r="T791" s="12">
        <f>(((M791/60)/60)/24)+DATE(1970,1,1)</f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 s="7">
        <v>185900</v>
      </c>
      <c r="E792" s="7">
        <v>56774</v>
      </c>
      <c r="F792">
        <v>1113</v>
      </c>
      <c r="G792" s="4">
        <f t="shared" si="26"/>
        <v>0.30540075309306081</v>
      </c>
      <c r="H792" t="s">
        <v>74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2">
        <f>(((L792/60)/60)/24)+DATE(1970,1,1)</f>
        <v>40223.25</v>
      </c>
      <c r="T792" s="12">
        <f>(((M792/60)/60)/24)+DATE(1970,1,1)</f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 s="7">
        <v>2100</v>
      </c>
      <c r="E793" s="7">
        <v>540</v>
      </c>
      <c r="F793">
        <v>6</v>
      </c>
      <c r="G793" s="4">
        <f t="shared" si="26"/>
        <v>0.25714285714285712</v>
      </c>
      <c r="H793" t="s">
        <v>14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2">
        <f>(((L793/60)/60)/24)+DATE(1970,1,1)</f>
        <v>42715.25</v>
      </c>
      <c r="T793" s="12">
        <f>(((M793/60)/60)/24)+DATE(1970,1,1)</f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 s="7">
        <v>2000</v>
      </c>
      <c r="E794" s="7">
        <v>680</v>
      </c>
      <c r="F794">
        <v>7</v>
      </c>
      <c r="G794" s="4">
        <f t="shared" si="26"/>
        <v>0.34</v>
      </c>
      <c r="H794" t="s">
        <v>14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2">
        <f>(((L794/60)/60)/24)+DATE(1970,1,1)</f>
        <v>41451.208333333336</v>
      </c>
      <c r="T794" s="12">
        <f>(((M794/60)/60)/24)+DATE(1970,1,1)</f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 s="7">
        <v>1100</v>
      </c>
      <c r="E795" s="7">
        <v>13045</v>
      </c>
      <c r="F795">
        <v>181</v>
      </c>
      <c r="G795" s="4">
        <f t="shared" si="26"/>
        <v>11.859090909090909</v>
      </c>
      <c r="H795" t="s">
        <v>20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2">
        <f>(((L795/60)/60)/24)+DATE(1970,1,1)</f>
        <v>41450.208333333336</v>
      </c>
      <c r="T795" s="12">
        <f>(((M795/60)/60)/24)+DATE(1970,1,1)</f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 s="7">
        <v>6600</v>
      </c>
      <c r="E796" s="7">
        <v>8276</v>
      </c>
      <c r="F796">
        <v>110</v>
      </c>
      <c r="G796" s="4">
        <f t="shared" si="26"/>
        <v>1.2539393939393939</v>
      </c>
      <c r="H796" t="s">
        <v>20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2">
        <f>(((L796/60)/60)/24)+DATE(1970,1,1)</f>
        <v>43091.25</v>
      </c>
      <c r="T796" s="12">
        <f>(((M796/60)/60)/24)+DATE(1970,1,1)</f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 s="7">
        <v>7100</v>
      </c>
      <c r="E797" s="7">
        <v>1022</v>
      </c>
      <c r="F797">
        <v>31</v>
      </c>
      <c r="G797" s="4">
        <f t="shared" si="26"/>
        <v>0.14394366197183098</v>
      </c>
      <c r="H797" t="s">
        <v>14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2">
        <f>(((L797/60)/60)/24)+DATE(1970,1,1)</f>
        <v>42675.208333333328</v>
      </c>
      <c r="T797" s="12">
        <f>(((M797/60)/60)/24)+DATE(1970,1,1)</f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 s="7">
        <v>7800</v>
      </c>
      <c r="E798" s="7">
        <v>4275</v>
      </c>
      <c r="F798">
        <v>78</v>
      </c>
      <c r="G798" s="4">
        <f t="shared" si="26"/>
        <v>0.54807692307692313</v>
      </c>
      <c r="H798" t="s">
        <v>14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2">
        <f>(((L798/60)/60)/24)+DATE(1970,1,1)</f>
        <v>41859.208333333336</v>
      </c>
      <c r="T798" s="12">
        <f>(((M798/60)/60)/24)+DATE(1970,1,1)</f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 s="7">
        <v>7600</v>
      </c>
      <c r="E799" s="7">
        <v>8332</v>
      </c>
      <c r="F799">
        <v>185</v>
      </c>
      <c r="G799" s="4">
        <f t="shared" si="26"/>
        <v>1.0963157894736841</v>
      </c>
      <c r="H799" t="s">
        <v>20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2">
        <f>(((L799/60)/60)/24)+DATE(1970,1,1)</f>
        <v>43464.25</v>
      </c>
      <c r="T799" s="12">
        <f>(((M799/60)/60)/24)+DATE(1970,1,1)</f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 s="7">
        <v>3400</v>
      </c>
      <c r="E800" s="7">
        <v>6408</v>
      </c>
      <c r="F800">
        <v>121</v>
      </c>
      <c r="G800" s="4">
        <f t="shared" si="26"/>
        <v>1.8847058823529412</v>
      </c>
      <c r="H800" t="s">
        <v>20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2">
        <f>(((L800/60)/60)/24)+DATE(1970,1,1)</f>
        <v>41060.208333333336</v>
      </c>
      <c r="T800" s="12">
        <f>(((M800/60)/60)/24)+DATE(1970,1,1)</f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 s="7">
        <v>84500</v>
      </c>
      <c r="E801" s="7">
        <v>73522</v>
      </c>
      <c r="F801">
        <v>1225</v>
      </c>
      <c r="G801" s="4">
        <f t="shared" si="26"/>
        <v>0.87008284023668636</v>
      </c>
      <c r="H801" t="s">
        <v>14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2">
        <f>(((L801/60)/60)/24)+DATE(1970,1,1)</f>
        <v>42399.25</v>
      </c>
      <c r="T801" s="12">
        <f>(((M801/60)/60)/24)+DATE(1970,1,1)</f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 s="7">
        <v>100</v>
      </c>
      <c r="E802" s="7">
        <v>1</v>
      </c>
      <c r="F802">
        <v>1</v>
      </c>
      <c r="G802" s="4">
        <f t="shared" si="26"/>
        <v>0.01</v>
      </c>
      <c r="H802" t="s">
        <v>14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2">
        <f>(((L802/60)/60)/24)+DATE(1970,1,1)</f>
        <v>42167.208333333328</v>
      </c>
      <c r="T802" s="12">
        <f>(((M802/60)/60)/24)+DATE(1970,1,1)</f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 s="7">
        <v>2300</v>
      </c>
      <c r="E803" s="7">
        <v>4667</v>
      </c>
      <c r="F803">
        <v>106</v>
      </c>
      <c r="G803" s="4">
        <f t="shared" si="26"/>
        <v>2.0291304347826089</v>
      </c>
      <c r="H803" t="s">
        <v>20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2">
        <f>(((L803/60)/60)/24)+DATE(1970,1,1)</f>
        <v>43830.25</v>
      </c>
      <c r="T803" s="12">
        <f>(((M803/60)/60)/24)+DATE(1970,1,1)</f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 s="7">
        <v>6200</v>
      </c>
      <c r="E804" s="7">
        <v>12216</v>
      </c>
      <c r="F804">
        <v>142</v>
      </c>
      <c r="G804" s="4">
        <f t="shared" si="26"/>
        <v>1.9703225806451612</v>
      </c>
      <c r="H804" t="s">
        <v>20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2">
        <f>(((L804/60)/60)/24)+DATE(1970,1,1)</f>
        <v>43650.208333333328</v>
      </c>
      <c r="T804" s="12">
        <f>(((M804/60)/60)/24)+DATE(1970,1,1)</f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 s="7">
        <v>6100</v>
      </c>
      <c r="E805" s="7">
        <v>6527</v>
      </c>
      <c r="F805">
        <v>233</v>
      </c>
      <c r="G805" s="4">
        <f t="shared" si="26"/>
        <v>1.07</v>
      </c>
      <c r="H805" t="s">
        <v>20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2">
        <f>(((L805/60)/60)/24)+DATE(1970,1,1)</f>
        <v>43492.25</v>
      </c>
      <c r="T805" s="12">
        <f>(((M805/60)/60)/24)+DATE(1970,1,1)</f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 s="7">
        <v>2600</v>
      </c>
      <c r="E806" s="7">
        <v>6987</v>
      </c>
      <c r="F806">
        <v>218</v>
      </c>
      <c r="G806" s="4">
        <f t="shared" si="26"/>
        <v>2.6873076923076922</v>
      </c>
      <c r="H806" t="s">
        <v>20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2">
        <f>(((L806/60)/60)/24)+DATE(1970,1,1)</f>
        <v>43102.25</v>
      </c>
      <c r="T806" s="12">
        <f>(((M806/60)/60)/24)+DATE(1970,1,1)</f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 s="7">
        <v>9700</v>
      </c>
      <c r="E807" s="7">
        <v>4932</v>
      </c>
      <c r="F807">
        <v>67</v>
      </c>
      <c r="G807" s="4">
        <f t="shared" si="26"/>
        <v>0.50845360824742269</v>
      </c>
      <c r="H807" t="s">
        <v>14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2">
        <f>(((L807/60)/60)/24)+DATE(1970,1,1)</f>
        <v>41958.25</v>
      </c>
      <c r="T807" s="12">
        <f>(((M807/60)/60)/24)+DATE(1970,1,1)</f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 s="7">
        <v>700</v>
      </c>
      <c r="E808" s="7">
        <v>8262</v>
      </c>
      <c r="F808">
        <v>76</v>
      </c>
      <c r="G808" s="4">
        <f t="shared" si="26"/>
        <v>11.802857142857142</v>
      </c>
      <c r="H808" t="s">
        <v>20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2">
        <f>(((L808/60)/60)/24)+DATE(1970,1,1)</f>
        <v>40973.25</v>
      </c>
      <c r="T808" s="12">
        <f>(((M808/60)/60)/24)+DATE(1970,1,1)</f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 s="7">
        <v>700</v>
      </c>
      <c r="E809" s="7">
        <v>1848</v>
      </c>
      <c r="F809">
        <v>43</v>
      </c>
      <c r="G809" s="4">
        <f t="shared" si="26"/>
        <v>2.64</v>
      </c>
      <c r="H809" t="s">
        <v>20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2">
        <f>(((L809/60)/60)/24)+DATE(1970,1,1)</f>
        <v>43753.208333333328</v>
      </c>
      <c r="T809" s="12">
        <f>(((M809/60)/60)/24)+DATE(1970,1,1)</f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 s="7">
        <v>5200</v>
      </c>
      <c r="E810" s="7">
        <v>1583</v>
      </c>
      <c r="F810">
        <v>19</v>
      </c>
      <c r="G810" s="4">
        <f t="shared" si="26"/>
        <v>0.30442307692307691</v>
      </c>
      <c r="H810" t="s">
        <v>14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2">
        <f>(((L810/60)/60)/24)+DATE(1970,1,1)</f>
        <v>42507.208333333328</v>
      </c>
      <c r="T810" s="12">
        <f>(((M810/60)/60)/24)+DATE(1970,1,1)</f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 s="7">
        <v>140800</v>
      </c>
      <c r="E811" s="7">
        <v>88536</v>
      </c>
      <c r="F811">
        <v>2108</v>
      </c>
      <c r="G811" s="4">
        <f t="shared" si="26"/>
        <v>0.62880681818181816</v>
      </c>
      <c r="H811" t="s">
        <v>14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2">
        <f>(((L811/60)/60)/24)+DATE(1970,1,1)</f>
        <v>41135.208333333336</v>
      </c>
      <c r="T811" s="12">
        <f>(((M811/60)/60)/24)+DATE(1970,1,1)</f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 s="7">
        <v>6400</v>
      </c>
      <c r="E812" s="7">
        <v>12360</v>
      </c>
      <c r="F812">
        <v>221</v>
      </c>
      <c r="G812" s="4">
        <f t="shared" si="26"/>
        <v>1.9312499999999999</v>
      </c>
      <c r="H812" t="s">
        <v>20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2">
        <f>(((L812/60)/60)/24)+DATE(1970,1,1)</f>
        <v>43067.25</v>
      </c>
      <c r="T812" s="12">
        <f>(((M812/60)/60)/24)+DATE(1970,1,1)</f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 s="7">
        <v>92500</v>
      </c>
      <c r="E813" s="7">
        <v>71320</v>
      </c>
      <c r="F813">
        <v>679</v>
      </c>
      <c r="G813" s="4">
        <f t="shared" si="26"/>
        <v>0.77102702702702708</v>
      </c>
      <c r="H813" t="s">
        <v>14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2">
        <f>(((L813/60)/60)/24)+DATE(1970,1,1)</f>
        <v>42378.25</v>
      </c>
      <c r="T813" s="12">
        <f>(((M813/60)/60)/24)+DATE(1970,1,1)</f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 s="7">
        <v>59700</v>
      </c>
      <c r="E814" s="7">
        <v>134640</v>
      </c>
      <c r="F814">
        <v>2805</v>
      </c>
      <c r="G814" s="4">
        <f t="shared" si="26"/>
        <v>2.2552763819095478</v>
      </c>
      <c r="H814" t="s">
        <v>20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2">
        <f>(((L814/60)/60)/24)+DATE(1970,1,1)</f>
        <v>43206.208333333328</v>
      </c>
      <c r="T814" s="12">
        <f>(((M814/60)/60)/24)+DATE(1970,1,1)</f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 s="7">
        <v>3200</v>
      </c>
      <c r="E815" s="7">
        <v>7661</v>
      </c>
      <c r="F815">
        <v>68</v>
      </c>
      <c r="G815" s="4">
        <f t="shared" si="26"/>
        <v>2.3940625</v>
      </c>
      <c r="H815" t="s">
        <v>20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2">
        <f>(((L815/60)/60)/24)+DATE(1970,1,1)</f>
        <v>41148.208333333336</v>
      </c>
      <c r="T815" s="12">
        <f>(((M815/60)/60)/24)+DATE(1970,1,1)</f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 s="7">
        <v>3200</v>
      </c>
      <c r="E816" s="7">
        <v>2950</v>
      </c>
      <c r="F816">
        <v>36</v>
      </c>
      <c r="G816" s="4">
        <f t="shared" si="26"/>
        <v>0.921875</v>
      </c>
      <c r="H816" t="s">
        <v>14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2">
        <f>(((L816/60)/60)/24)+DATE(1970,1,1)</f>
        <v>42517.208333333328</v>
      </c>
      <c r="T816" s="12">
        <f>(((M816/60)/60)/24)+DATE(1970,1,1)</f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 s="7">
        <v>9000</v>
      </c>
      <c r="E817" s="7">
        <v>11721</v>
      </c>
      <c r="F817">
        <v>183</v>
      </c>
      <c r="G817" s="4">
        <f t="shared" si="26"/>
        <v>1.3023333333333333</v>
      </c>
      <c r="H817" t="s">
        <v>20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2">
        <f>(((L817/60)/60)/24)+DATE(1970,1,1)</f>
        <v>43068.25</v>
      </c>
      <c r="T817" s="12">
        <f>(((M817/60)/60)/24)+DATE(1970,1,1)</f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 s="7">
        <v>2300</v>
      </c>
      <c r="E818" s="7">
        <v>14150</v>
      </c>
      <c r="F818">
        <v>133</v>
      </c>
      <c r="G818" s="4">
        <f t="shared" si="26"/>
        <v>6.1521739130434785</v>
      </c>
      <c r="H818" t="s">
        <v>20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2">
        <f>(((L818/60)/60)/24)+DATE(1970,1,1)</f>
        <v>41680.25</v>
      </c>
      <c r="T818" s="12">
        <f>(((M818/60)/60)/24)+DATE(1970,1,1)</f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 s="7">
        <v>51300</v>
      </c>
      <c r="E819" s="7">
        <v>189192</v>
      </c>
      <c r="F819">
        <v>2489</v>
      </c>
      <c r="G819" s="4">
        <f t="shared" si="26"/>
        <v>3.687953216374269</v>
      </c>
      <c r="H819" t="s">
        <v>20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2">
        <f>(((L819/60)/60)/24)+DATE(1970,1,1)</f>
        <v>43589.208333333328</v>
      </c>
      <c r="T819" s="12">
        <f>(((M819/60)/60)/24)+DATE(1970,1,1)</f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 s="7">
        <v>700</v>
      </c>
      <c r="E820" s="7">
        <v>7664</v>
      </c>
      <c r="F820">
        <v>69</v>
      </c>
      <c r="G820" s="4">
        <f t="shared" si="26"/>
        <v>10.948571428571428</v>
      </c>
      <c r="H820" t="s">
        <v>20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2">
        <f>(((L820/60)/60)/24)+DATE(1970,1,1)</f>
        <v>43486.25</v>
      </c>
      <c r="T820" s="12">
        <f>(((M820/60)/60)/24)+DATE(1970,1,1)</f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 s="7">
        <v>8900</v>
      </c>
      <c r="E821" s="7">
        <v>4509</v>
      </c>
      <c r="F821">
        <v>47</v>
      </c>
      <c r="G821" s="4">
        <f t="shared" si="26"/>
        <v>0.50662921348314605</v>
      </c>
      <c r="H821" t="s">
        <v>14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2">
        <f>(((L821/60)/60)/24)+DATE(1970,1,1)</f>
        <v>41237.25</v>
      </c>
      <c r="T821" s="12">
        <f>(((M821/60)/60)/24)+DATE(1970,1,1)</f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 s="7">
        <v>1500</v>
      </c>
      <c r="E822" s="7">
        <v>12009</v>
      </c>
      <c r="F822">
        <v>279</v>
      </c>
      <c r="G822" s="4">
        <f t="shared" si="26"/>
        <v>8.0060000000000002</v>
      </c>
      <c r="H822" t="s">
        <v>20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2">
        <f>(((L822/60)/60)/24)+DATE(1970,1,1)</f>
        <v>43310.208333333328</v>
      </c>
      <c r="T822" s="12">
        <f>(((M822/60)/60)/24)+DATE(1970,1,1)</f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 s="7">
        <v>4900</v>
      </c>
      <c r="E823" s="7">
        <v>14273</v>
      </c>
      <c r="F823">
        <v>210</v>
      </c>
      <c r="G823" s="4">
        <f t="shared" si="26"/>
        <v>2.9128571428571428</v>
      </c>
      <c r="H823" t="s">
        <v>20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2">
        <f>(((L823/60)/60)/24)+DATE(1970,1,1)</f>
        <v>42794.25</v>
      </c>
      <c r="T823" s="12">
        <f>(((M823/60)/60)/24)+DATE(1970,1,1)</f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 s="7">
        <v>54000</v>
      </c>
      <c r="E824" s="7">
        <v>188982</v>
      </c>
      <c r="F824">
        <v>2100</v>
      </c>
      <c r="G824" s="4">
        <f t="shared" si="26"/>
        <v>3.4996666666666667</v>
      </c>
      <c r="H824" t="s">
        <v>20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2">
        <f>(((L824/60)/60)/24)+DATE(1970,1,1)</f>
        <v>41698.25</v>
      </c>
      <c r="T824" s="12">
        <f>(((M824/60)/60)/24)+DATE(1970,1,1)</f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 s="7">
        <v>4100</v>
      </c>
      <c r="E825" s="7">
        <v>14640</v>
      </c>
      <c r="F825">
        <v>252</v>
      </c>
      <c r="G825" s="4">
        <f t="shared" si="26"/>
        <v>3.5707317073170732</v>
      </c>
      <c r="H825" t="s">
        <v>20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2">
        <f>(((L825/60)/60)/24)+DATE(1970,1,1)</f>
        <v>41892.208333333336</v>
      </c>
      <c r="T825" s="12">
        <f>(((M825/60)/60)/24)+DATE(1970,1,1)</f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 s="7">
        <v>85000</v>
      </c>
      <c r="E826" s="7">
        <v>107516</v>
      </c>
      <c r="F826">
        <v>1280</v>
      </c>
      <c r="G826" s="4">
        <f t="shared" si="26"/>
        <v>1.2648941176470587</v>
      </c>
      <c r="H826" t="s">
        <v>20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2">
        <f>(((L826/60)/60)/24)+DATE(1970,1,1)</f>
        <v>40348.208333333336</v>
      </c>
      <c r="T826" s="12">
        <f>(((M826/60)/60)/24)+DATE(1970,1,1)</f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 s="7">
        <v>3600</v>
      </c>
      <c r="E827" s="7">
        <v>13950</v>
      </c>
      <c r="F827">
        <v>157</v>
      </c>
      <c r="G827" s="4">
        <f t="shared" si="26"/>
        <v>3.875</v>
      </c>
      <c r="H827" t="s">
        <v>20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2">
        <f>(((L827/60)/60)/24)+DATE(1970,1,1)</f>
        <v>42941.208333333328</v>
      </c>
      <c r="T827" s="12">
        <f>(((M827/60)/60)/24)+DATE(1970,1,1)</f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 s="7">
        <v>2800</v>
      </c>
      <c r="E828" s="7">
        <v>12797</v>
      </c>
      <c r="F828">
        <v>194</v>
      </c>
      <c r="G828" s="4">
        <f t="shared" si="26"/>
        <v>4.5703571428571426</v>
      </c>
      <c r="H828" t="s">
        <v>20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2">
        <f>(((L828/60)/60)/24)+DATE(1970,1,1)</f>
        <v>40525.25</v>
      </c>
      <c r="T828" s="12">
        <f>(((M828/60)/60)/24)+DATE(1970,1,1)</f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 s="7">
        <v>2300</v>
      </c>
      <c r="E829" s="7">
        <v>6134</v>
      </c>
      <c r="F829">
        <v>82</v>
      </c>
      <c r="G829" s="4">
        <f t="shared" si="26"/>
        <v>2.6669565217391304</v>
      </c>
      <c r="H829" t="s">
        <v>20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2">
        <f>(((L829/60)/60)/24)+DATE(1970,1,1)</f>
        <v>40666.208333333336</v>
      </c>
      <c r="T829" s="12">
        <f>(((M829/60)/60)/24)+DATE(1970,1,1)</f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 s="7">
        <v>7100</v>
      </c>
      <c r="E830" s="7">
        <v>4899</v>
      </c>
      <c r="F830">
        <v>70</v>
      </c>
      <c r="G830" s="4">
        <f t="shared" si="26"/>
        <v>0.69</v>
      </c>
      <c r="H830" t="s">
        <v>14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2">
        <f>(((L830/60)/60)/24)+DATE(1970,1,1)</f>
        <v>43340.208333333328</v>
      </c>
      <c r="T830" s="12">
        <f>(((M830/60)/60)/24)+DATE(1970,1,1)</f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 s="7">
        <v>9600</v>
      </c>
      <c r="E831" s="7">
        <v>4929</v>
      </c>
      <c r="F831">
        <v>154</v>
      </c>
      <c r="G831" s="4">
        <f t="shared" si="26"/>
        <v>0.51343749999999999</v>
      </c>
      <c r="H831" t="s">
        <v>14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2">
        <f>(((L831/60)/60)/24)+DATE(1970,1,1)</f>
        <v>42164.208333333328</v>
      </c>
      <c r="T831" s="12">
        <f>(((M831/60)/60)/24)+DATE(1970,1,1)</f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 s="7">
        <v>121600</v>
      </c>
      <c r="E832" s="7">
        <v>1424</v>
      </c>
      <c r="F832">
        <v>22</v>
      </c>
      <c r="G832" s="4">
        <f t="shared" si="26"/>
        <v>1.1710526315789473E-2</v>
      </c>
      <c r="H832" t="s">
        <v>14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2">
        <f>(((L832/60)/60)/24)+DATE(1970,1,1)</f>
        <v>43103.25</v>
      </c>
      <c r="T832" s="12">
        <f>(((M832/60)/60)/24)+DATE(1970,1,1)</f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 s="7">
        <v>97100</v>
      </c>
      <c r="E833" s="7">
        <v>105817</v>
      </c>
      <c r="F833">
        <v>4233</v>
      </c>
      <c r="G833" s="4">
        <f t="shared" si="26"/>
        <v>1.089773429454171</v>
      </c>
      <c r="H833" t="s">
        <v>20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2">
        <f>(((L833/60)/60)/24)+DATE(1970,1,1)</f>
        <v>40994.208333333336</v>
      </c>
      <c r="T833" s="12">
        <f>(((M833/60)/60)/24)+DATE(1970,1,1)</f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 s="7">
        <v>43200</v>
      </c>
      <c r="E834" s="7">
        <v>136156</v>
      </c>
      <c r="F834">
        <v>1297</v>
      </c>
      <c r="G834" s="4">
        <f t="shared" si="26"/>
        <v>3.1517592592592591</v>
      </c>
      <c r="H834" t="s">
        <v>20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2">
        <f>(((L834/60)/60)/24)+DATE(1970,1,1)</f>
        <v>42299.208333333328</v>
      </c>
      <c r="T834" s="12">
        <f>(((M834/60)/60)/24)+DATE(1970,1,1)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 s="7">
        <v>6800</v>
      </c>
      <c r="E835" s="7">
        <v>10723</v>
      </c>
      <c r="F835">
        <v>165</v>
      </c>
      <c r="G835" s="4">
        <f t="shared" si="26"/>
        <v>1.5769117647058823</v>
      </c>
      <c r="H835" t="s">
        <v>20</v>
      </c>
      <c r="I835" s="7">
        <f t="shared" ref="I835:I898" si="27">E835/F835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2">
        <f>(((L835/60)/60)/24)+DATE(1970,1,1)</f>
        <v>40588.25</v>
      </c>
      <c r="T835" s="12">
        <f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 s="7">
        <v>7300</v>
      </c>
      <c r="E836" s="7">
        <v>11228</v>
      </c>
      <c r="F836">
        <v>119</v>
      </c>
      <c r="G836" s="4">
        <f t="shared" ref="G836:G899" si="28">E836/D836</f>
        <v>1.5380821917808218</v>
      </c>
      <c r="H836" t="s">
        <v>20</v>
      </c>
      <c r="I836" s="7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2">
        <f>(((L836/60)/60)/24)+DATE(1970,1,1)</f>
        <v>41448.208333333336</v>
      </c>
      <c r="T836" s="12">
        <f>(((M836/60)/60)/24)+DATE(1970,1,1)</f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 s="7">
        <v>86200</v>
      </c>
      <c r="E837" s="7">
        <v>77355</v>
      </c>
      <c r="F837">
        <v>1758</v>
      </c>
      <c r="G837" s="4">
        <f t="shared" si="28"/>
        <v>0.89738979118329465</v>
      </c>
      <c r="H837" t="s">
        <v>14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2">
        <f>(((L837/60)/60)/24)+DATE(1970,1,1)</f>
        <v>42063.25</v>
      </c>
      <c r="T837" s="12">
        <f>(((M837/60)/60)/24)+DATE(1970,1,1)</f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 s="7">
        <v>8100</v>
      </c>
      <c r="E838" s="7">
        <v>6086</v>
      </c>
      <c r="F838">
        <v>94</v>
      </c>
      <c r="G838" s="4">
        <f t="shared" si="28"/>
        <v>0.75135802469135804</v>
      </c>
      <c r="H838" t="s">
        <v>14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2">
        <f>(((L838/60)/60)/24)+DATE(1970,1,1)</f>
        <v>40214.25</v>
      </c>
      <c r="T838" s="12">
        <f>(((M838/60)/60)/24)+DATE(1970,1,1)</f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 s="7">
        <v>17700</v>
      </c>
      <c r="E839" s="7">
        <v>150960</v>
      </c>
      <c r="F839">
        <v>1797</v>
      </c>
      <c r="G839" s="4">
        <f t="shared" si="28"/>
        <v>8.5288135593220336</v>
      </c>
      <c r="H839" t="s">
        <v>20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2">
        <f>(((L839/60)/60)/24)+DATE(1970,1,1)</f>
        <v>40629.208333333336</v>
      </c>
      <c r="T839" s="12">
        <f>(((M839/60)/60)/24)+DATE(1970,1,1)</f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 s="7">
        <v>6400</v>
      </c>
      <c r="E840" s="7">
        <v>8890</v>
      </c>
      <c r="F840">
        <v>261</v>
      </c>
      <c r="G840" s="4">
        <f t="shared" si="28"/>
        <v>1.3890625000000001</v>
      </c>
      <c r="H840" t="s">
        <v>20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2">
        <f>(((L840/60)/60)/24)+DATE(1970,1,1)</f>
        <v>43370.208333333328</v>
      </c>
      <c r="T840" s="12">
        <f>(((M840/60)/60)/24)+DATE(1970,1,1)</f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 s="7">
        <v>7700</v>
      </c>
      <c r="E841" s="7">
        <v>14644</v>
      </c>
      <c r="F841">
        <v>157</v>
      </c>
      <c r="G841" s="4">
        <f t="shared" si="28"/>
        <v>1.9018181818181819</v>
      </c>
      <c r="H841" t="s">
        <v>20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2">
        <f>(((L841/60)/60)/24)+DATE(1970,1,1)</f>
        <v>41715.208333333336</v>
      </c>
      <c r="T841" s="12">
        <f>(((M841/60)/60)/24)+DATE(1970,1,1)</f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 s="7">
        <v>116300</v>
      </c>
      <c r="E842" s="7">
        <v>116583</v>
      </c>
      <c r="F842">
        <v>3533</v>
      </c>
      <c r="G842" s="4">
        <f t="shared" si="28"/>
        <v>1.0024333619948409</v>
      </c>
      <c r="H842" t="s">
        <v>20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2">
        <f>(((L842/60)/60)/24)+DATE(1970,1,1)</f>
        <v>41836.208333333336</v>
      </c>
      <c r="T842" s="12">
        <f>(((M842/60)/60)/24)+DATE(1970,1,1)</f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 s="7">
        <v>9100</v>
      </c>
      <c r="E843" s="7">
        <v>12991</v>
      </c>
      <c r="F843">
        <v>155</v>
      </c>
      <c r="G843" s="4">
        <f t="shared" si="28"/>
        <v>1.4275824175824177</v>
      </c>
      <c r="H843" t="s">
        <v>20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2">
        <f>(((L843/60)/60)/24)+DATE(1970,1,1)</f>
        <v>42419.25</v>
      </c>
      <c r="T843" s="12">
        <f>(((M843/60)/60)/24)+DATE(1970,1,1)</f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 s="7">
        <v>1500</v>
      </c>
      <c r="E844" s="7">
        <v>8447</v>
      </c>
      <c r="F844">
        <v>132</v>
      </c>
      <c r="G844" s="4">
        <f t="shared" si="28"/>
        <v>5.6313333333333331</v>
      </c>
      <c r="H844" t="s">
        <v>20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2">
        <f>(((L844/60)/60)/24)+DATE(1970,1,1)</f>
        <v>43266.208333333328</v>
      </c>
      <c r="T844" s="12">
        <f>(((M844/60)/60)/24)+DATE(1970,1,1)</f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 s="7">
        <v>8800</v>
      </c>
      <c r="E845" s="7">
        <v>2703</v>
      </c>
      <c r="F845">
        <v>33</v>
      </c>
      <c r="G845" s="4">
        <f t="shared" si="28"/>
        <v>0.30715909090909088</v>
      </c>
      <c r="H845" t="s">
        <v>14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2">
        <f>(((L845/60)/60)/24)+DATE(1970,1,1)</f>
        <v>43338.208333333328</v>
      </c>
      <c r="T845" s="12">
        <f>(((M845/60)/60)/24)+DATE(1970,1,1)</f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 s="7">
        <v>8800</v>
      </c>
      <c r="E846" s="7">
        <v>8747</v>
      </c>
      <c r="F846">
        <v>94</v>
      </c>
      <c r="G846" s="4">
        <f t="shared" si="28"/>
        <v>0.99397727272727276</v>
      </c>
      <c r="H846" t="s">
        <v>74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2">
        <f>(((L846/60)/60)/24)+DATE(1970,1,1)</f>
        <v>40930.25</v>
      </c>
      <c r="T846" s="12">
        <f>(((M846/60)/60)/24)+DATE(1970,1,1)</f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 s="7">
        <v>69900</v>
      </c>
      <c r="E847" s="7">
        <v>138087</v>
      </c>
      <c r="F847">
        <v>1354</v>
      </c>
      <c r="G847" s="4">
        <f t="shared" si="28"/>
        <v>1.9754935622317598</v>
      </c>
      <c r="H847" t="s">
        <v>20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2">
        <f>(((L847/60)/60)/24)+DATE(1970,1,1)</f>
        <v>43235.208333333328</v>
      </c>
      <c r="T847" s="12">
        <f>(((M847/60)/60)/24)+DATE(1970,1,1)</f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 s="7">
        <v>1000</v>
      </c>
      <c r="E848" s="7">
        <v>5085</v>
      </c>
      <c r="F848">
        <v>48</v>
      </c>
      <c r="G848" s="4">
        <f t="shared" si="28"/>
        <v>5.085</v>
      </c>
      <c r="H848" t="s">
        <v>20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2">
        <f>(((L848/60)/60)/24)+DATE(1970,1,1)</f>
        <v>43302.208333333328</v>
      </c>
      <c r="T848" s="12">
        <f>(((M848/60)/60)/24)+DATE(1970,1,1)</f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 s="7">
        <v>4700</v>
      </c>
      <c r="E849" s="7">
        <v>11174</v>
      </c>
      <c r="F849">
        <v>110</v>
      </c>
      <c r="G849" s="4">
        <f t="shared" si="28"/>
        <v>2.3774468085106384</v>
      </c>
      <c r="H849" t="s">
        <v>20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2">
        <f>(((L849/60)/60)/24)+DATE(1970,1,1)</f>
        <v>43107.25</v>
      </c>
      <c r="T849" s="12">
        <f>(((M849/60)/60)/24)+DATE(1970,1,1)</f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 s="7">
        <v>3200</v>
      </c>
      <c r="E850" s="7">
        <v>10831</v>
      </c>
      <c r="F850">
        <v>172</v>
      </c>
      <c r="G850" s="4">
        <f t="shared" si="28"/>
        <v>3.3846875000000001</v>
      </c>
      <c r="H850" t="s">
        <v>20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2">
        <f>(((L850/60)/60)/24)+DATE(1970,1,1)</f>
        <v>40341.208333333336</v>
      </c>
      <c r="T850" s="12">
        <f>(((M850/60)/60)/24)+DATE(1970,1,1)</f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 s="7">
        <v>6700</v>
      </c>
      <c r="E851" s="7">
        <v>8917</v>
      </c>
      <c r="F851">
        <v>307</v>
      </c>
      <c r="G851" s="4">
        <f t="shared" si="28"/>
        <v>1.3308955223880596</v>
      </c>
      <c r="H851" t="s">
        <v>20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2">
        <f>(((L851/60)/60)/24)+DATE(1970,1,1)</f>
        <v>40948.25</v>
      </c>
      <c r="T851" s="12">
        <f>(((M851/60)/60)/24)+DATE(1970,1,1)</f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 s="7">
        <v>100</v>
      </c>
      <c r="E852" s="7">
        <v>1</v>
      </c>
      <c r="F852">
        <v>1</v>
      </c>
      <c r="G852" s="4">
        <f t="shared" si="28"/>
        <v>0.01</v>
      </c>
      <c r="H852" t="s">
        <v>14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2">
        <f>(((L852/60)/60)/24)+DATE(1970,1,1)</f>
        <v>40866.25</v>
      </c>
      <c r="T852" s="12">
        <f>(((M852/60)/60)/24)+DATE(1970,1,1)</f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 s="7">
        <v>6000</v>
      </c>
      <c r="E853" s="7">
        <v>12468</v>
      </c>
      <c r="F853">
        <v>160</v>
      </c>
      <c r="G853" s="4">
        <f t="shared" si="28"/>
        <v>2.0779999999999998</v>
      </c>
      <c r="H853" t="s">
        <v>20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2">
        <f>(((L853/60)/60)/24)+DATE(1970,1,1)</f>
        <v>41031.208333333336</v>
      </c>
      <c r="T853" s="12">
        <f>(((M853/60)/60)/24)+DATE(1970,1,1)</f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 s="7">
        <v>4900</v>
      </c>
      <c r="E854" s="7">
        <v>2505</v>
      </c>
      <c r="F854">
        <v>31</v>
      </c>
      <c r="G854" s="4">
        <f t="shared" si="28"/>
        <v>0.51122448979591839</v>
      </c>
      <c r="H854" t="s">
        <v>14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2">
        <f>(((L854/60)/60)/24)+DATE(1970,1,1)</f>
        <v>40740.208333333336</v>
      </c>
      <c r="T854" s="12">
        <f>(((M854/60)/60)/24)+DATE(1970,1,1)</f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 s="7">
        <v>17100</v>
      </c>
      <c r="E855" s="7">
        <v>111502</v>
      </c>
      <c r="F855">
        <v>1467</v>
      </c>
      <c r="G855" s="4">
        <f t="shared" si="28"/>
        <v>6.5205847953216374</v>
      </c>
      <c r="H855" t="s">
        <v>20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2">
        <f>(((L855/60)/60)/24)+DATE(1970,1,1)</f>
        <v>40714.208333333336</v>
      </c>
      <c r="T855" s="12">
        <f>(((M855/60)/60)/24)+DATE(1970,1,1)</f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 s="7">
        <v>171000</v>
      </c>
      <c r="E856" s="7">
        <v>194309</v>
      </c>
      <c r="F856">
        <v>2662</v>
      </c>
      <c r="G856" s="4">
        <f t="shared" si="28"/>
        <v>1.1363099415204678</v>
      </c>
      <c r="H856" t="s">
        <v>20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2">
        <f>(((L856/60)/60)/24)+DATE(1970,1,1)</f>
        <v>43787.25</v>
      </c>
      <c r="T856" s="12">
        <f>(((M856/60)/60)/24)+DATE(1970,1,1)</f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 s="7">
        <v>23400</v>
      </c>
      <c r="E857" s="7">
        <v>23956</v>
      </c>
      <c r="F857">
        <v>452</v>
      </c>
      <c r="G857" s="4">
        <f t="shared" si="28"/>
        <v>1.0237606837606839</v>
      </c>
      <c r="H857" t="s">
        <v>20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2">
        <f>(((L857/60)/60)/24)+DATE(1970,1,1)</f>
        <v>40712.208333333336</v>
      </c>
      <c r="T857" s="12">
        <f>(((M857/60)/60)/24)+DATE(1970,1,1)</f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 s="7">
        <v>2400</v>
      </c>
      <c r="E858" s="7">
        <v>8558</v>
      </c>
      <c r="F858">
        <v>158</v>
      </c>
      <c r="G858" s="4">
        <f t="shared" si="28"/>
        <v>3.5658333333333334</v>
      </c>
      <c r="H858" t="s">
        <v>20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2">
        <f>(((L858/60)/60)/24)+DATE(1970,1,1)</f>
        <v>41023.208333333336</v>
      </c>
      <c r="T858" s="12">
        <f>(((M858/60)/60)/24)+DATE(1970,1,1)</f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 s="7">
        <v>5300</v>
      </c>
      <c r="E859" s="7">
        <v>7413</v>
      </c>
      <c r="F859">
        <v>225</v>
      </c>
      <c r="G859" s="4">
        <f t="shared" si="28"/>
        <v>1.3986792452830188</v>
      </c>
      <c r="H859" t="s">
        <v>20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2">
        <f>(((L859/60)/60)/24)+DATE(1970,1,1)</f>
        <v>40944.25</v>
      </c>
      <c r="T859" s="12">
        <f>(((M859/60)/60)/24)+DATE(1970,1,1)</f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 s="7">
        <v>4000</v>
      </c>
      <c r="E860" s="7">
        <v>2778</v>
      </c>
      <c r="F860">
        <v>35</v>
      </c>
      <c r="G860" s="4">
        <f t="shared" si="28"/>
        <v>0.69450000000000001</v>
      </c>
      <c r="H860" t="s">
        <v>14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2">
        <f>(((L860/60)/60)/24)+DATE(1970,1,1)</f>
        <v>43211.208333333328</v>
      </c>
      <c r="T860" s="12">
        <f>(((M860/60)/60)/24)+DATE(1970,1,1)</f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 s="7">
        <v>7300</v>
      </c>
      <c r="E861" s="7">
        <v>2594</v>
      </c>
      <c r="F861">
        <v>63</v>
      </c>
      <c r="G861" s="4">
        <f t="shared" si="28"/>
        <v>0.35534246575342465</v>
      </c>
      <c r="H861" t="s">
        <v>14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2">
        <f>(((L861/60)/60)/24)+DATE(1970,1,1)</f>
        <v>41334.25</v>
      </c>
      <c r="T861" s="12">
        <f>(((M861/60)/60)/24)+DATE(1970,1,1)</f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 s="7">
        <v>2000</v>
      </c>
      <c r="E862" s="7">
        <v>5033</v>
      </c>
      <c r="F862">
        <v>65</v>
      </c>
      <c r="G862" s="4">
        <f t="shared" si="28"/>
        <v>2.5165000000000002</v>
      </c>
      <c r="H862" t="s">
        <v>20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2">
        <f>(((L862/60)/60)/24)+DATE(1970,1,1)</f>
        <v>43515.25</v>
      </c>
      <c r="T862" s="12">
        <f>(((M862/60)/60)/24)+DATE(1970,1,1)</f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 s="7">
        <v>8800</v>
      </c>
      <c r="E863" s="7">
        <v>9317</v>
      </c>
      <c r="F863">
        <v>163</v>
      </c>
      <c r="G863" s="4">
        <f t="shared" si="28"/>
        <v>1.0587500000000001</v>
      </c>
      <c r="H863" t="s">
        <v>20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2">
        <f>(((L863/60)/60)/24)+DATE(1970,1,1)</f>
        <v>40258.208333333336</v>
      </c>
      <c r="T863" s="12">
        <f>(((M863/60)/60)/24)+DATE(1970,1,1)</f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 s="7">
        <v>3500</v>
      </c>
      <c r="E864" s="7">
        <v>6560</v>
      </c>
      <c r="F864">
        <v>85</v>
      </c>
      <c r="G864" s="4">
        <f t="shared" si="28"/>
        <v>1.8742857142857143</v>
      </c>
      <c r="H864" t="s">
        <v>20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2">
        <f>(((L864/60)/60)/24)+DATE(1970,1,1)</f>
        <v>40756.208333333336</v>
      </c>
      <c r="T864" s="12">
        <f>(((M864/60)/60)/24)+DATE(1970,1,1)</f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 s="7">
        <v>1400</v>
      </c>
      <c r="E865" s="7">
        <v>5415</v>
      </c>
      <c r="F865">
        <v>217</v>
      </c>
      <c r="G865" s="4">
        <f t="shared" si="28"/>
        <v>3.8678571428571429</v>
      </c>
      <c r="H865" t="s">
        <v>20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2">
        <f>(((L865/60)/60)/24)+DATE(1970,1,1)</f>
        <v>42172.208333333328</v>
      </c>
      <c r="T865" s="12">
        <f>(((M865/60)/60)/24)+DATE(1970,1,1)</f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 s="7">
        <v>4200</v>
      </c>
      <c r="E866" s="7">
        <v>14577</v>
      </c>
      <c r="F866">
        <v>150</v>
      </c>
      <c r="G866" s="4">
        <f t="shared" si="28"/>
        <v>3.4707142857142856</v>
      </c>
      <c r="H866" t="s">
        <v>20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2">
        <f>(((L866/60)/60)/24)+DATE(1970,1,1)</f>
        <v>42601.208333333328</v>
      </c>
      <c r="T866" s="12">
        <f>(((M866/60)/60)/24)+DATE(1970,1,1)</f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 s="7">
        <v>81000</v>
      </c>
      <c r="E867" s="7">
        <v>150515</v>
      </c>
      <c r="F867">
        <v>3272</v>
      </c>
      <c r="G867" s="4">
        <f t="shared" si="28"/>
        <v>1.8582098765432098</v>
      </c>
      <c r="H867" t="s">
        <v>20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2">
        <f>(((L867/60)/60)/24)+DATE(1970,1,1)</f>
        <v>41897.208333333336</v>
      </c>
      <c r="T867" s="12">
        <f>(((M867/60)/60)/24)+DATE(1970,1,1)</f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 s="7">
        <v>182800</v>
      </c>
      <c r="E868" s="7">
        <v>79045</v>
      </c>
      <c r="F868">
        <v>898</v>
      </c>
      <c r="G868" s="4">
        <f t="shared" si="28"/>
        <v>0.43241247264770238</v>
      </c>
      <c r="H868" t="s">
        <v>74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2">
        <f>(((L868/60)/60)/24)+DATE(1970,1,1)</f>
        <v>40671.208333333336</v>
      </c>
      <c r="T868" s="12">
        <f>(((M868/60)/60)/24)+DATE(1970,1,1)</f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 s="7">
        <v>4800</v>
      </c>
      <c r="E869" s="7">
        <v>7797</v>
      </c>
      <c r="F869">
        <v>300</v>
      </c>
      <c r="G869" s="4">
        <f t="shared" si="28"/>
        <v>1.6243749999999999</v>
      </c>
      <c r="H869" t="s">
        <v>20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2">
        <f>(((L869/60)/60)/24)+DATE(1970,1,1)</f>
        <v>43382.208333333328</v>
      </c>
      <c r="T869" s="12">
        <f>(((M869/60)/60)/24)+DATE(1970,1,1)</f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 s="7">
        <v>7000</v>
      </c>
      <c r="E870" s="7">
        <v>12939</v>
      </c>
      <c r="F870">
        <v>126</v>
      </c>
      <c r="G870" s="4">
        <f t="shared" si="28"/>
        <v>1.8484285714285715</v>
      </c>
      <c r="H870" t="s">
        <v>20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2">
        <f>(((L870/60)/60)/24)+DATE(1970,1,1)</f>
        <v>41559.208333333336</v>
      </c>
      <c r="T870" s="12">
        <f>(((M870/60)/60)/24)+DATE(1970,1,1)</f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 s="7">
        <v>161900</v>
      </c>
      <c r="E871" s="7">
        <v>38376</v>
      </c>
      <c r="F871">
        <v>526</v>
      </c>
      <c r="G871" s="4">
        <f t="shared" si="28"/>
        <v>0.23703520691785052</v>
      </c>
      <c r="H871" t="s">
        <v>14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2">
        <f>(((L871/60)/60)/24)+DATE(1970,1,1)</f>
        <v>40350.208333333336</v>
      </c>
      <c r="T871" s="12">
        <f>(((M871/60)/60)/24)+DATE(1970,1,1)</f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 s="7">
        <v>7700</v>
      </c>
      <c r="E872" s="7">
        <v>6920</v>
      </c>
      <c r="F872">
        <v>121</v>
      </c>
      <c r="G872" s="4">
        <f t="shared" si="28"/>
        <v>0.89870129870129867</v>
      </c>
      <c r="H872" t="s">
        <v>14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2">
        <f>(((L872/60)/60)/24)+DATE(1970,1,1)</f>
        <v>42240.208333333328</v>
      </c>
      <c r="T872" s="12">
        <f>(((M872/60)/60)/24)+DATE(1970,1,1)</f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 s="7">
        <v>71500</v>
      </c>
      <c r="E873" s="7">
        <v>194912</v>
      </c>
      <c r="F873">
        <v>2320</v>
      </c>
      <c r="G873" s="4">
        <f t="shared" si="28"/>
        <v>2.7260419580419581</v>
      </c>
      <c r="H873" t="s">
        <v>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2">
        <f>(((L873/60)/60)/24)+DATE(1970,1,1)</f>
        <v>43040.208333333328</v>
      </c>
      <c r="T873" s="12">
        <f>(((M873/60)/60)/24)+DATE(1970,1,1)</f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 s="7">
        <v>4700</v>
      </c>
      <c r="E874" s="7">
        <v>7992</v>
      </c>
      <c r="F874">
        <v>81</v>
      </c>
      <c r="G874" s="4">
        <f t="shared" si="28"/>
        <v>1.7004255319148935</v>
      </c>
      <c r="H874" t="s">
        <v>20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2">
        <f>(((L874/60)/60)/24)+DATE(1970,1,1)</f>
        <v>43346.208333333328</v>
      </c>
      <c r="T874" s="12">
        <f>(((M874/60)/60)/24)+DATE(1970,1,1)</f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 s="7">
        <v>42100</v>
      </c>
      <c r="E875" s="7">
        <v>79268</v>
      </c>
      <c r="F875">
        <v>1887</v>
      </c>
      <c r="G875" s="4">
        <f t="shared" si="28"/>
        <v>1.8828503562945369</v>
      </c>
      <c r="H875" t="s">
        <v>20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2">
        <f>(((L875/60)/60)/24)+DATE(1970,1,1)</f>
        <v>41647.25</v>
      </c>
      <c r="T875" s="12">
        <f>(((M875/60)/60)/24)+DATE(1970,1,1)</f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 s="7">
        <v>40200</v>
      </c>
      <c r="E876" s="7">
        <v>139468</v>
      </c>
      <c r="F876">
        <v>4358</v>
      </c>
      <c r="G876" s="4">
        <f t="shared" si="28"/>
        <v>3.4693532338308457</v>
      </c>
      <c r="H876" t="s">
        <v>20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2">
        <f>(((L876/60)/60)/24)+DATE(1970,1,1)</f>
        <v>40291.208333333336</v>
      </c>
      <c r="T876" s="12">
        <f>(((M876/60)/60)/24)+DATE(1970,1,1)</f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 s="7">
        <v>7900</v>
      </c>
      <c r="E877" s="7">
        <v>5465</v>
      </c>
      <c r="F877">
        <v>67</v>
      </c>
      <c r="G877" s="4">
        <f t="shared" si="28"/>
        <v>0.6917721518987342</v>
      </c>
      <c r="H877" t="s">
        <v>14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2">
        <f>(((L877/60)/60)/24)+DATE(1970,1,1)</f>
        <v>40556.25</v>
      </c>
      <c r="T877" s="12">
        <f>(((M877/60)/60)/24)+DATE(1970,1,1)</f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 s="7">
        <v>8300</v>
      </c>
      <c r="E878" s="7">
        <v>2111</v>
      </c>
      <c r="F878">
        <v>57</v>
      </c>
      <c r="G878" s="4">
        <f t="shared" si="28"/>
        <v>0.25433734939759034</v>
      </c>
      <c r="H878" t="s">
        <v>14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2">
        <f>(((L878/60)/60)/24)+DATE(1970,1,1)</f>
        <v>43624.208333333328</v>
      </c>
      <c r="T878" s="12">
        <f>(((M878/60)/60)/24)+DATE(1970,1,1)</f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 s="7">
        <v>163600</v>
      </c>
      <c r="E879" s="7">
        <v>126628</v>
      </c>
      <c r="F879">
        <v>1229</v>
      </c>
      <c r="G879" s="4">
        <f t="shared" si="28"/>
        <v>0.77400977995110021</v>
      </c>
      <c r="H879" t="s">
        <v>14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2">
        <f>(((L879/60)/60)/24)+DATE(1970,1,1)</f>
        <v>42577.208333333328</v>
      </c>
      <c r="T879" s="12">
        <f>(((M879/60)/60)/24)+DATE(1970,1,1)</f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 s="7">
        <v>2700</v>
      </c>
      <c r="E880" s="7">
        <v>1012</v>
      </c>
      <c r="F880">
        <v>12</v>
      </c>
      <c r="G880" s="4">
        <f t="shared" si="28"/>
        <v>0.37481481481481482</v>
      </c>
      <c r="H880" t="s">
        <v>14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2">
        <f>(((L880/60)/60)/24)+DATE(1970,1,1)</f>
        <v>43845.25</v>
      </c>
      <c r="T880" s="12">
        <f>(((M880/60)/60)/24)+DATE(1970,1,1)</f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 s="7">
        <v>1000</v>
      </c>
      <c r="E881" s="7">
        <v>5438</v>
      </c>
      <c r="F881">
        <v>53</v>
      </c>
      <c r="G881" s="4">
        <f t="shared" si="28"/>
        <v>5.4379999999999997</v>
      </c>
      <c r="H881" t="s">
        <v>20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2">
        <f>(((L881/60)/60)/24)+DATE(1970,1,1)</f>
        <v>42788.25</v>
      </c>
      <c r="T881" s="12">
        <f>(((M881/60)/60)/24)+DATE(1970,1,1)</f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 s="7">
        <v>84500</v>
      </c>
      <c r="E882" s="7">
        <v>193101</v>
      </c>
      <c r="F882">
        <v>2414</v>
      </c>
      <c r="G882" s="4">
        <f t="shared" si="28"/>
        <v>2.2852189349112426</v>
      </c>
      <c r="H882" t="s">
        <v>20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2">
        <f>(((L882/60)/60)/24)+DATE(1970,1,1)</f>
        <v>43667.208333333328</v>
      </c>
      <c r="T882" s="12">
        <f>(((M882/60)/60)/24)+DATE(1970,1,1)</f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 s="7">
        <v>81300</v>
      </c>
      <c r="E883" s="7">
        <v>31665</v>
      </c>
      <c r="F883">
        <v>452</v>
      </c>
      <c r="G883" s="4">
        <f t="shared" si="28"/>
        <v>0.38948339483394834</v>
      </c>
      <c r="H883" t="s">
        <v>14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2">
        <f>(((L883/60)/60)/24)+DATE(1970,1,1)</f>
        <v>42194.208333333328</v>
      </c>
      <c r="T883" s="12">
        <f>(((M883/60)/60)/24)+DATE(1970,1,1)</f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 s="7">
        <v>800</v>
      </c>
      <c r="E884" s="7">
        <v>2960</v>
      </c>
      <c r="F884">
        <v>80</v>
      </c>
      <c r="G884" s="4">
        <f t="shared" si="28"/>
        <v>3.7</v>
      </c>
      <c r="H884" t="s">
        <v>20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2">
        <f>(((L884/60)/60)/24)+DATE(1970,1,1)</f>
        <v>42025.25</v>
      </c>
      <c r="T884" s="12">
        <f>(((M884/60)/60)/24)+DATE(1970,1,1)</f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 s="7">
        <v>3400</v>
      </c>
      <c r="E885" s="7">
        <v>8089</v>
      </c>
      <c r="F885">
        <v>193</v>
      </c>
      <c r="G885" s="4">
        <f t="shared" si="28"/>
        <v>2.3791176470588233</v>
      </c>
      <c r="H885" t="s">
        <v>20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2">
        <f>(((L885/60)/60)/24)+DATE(1970,1,1)</f>
        <v>40323.208333333336</v>
      </c>
      <c r="T885" s="12">
        <f>(((M885/60)/60)/24)+DATE(1970,1,1)</f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 s="7">
        <v>170800</v>
      </c>
      <c r="E886" s="7">
        <v>109374</v>
      </c>
      <c r="F886">
        <v>1886</v>
      </c>
      <c r="G886" s="4">
        <f t="shared" si="28"/>
        <v>0.64036299765807958</v>
      </c>
      <c r="H886" t="s">
        <v>14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2">
        <f>(((L886/60)/60)/24)+DATE(1970,1,1)</f>
        <v>41763.208333333336</v>
      </c>
      <c r="T886" s="12">
        <f>(((M886/60)/60)/24)+DATE(1970,1,1)</f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 s="7">
        <v>1800</v>
      </c>
      <c r="E887" s="7">
        <v>2129</v>
      </c>
      <c r="F887">
        <v>52</v>
      </c>
      <c r="G887" s="4">
        <f t="shared" si="28"/>
        <v>1.1827777777777777</v>
      </c>
      <c r="H887" t="s">
        <v>20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2">
        <f>(((L887/60)/60)/24)+DATE(1970,1,1)</f>
        <v>40335.208333333336</v>
      </c>
      <c r="T887" s="12">
        <f>(((M887/60)/60)/24)+DATE(1970,1,1)</f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 s="7">
        <v>150600</v>
      </c>
      <c r="E888" s="7">
        <v>127745</v>
      </c>
      <c r="F888">
        <v>1825</v>
      </c>
      <c r="G888" s="4">
        <f t="shared" si="28"/>
        <v>0.84824037184594958</v>
      </c>
      <c r="H888" t="s">
        <v>14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2">
        <f>(((L888/60)/60)/24)+DATE(1970,1,1)</f>
        <v>40416.208333333336</v>
      </c>
      <c r="T888" s="12">
        <f>(((M888/60)/60)/24)+DATE(1970,1,1)</f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 s="7">
        <v>7800</v>
      </c>
      <c r="E889" s="7">
        <v>2289</v>
      </c>
      <c r="F889">
        <v>31</v>
      </c>
      <c r="G889" s="4">
        <f t="shared" si="28"/>
        <v>0.29346153846153844</v>
      </c>
      <c r="H889" t="s">
        <v>14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2">
        <f>(((L889/60)/60)/24)+DATE(1970,1,1)</f>
        <v>42202.208333333328</v>
      </c>
      <c r="T889" s="12">
        <f>(((M889/60)/60)/24)+DATE(1970,1,1)</f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 s="7">
        <v>5800</v>
      </c>
      <c r="E890" s="7">
        <v>12174</v>
      </c>
      <c r="F890">
        <v>290</v>
      </c>
      <c r="G890" s="4">
        <f t="shared" si="28"/>
        <v>2.0989655172413793</v>
      </c>
      <c r="H890" t="s">
        <v>20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2">
        <f>(((L890/60)/60)/24)+DATE(1970,1,1)</f>
        <v>42836.208333333328</v>
      </c>
      <c r="T890" s="12">
        <f>(((M890/60)/60)/24)+DATE(1970,1,1)</f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 s="7">
        <v>5600</v>
      </c>
      <c r="E891" s="7">
        <v>9508</v>
      </c>
      <c r="F891">
        <v>122</v>
      </c>
      <c r="G891" s="4">
        <f t="shared" si="28"/>
        <v>1.697857142857143</v>
      </c>
      <c r="H891" t="s">
        <v>20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2">
        <f>(((L891/60)/60)/24)+DATE(1970,1,1)</f>
        <v>41710.208333333336</v>
      </c>
      <c r="T891" s="12">
        <f>(((M891/60)/60)/24)+DATE(1970,1,1)</f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 s="7">
        <v>134400</v>
      </c>
      <c r="E892" s="7">
        <v>155849</v>
      </c>
      <c r="F892">
        <v>1470</v>
      </c>
      <c r="G892" s="4">
        <f t="shared" si="28"/>
        <v>1.1595907738095239</v>
      </c>
      <c r="H892" t="s">
        <v>20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2">
        <f>(((L892/60)/60)/24)+DATE(1970,1,1)</f>
        <v>43640.208333333328</v>
      </c>
      <c r="T892" s="12">
        <f>(((M892/60)/60)/24)+DATE(1970,1,1)</f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 s="7">
        <v>3000</v>
      </c>
      <c r="E893" s="7">
        <v>7758</v>
      </c>
      <c r="F893">
        <v>165</v>
      </c>
      <c r="G893" s="4">
        <f t="shared" si="28"/>
        <v>2.5859999999999999</v>
      </c>
      <c r="H893" t="s">
        <v>20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2">
        <f>(((L893/60)/60)/24)+DATE(1970,1,1)</f>
        <v>40880.25</v>
      </c>
      <c r="T893" s="12">
        <f>(((M893/60)/60)/24)+DATE(1970,1,1)</f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 s="7">
        <v>6000</v>
      </c>
      <c r="E894" s="7">
        <v>13835</v>
      </c>
      <c r="F894">
        <v>182</v>
      </c>
      <c r="G894" s="4">
        <f t="shared" si="28"/>
        <v>2.3058333333333332</v>
      </c>
      <c r="H894" t="s">
        <v>20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2">
        <f>(((L894/60)/60)/24)+DATE(1970,1,1)</f>
        <v>40319.208333333336</v>
      </c>
      <c r="T894" s="12">
        <f>(((M894/60)/60)/24)+DATE(1970,1,1)</f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 s="7">
        <v>8400</v>
      </c>
      <c r="E895" s="7">
        <v>10770</v>
      </c>
      <c r="F895">
        <v>199</v>
      </c>
      <c r="G895" s="4">
        <f t="shared" si="28"/>
        <v>1.2821428571428573</v>
      </c>
      <c r="H895" t="s">
        <v>20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2">
        <f>(((L895/60)/60)/24)+DATE(1970,1,1)</f>
        <v>42170.208333333328</v>
      </c>
      <c r="T895" s="12">
        <f>(((M895/60)/60)/24)+DATE(1970,1,1)</f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 s="7">
        <v>1700</v>
      </c>
      <c r="E896" s="7">
        <v>3208</v>
      </c>
      <c r="F896">
        <v>56</v>
      </c>
      <c r="G896" s="4">
        <f t="shared" si="28"/>
        <v>1.8870588235294117</v>
      </c>
      <c r="H896" t="s">
        <v>20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2">
        <f>(((L896/60)/60)/24)+DATE(1970,1,1)</f>
        <v>41466.208333333336</v>
      </c>
      <c r="T896" s="12">
        <f>(((M896/60)/60)/24)+DATE(1970,1,1)</f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 s="7">
        <v>159800</v>
      </c>
      <c r="E897" s="7">
        <v>11108</v>
      </c>
      <c r="F897">
        <v>107</v>
      </c>
      <c r="G897" s="4">
        <f t="shared" si="28"/>
        <v>6.9511889862327911E-2</v>
      </c>
      <c r="H897" t="s">
        <v>14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2">
        <f>(((L897/60)/60)/24)+DATE(1970,1,1)</f>
        <v>43134.25</v>
      </c>
      <c r="T897" s="12">
        <f>(((M897/60)/60)/24)+DATE(1970,1,1)</f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 s="7">
        <v>19800</v>
      </c>
      <c r="E898" s="7">
        <v>153338</v>
      </c>
      <c r="F898">
        <v>1460</v>
      </c>
      <c r="G898" s="4">
        <f t="shared" si="28"/>
        <v>7.7443434343434348</v>
      </c>
      <c r="H898" t="s">
        <v>20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2">
        <f>(((L898/60)/60)/24)+DATE(1970,1,1)</f>
        <v>40738.208333333336</v>
      </c>
      <c r="T898" s="12">
        <f>(((M898/60)/60)/24)+DATE(1970,1,1)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 s="7">
        <v>8800</v>
      </c>
      <c r="E899" s="7">
        <v>2437</v>
      </c>
      <c r="F899">
        <v>27</v>
      </c>
      <c r="G899" s="4">
        <f t="shared" si="28"/>
        <v>0.27693181818181817</v>
      </c>
      <c r="H899" t="s">
        <v>14</v>
      </c>
      <c r="I899" s="7">
        <f t="shared" ref="I899:I962" si="29">E899/F899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2">
        <f>(((L899/60)/60)/24)+DATE(1970,1,1)</f>
        <v>43583.208333333328</v>
      </c>
      <c r="T899" s="12">
        <f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 s="7">
        <v>179100</v>
      </c>
      <c r="E900" s="7">
        <v>93991</v>
      </c>
      <c r="F900">
        <v>1221</v>
      </c>
      <c r="G900" s="4">
        <f t="shared" ref="G900:G963" si="30">E900/D900</f>
        <v>0.52479620323841425</v>
      </c>
      <c r="H900" t="s">
        <v>14</v>
      </c>
      <c r="I900" s="7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2">
        <f>(((L900/60)/60)/24)+DATE(1970,1,1)</f>
        <v>43815.25</v>
      </c>
      <c r="T900" s="12">
        <f>(((M900/60)/60)/24)+DATE(1970,1,1)</f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 s="7">
        <v>3100</v>
      </c>
      <c r="E901" s="7">
        <v>12620</v>
      </c>
      <c r="F901">
        <v>123</v>
      </c>
      <c r="G901" s="4">
        <f t="shared" si="30"/>
        <v>4.0709677419354842</v>
      </c>
      <c r="H901" t="s">
        <v>20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2">
        <f>(((L901/60)/60)/24)+DATE(1970,1,1)</f>
        <v>41554.208333333336</v>
      </c>
      <c r="T901" s="12">
        <f>(((M901/60)/60)/24)+DATE(1970,1,1)</f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 s="7">
        <v>100</v>
      </c>
      <c r="E902" s="7">
        <v>2</v>
      </c>
      <c r="F902">
        <v>1</v>
      </c>
      <c r="G902" s="4">
        <f t="shared" si="30"/>
        <v>0.02</v>
      </c>
      <c r="H902" t="s">
        <v>14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2">
        <f>(((L902/60)/60)/24)+DATE(1970,1,1)</f>
        <v>41901.208333333336</v>
      </c>
      <c r="T902" s="12">
        <f>(((M902/60)/60)/24)+DATE(1970,1,1)</f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 s="7">
        <v>5600</v>
      </c>
      <c r="E903" s="7">
        <v>8746</v>
      </c>
      <c r="F903">
        <v>159</v>
      </c>
      <c r="G903" s="4">
        <f t="shared" si="30"/>
        <v>1.5617857142857143</v>
      </c>
      <c r="H903" t="s">
        <v>20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2">
        <f>(((L903/60)/60)/24)+DATE(1970,1,1)</f>
        <v>43298.208333333328</v>
      </c>
      <c r="T903" s="12">
        <f>(((M903/60)/60)/24)+DATE(1970,1,1)</f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 s="7">
        <v>1400</v>
      </c>
      <c r="E904" s="7">
        <v>3534</v>
      </c>
      <c r="F904">
        <v>110</v>
      </c>
      <c r="G904" s="4">
        <f t="shared" si="30"/>
        <v>2.5242857142857145</v>
      </c>
      <c r="H904" t="s">
        <v>20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2">
        <f>(((L904/60)/60)/24)+DATE(1970,1,1)</f>
        <v>42399.25</v>
      </c>
      <c r="T904" s="12">
        <f>(((M904/60)/60)/24)+DATE(1970,1,1)</f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 s="7">
        <v>41000</v>
      </c>
      <c r="E905" s="7">
        <v>709</v>
      </c>
      <c r="F905">
        <v>14</v>
      </c>
      <c r="G905" s="4">
        <f t="shared" si="30"/>
        <v>1.729268292682927E-2</v>
      </c>
      <c r="H905" t="s">
        <v>47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2">
        <f>(((L905/60)/60)/24)+DATE(1970,1,1)</f>
        <v>41034.208333333336</v>
      </c>
      <c r="T905" s="12">
        <f>(((M905/60)/60)/24)+DATE(1970,1,1)</f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 s="7">
        <v>6500</v>
      </c>
      <c r="E906" s="7">
        <v>795</v>
      </c>
      <c r="F906">
        <v>16</v>
      </c>
      <c r="G906" s="4">
        <f t="shared" si="30"/>
        <v>0.12230769230769231</v>
      </c>
      <c r="H906" t="s">
        <v>14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2">
        <f>(((L906/60)/60)/24)+DATE(1970,1,1)</f>
        <v>41186.208333333336</v>
      </c>
      <c r="T906" s="12">
        <f>(((M906/60)/60)/24)+DATE(1970,1,1)</f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 s="7">
        <v>7900</v>
      </c>
      <c r="E907" s="7">
        <v>12955</v>
      </c>
      <c r="F907">
        <v>236</v>
      </c>
      <c r="G907" s="4">
        <f t="shared" si="30"/>
        <v>1.6398734177215191</v>
      </c>
      <c r="H907" t="s">
        <v>20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2">
        <f>(((L907/60)/60)/24)+DATE(1970,1,1)</f>
        <v>41536.208333333336</v>
      </c>
      <c r="T907" s="12">
        <f>(((M907/60)/60)/24)+DATE(1970,1,1)</f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 s="7">
        <v>5500</v>
      </c>
      <c r="E908" s="7">
        <v>8964</v>
      </c>
      <c r="F908">
        <v>191</v>
      </c>
      <c r="G908" s="4">
        <f t="shared" si="30"/>
        <v>1.6298181818181818</v>
      </c>
      <c r="H908" t="s">
        <v>20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2">
        <f>(((L908/60)/60)/24)+DATE(1970,1,1)</f>
        <v>42868.208333333328</v>
      </c>
      <c r="T908" s="12">
        <f>(((M908/60)/60)/24)+DATE(1970,1,1)</f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 s="7">
        <v>9100</v>
      </c>
      <c r="E909" s="7">
        <v>1843</v>
      </c>
      <c r="F909">
        <v>41</v>
      </c>
      <c r="G909" s="4">
        <f t="shared" si="30"/>
        <v>0.20252747252747252</v>
      </c>
      <c r="H909" t="s">
        <v>14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2">
        <f>(((L909/60)/60)/24)+DATE(1970,1,1)</f>
        <v>40660.208333333336</v>
      </c>
      <c r="T909" s="12">
        <f>(((M909/60)/60)/24)+DATE(1970,1,1)</f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 s="7">
        <v>38200</v>
      </c>
      <c r="E910" s="7">
        <v>121950</v>
      </c>
      <c r="F910">
        <v>3934</v>
      </c>
      <c r="G910" s="4">
        <f t="shared" si="30"/>
        <v>3.1924083769633507</v>
      </c>
      <c r="H910" t="s">
        <v>20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2">
        <f>(((L910/60)/60)/24)+DATE(1970,1,1)</f>
        <v>41031.208333333336</v>
      </c>
      <c r="T910" s="12">
        <f>(((M910/60)/60)/24)+DATE(1970,1,1)</f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 s="7">
        <v>1800</v>
      </c>
      <c r="E911" s="7">
        <v>8621</v>
      </c>
      <c r="F911">
        <v>80</v>
      </c>
      <c r="G911" s="4">
        <f t="shared" si="30"/>
        <v>4.7894444444444444</v>
      </c>
      <c r="H911" t="s">
        <v>20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2">
        <f>(((L911/60)/60)/24)+DATE(1970,1,1)</f>
        <v>43255.208333333328</v>
      </c>
      <c r="T911" s="12">
        <f>(((M911/60)/60)/24)+DATE(1970,1,1)</f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 s="7">
        <v>154500</v>
      </c>
      <c r="E912" s="7">
        <v>30215</v>
      </c>
      <c r="F912">
        <v>296</v>
      </c>
      <c r="G912" s="4">
        <f t="shared" si="30"/>
        <v>0.19556634304207121</v>
      </c>
      <c r="H912" t="s">
        <v>74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2">
        <f>(((L912/60)/60)/24)+DATE(1970,1,1)</f>
        <v>42026.25</v>
      </c>
      <c r="T912" s="12">
        <f>(((M912/60)/60)/24)+DATE(1970,1,1)</f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 s="7">
        <v>5800</v>
      </c>
      <c r="E913" s="7">
        <v>11539</v>
      </c>
      <c r="F913">
        <v>462</v>
      </c>
      <c r="G913" s="4">
        <f t="shared" si="30"/>
        <v>1.9894827586206896</v>
      </c>
      <c r="H913" t="s">
        <v>20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2">
        <f>(((L913/60)/60)/24)+DATE(1970,1,1)</f>
        <v>43717.208333333328</v>
      </c>
      <c r="T913" s="12">
        <f>(((M913/60)/60)/24)+DATE(1970,1,1)</f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 s="7">
        <v>1800</v>
      </c>
      <c r="E914" s="7">
        <v>14310</v>
      </c>
      <c r="F914">
        <v>179</v>
      </c>
      <c r="G914" s="4">
        <f t="shared" si="30"/>
        <v>7.95</v>
      </c>
      <c r="H914" t="s">
        <v>20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2">
        <f>(((L914/60)/60)/24)+DATE(1970,1,1)</f>
        <v>41157.208333333336</v>
      </c>
      <c r="T914" s="12">
        <f>(((M914/60)/60)/24)+DATE(1970,1,1)</f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 s="7">
        <v>70200</v>
      </c>
      <c r="E915" s="7">
        <v>35536</v>
      </c>
      <c r="F915">
        <v>523</v>
      </c>
      <c r="G915" s="4">
        <f t="shared" si="30"/>
        <v>0.50621082621082625</v>
      </c>
      <c r="H915" t="s">
        <v>14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2">
        <f>(((L915/60)/60)/24)+DATE(1970,1,1)</f>
        <v>43597.208333333328</v>
      </c>
      <c r="T915" s="12">
        <f>(((M915/60)/60)/24)+DATE(1970,1,1)</f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 s="7">
        <v>6400</v>
      </c>
      <c r="E916" s="7">
        <v>3676</v>
      </c>
      <c r="F916">
        <v>141</v>
      </c>
      <c r="G916" s="4">
        <f t="shared" si="30"/>
        <v>0.57437499999999997</v>
      </c>
      <c r="H916" t="s">
        <v>14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2">
        <f>(((L916/60)/60)/24)+DATE(1970,1,1)</f>
        <v>41490.208333333336</v>
      </c>
      <c r="T916" s="12">
        <f>(((M916/60)/60)/24)+DATE(1970,1,1)</f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 s="7">
        <v>125900</v>
      </c>
      <c r="E917" s="7">
        <v>195936</v>
      </c>
      <c r="F917">
        <v>1866</v>
      </c>
      <c r="G917" s="4">
        <f t="shared" si="30"/>
        <v>1.5562827640984909</v>
      </c>
      <c r="H917" t="s">
        <v>20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2">
        <f>(((L917/60)/60)/24)+DATE(1970,1,1)</f>
        <v>42976.208333333328</v>
      </c>
      <c r="T917" s="12">
        <f>(((M917/60)/60)/24)+DATE(1970,1,1)</f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 s="7">
        <v>3700</v>
      </c>
      <c r="E918" s="7">
        <v>1343</v>
      </c>
      <c r="F918">
        <v>52</v>
      </c>
      <c r="G918" s="4">
        <f t="shared" si="30"/>
        <v>0.36297297297297298</v>
      </c>
      <c r="H918" t="s">
        <v>14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2">
        <f>(((L918/60)/60)/24)+DATE(1970,1,1)</f>
        <v>41991.25</v>
      </c>
      <c r="T918" s="12">
        <f>(((M918/60)/60)/24)+DATE(1970,1,1)</f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 s="7">
        <v>3600</v>
      </c>
      <c r="E919" s="7">
        <v>2097</v>
      </c>
      <c r="F919">
        <v>27</v>
      </c>
      <c r="G919" s="4">
        <f t="shared" si="30"/>
        <v>0.58250000000000002</v>
      </c>
      <c r="H919" t="s">
        <v>47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2">
        <f>(((L919/60)/60)/24)+DATE(1970,1,1)</f>
        <v>40722.208333333336</v>
      </c>
      <c r="T919" s="12">
        <f>(((M919/60)/60)/24)+DATE(1970,1,1)</f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 s="7">
        <v>3800</v>
      </c>
      <c r="E920" s="7">
        <v>9021</v>
      </c>
      <c r="F920">
        <v>156</v>
      </c>
      <c r="G920" s="4">
        <f t="shared" si="30"/>
        <v>2.3739473684210526</v>
      </c>
      <c r="H920" t="s">
        <v>20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2">
        <f>(((L920/60)/60)/24)+DATE(1970,1,1)</f>
        <v>41117.208333333336</v>
      </c>
      <c r="T920" s="12">
        <f>(((M920/60)/60)/24)+DATE(1970,1,1)</f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 s="7">
        <v>35600</v>
      </c>
      <c r="E921" s="7">
        <v>20915</v>
      </c>
      <c r="F921">
        <v>225</v>
      </c>
      <c r="G921" s="4">
        <f t="shared" si="30"/>
        <v>0.58750000000000002</v>
      </c>
      <c r="H921" t="s">
        <v>14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2">
        <f>(((L921/60)/60)/24)+DATE(1970,1,1)</f>
        <v>43022.208333333328</v>
      </c>
      <c r="T921" s="12">
        <f>(((M921/60)/60)/24)+DATE(1970,1,1)</f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 s="7">
        <v>5300</v>
      </c>
      <c r="E922" s="7">
        <v>9676</v>
      </c>
      <c r="F922">
        <v>255</v>
      </c>
      <c r="G922" s="4">
        <f t="shared" si="30"/>
        <v>1.8256603773584905</v>
      </c>
      <c r="H922" t="s">
        <v>20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2">
        <f>(((L922/60)/60)/24)+DATE(1970,1,1)</f>
        <v>43503.25</v>
      </c>
      <c r="T922" s="12">
        <f>(((M922/60)/60)/24)+DATE(1970,1,1)</f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 s="7">
        <v>160400</v>
      </c>
      <c r="E923" s="7">
        <v>1210</v>
      </c>
      <c r="F923">
        <v>38</v>
      </c>
      <c r="G923" s="4">
        <f t="shared" si="30"/>
        <v>7.5436408977556111E-3</v>
      </c>
      <c r="H923" t="s">
        <v>14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2">
        <f>(((L923/60)/60)/24)+DATE(1970,1,1)</f>
        <v>40951.25</v>
      </c>
      <c r="T923" s="12">
        <f>(((M923/60)/60)/24)+DATE(1970,1,1)</f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 s="7">
        <v>51400</v>
      </c>
      <c r="E924" s="7">
        <v>90440</v>
      </c>
      <c r="F924">
        <v>2261</v>
      </c>
      <c r="G924" s="4">
        <f t="shared" si="30"/>
        <v>1.7595330739299611</v>
      </c>
      <c r="H924" t="s">
        <v>20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2">
        <f>(((L924/60)/60)/24)+DATE(1970,1,1)</f>
        <v>43443.25</v>
      </c>
      <c r="T924" s="12">
        <f>(((M924/60)/60)/24)+DATE(1970,1,1)</f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 s="7">
        <v>1700</v>
      </c>
      <c r="E925" s="7">
        <v>4044</v>
      </c>
      <c r="F925">
        <v>40</v>
      </c>
      <c r="G925" s="4">
        <f t="shared" si="30"/>
        <v>2.3788235294117648</v>
      </c>
      <c r="H925" t="s">
        <v>20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2">
        <f>(((L925/60)/60)/24)+DATE(1970,1,1)</f>
        <v>40373.208333333336</v>
      </c>
      <c r="T925" s="12">
        <f>(((M925/60)/60)/24)+DATE(1970,1,1)</f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 s="7">
        <v>39400</v>
      </c>
      <c r="E926" s="7">
        <v>192292</v>
      </c>
      <c r="F926">
        <v>2289</v>
      </c>
      <c r="G926" s="4">
        <f t="shared" si="30"/>
        <v>4.8805076142131982</v>
      </c>
      <c r="H926" t="s">
        <v>20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2">
        <f>(((L926/60)/60)/24)+DATE(1970,1,1)</f>
        <v>43769.208333333328</v>
      </c>
      <c r="T926" s="12">
        <f>(((M926/60)/60)/24)+DATE(1970,1,1)</f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 s="7">
        <v>3000</v>
      </c>
      <c r="E927" s="7">
        <v>6722</v>
      </c>
      <c r="F927">
        <v>65</v>
      </c>
      <c r="G927" s="4">
        <f t="shared" si="30"/>
        <v>2.2406666666666668</v>
      </c>
      <c r="H927" t="s">
        <v>20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2">
        <f>(((L927/60)/60)/24)+DATE(1970,1,1)</f>
        <v>43000.208333333328</v>
      </c>
      <c r="T927" s="12">
        <f>(((M927/60)/60)/24)+DATE(1970,1,1)</f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 s="7">
        <v>8700</v>
      </c>
      <c r="E928" s="7">
        <v>1577</v>
      </c>
      <c r="F928">
        <v>15</v>
      </c>
      <c r="G928" s="4">
        <f t="shared" si="30"/>
        <v>0.18126436781609195</v>
      </c>
      <c r="H928" t="s">
        <v>14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2">
        <f>(((L928/60)/60)/24)+DATE(1970,1,1)</f>
        <v>42502.208333333328</v>
      </c>
      <c r="T928" s="12">
        <f>(((M928/60)/60)/24)+DATE(1970,1,1)</f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 s="7">
        <v>7200</v>
      </c>
      <c r="E929" s="7">
        <v>3301</v>
      </c>
      <c r="F929">
        <v>37</v>
      </c>
      <c r="G929" s="4">
        <f t="shared" si="30"/>
        <v>0.45847222222222223</v>
      </c>
      <c r="H929" t="s">
        <v>14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2">
        <f>(((L929/60)/60)/24)+DATE(1970,1,1)</f>
        <v>41102.208333333336</v>
      </c>
      <c r="T929" s="12">
        <f>(((M929/60)/60)/24)+DATE(1970,1,1)</f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 s="7">
        <v>167400</v>
      </c>
      <c r="E930" s="7">
        <v>196386</v>
      </c>
      <c r="F930">
        <v>3777</v>
      </c>
      <c r="G930" s="4">
        <f t="shared" si="30"/>
        <v>1.1731541218637993</v>
      </c>
      <c r="H930" t="s">
        <v>20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2">
        <f>(((L930/60)/60)/24)+DATE(1970,1,1)</f>
        <v>41637.25</v>
      </c>
      <c r="T930" s="12">
        <f>(((M930/60)/60)/24)+DATE(1970,1,1)</f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 s="7">
        <v>5500</v>
      </c>
      <c r="E931" s="7">
        <v>11952</v>
      </c>
      <c r="F931">
        <v>184</v>
      </c>
      <c r="G931" s="4">
        <f t="shared" si="30"/>
        <v>2.173090909090909</v>
      </c>
      <c r="H931" t="s">
        <v>20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2">
        <f>(((L931/60)/60)/24)+DATE(1970,1,1)</f>
        <v>42858.208333333328</v>
      </c>
      <c r="T931" s="12">
        <f>(((M931/60)/60)/24)+DATE(1970,1,1)</f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 s="7">
        <v>3500</v>
      </c>
      <c r="E932" s="7">
        <v>3930</v>
      </c>
      <c r="F932">
        <v>85</v>
      </c>
      <c r="G932" s="4">
        <f t="shared" si="30"/>
        <v>1.1228571428571428</v>
      </c>
      <c r="H932" t="s">
        <v>20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2">
        <f>(((L932/60)/60)/24)+DATE(1970,1,1)</f>
        <v>42060.25</v>
      </c>
      <c r="T932" s="12">
        <f>(((M932/60)/60)/24)+DATE(1970,1,1)</f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 s="7">
        <v>7900</v>
      </c>
      <c r="E933" s="7">
        <v>5729</v>
      </c>
      <c r="F933">
        <v>112</v>
      </c>
      <c r="G933" s="4">
        <f t="shared" si="30"/>
        <v>0.72518987341772156</v>
      </c>
      <c r="H933" t="s">
        <v>14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2">
        <f>(((L933/60)/60)/24)+DATE(1970,1,1)</f>
        <v>41818.208333333336</v>
      </c>
      <c r="T933" s="12">
        <f>(((M933/60)/60)/24)+DATE(1970,1,1)</f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 s="7">
        <v>2300</v>
      </c>
      <c r="E934" s="7">
        <v>4883</v>
      </c>
      <c r="F934">
        <v>144</v>
      </c>
      <c r="G934" s="4">
        <f t="shared" si="30"/>
        <v>2.1230434782608696</v>
      </c>
      <c r="H934" t="s">
        <v>20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2">
        <f>(((L934/60)/60)/24)+DATE(1970,1,1)</f>
        <v>41709.208333333336</v>
      </c>
      <c r="T934" s="12">
        <f>(((M934/60)/60)/24)+DATE(1970,1,1)</f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 s="7">
        <v>73000</v>
      </c>
      <c r="E935" s="7">
        <v>175015</v>
      </c>
      <c r="F935">
        <v>1902</v>
      </c>
      <c r="G935" s="4">
        <f t="shared" si="30"/>
        <v>2.3974657534246577</v>
      </c>
      <c r="H935" t="s">
        <v>20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2">
        <f>(((L935/60)/60)/24)+DATE(1970,1,1)</f>
        <v>41372.208333333336</v>
      </c>
      <c r="T935" s="12">
        <f>(((M935/60)/60)/24)+DATE(1970,1,1)</f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 s="7">
        <v>6200</v>
      </c>
      <c r="E936" s="7">
        <v>11280</v>
      </c>
      <c r="F936">
        <v>105</v>
      </c>
      <c r="G936" s="4">
        <f t="shared" si="30"/>
        <v>1.8193548387096774</v>
      </c>
      <c r="H936" t="s">
        <v>20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2">
        <f>(((L936/60)/60)/24)+DATE(1970,1,1)</f>
        <v>42422.25</v>
      </c>
      <c r="T936" s="12">
        <f>(((M936/60)/60)/24)+DATE(1970,1,1)</f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 s="7">
        <v>6100</v>
      </c>
      <c r="E937" s="7">
        <v>10012</v>
      </c>
      <c r="F937">
        <v>132</v>
      </c>
      <c r="G937" s="4">
        <f t="shared" si="30"/>
        <v>1.6413114754098361</v>
      </c>
      <c r="H937" t="s">
        <v>20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2">
        <f>(((L937/60)/60)/24)+DATE(1970,1,1)</f>
        <v>42209.208333333328</v>
      </c>
      <c r="T937" s="12">
        <f>(((M937/60)/60)/24)+DATE(1970,1,1)</f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 s="7">
        <v>103200</v>
      </c>
      <c r="E938" s="7">
        <v>1690</v>
      </c>
      <c r="F938">
        <v>21</v>
      </c>
      <c r="G938" s="4">
        <f t="shared" si="30"/>
        <v>1.6375968992248063E-2</v>
      </c>
      <c r="H938" t="s">
        <v>14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2">
        <f>(((L938/60)/60)/24)+DATE(1970,1,1)</f>
        <v>43668.208333333328</v>
      </c>
      <c r="T938" s="12">
        <f>(((M938/60)/60)/24)+DATE(1970,1,1)</f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 s="7">
        <v>171000</v>
      </c>
      <c r="E939" s="7">
        <v>84891</v>
      </c>
      <c r="F939">
        <v>976</v>
      </c>
      <c r="G939" s="4">
        <f t="shared" si="30"/>
        <v>0.49643859649122807</v>
      </c>
      <c r="H939" t="s">
        <v>74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2">
        <f>(((L939/60)/60)/24)+DATE(1970,1,1)</f>
        <v>42334.25</v>
      </c>
      <c r="T939" s="12">
        <f>(((M939/60)/60)/24)+DATE(1970,1,1)</f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 s="7">
        <v>9200</v>
      </c>
      <c r="E940" s="7">
        <v>10093</v>
      </c>
      <c r="F940">
        <v>96</v>
      </c>
      <c r="G940" s="4">
        <f t="shared" si="30"/>
        <v>1.0970652173913042</v>
      </c>
      <c r="H940" t="s">
        <v>20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2">
        <f>(((L940/60)/60)/24)+DATE(1970,1,1)</f>
        <v>43263.208333333328</v>
      </c>
      <c r="T940" s="12">
        <f>(((M940/60)/60)/24)+DATE(1970,1,1)</f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 s="7">
        <v>7800</v>
      </c>
      <c r="E941" s="7">
        <v>3839</v>
      </c>
      <c r="F941">
        <v>67</v>
      </c>
      <c r="G941" s="4">
        <f t="shared" si="30"/>
        <v>0.49217948717948717</v>
      </c>
      <c r="H941" t="s">
        <v>14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2">
        <f>(((L941/60)/60)/24)+DATE(1970,1,1)</f>
        <v>40670.208333333336</v>
      </c>
      <c r="T941" s="12">
        <f>(((M941/60)/60)/24)+DATE(1970,1,1)</f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 s="7">
        <v>9900</v>
      </c>
      <c r="E942" s="7">
        <v>6161</v>
      </c>
      <c r="F942">
        <v>66</v>
      </c>
      <c r="G942" s="4">
        <f t="shared" si="30"/>
        <v>0.62232323232323228</v>
      </c>
      <c r="H942" t="s">
        <v>47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2">
        <f>(((L942/60)/60)/24)+DATE(1970,1,1)</f>
        <v>41244.25</v>
      </c>
      <c r="T942" s="12">
        <f>(((M942/60)/60)/24)+DATE(1970,1,1)</f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 s="7">
        <v>43000</v>
      </c>
      <c r="E943" s="7">
        <v>5615</v>
      </c>
      <c r="F943">
        <v>78</v>
      </c>
      <c r="G943" s="4">
        <f t="shared" si="30"/>
        <v>0.1305813953488372</v>
      </c>
      <c r="H943" t="s">
        <v>14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2">
        <f>(((L943/60)/60)/24)+DATE(1970,1,1)</f>
        <v>40552.25</v>
      </c>
      <c r="T943" s="12">
        <f>(((M943/60)/60)/24)+DATE(1970,1,1)</f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 s="7">
        <v>9600</v>
      </c>
      <c r="E944" s="7">
        <v>6205</v>
      </c>
      <c r="F944">
        <v>67</v>
      </c>
      <c r="G944" s="4">
        <f t="shared" si="30"/>
        <v>0.64635416666666667</v>
      </c>
      <c r="H944" t="s">
        <v>14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2">
        <f>(((L944/60)/60)/24)+DATE(1970,1,1)</f>
        <v>40568.25</v>
      </c>
      <c r="T944" s="12">
        <f>(((M944/60)/60)/24)+DATE(1970,1,1)</f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 s="7">
        <v>7500</v>
      </c>
      <c r="E945" s="7">
        <v>11969</v>
      </c>
      <c r="F945">
        <v>114</v>
      </c>
      <c r="G945" s="4">
        <f t="shared" si="30"/>
        <v>1.5958666666666668</v>
      </c>
      <c r="H945" t="s">
        <v>20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2">
        <f>(((L945/60)/60)/24)+DATE(1970,1,1)</f>
        <v>41906.208333333336</v>
      </c>
      <c r="T945" s="12">
        <f>(((M945/60)/60)/24)+DATE(1970,1,1)</f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 s="7">
        <v>10000</v>
      </c>
      <c r="E946" s="7">
        <v>8142</v>
      </c>
      <c r="F946">
        <v>263</v>
      </c>
      <c r="G946" s="4">
        <f t="shared" si="30"/>
        <v>0.81420000000000003</v>
      </c>
      <c r="H946" t="s">
        <v>14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2">
        <f>(((L946/60)/60)/24)+DATE(1970,1,1)</f>
        <v>42776.25</v>
      </c>
      <c r="T946" s="12">
        <f>(((M946/60)/60)/24)+DATE(1970,1,1)</f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 s="7">
        <v>172000</v>
      </c>
      <c r="E947" s="7">
        <v>55805</v>
      </c>
      <c r="F947">
        <v>1691</v>
      </c>
      <c r="G947" s="4">
        <f t="shared" si="30"/>
        <v>0.32444767441860467</v>
      </c>
      <c r="H947" t="s">
        <v>14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2">
        <f>(((L947/60)/60)/24)+DATE(1970,1,1)</f>
        <v>41004.208333333336</v>
      </c>
      <c r="T947" s="12">
        <f>(((M947/60)/60)/24)+DATE(1970,1,1)</f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 s="7">
        <v>153700</v>
      </c>
      <c r="E948" s="7">
        <v>15238</v>
      </c>
      <c r="F948">
        <v>181</v>
      </c>
      <c r="G948" s="4">
        <f t="shared" si="30"/>
        <v>9.9141184124918666E-2</v>
      </c>
      <c r="H948" t="s">
        <v>14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2">
        <f>(((L948/60)/60)/24)+DATE(1970,1,1)</f>
        <v>40710.208333333336</v>
      </c>
      <c r="T948" s="12">
        <f>(((M948/60)/60)/24)+DATE(1970,1,1)</f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 s="7">
        <v>3600</v>
      </c>
      <c r="E949" s="7">
        <v>961</v>
      </c>
      <c r="F949">
        <v>13</v>
      </c>
      <c r="G949" s="4">
        <f t="shared" si="30"/>
        <v>0.26694444444444443</v>
      </c>
      <c r="H949" t="s">
        <v>14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2">
        <f>(((L949/60)/60)/24)+DATE(1970,1,1)</f>
        <v>41908.208333333336</v>
      </c>
      <c r="T949" s="12">
        <f>(((M949/60)/60)/24)+DATE(1970,1,1)</f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 s="7">
        <v>9400</v>
      </c>
      <c r="E950" s="7">
        <v>5918</v>
      </c>
      <c r="F950">
        <v>160</v>
      </c>
      <c r="G950" s="4">
        <f t="shared" si="30"/>
        <v>0.62957446808510642</v>
      </c>
      <c r="H950" t="s">
        <v>74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2">
        <f>(((L950/60)/60)/24)+DATE(1970,1,1)</f>
        <v>41985.25</v>
      </c>
      <c r="T950" s="12">
        <f>(((M950/60)/60)/24)+DATE(1970,1,1)</f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 s="7">
        <v>5900</v>
      </c>
      <c r="E951" s="7">
        <v>9520</v>
      </c>
      <c r="F951">
        <v>203</v>
      </c>
      <c r="G951" s="4">
        <f t="shared" si="30"/>
        <v>1.6135593220338984</v>
      </c>
      <c r="H951" t="s">
        <v>20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2">
        <f>(((L951/60)/60)/24)+DATE(1970,1,1)</f>
        <v>42112.208333333328</v>
      </c>
      <c r="T951" s="12">
        <f>(((M951/60)/60)/24)+DATE(1970,1,1)</f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 s="7">
        <v>100</v>
      </c>
      <c r="E952" s="7">
        <v>5</v>
      </c>
      <c r="F952">
        <v>1</v>
      </c>
      <c r="G952" s="4">
        <f t="shared" si="30"/>
        <v>0.05</v>
      </c>
      <c r="H952" t="s">
        <v>14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2">
        <f>(((L952/60)/60)/24)+DATE(1970,1,1)</f>
        <v>43571.208333333328</v>
      </c>
      <c r="T952" s="12">
        <f>(((M952/60)/60)/24)+DATE(1970,1,1)</f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 s="7">
        <v>14500</v>
      </c>
      <c r="E953" s="7">
        <v>159056</v>
      </c>
      <c r="F953">
        <v>1559</v>
      </c>
      <c r="G953" s="4">
        <f t="shared" si="30"/>
        <v>10.969379310344827</v>
      </c>
      <c r="H953" t="s">
        <v>20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2">
        <f>(((L953/60)/60)/24)+DATE(1970,1,1)</f>
        <v>42730.25</v>
      </c>
      <c r="T953" s="12">
        <f>(((M953/60)/60)/24)+DATE(1970,1,1)</f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 s="7">
        <v>145500</v>
      </c>
      <c r="E954" s="7">
        <v>101987</v>
      </c>
      <c r="F954">
        <v>2266</v>
      </c>
      <c r="G954" s="4">
        <f t="shared" si="30"/>
        <v>0.70094158075601376</v>
      </c>
      <c r="H954" t="s">
        <v>74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2">
        <f>(((L954/60)/60)/24)+DATE(1970,1,1)</f>
        <v>42591.208333333328</v>
      </c>
      <c r="T954" s="12">
        <f>(((M954/60)/60)/24)+DATE(1970,1,1)</f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 s="7">
        <v>3300</v>
      </c>
      <c r="E955" s="7">
        <v>1980</v>
      </c>
      <c r="F955">
        <v>21</v>
      </c>
      <c r="G955" s="4">
        <f t="shared" si="30"/>
        <v>0.6</v>
      </c>
      <c r="H955" t="s">
        <v>14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2">
        <f>(((L955/60)/60)/24)+DATE(1970,1,1)</f>
        <v>42358.25</v>
      </c>
      <c r="T955" s="12">
        <f>(((M955/60)/60)/24)+DATE(1970,1,1)</f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 s="7">
        <v>42600</v>
      </c>
      <c r="E956" s="7">
        <v>156384</v>
      </c>
      <c r="F956">
        <v>1548</v>
      </c>
      <c r="G956" s="4">
        <f t="shared" si="30"/>
        <v>3.6709859154929578</v>
      </c>
      <c r="H956" t="s">
        <v>20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2">
        <f>(((L956/60)/60)/24)+DATE(1970,1,1)</f>
        <v>41174.208333333336</v>
      </c>
      <c r="T956" s="12">
        <f>(((M956/60)/60)/24)+DATE(1970,1,1)</f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 s="7">
        <v>700</v>
      </c>
      <c r="E957" s="7">
        <v>7763</v>
      </c>
      <c r="F957">
        <v>80</v>
      </c>
      <c r="G957" s="4">
        <f t="shared" si="30"/>
        <v>11.09</v>
      </c>
      <c r="H957" t="s">
        <v>20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2">
        <f>(((L957/60)/60)/24)+DATE(1970,1,1)</f>
        <v>41238.25</v>
      </c>
      <c r="T957" s="12">
        <f>(((M957/60)/60)/24)+DATE(1970,1,1)</f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 s="7">
        <v>187600</v>
      </c>
      <c r="E958" s="7">
        <v>35698</v>
      </c>
      <c r="F958">
        <v>830</v>
      </c>
      <c r="G958" s="4">
        <f t="shared" si="30"/>
        <v>0.19028784648187633</v>
      </c>
      <c r="H958" t="s">
        <v>14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2">
        <f>(((L958/60)/60)/24)+DATE(1970,1,1)</f>
        <v>42360.25</v>
      </c>
      <c r="T958" s="12">
        <f>(((M958/60)/60)/24)+DATE(1970,1,1)</f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 s="7">
        <v>9800</v>
      </c>
      <c r="E959" s="7">
        <v>12434</v>
      </c>
      <c r="F959">
        <v>131</v>
      </c>
      <c r="G959" s="4">
        <f t="shared" si="30"/>
        <v>1.2687755102040816</v>
      </c>
      <c r="H959" t="s">
        <v>20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2">
        <f>(((L959/60)/60)/24)+DATE(1970,1,1)</f>
        <v>40955.25</v>
      </c>
      <c r="T959" s="12">
        <f>(((M959/60)/60)/24)+DATE(1970,1,1)</f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 s="7">
        <v>1100</v>
      </c>
      <c r="E960" s="7">
        <v>8081</v>
      </c>
      <c r="F960">
        <v>112</v>
      </c>
      <c r="G960" s="4">
        <f t="shared" si="30"/>
        <v>7.3463636363636367</v>
      </c>
      <c r="H960" t="s">
        <v>20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2">
        <f>(((L960/60)/60)/24)+DATE(1970,1,1)</f>
        <v>40350.208333333336</v>
      </c>
      <c r="T960" s="12">
        <f>(((M960/60)/60)/24)+DATE(1970,1,1)</f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 s="7">
        <v>145000</v>
      </c>
      <c r="E961" s="7">
        <v>6631</v>
      </c>
      <c r="F961">
        <v>130</v>
      </c>
      <c r="G961" s="4">
        <f t="shared" si="30"/>
        <v>4.5731034482758622E-2</v>
      </c>
      <c r="H961" t="s">
        <v>14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2">
        <f>(((L961/60)/60)/24)+DATE(1970,1,1)</f>
        <v>40357.208333333336</v>
      </c>
      <c r="T961" s="12">
        <f>(((M961/60)/60)/24)+DATE(1970,1,1)</f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 s="7">
        <v>5500</v>
      </c>
      <c r="E962" s="7">
        <v>4678</v>
      </c>
      <c r="F962">
        <v>55</v>
      </c>
      <c r="G962" s="4">
        <f t="shared" si="30"/>
        <v>0.85054545454545449</v>
      </c>
      <c r="H962" t="s">
        <v>14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2">
        <f>(((L962/60)/60)/24)+DATE(1970,1,1)</f>
        <v>42408.25</v>
      </c>
      <c r="T962" s="12">
        <f>(((M962/60)/60)/24)+DATE(1970,1,1)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 s="7">
        <v>5700</v>
      </c>
      <c r="E963" s="7">
        <v>6800</v>
      </c>
      <c r="F963">
        <v>155</v>
      </c>
      <c r="G963" s="4">
        <f t="shared" si="30"/>
        <v>1.1929824561403508</v>
      </c>
      <c r="H963" t="s">
        <v>20</v>
      </c>
      <c r="I963" s="7">
        <f t="shared" ref="I963:I1001" si="31">E963/F963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2">
        <f>(((L963/60)/60)/24)+DATE(1970,1,1)</f>
        <v>40591.25</v>
      </c>
      <c r="T963" s="12">
        <f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 s="7">
        <v>3600</v>
      </c>
      <c r="E964" s="7">
        <v>10657</v>
      </c>
      <c r="F964">
        <v>266</v>
      </c>
      <c r="G964" s="4">
        <f t="shared" ref="G964:G1001" si="32">E964/D964</f>
        <v>2.9602777777777778</v>
      </c>
      <c r="H964" t="s">
        <v>20</v>
      </c>
      <c r="I964" s="7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2">
        <f>(((L964/60)/60)/24)+DATE(1970,1,1)</f>
        <v>41592.25</v>
      </c>
      <c r="T964" s="12">
        <f>(((M964/60)/60)/24)+DATE(1970,1,1)</f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 s="7">
        <v>5900</v>
      </c>
      <c r="E965" s="7">
        <v>4997</v>
      </c>
      <c r="F965">
        <v>114</v>
      </c>
      <c r="G965" s="4">
        <f t="shared" si="32"/>
        <v>0.84694915254237291</v>
      </c>
      <c r="H965" t="s">
        <v>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2">
        <f>(((L965/60)/60)/24)+DATE(1970,1,1)</f>
        <v>40607.25</v>
      </c>
      <c r="T965" s="12">
        <f>(((M965/60)/60)/24)+DATE(1970,1,1)</f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 s="7">
        <v>3700</v>
      </c>
      <c r="E966" s="7">
        <v>13164</v>
      </c>
      <c r="F966">
        <v>155</v>
      </c>
      <c r="G966" s="4">
        <f t="shared" si="32"/>
        <v>3.5578378378378379</v>
      </c>
      <c r="H966" t="s">
        <v>20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2">
        <f>(((L966/60)/60)/24)+DATE(1970,1,1)</f>
        <v>42135.208333333328</v>
      </c>
      <c r="T966" s="12">
        <f>(((M966/60)/60)/24)+DATE(1970,1,1)</f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 s="7">
        <v>2200</v>
      </c>
      <c r="E967" s="7">
        <v>8501</v>
      </c>
      <c r="F967">
        <v>207</v>
      </c>
      <c r="G967" s="4">
        <f t="shared" si="32"/>
        <v>3.8640909090909092</v>
      </c>
      <c r="H967" t="s">
        <v>20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2">
        <f>(((L967/60)/60)/24)+DATE(1970,1,1)</f>
        <v>40203.25</v>
      </c>
      <c r="T967" s="12">
        <f>(((M967/60)/60)/24)+DATE(1970,1,1)</f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 s="7">
        <v>1700</v>
      </c>
      <c r="E968" s="7">
        <v>13468</v>
      </c>
      <c r="F968">
        <v>245</v>
      </c>
      <c r="G968" s="4">
        <f t="shared" si="32"/>
        <v>7.9223529411764702</v>
      </c>
      <c r="H968" t="s">
        <v>20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2">
        <f>(((L968/60)/60)/24)+DATE(1970,1,1)</f>
        <v>42901.208333333328</v>
      </c>
      <c r="T968" s="12">
        <f>(((M968/60)/60)/24)+DATE(1970,1,1)</f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 s="7">
        <v>88400</v>
      </c>
      <c r="E969" s="7">
        <v>121138</v>
      </c>
      <c r="F969">
        <v>1573</v>
      </c>
      <c r="G969" s="4">
        <f t="shared" si="32"/>
        <v>1.3703393665158372</v>
      </c>
      <c r="H969" t="s">
        <v>20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2">
        <f>(((L969/60)/60)/24)+DATE(1970,1,1)</f>
        <v>41005.208333333336</v>
      </c>
      <c r="T969" s="12">
        <f>(((M969/60)/60)/24)+DATE(1970,1,1)</f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 s="7">
        <v>2400</v>
      </c>
      <c r="E970" s="7">
        <v>8117</v>
      </c>
      <c r="F970">
        <v>114</v>
      </c>
      <c r="G970" s="4">
        <f t="shared" si="32"/>
        <v>3.3820833333333336</v>
      </c>
      <c r="H970" t="s">
        <v>20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2">
        <f>(((L970/60)/60)/24)+DATE(1970,1,1)</f>
        <v>40544.25</v>
      </c>
      <c r="T970" s="12">
        <f>(((M970/60)/60)/24)+DATE(1970,1,1)</f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 s="7">
        <v>7900</v>
      </c>
      <c r="E971" s="7">
        <v>8550</v>
      </c>
      <c r="F971">
        <v>93</v>
      </c>
      <c r="G971" s="4">
        <f t="shared" si="32"/>
        <v>1.0822784810126582</v>
      </c>
      <c r="H971" t="s">
        <v>20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2">
        <f>(((L971/60)/60)/24)+DATE(1970,1,1)</f>
        <v>43821.25</v>
      </c>
      <c r="T971" s="12">
        <f>(((M971/60)/60)/24)+DATE(1970,1,1)</f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 s="7">
        <v>94900</v>
      </c>
      <c r="E972" s="7">
        <v>57659</v>
      </c>
      <c r="F972">
        <v>594</v>
      </c>
      <c r="G972" s="4">
        <f t="shared" si="32"/>
        <v>0.60757639620653314</v>
      </c>
      <c r="H972" t="s">
        <v>14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2">
        <f>(((L972/60)/60)/24)+DATE(1970,1,1)</f>
        <v>40672.208333333336</v>
      </c>
      <c r="T972" s="12">
        <f>(((M972/60)/60)/24)+DATE(1970,1,1)</f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 s="7">
        <v>5100</v>
      </c>
      <c r="E973" s="7">
        <v>1414</v>
      </c>
      <c r="F973">
        <v>24</v>
      </c>
      <c r="G973" s="4">
        <f t="shared" si="32"/>
        <v>0.27725490196078434</v>
      </c>
      <c r="H973" t="s">
        <v>14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2">
        <f>(((L973/60)/60)/24)+DATE(1970,1,1)</f>
        <v>41555.208333333336</v>
      </c>
      <c r="T973" s="12">
        <f>(((M973/60)/60)/24)+DATE(1970,1,1)</f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 s="7">
        <v>42700</v>
      </c>
      <c r="E974" s="7">
        <v>97524</v>
      </c>
      <c r="F974">
        <v>1681</v>
      </c>
      <c r="G974" s="4">
        <f t="shared" si="32"/>
        <v>2.283934426229508</v>
      </c>
      <c r="H974" t="s">
        <v>20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2">
        <f>(((L974/60)/60)/24)+DATE(1970,1,1)</f>
        <v>41792.208333333336</v>
      </c>
      <c r="T974" s="12">
        <f>(((M974/60)/60)/24)+DATE(1970,1,1)</f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 s="7">
        <v>121100</v>
      </c>
      <c r="E975" s="7">
        <v>26176</v>
      </c>
      <c r="F975">
        <v>252</v>
      </c>
      <c r="G975" s="4">
        <f t="shared" si="32"/>
        <v>0.21615194054500414</v>
      </c>
      <c r="H975" t="s">
        <v>14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2">
        <f>(((L975/60)/60)/24)+DATE(1970,1,1)</f>
        <v>40522.25</v>
      </c>
      <c r="T975" s="12">
        <f>(((M975/60)/60)/24)+DATE(1970,1,1)</f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 s="7">
        <v>800</v>
      </c>
      <c r="E976" s="7">
        <v>2991</v>
      </c>
      <c r="F976">
        <v>32</v>
      </c>
      <c r="G976" s="4">
        <f t="shared" si="32"/>
        <v>3.73875</v>
      </c>
      <c r="H976" t="s">
        <v>20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2">
        <f>(((L976/60)/60)/24)+DATE(1970,1,1)</f>
        <v>41412.208333333336</v>
      </c>
      <c r="T976" s="12">
        <f>(((M976/60)/60)/24)+DATE(1970,1,1)</f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 s="7">
        <v>5400</v>
      </c>
      <c r="E977" s="7">
        <v>8366</v>
      </c>
      <c r="F977">
        <v>135</v>
      </c>
      <c r="G977" s="4">
        <f t="shared" si="32"/>
        <v>1.5492592592592593</v>
      </c>
      <c r="H977" t="s">
        <v>20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2">
        <f>(((L977/60)/60)/24)+DATE(1970,1,1)</f>
        <v>42337.25</v>
      </c>
      <c r="T977" s="12">
        <f>(((M977/60)/60)/24)+DATE(1970,1,1)</f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 s="7">
        <v>4000</v>
      </c>
      <c r="E978" s="7">
        <v>12886</v>
      </c>
      <c r="F978">
        <v>140</v>
      </c>
      <c r="G978" s="4">
        <f t="shared" si="32"/>
        <v>3.2214999999999998</v>
      </c>
      <c r="H978" t="s">
        <v>20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2">
        <f>(((L978/60)/60)/24)+DATE(1970,1,1)</f>
        <v>40571.25</v>
      </c>
      <c r="T978" s="12">
        <f>(((M978/60)/60)/24)+DATE(1970,1,1)</f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 s="7">
        <v>7000</v>
      </c>
      <c r="E979" s="7">
        <v>5177</v>
      </c>
      <c r="F979">
        <v>67</v>
      </c>
      <c r="G979" s="4">
        <f t="shared" si="32"/>
        <v>0.73957142857142855</v>
      </c>
      <c r="H979" t="s">
        <v>14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2">
        <f>(((L979/60)/60)/24)+DATE(1970,1,1)</f>
        <v>43138.25</v>
      </c>
      <c r="T979" s="12">
        <f>(((M979/60)/60)/24)+DATE(1970,1,1)</f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 s="7">
        <v>1000</v>
      </c>
      <c r="E980" s="7">
        <v>8641</v>
      </c>
      <c r="F980">
        <v>92</v>
      </c>
      <c r="G980" s="4">
        <f t="shared" si="32"/>
        <v>8.641</v>
      </c>
      <c r="H980" t="s">
        <v>20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2">
        <f>(((L980/60)/60)/24)+DATE(1970,1,1)</f>
        <v>42686.25</v>
      </c>
      <c r="T980" s="12">
        <f>(((M980/60)/60)/24)+DATE(1970,1,1)</f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 s="7">
        <v>60200</v>
      </c>
      <c r="E981" s="7">
        <v>86244</v>
      </c>
      <c r="F981">
        <v>1015</v>
      </c>
      <c r="G981" s="4">
        <f t="shared" si="32"/>
        <v>1.432624584717608</v>
      </c>
      <c r="H981" t="s">
        <v>20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2">
        <f>(((L981/60)/60)/24)+DATE(1970,1,1)</f>
        <v>42078.208333333328</v>
      </c>
      <c r="T981" s="12">
        <f>(((M981/60)/60)/24)+DATE(1970,1,1)</f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 s="7">
        <v>195200</v>
      </c>
      <c r="E982" s="7">
        <v>78630</v>
      </c>
      <c r="F982">
        <v>742</v>
      </c>
      <c r="G982" s="4">
        <f t="shared" si="32"/>
        <v>0.40281762295081969</v>
      </c>
      <c r="H982" t="s">
        <v>14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2">
        <f>(((L982/60)/60)/24)+DATE(1970,1,1)</f>
        <v>42307.208333333328</v>
      </c>
      <c r="T982" s="12">
        <f>(((M982/60)/60)/24)+DATE(1970,1,1)</f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 s="7">
        <v>6700</v>
      </c>
      <c r="E983" s="7">
        <v>11941</v>
      </c>
      <c r="F983">
        <v>323</v>
      </c>
      <c r="G983" s="4">
        <f t="shared" si="32"/>
        <v>1.7822388059701493</v>
      </c>
      <c r="H983" t="s">
        <v>20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2">
        <f>(((L983/60)/60)/24)+DATE(1970,1,1)</f>
        <v>43094.25</v>
      </c>
      <c r="T983" s="12">
        <f>(((M983/60)/60)/24)+DATE(1970,1,1)</f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 s="7">
        <v>7200</v>
      </c>
      <c r="E984" s="7">
        <v>6115</v>
      </c>
      <c r="F984">
        <v>75</v>
      </c>
      <c r="G984" s="4">
        <f t="shared" si="32"/>
        <v>0.84930555555555554</v>
      </c>
      <c r="H984" t="s">
        <v>14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2">
        <f>(((L984/60)/60)/24)+DATE(1970,1,1)</f>
        <v>40743.208333333336</v>
      </c>
      <c r="T984" s="12">
        <f>(((M984/60)/60)/24)+DATE(1970,1,1)</f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 s="7">
        <v>129100</v>
      </c>
      <c r="E985" s="7">
        <v>188404</v>
      </c>
      <c r="F985">
        <v>2326</v>
      </c>
      <c r="G985" s="4">
        <f t="shared" si="32"/>
        <v>1.4593648334624323</v>
      </c>
      <c r="H985" t="s">
        <v>20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2">
        <f>(((L985/60)/60)/24)+DATE(1970,1,1)</f>
        <v>43681.208333333328</v>
      </c>
      <c r="T985" s="12">
        <f>(((M985/60)/60)/24)+DATE(1970,1,1)</f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 s="7">
        <v>6500</v>
      </c>
      <c r="E986" s="7">
        <v>9910</v>
      </c>
      <c r="F986">
        <v>381</v>
      </c>
      <c r="G986" s="4">
        <f t="shared" si="32"/>
        <v>1.5246153846153847</v>
      </c>
      <c r="H986" t="s">
        <v>20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2">
        <f>(((L986/60)/60)/24)+DATE(1970,1,1)</f>
        <v>43716.208333333328</v>
      </c>
      <c r="T986" s="12">
        <f>(((M986/60)/60)/24)+DATE(1970,1,1)</f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 s="7">
        <v>170600</v>
      </c>
      <c r="E987" s="7">
        <v>114523</v>
      </c>
      <c r="F987">
        <v>4405</v>
      </c>
      <c r="G987" s="4">
        <f t="shared" si="32"/>
        <v>0.67129542790152408</v>
      </c>
      <c r="H987" t="s">
        <v>14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2">
        <f>(((L987/60)/60)/24)+DATE(1970,1,1)</f>
        <v>41614.25</v>
      </c>
      <c r="T987" s="12">
        <f>(((M987/60)/60)/24)+DATE(1970,1,1)</f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 s="7">
        <v>7800</v>
      </c>
      <c r="E988" s="7">
        <v>3144</v>
      </c>
      <c r="F988">
        <v>92</v>
      </c>
      <c r="G988" s="4">
        <f t="shared" si="32"/>
        <v>0.40307692307692305</v>
      </c>
      <c r="H988" t="s">
        <v>14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2">
        <f>(((L988/60)/60)/24)+DATE(1970,1,1)</f>
        <v>40638.208333333336</v>
      </c>
      <c r="T988" s="12">
        <f>(((M988/60)/60)/24)+DATE(1970,1,1)</f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 s="7">
        <v>6200</v>
      </c>
      <c r="E989" s="7">
        <v>13441</v>
      </c>
      <c r="F989">
        <v>480</v>
      </c>
      <c r="G989" s="4">
        <f t="shared" si="32"/>
        <v>2.1679032258064517</v>
      </c>
      <c r="H989" t="s">
        <v>20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2">
        <f>(((L989/60)/60)/24)+DATE(1970,1,1)</f>
        <v>42852.208333333328</v>
      </c>
      <c r="T989" s="12">
        <f>(((M989/60)/60)/24)+DATE(1970,1,1)</f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 s="7">
        <v>9400</v>
      </c>
      <c r="E990" s="7">
        <v>4899</v>
      </c>
      <c r="F990">
        <v>64</v>
      </c>
      <c r="G990" s="4">
        <f t="shared" si="32"/>
        <v>0.52117021276595743</v>
      </c>
      <c r="H990" t="s">
        <v>14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2">
        <f>(((L990/60)/60)/24)+DATE(1970,1,1)</f>
        <v>42686.25</v>
      </c>
      <c r="T990" s="12">
        <f>(((M990/60)/60)/24)+DATE(1970,1,1)</f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 s="7">
        <v>2400</v>
      </c>
      <c r="E991" s="7">
        <v>11990</v>
      </c>
      <c r="F991">
        <v>226</v>
      </c>
      <c r="G991" s="4">
        <f t="shared" si="32"/>
        <v>4.9958333333333336</v>
      </c>
      <c r="H991" t="s">
        <v>20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2">
        <f>(((L991/60)/60)/24)+DATE(1970,1,1)</f>
        <v>43571.208333333328</v>
      </c>
      <c r="T991" s="12">
        <f>(((M991/60)/60)/24)+DATE(1970,1,1)</f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 s="7">
        <v>7800</v>
      </c>
      <c r="E992" s="7">
        <v>6839</v>
      </c>
      <c r="F992">
        <v>64</v>
      </c>
      <c r="G992" s="4">
        <f t="shared" si="32"/>
        <v>0.87679487179487181</v>
      </c>
      <c r="H992" t="s">
        <v>14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2">
        <f>(((L992/60)/60)/24)+DATE(1970,1,1)</f>
        <v>42432.25</v>
      </c>
      <c r="T992" s="12">
        <f>(((M992/60)/60)/24)+DATE(1970,1,1)</f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 s="7">
        <v>9800</v>
      </c>
      <c r="E993" s="7">
        <v>11091</v>
      </c>
      <c r="F993">
        <v>241</v>
      </c>
      <c r="G993" s="4">
        <f t="shared" si="32"/>
        <v>1.131734693877551</v>
      </c>
      <c r="H993" t="s">
        <v>20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2">
        <f>(((L993/60)/60)/24)+DATE(1970,1,1)</f>
        <v>41907.208333333336</v>
      </c>
      <c r="T993" s="12">
        <f>(((M993/60)/60)/24)+DATE(1970,1,1)</f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 s="7">
        <v>3100</v>
      </c>
      <c r="E994" s="7">
        <v>13223</v>
      </c>
      <c r="F994">
        <v>132</v>
      </c>
      <c r="G994" s="4">
        <f t="shared" si="32"/>
        <v>4.2654838709677421</v>
      </c>
      <c r="H994" t="s">
        <v>20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2">
        <f>(((L994/60)/60)/24)+DATE(1970,1,1)</f>
        <v>43227.208333333328</v>
      </c>
      <c r="T994" s="12">
        <f>(((M994/60)/60)/24)+DATE(1970,1,1)</f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 s="7">
        <v>9800</v>
      </c>
      <c r="E995" s="7">
        <v>7608</v>
      </c>
      <c r="F995">
        <v>75</v>
      </c>
      <c r="G995" s="4">
        <f t="shared" si="32"/>
        <v>0.77632653061224488</v>
      </c>
      <c r="H995" t="s">
        <v>74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2">
        <f>(((L995/60)/60)/24)+DATE(1970,1,1)</f>
        <v>42362.25</v>
      </c>
      <c r="T995" s="12">
        <f>(((M995/60)/60)/24)+DATE(1970,1,1)</f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 s="7">
        <v>141100</v>
      </c>
      <c r="E996" s="7">
        <v>74073</v>
      </c>
      <c r="F996">
        <v>842</v>
      </c>
      <c r="G996" s="4">
        <f t="shared" si="32"/>
        <v>0.52496810772501767</v>
      </c>
      <c r="H996" t="s">
        <v>14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2">
        <f>(((L996/60)/60)/24)+DATE(1970,1,1)</f>
        <v>41929.208333333336</v>
      </c>
      <c r="T996" s="12">
        <f>(((M996/60)/60)/24)+DATE(1970,1,1)</f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 s="7">
        <v>97300</v>
      </c>
      <c r="E997" s="7">
        <v>153216</v>
      </c>
      <c r="F997">
        <v>2043</v>
      </c>
      <c r="G997" s="4">
        <f t="shared" si="32"/>
        <v>1.5746762589928058</v>
      </c>
      <c r="H997" t="s">
        <v>20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2">
        <f>(((L997/60)/60)/24)+DATE(1970,1,1)</f>
        <v>43408.208333333328</v>
      </c>
      <c r="T997" s="12">
        <f>(((M997/60)/60)/24)+DATE(1970,1,1)</f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 s="7">
        <v>6600</v>
      </c>
      <c r="E998" s="7">
        <v>4814</v>
      </c>
      <c r="F998">
        <v>112</v>
      </c>
      <c r="G998" s="4">
        <f t="shared" si="32"/>
        <v>0.72939393939393937</v>
      </c>
      <c r="H998" t="s">
        <v>14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2">
        <f>(((L998/60)/60)/24)+DATE(1970,1,1)</f>
        <v>41276.25</v>
      </c>
      <c r="T998" s="12">
        <f>(((M998/60)/60)/24)+DATE(1970,1,1)</f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 s="7">
        <v>7600</v>
      </c>
      <c r="E999" s="7">
        <v>4603</v>
      </c>
      <c r="F999">
        <v>139</v>
      </c>
      <c r="G999" s="4">
        <f t="shared" si="32"/>
        <v>0.60565789473684206</v>
      </c>
      <c r="H999" t="s">
        <v>74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2">
        <f>(((L999/60)/60)/24)+DATE(1970,1,1)</f>
        <v>41659.25</v>
      </c>
      <c r="T999" s="12">
        <f>(((M999/60)/60)/24)+DATE(1970,1,1)</f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7">
        <v>66600</v>
      </c>
      <c r="E1000" s="7">
        <v>37823</v>
      </c>
      <c r="F1000">
        <v>374</v>
      </c>
      <c r="G1000" s="4">
        <f t="shared" si="32"/>
        <v>0.5679129129129129</v>
      </c>
      <c r="H1000" t="s">
        <v>14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2">
        <f>(((L1000/60)/60)/24)+DATE(1970,1,1)</f>
        <v>40220.25</v>
      </c>
      <c r="T1000" s="12">
        <f>(((M1000/60)/60)/24)+DATE(1970,1,1)</f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7">
        <v>111100</v>
      </c>
      <c r="E1001" s="7">
        <v>62819</v>
      </c>
      <c r="F1001">
        <v>1122</v>
      </c>
      <c r="G1001" s="4">
        <f t="shared" si="32"/>
        <v>0.56542754275427543</v>
      </c>
      <c r="H1001" t="s">
        <v>74</v>
      </c>
      <c r="I1001" s="7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2">
        <f>(((L1001/60)/60)/24)+DATE(1970,1,1)</f>
        <v>42550.208333333328</v>
      </c>
      <c r="T1001" s="12">
        <f>(((M1001/60)/60)/24)+DATE(1970,1,1)</f>
        <v>42557.208333333328</v>
      </c>
    </row>
    <row r="1003" spans="1:20" x14ac:dyDescent="0.2">
      <c r="H1003">
        <f>COUNTIF(H2:H1001, "successful")</f>
        <v>565</v>
      </c>
    </row>
  </sheetData>
  <conditionalFormatting sqref="G1:G1001">
    <cfRule type="cellIs" dxfId="10" priority="2" stopIfTrue="1" operator="between">
      <formula>1</formula>
      <formula>2</formula>
    </cfRule>
    <cfRule type="cellIs" dxfId="9" priority="3" stopIfTrue="1" operator="lessThan">
      <formula>1</formula>
    </cfRule>
  </conditionalFormatting>
  <conditionalFormatting sqref="G2:G1001">
    <cfRule type="cellIs" dxfId="8" priority="1" stopIfTrue="1" operator="greaterThanOrEqual">
      <formula>2</formula>
    </cfRule>
  </conditionalFormatting>
  <conditionalFormatting sqref="H1:I1048576">
    <cfRule type="containsText" dxfId="7" priority="4" operator="containsText" text="canceled">
      <formula>NOT(ISERROR(SEARCH("canceled",H1)))</formula>
    </cfRule>
    <cfRule type="containsText" dxfId="6" priority="5" operator="containsText" text="live">
      <formula>NOT(ISERROR(SEARCH("live",H1)))</formula>
    </cfRule>
    <cfRule type="containsText" dxfId="5" priority="6" operator="containsText" text="successful">
      <formula>NOT(ISERROR(SEARCH("successful",H1)))</formula>
    </cfRule>
    <cfRule type="containsText" dxfId="4" priority="7" operator="containsText" text="failed">
      <formula>NOT(ISERROR(SEARCH("failed",H1)))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3047-DA8E-9B4C-95F4-F22695477EFA}">
  <sheetPr codeName="Sheet1">
    <tabColor rgb="FF00B050"/>
  </sheetPr>
  <dimension ref="A1:G14"/>
  <sheetViews>
    <sheetView workbookViewId="0">
      <selection activeCell="D11" sqref="D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7" max="7" width="17.1640625" bestFit="1" customWidth="1"/>
  </cols>
  <sheetData>
    <row r="1" spans="1:7" x14ac:dyDescent="0.2">
      <c r="A1" s="9" t="s">
        <v>6</v>
      </c>
      <c r="B1" t="s">
        <v>2046</v>
      </c>
    </row>
    <row r="3" spans="1:7" x14ac:dyDescent="0.2">
      <c r="A3" s="9" t="s">
        <v>2045</v>
      </c>
      <c r="B3" s="9" t="s">
        <v>2044</v>
      </c>
    </row>
    <row r="4" spans="1:7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2119</v>
      </c>
    </row>
    <row r="5" spans="1:7" x14ac:dyDescent="0.2">
      <c r="A5" s="10" t="s">
        <v>2034</v>
      </c>
      <c r="B5">
        <v>11</v>
      </c>
      <c r="C5">
        <v>60</v>
      </c>
      <c r="D5">
        <v>5</v>
      </c>
      <c r="E5">
        <v>102</v>
      </c>
      <c r="F5">
        <v>178</v>
      </c>
      <c r="G5" s="11">
        <f>GETPIVOTDATA("outcome",$A$3,"outcome","successful","Parent_Category","film &amp; video")/GETPIVOTDATA("outcome",$A$3,"outcome","failed","Parent_Category","film &amp; video")</f>
        <v>1.7</v>
      </c>
    </row>
    <row r="6" spans="1:7" x14ac:dyDescent="0.2">
      <c r="A6" s="10" t="s">
        <v>2035</v>
      </c>
      <c r="B6">
        <v>4</v>
      </c>
      <c r="C6">
        <v>20</v>
      </c>
      <c r="E6">
        <v>22</v>
      </c>
      <c r="F6">
        <v>46</v>
      </c>
      <c r="G6" s="11">
        <f>GETPIVOTDATA("outcome",$A$3,"outcome","successful","Parent_Category","food")/GETPIVOTDATA("outcome",$A$3,"outcome","failed","Parent_Category","food")</f>
        <v>1.1000000000000001</v>
      </c>
    </row>
    <row r="7" spans="1:7" x14ac:dyDescent="0.2">
      <c r="A7" s="10" t="s">
        <v>2036</v>
      </c>
      <c r="B7">
        <v>1</v>
      </c>
      <c r="C7">
        <v>23</v>
      </c>
      <c r="D7">
        <v>3</v>
      </c>
      <c r="E7">
        <v>21</v>
      </c>
      <c r="F7">
        <v>48</v>
      </c>
      <c r="G7" s="11">
        <f>GETPIVOTDATA("outcome",$A$3,"outcome","successful","Parent_Category","games")/GETPIVOTDATA("outcome",$A$3,"outcome","failed","Parent_Category","games")</f>
        <v>0.91304347826086951</v>
      </c>
    </row>
    <row r="8" spans="1:7" x14ac:dyDescent="0.2">
      <c r="A8" s="10" t="s">
        <v>2037</v>
      </c>
      <c r="E8">
        <v>4</v>
      </c>
      <c r="F8">
        <v>4</v>
      </c>
      <c r="G8" s="11"/>
    </row>
    <row r="9" spans="1:7" x14ac:dyDescent="0.2">
      <c r="A9" s="10" t="s">
        <v>2038</v>
      </c>
      <c r="B9">
        <v>10</v>
      </c>
      <c r="C9">
        <v>66</v>
      </c>
      <c r="E9">
        <v>99</v>
      </c>
      <c r="F9">
        <v>175</v>
      </c>
      <c r="G9" s="11">
        <f>GETPIVOTDATA("outcome",$A$3,"outcome","successful","Parent_Category","music")/GETPIVOTDATA("outcome",$A$3,"outcome","failed","Parent_Category","music")</f>
        <v>1.5</v>
      </c>
    </row>
    <row r="10" spans="1:7" x14ac:dyDescent="0.2">
      <c r="A10" s="10" t="s">
        <v>2039</v>
      </c>
      <c r="B10">
        <v>4</v>
      </c>
      <c r="C10">
        <v>11</v>
      </c>
      <c r="D10">
        <v>1</v>
      </c>
      <c r="E10">
        <v>26</v>
      </c>
      <c r="F10">
        <v>42</v>
      </c>
      <c r="G10" s="11">
        <f>GETPIVOTDATA("outcome",$A$3,"outcome","successful","Parent_Category","photography")/GETPIVOTDATA("outcome",$A$3,"outcome","failed","Parent_Category","photography")</f>
        <v>2.3636363636363638</v>
      </c>
    </row>
    <row r="11" spans="1:7" x14ac:dyDescent="0.2">
      <c r="A11" s="10" t="s">
        <v>2040</v>
      </c>
      <c r="B11">
        <v>2</v>
      </c>
      <c r="C11">
        <v>24</v>
      </c>
      <c r="D11">
        <v>1</v>
      </c>
      <c r="E11">
        <v>40</v>
      </c>
      <c r="F11">
        <v>67</v>
      </c>
      <c r="G11" s="11">
        <f>GETPIVOTDATA("outcome",$A$3,"outcome","successful","Parent_Category","publishing")/GETPIVOTDATA("outcome",$A$3,"outcome","failed","Parent_Category","publishing")</f>
        <v>1.6666666666666667</v>
      </c>
    </row>
    <row r="12" spans="1:7" x14ac:dyDescent="0.2">
      <c r="A12" s="10" t="s">
        <v>2041</v>
      </c>
      <c r="B12">
        <v>2</v>
      </c>
      <c r="C12">
        <v>28</v>
      </c>
      <c r="D12">
        <v>2</v>
      </c>
      <c r="E12">
        <v>64</v>
      </c>
      <c r="F12">
        <v>96</v>
      </c>
      <c r="G12" s="11">
        <f>GETPIVOTDATA("outcome",$A$3,"outcome","successful","Parent_Category","technology")/GETPIVOTDATA("outcome",$A$3,"outcome","failed","Parent_Category","technology")</f>
        <v>2.2857142857142856</v>
      </c>
    </row>
    <row r="13" spans="1:7" x14ac:dyDescent="0.2">
      <c r="A13" s="10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  <c r="G13" s="11">
        <f>GETPIVOTDATA("outcome",$A$3,"outcome","successful","Parent_Category","theater")/GETPIVOTDATA("outcome",$A$3,"outcome","failed","Parent_Category","theater")</f>
        <v>1.4166666666666667</v>
      </c>
    </row>
    <row r="14" spans="1:7" x14ac:dyDescent="0.2">
      <c r="A14" s="10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19E8-87C8-EC4B-A3C2-C40D4162EB09}">
  <sheetPr codeName="Sheet2">
    <tabColor rgb="FF00B0F0"/>
  </sheetPr>
  <dimension ref="A1:F29"/>
  <sheetViews>
    <sheetView workbookViewId="0">
      <selection activeCell="L35" sqref="L3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6.6640625" bestFit="1" customWidth="1"/>
    <col min="4" max="4" width="5.6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5.66406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6.6640625" bestFit="1" customWidth="1"/>
    <col min="16" max="16" width="14.83203125" bestFit="1" customWidth="1"/>
    <col min="17" max="17" width="5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5.6640625" bestFit="1" customWidth="1"/>
    <col min="25" max="25" width="11.1640625" bestFit="1" customWidth="1"/>
  </cols>
  <sheetData>
    <row r="1" spans="1:6" x14ac:dyDescent="0.2">
      <c r="A1" s="9" t="s">
        <v>6</v>
      </c>
      <c r="B1" t="s">
        <v>2046</v>
      </c>
    </row>
    <row r="3" spans="1:6" x14ac:dyDescent="0.2">
      <c r="A3" s="9" t="s">
        <v>2045</v>
      </c>
      <c r="B3" s="9" t="s">
        <v>2044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0" t="s">
        <v>2054</v>
      </c>
      <c r="B5" s="11">
        <v>1</v>
      </c>
      <c r="C5" s="11">
        <v>10</v>
      </c>
      <c r="D5" s="11">
        <v>2</v>
      </c>
      <c r="E5" s="11">
        <v>21</v>
      </c>
      <c r="F5" s="11">
        <v>34</v>
      </c>
    </row>
    <row r="6" spans="1:6" x14ac:dyDescent="0.2">
      <c r="A6" s="10" t="s">
        <v>2055</v>
      </c>
      <c r="B6" s="11"/>
      <c r="C6" s="11"/>
      <c r="D6" s="11"/>
      <c r="E6" s="11">
        <v>4</v>
      </c>
      <c r="F6" s="11">
        <v>4</v>
      </c>
    </row>
    <row r="7" spans="1:6" x14ac:dyDescent="0.2">
      <c r="A7" s="10" t="s">
        <v>2056</v>
      </c>
      <c r="B7" s="11">
        <v>4</v>
      </c>
      <c r="C7" s="11">
        <v>21</v>
      </c>
      <c r="D7" s="11">
        <v>1</v>
      </c>
      <c r="E7" s="11">
        <v>34</v>
      </c>
      <c r="F7" s="11">
        <v>60</v>
      </c>
    </row>
    <row r="8" spans="1:6" x14ac:dyDescent="0.2">
      <c r="A8" s="10" t="s">
        <v>2057</v>
      </c>
      <c r="B8" s="11">
        <v>2</v>
      </c>
      <c r="C8" s="11">
        <v>12</v>
      </c>
      <c r="D8" s="11">
        <v>1</v>
      </c>
      <c r="E8" s="11">
        <v>22</v>
      </c>
      <c r="F8" s="11">
        <v>37</v>
      </c>
    </row>
    <row r="9" spans="1:6" x14ac:dyDescent="0.2">
      <c r="A9" s="10" t="s">
        <v>2050</v>
      </c>
      <c r="B9" s="11"/>
      <c r="C9" s="11">
        <v>8</v>
      </c>
      <c r="D9" s="11"/>
      <c r="E9" s="11">
        <v>10</v>
      </c>
      <c r="F9" s="11">
        <v>18</v>
      </c>
    </row>
    <row r="10" spans="1:6" x14ac:dyDescent="0.2">
      <c r="A10" s="10" t="s">
        <v>2058</v>
      </c>
      <c r="B10" s="11">
        <v>1</v>
      </c>
      <c r="C10" s="11">
        <v>7</v>
      </c>
      <c r="D10" s="11"/>
      <c r="E10" s="11">
        <v>9</v>
      </c>
      <c r="F10" s="11">
        <v>17</v>
      </c>
    </row>
    <row r="11" spans="1:6" x14ac:dyDescent="0.2">
      <c r="A11" s="10" t="s">
        <v>2059</v>
      </c>
      <c r="B11" s="11">
        <v>4</v>
      </c>
      <c r="C11" s="11">
        <v>20</v>
      </c>
      <c r="D11" s="11"/>
      <c r="E11" s="11">
        <v>22</v>
      </c>
      <c r="F11" s="11">
        <v>46</v>
      </c>
    </row>
    <row r="12" spans="1:6" x14ac:dyDescent="0.2">
      <c r="A12" s="10" t="s">
        <v>2049</v>
      </c>
      <c r="B12" s="11">
        <v>3</v>
      </c>
      <c r="C12" s="11">
        <v>19</v>
      </c>
      <c r="D12" s="11"/>
      <c r="E12" s="11">
        <v>23</v>
      </c>
      <c r="F12" s="11">
        <v>45</v>
      </c>
    </row>
    <row r="13" spans="1:6" x14ac:dyDescent="0.2">
      <c r="A13" s="10" t="s">
        <v>2048</v>
      </c>
      <c r="B13" s="11">
        <v>1</v>
      </c>
      <c r="C13" s="11">
        <v>6</v>
      </c>
      <c r="D13" s="11"/>
      <c r="E13" s="11">
        <v>10</v>
      </c>
      <c r="F13" s="11">
        <v>17</v>
      </c>
    </row>
    <row r="14" spans="1:6" x14ac:dyDescent="0.2">
      <c r="A14" s="10" t="s">
        <v>2051</v>
      </c>
      <c r="B14" s="11"/>
      <c r="C14" s="11">
        <v>3</v>
      </c>
      <c r="D14" s="11"/>
      <c r="E14" s="11">
        <v>4</v>
      </c>
      <c r="F14" s="11">
        <v>7</v>
      </c>
    </row>
    <row r="15" spans="1:6" x14ac:dyDescent="0.2">
      <c r="A15" s="10" t="s">
        <v>2060</v>
      </c>
      <c r="B15" s="11"/>
      <c r="C15" s="11">
        <v>8</v>
      </c>
      <c r="D15" s="11">
        <v>1</v>
      </c>
      <c r="E15" s="11">
        <v>4</v>
      </c>
      <c r="F15" s="11">
        <v>13</v>
      </c>
    </row>
    <row r="16" spans="1:6" x14ac:dyDescent="0.2">
      <c r="A16" s="10" t="s">
        <v>2061</v>
      </c>
      <c r="B16" s="11">
        <v>1</v>
      </c>
      <c r="C16" s="11">
        <v>6</v>
      </c>
      <c r="D16" s="11">
        <v>1</v>
      </c>
      <c r="E16" s="11">
        <v>13</v>
      </c>
      <c r="F16" s="11">
        <v>21</v>
      </c>
    </row>
    <row r="17" spans="1:6" x14ac:dyDescent="0.2">
      <c r="A17" s="10" t="s">
        <v>2062</v>
      </c>
      <c r="B17" s="11">
        <v>4</v>
      </c>
      <c r="C17" s="11">
        <v>11</v>
      </c>
      <c r="D17" s="11">
        <v>1</v>
      </c>
      <c r="E17" s="11">
        <v>26</v>
      </c>
      <c r="F17" s="11">
        <v>42</v>
      </c>
    </row>
    <row r="18" spans="1:6" x14ac:dyDescent="0.2">
      <c r="A18" s="10" t="s">
        <v>2063</v>
      </c>
      <c r="B18" s="11">
        <v>23</v>
      </c>
      <c r="C18" s="11">
        <v>132</v>
      </c>
      <c r="D18" s="11">
        <v>2</v>
      </c>
      <c r="E18" s="11">
        <v>187</v>
      </c>
      <c r="F18" s="11">
        <v>344</v>
      </c>
    </row>
    <row r="19" spans="1:6" x14ac:dyDescent="0.2">
      <c r="A19" s="10" t="s">
        <v>2064</v>
      </c>
      <c r="B19" s="11"/>
      <c r="C19" s="11">
        <v>4</v>
      </c>
      <c r="D19" s="11"/>
      <c r="E19" s="11">
        <v>4</v>
      </c>
      <c r="F19" s="11">
        <v>8</v>
      </c>
    </row>
    <row r="20" spans="1:6" x14ac:dyDescent="0.2">
      <c r="A20" s="10" t="s">
        <v>2047</v>
      </c>
      <c r="B20" s="11">
        <v>6</v>
      </c>
      <c r="C20" s="11">
        <v>30</v>
      </c>
      <c r="D20" s="11"/>
      <c r="E20" s="11">
        <v>49</v>
      </c>
      <c r="F20" s="11">
        <v>85</v>
      </c>
    </row>
    <row r="21" spans="1:6" x14ac:dyDescent="0.2">
      <c r="A21" s="10" t="s">
        <v>2065</v>
      </c>
      <c r="B21" s="11"/>
      <c r="C21" s="11">
        <v>9</v>
      </c>
      <c r="D21" s="11"/>
      <c r="E21" s="11">
        <v>5</v>
      </c>
      <c r="F21" s="11">
        <v>14</v>
      </c>
    </row>
    <row r="22" spans="1:6" x14ac:dyDescent="0.2">
      <c r="A22" s="10" t="s">
        <v>2066</v>
      </c>
      <c r="B22" s="11">
        <v>1</v>
      </c>
      <c r="C22" s="11">
        <v>5</v>
      </c>
      <c r="D22" s="11">
        <v>1</v>
      </c>
      <c r="E22" s="11">
        <v>9</v>
      </c>
      <c r="F22" s="11">
        <v>16</v>
      </c>
    </row>
    <row r="23" spans="1:6" x14ac:dyDescent="0.2">
      <c r="A23" s="10" t="s">
        <v>2067</v>
      </c>
      <c r="B23" s="11">
        <v>3</v>
      </c>
      <c r="C23" s="11">
        <v>3</v>
      </c>
      <c r="D23" s="11"/>
      <c r="E23" s="11">
        <v>11</v>
      </c>
      <c r="F23" s="11">
        <v>17</v>
      </c>
    </row>
    <row r="24" spans="1:6" x14ac:dyDescent="0.2">
      <c r="A24" s="10" t="s">
        <v>2068</v>
      </c>
      <c r="B24" s="11"/>
      <c r="C24" s="11">
        <v>7</v>
      </c>
      <c r="D24" s="11"/>
      <c r="E24" s="11">
        <v>14</v>
      </c>
      <c r="F24" s="11">
        <v>21</v>
      </c>
    </row>
    <row r="25" spans="1:6" x14ac:dyDescent="0.2">
      <c r="A25" s="10" t="s">
        <v>2053</v>
      </c>
      <c r="B25" s="11">
        <v>1</v>
      </c>
      <c r="C25" s="11">
        <v>15</v>
      </c>
      <c r="D25" s="11">
        <v>2</v>
      </c>
      <c r="E25" s="11">
        <v>17</v>
      </c>
      <c r="F25" s="11">
        <v>35</v>
      </c>
    </row>
    <row r="26" spans="1:6" x14ac:dyDescent="0.2">
      <c r="A26" s="10" t="s">
        <v>2069</v>
      </c>
      <c r="B26" s="11"/>
      <c r="C26" s="11">
        <v>16</v>
      </c>
      <c r="D26" s="11">
        <v>1</v>
      </c>
      <c r="E26" s="11">
        <v>28</v>
      </c>
      <c r="F26" s="11">
        <v>45</v>
      </c>
    </row>
    <row r="27" spans="1:6" x14ac:dyDescent="0.2">
      <c r="A27" s="10" t="s">
        <v>2070</v>
      </c>
      <c r="B27" s="11">
        <v>2</v>
      </c>
      <c r="C27" s="11">
        <v>12</v>
      </c>
      <c r="D27" s="11">
        <v>1</v>
      </c>
      <c r="E27" s="11">
        <v>36</v>
      </c>
      <c r="F27" s="11">
        <v>51</v>
      </c>
    </row>
    <row r="28" spans="1:6" x14ac:dyDescent="0.2">
      <c r="A28" s="10" t="s">
        <v>2052</v>
      </c>
      <c r="B28" s="11"/>
      <c r="C28" s="11"/>
      <c r="D28" s="11"/>
      <c r="E28" s="11">
        <v>3</v>
      </c>
      <c r="F28" s="11">
        <v>3</v>
      </c>
    </row>
    <row r="29" spans="1:6" x14ac:dyDescent="0.2">
      <c r="A29" s="10" t="s">
        <v>2043</v>
      </c>
      <c r="B29" s="11">
        <v>57</v>
      </c>
      <c r="C29" s="11">
        <v>364</v>
      </c>
      <c r="D29" s="11">
        <v>14</v>
      </c>
      <c r="E29" s="11">
        <v>565</v>
      </c>
      <c r="F29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BD85-FB04-CD4F-8769-A3A0F825D285}">
  <sheetPr codeName="Sheet7">
    <tabColor rgb="FFFFC000"/>
  </sheetPr>
  <dimension ref="A2:E19"/>
  <sheetViews>
    <sheetView workbookViewId="0">
      <selection activeCell="G7" sqref="G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9" t="s">
        <v>2032</v>
      </c>
      <c r="B2" t="s">
        <v>2046</v>
      </c>
    </row>
    <row r="3" spans="1:5" x14ac:dyDescent="0.2">
      <c r="A3" s="9" t="s">
        <v>2085</v>
      </c>
      <c r="B3" t="s">
        <v>2046</v>
      </c>
    </row>
    <row r="5" spans="1:5" x14ac:dyDescent="0.2">
      <c r="A5" s="9" t="s">
        <v>2045</v>
      </c>
      <c r="B5" s="9" t="s">
        <v>2044</v>
      </c>
    </row>
    <row r="6" spans="1:5" x14ac:dyDescent="0.2">
      <c r="A6" s="9" t="s">
        <v>2033</v>
      </c>
      <c r="B6" t="s">
        <v>74</v>
      </c>
      <c r="C6" t="s">
        <v>14</v>
      </c>
      <c r="D6" t="s">
        <v>20</v>
      </c>
      <c r="E6" t="s">
        <v>2043</v>
      </c>
    </row>
    <row r="7" spans="1:5" x14ac:dyDescent="0.2">
      <c r="A7" s="10" t="s">
        <v>2073</v>
      </c>
      <c r="B7" s="13">
        <v>6</v>
      </c>
      <c r="C7" s="13">
        <v>36</v>
      </c>
      <c r="D7" s="13">
        <v>49</v>
      </c>
      <c r="E7" s="13">
        <v>91</v>
      </c>
    </row>
    <row r="8" spans="1:5" x14ac:dyDescent="0.2">
      <c r="A8" s="10" t="s">
        <v>2074</v>
      </c>
      <c r="B8" s="13">
        <v>7</v>
      </c>
      <c r="C8" s="13">
        <v>28</v>
      </c>
      <c r="D8" s="13">
        <v>44</v>
      </c>
      <c r="E8" s="13">
        <v>79</v>
      </c>
    </row>
    <row r="9" spans="1:5" x14ac:dyDescent="0.2">
      <c r="A9" s="10" t="s">
        <v>2075</v>
      </c>
      <c r="B9" s="13">
        <v>4</v>
      </c>
      <c r="C9" s="13">
        <v>33</v>
      </c>
      <c r="D9" s="13">
        <v>49</v>
      </c>
      <c r="E9" s="13">
        <v>86</v>
      </c>
    </row>
    <row r="10" spans="1:5" x14ac:dyDescent="0.2">
      <c r="A10" s="10" t="s">
        <v>2076</v>
      </c>
      <c r="B10" s="13">
        <v>1</v>
      </c>
      <c r="C10" s="13">
        <v>30</v>
      </c>
      <c r="D10" s="13">
        <v>46</v>
      </c>
      <c r="E10" s="13">
        <v>77</v>
      </c>
    </row>
    <row r="11" spans="1:5" x14ac:dyDescent="0.2">
      <c r="A11" s="10" t="s">
        <v>2077</v>
      </c>
      <c r="B11" s="13">
        <v>3</v>
      </c>
      <c r="C11" s="13">
        <v>35</v>
      </c>
      <c r="D11" s="13">
        <v>46</v>
      </c>
      <c r="E11" s="13">
        <v>84</v>
      </c>
    </row>
    <row r="12" spans="1:5" x14ac:dyDescent="0.2">
      <c r="A12" s="10" t="s">
        <v>2078</v>
      </c>
      <c r="B12" s="13">
        <v>3</v>
      </c>
      <c r="C12" s="13">
        <v>28</v>
      </c>
      <c r="D12" s="13">
        <v>55</v>
      </c>
      <c r="E12" s="13">
        <v>86</v>
      </c>
    </row>
    <row r="13" spans="1:5" x14ac:dyDescent="0.2">
      <c r="A13" s="10" t="s">
        <v>2079</v>
      </c>
      <c r="B13" s="13">
        <v>4</v>
      </c>
      <c r="C13" s="13">
        <v>31</v>
      </c>
      <c r="D13" s="13">
        <v>58</v>
      </c>
      <c r="E13" s="13">
        <v>93</v>
      </c>
    </row>
    <row r="14" spans="1:5" x14ac:dyDescent="0.2">
      <c r="A14" s="10" t="s">
        <v>2080</v>
      </c>
      <c r="B14" s="13">
        <v>8</v>
      </c>
      <c r="C14" s="13">
        <v>35</v>
      </c>
      <c r="D14" s="13">
        <v>41</v>
      </c>
      <c r="E14" s="13">
        <v>84</v>
      </c>
    </row>
    <row r="15" spans="1:5" x14ac:dyDescent="0.2">
      <c r="A15" s="10" t="s">
        <v>2081</v>
      </c>
      <c r="B15" s="13">
        <v>5</v>
      </c>
      <c r="C15" s="13">
        <v>23</v>
      </c>
      <c r="D15" s="13">
        <v>45</v>
      </c>
      <c r="E15" s="13">
        <v>73</v>
      </c>
    </row>
    <row r="16" spans="1:5" x14ac:dyDescent="0.2">
      <c r="A16" s="10" t="s">
        <v>2082</v>
      </c>
      <c r="B16" s="13">
        <v>6</v>
      </c>
      <c r="C16" s="13">
        <v>26</v>
      </c>
      <c r="D16" s="13">
        <v>45</v>
      </c>
      <c r="E16" s="13">
        <v>77</v>
      </c>
    </row>
    <row r="17" spans="1:5" x14ac:dyDescent="0.2">
      <c r="A17" s="10" t="s">
        <v>2083</v>
      </c>
      <c r="B17" s="13">
        <v>3</v>
      </c>
      <c r="C17" s="13">
        <v>27</v>
      </c>
      <c r="D17" s="13">
        <v>45</v>
      </c>
      <c r="E17" s="13">
        <v>75</v>
      </c>
    </row>
    <row r="18" spans="1:5" x14ac:dyDescent="0.2">
      <c r="A18" s="10" t="s">
        <v>2084</v>
      </c>
      <c r="B18" s="13">
        <v>7</v>
      </c>
      <c r="C18" s="13">
        <v>32</v>
      </c>
      <c r="D18" s="13">
        <v>42</v>
      </c>
      <c r="E18" s="13">
        <v>81</v>
      </c>
    </row>
    <row r="19" spans="1:5" x14ac:dyDescent="0.2">
      <c r="A19" s="10" t="s">
        <v>2043</v>
      </c>
      <c r="B19" s="13">
        <v>57</v>
      </c>
      <c r="C19" s="13">
        <v>364</v>
      </c>
      <c r="D19" s="13">
        <v>565</v>
      </c>
      <c r="E19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9C89-7BE0-7A42-80C2-B6EEF857C3BF}">
  <sheetPr codeName="Sheet8">
    <tabColor rgb="FFFF0000"/>
  </sheetPr>
  <dimension ref="A2:H14"/>
  <sheetViews>
    <sheetView tabSelected="1" workbookViewId="0">
      <selection activeCell="D45" sqref="D4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2" spans="1:8" x14ac:dyDescent="0.2">
      <c r="A2" t="s">
        <v>2086</v>
      </c>
      <c r="B2" t="s">
        <v>2087</v>
      </c>
      <c r="C2" t="s">
        <v>2088</v>
      </c>
      <c r="D2" t="s">
        <v>2105</v>
      </c>
      <c r="E2" t="s">
        <v>2089</v>
      </c>
      <c r="F2" t="s">
        <v>2090</v>
      </c>
      <c r="G2" t="s">
        <v>2091</v>
      </c>
      <c r="H2" t="s">
        <v>2092</v>
      </c>
    </row>
    <row r="3" spans="1:8" x14ac:dyDescent="0.2">
      <c r="A3" t="s">
        <v>2093</v>
      </c>
      <c r="B3">
        <f>COUNTIFS(Crowdfunding!$D$2:$D$1001,"&lt;1000", Crowdfunding!$H$2:$H$1001, "successful")</f>
        <v>30</v>
      </c>
      <c r="C3">
        <f>COUNTIFS(Crowdfunding!$D$2:$D$1001,"&lt;1000", Crowdfunding!$H$2:$H$1001, "Failed")</f>
        <v>20</v>
      </c>
      <c r="D3">
        <f>COUNTIFS(Crowdfunding!$D$2:$D$1001,"&lt;1000", Crowdfunding!$H$2:$H$1001, "Canceled")</f>
        <v>1</v>
      </c>
      <c r="E3">
        <f>SUM(B3:D3)</f>
        <v>51</v>
      </c>
      <c r="F3" s="14">
        <f>B3/E3</f>
        <v>0.58823529411764708</v>
      </c>
      <c r="G3" s="14">
        <f>C3/E3</f>
        <v>0.39215686274509803</v>
      </c>
      <c r="H3" s="14">
        <f>D3/E3</f>
        <v>1.9607843137254902E-2</v>
      </c>
    </row>
    <row r="4" spans="1:8" x14ac:dyDescent="0.2">
      <c r="A4" t="s">
        <v>2094</v>
      </c>
      <c r="B4">
        <f>COUNTIFS(Crowdfunding!$D$2:$D$1001,"&gt;=1000",Crowdfunding!$D$2:$D$1001,"&lt;=4999",Crowdfunding!$H$2:$H$1001,"successful")</f>
        <v>191</v>
      </c>
      <c r="C4">
        <f>COUNTIFS(Crowdfunding!$D$2:$D$1001,"&gt;=1000",Crowdfunding!$D$2:$D$1001,"&lt;=4999",Crowdfunding!$H$2:$H$1001, "Failed")</f>
        <v>38</v>
      </c>
      <c r="D4">
        <f>COUNTIFS(Crowdfunding!$D$2:$D$1001,"&gt;=1000",Crowdfunding!$D$2:$D$1001,"&lt;=4999",Crowdfunding!$H$2:$H$1001, "Canceled")</f>
        <v>2</v>
      </c>
      <c r="E4">
        <f t="shared" ref="E4:E14" si="0">SUM(B4:D4)</f>
        <v>231</v>
      </c>
      <c r="F4" s="14">
        <f t="shared" ref="F4:F14" si="1">B4/E4</f>
        <v>0.82683982683982682</v>
      </c>
      <c r="G4" s="14">
        <f t="shared" ref="G4:G14" si="2">C4/E4</f>
        <v>0.16450216450216451</v>
      </c>
      <c r="H4" s="14">
        <f t="shared" ref="H4:H14" si="3">D4/E4</f>
        <v>8.658008658008658E-3</v>
      </c>
    </row>
    <row r="5" spans="1:8" x14ac:dyDescent="0.2">
      <c r="A5" t="s">
        <v>2095</v>
      </c>
      <c r="B5">
        <f>COUNTIFS(Crowdfunding!$D$2:$D$1001,"&gt;=5000",Crowdfunding!$D$2:$D$1001,"&lt;=9999",Crowdfunding!$H$2:$H$1001,"successful")</f>
        <v>164</v>
      </c>
      <c r="C5">
        <f>COUNTIFS(Crowdfunding!$D$2:$D$1001,"&gt;=5000",Crowdfunding!$D$2:$D$1001,"&lt;=9999",Crowdfunding!$H$2:$H$1001, "Failed")</f>
        <v>126</v>
      </c>
      <c r="D5">
        <f>COUNTIFS(Crowdfunding!$D$2:$D$1001,"&gt;=5000",Crowdfunding!$D$2:$D$1001,"&lt;=9999",Crowdfunding!$H$2:$H$1001, "Canceled")</f>
        <v>25</v>
      </c>
      <c r="E5">
        <f t="shared" si="0"/>
        <v>315</v>
      </c>
      <c r="F5" s="14">
        <f t="shared" si="1"/>
        <v>0.52063492063492067</v>
      </c>
      <c r="G5" s="14">
        <f t="shared" si="2"/>
        <v>0.4</v>
      </c>
      <c r="H5" s="14">
        <f t="shared" si="3"/>
        <v>7.9365079365079361E-2</v>
      </c>
    </row>
    <row r="6" spans="1:8" x14ac:dyDescent="0.2">
      <c r="A6" t="s">
        <v>2096</v>
      </c>
      <c r="B6">
        <f>COUNTIFS(Crowdfunding!$D$2:$D$1001,"&gt;=10000",Crowdfunding!$D$2:$D$1001,"&lt;=14999",Crowdfunding!$H$2:$H$1001,"successful")</f>
        <v>4</v>
      </c>
      <c r="C6">
        <f>COUNTIFS(Crowdfunding!$D$2:$D$1001,"&gt;=10000",Crowdfunding!$D$2:$D$1001,"&lt;=14999",Crowdfunding!$H$2:$H$1001,"Failed")</f>
        <v>5</v>
      </c>
      <c r="D6">
        <f>COUNTIFS(Crowdfunding!$D$2:$D$1001,"&gt;=10000",Crowdfunding!$D$2:$D$1001,"&lt;=14999",Crowdfunding!$H$2:$H$1001,"Canceled")</f>
        <v>0</v>
      </c>
      <c r="E6">
        <f t="shared" si="0"/>
        <v>9</v>
      </c>
      <c r="F6" s="14">
        <f t="shared" si="1"/>
        <v>0.44444444444444442</v>
      </c>
      <c r="G6" s="14">
        <f t="shared" si="2"/>
        <v>0.55555555555555558</v>
      </c>
      <c r="H6" s="14">
        <f t="shared" si="3"/>
        <v>0</v>
      </c>
    </row>
    <row r="7" spans="1:8" x14ac:dyDescent="0.2">
      <c r="A7" t="s">
        <v>2097</v>
      </c>
      <c r="B7">
        <f>COUNTIFS(Crowdfunding!$D$2:$D$1001,"&gt;=15000",Crowdfunding!$D$2:$D$1001,"&lt;=19999",Crowdfunding!$H$2:$H$1001,"successful")</f>
        <v>10</v>
      </c>
      <c r="C7">
        <f>COUNTIFS(Crowdfunding!$D$2:$D$1001,"&gt;=15000",Crowdfunding!$D$2:$D$1001,"&lt;=19999",Crowdfunding!$H$2:$H$1001,"Failed")</f>
        <v>0</v>
      </c>
      <c r="D7">
        <f>COUNTIFS(Crowdfunding!$D$2:$D$1001,"&gt;=15000",Crowdfunding!$D$2:$D$1001,"&lt;=19999",Crowdfunding!$H$2:$H$1001,"Canceled")</f>
        <v>0</v>
      </c>
      <c r="E7">
        <f t="shared" si="0"/>
        <v>10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t="s">
        <v>2098</v>
      </c>
      <c r="B8">
        <f>COUNTIFS(Crowdfunding!$D$2:$D$1001,"&gt;=20000",Crowdfunding!$D$2:$D$1001,"&lt;=24999",Crowdfunding!$H$2:$H$1001,"successful")</f>
        <v>7</v>
      </c>
      <c r="C8">
        <f>COUNTIFS(Crowdfunding!$D$2:$D$1001,"&gt;=20000",Crowdfunding!$D$2:$D$1001,"&lt;=24999",Crowdfunding!$H$2:$H$1001,"Failed")</f>
        <v>0</v>
      </c>
      <c r="D8">
        <f>COUNTIFS(Crowdfunding!$D$2:$D$1001,"&gt;=20000",Crowdfunding!$D$2:$D$1001,"&lt;=24999",Crowdfunding!$H$2:$H$1001,"Canceled")</f>
        <v>0</v>
      </c>
      <c r="E8">
        <f t="shared" si="0"/>
        <v>7</v>
      </c>
      <c r="F8" s="14">
        <f t="shared" si="1"/>
        <v>1</v>
      </c>
      <c r="G8" s="14">
        <f t="shared" si="2"/>
        <v>0</v>
      </c>
      <c r="H8" s="14">
        <f t="shared" si="3"/>
        <v>0</v>
      </c>
    </row>
    <row r="9" spans="1:8" x14ac:dyDescent="0.2">
      <c r="A9" t="s">
        <v>2099</v>
      </c>
      <c r="B9">
        <f>COUNTIFS(Crowdfunding!$D$2:$D$1001,"&gt;=25000",Crowdfunding!$D$2:$D$1001,"&lt;=29999",Crowdfunding!$H$2:$H$1001,"successful")</f>
        <v>11</v>
      </c>
      <c r="C9">
        <f>COUNTIFS(Crowdfunding!$D$2:$D$1001,"&gt;=25000",Crowdfunding!$D$2:$D$1001,"&lt;=29999",Crowdfunding!$H$2:$H$1001,"Failed")</f>
        <v>3</v>
      </c>
      <c r="D9">
        <f>COUNTIFS(Crowdfunding!$D$2:$D$1001,"&gt;=25000",Crowdfunding!$D$2:$D$1001,"&lt;=29999",Crowdfunding!$H$2:$H$1001,"Canceled")</f>
        <v>0</v>
      </c>
      <c r="E9">
        <f t="shared" si="0"/>
        <v>14</v>
      </c>
      <c r="F9" s="14">
        <f t="shared" si="1"/>
        <v>0.7857142857142857</v>
      </c>
      <c r="G9" s="14">
        <f t="shared" si="2"/>
        <v>0.21428571428571427</v>
      </c>
      <c r="H9" s="14">
        <f t="shared" si="3"/>
        <v>0</v>
      </c>
    </row>
    <row r="10" spans="1:8" x14ac:dyDescent="0.2">
      <c r="A10" t="s">
        <v>2100</v>
      </c>
      <c r="B10">
        <f>COUNTIFS(Crowdfunding!$D$2:$D$1001,"&gt;=30000",Crowdfunding!$D$2:$D$1001,"&lt;=34999",Crowdfunding!$H$2:$H$1001,"successful")</f>
        <v>7</v>
      </c>
      <c r="C10">
        <f>COUNTIFS(Crowdfunding!$D$2:$D$1001,"&gt;=30000",Crowdfunding!$D$2:$D$1001,"&lt;=34999",Crowdfunding!$H$2:$H$1001,"Failed")</f>
        <v>0</v>
      </c>
      <c r="D10">
        <f>COUNTIFS(Crowdfunding!$D$2:$D$1001,"&gt;=30000",Crowdfunding!$D$2:$D$1001,"&lt;=34999",Crowdfunding!$H$2:$H$1001,"Canceled")</f>
        <v>0</v>
      </c>
      <c r="E10">
        <f t="shared" si="0"/>
        <v>7</v>
      </c>
      <c r="F10" s="14">
        <f t="shared" si="1"/>
        <v>1</v>
      </c>
      <c r="G10" s="14">
        <f t="shared" si="2"/>
        <v>0</v>
      </c>
      <c r="H10" s="14">
        <f t="shared" si="3"/>
        <v>0</v>
      </c>
    </row>
    <row r="11" spans="1:8" x14ac:dyDescent="0.2">
      <c r="A11" t="s">
        <v>2101</v>
      </c>
      <c r="B11">
        <f>COUNTIFS(Crowdfunding!$D$2:$D$1001,"&gt;=35000",Crowdfunding!$D$2:$D$1001,"&lt;=39999",Crowdfunding!$H$2:$H$1001,"successful")</f>
        <v>8</v>
      </c>
      <c r="C11">
        <f>COUNTIFS(Crowdfunding!$D$2:$D$1001,"&gt;=35000",Crowdfunding!$D$2:$D$1001,"&lt;=39999",Crowdfunding!$H$2:$H$1001,"Failed")</f>
        <v>3</v>
      </c>
      <c r="D11">
        <f>COUNTIFS(Crowdfunding!$D$2:$D$1001,"&gt;=35000",Crowdfunding!$D$2:$D$1001,"&lt;=39999",Crowdfunding!$H$2:$H$1001,"Canceled")</f>
        <v>1</v>
      </c>
      <c r="E11">
        <f t="shared" si="0"/>
        <v>12</v>
      </c>
      <c r="F11" s="14">
        <f t="shared" si="1"/>
        <v>0.66666666666666663</v>
      </c>
      <c r="G11" s="14">
        <f t="shared" si="2"/>
        <v>0.25</v>
      </c>
      <c r="H11" s="14">
        <f t="shared" si="3"/>
        <v>8.3333333333333329E-2</v>
      </c>
    </row>
    <row r="12" spans="1:8" x14ac:dyDescent="0.2">
      <c r="A12" t="s">
        <v>2102</v>
      </c>
      <c r="B12">
        <f>COUNTIFS(Crowdfunding!$D$2:$D$1001,"&gt;=40000",Crowdfunding!$D$2:$D$1001,"&lt;=44999",Crowdfunding!$H$2:$H$1001,"successful")</f>
        <v>11</v>
      </c>
      <c r="C12">
        <f>COUNTIFS(Crowdfunding!$D$2:$D$1001,"&gt;=40000",Crowdfunding!$D$2:$D$1001,"&lt;=44999",Crowdfunding!$H$2:$H$1001,"Failed")</f>
        <v>3</v>
      </c>
      <c r="D12">
        <f>COUNTIFS(Crowdfunding!$D$2:$D$1001,"&gt;=40000",Crowdfunding!$D$2:$D$1001,"&lt;=44999",Crowdfunding!$H$2:$H$1001,"Canceled")</f>
        <v>0</v>
      </c>
      <c r="E12">
        <f t="shared" si="0"/>
        <v>14</v>
      </c>
      <c r="F12" s="14">
        <f t="shared" si="1"/>
        <v>0.7857142857142857</v>
      </c>
      <c r="G12" s="14">
        <f t="shared" si="2"/>
        <v>0.21428571428571427</v>
      </c>
      <c r="H12" s="14">
        <f t="shared" si="3"/>
        <v>0</v>
      </c>
    </row>
    <row r="13" spans="1:8" x14ac:dyDescent="0.2">
      <c r="A13" t="s">
        <v>2103</v>
      </c>
      <c r="B13">
        <f>COUNTIFS(Crowdfunding!$D$2:$D$1001,"&gt;=45000",Crowdfunding!$D$2:$D$1001,"&lt;=49999",Crowdfunding!$H$2:$H$1001,"successful")</f>
        <v>8</v>
      </c>
      <c r="C13">
        <f>COUNTIFS(Crowdfunding!$D$2:$D$1001,"&gt;=45000",Crowdfunding!$D$2:$D$1001,"&lt;=49999",Crowdfunding!$H$2:$H$1001,"Failed")</f>
        <v>3</v>
      </c>
      <c r="D13">
        <f>COUNTIFS(Crowdfunding!$D$2:$D$1001,"&gt;=45000",Crowdfunding!$D$2:$D$1001,"&lt;=49999",Crowdfunding!$H$2:$H$1001,"Canceled")</f>
        <v>0</v>
      </c>
      <c r="E13">
        <f t="shared" si="0"/>
        <v>11</v>
      </c>
      <c r="F13" s="14">
        <f t="shared" si="1"/>
        <v>0.72727272727272729</v>
      </c>
      <c r="G13" s="14">
        <f t="shared" si="2"/>
        <v>0.27272727272727271</v>
      </c>
      <c r="H13" s="14">
        <f t="shared" si="3"/>
        <v>0</v>
      </c>
    </row>
    <row r="14" spans="1:8" x14ac:dyDescent="0.2">
      <c r="A14" t="s">
        <v>2104</v>
      </c>
      <c r="B14">
        <f>COUNTIFS(Crowdfunding!$D$2:$D$1001,"&gt;=50000", Crowdfunding!$H$2:$H$1001, "successful")</f>
        <v>114</v>
      </c>
      <c r="C14">
        <f>COUNTIFS(Crowdfunding!$D$2:$D$1001,"&gt;=50000", Crowdfunding!$H$2:$H$1001, "Failed")</f>
        <v>163</v>
      </c>
      <c r="D14">
        <f>COUNTIFS(Crowdfunding!$D$2:$D$1001,"&gt;=50000", Crowdfunding!$H$2:$H$1001, "Canceled")</f>
        <v>28</v>
      </c>
      <c r="E14">
        <f t="shared" si="0"/>
        <v>305</v>
      </c>
      <c r="F14" s="14">
        <f t="shared" si="1"/>
        <v>0.3737704918032787</v>
      </c>
      <c r="G14" s="14">
        <f t="shared" si="2"/>
        <v>0.53442622950819674</v>
      </c>
      <c r="H14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6378-618F-A84B-BC85-9E7023CDC9F0}">
  <sheetPr codeName="Sheet11">
    <tabColor theme="1" tint="0.34998626667073579"/>
  </sheetPr>
  <dimension ref="A1:H566"/>
  <sheetViews>
    <sheetView workbookViewId="0">
      <selection activeCell="G25" sqref="G25"/>
    </sheetView>
  </sheetViews>
  <sheetFormatPr baseColWidth="10" defaultRowHeight="16" x14ac:dyDescent="0.2"/>
  <cols>
    <col min="2" max="2" width="12.83203125" bestFit="1" customWidth="1"/>
    <col min="3" max="3" width="12.83203125" customWidth="1"/>
    <col min="4" max="4" width="8.33203125" bestFit="1" customWidth="1"/>
    <col min="5" max="5" width="12.83203125" bestFit="1" customWidth="1"/>
    <col min="6" max="6" width="23" bestFit="1" customWidth="1"/>
    <col min="7" max="7" width="25.1640625" bestFit="1" customWidth="1"/>
    <col min="8" max="8" width="13.6640625" bestFit="1" customWidth="1"/>
  </cols>
  <sheetData>
    <row r="1" spans="1:8" x14ac:dyDescent="0.2">
      <c r="A1" s="15" t="s">
        <v>4</v>
      </c>
      <c r="B1" s="15" t="s">
        <v>5</v>
      </c>
      <c r="D1" s="15" t="s">
        <v>4</v>
      </c>
      <c r="E1" s="15" t="s">
        <v>5</v>
      </c>
    </row>
    <row r="2" spans="1:8" x14ac:dyDescent="0.2">
      <c r="A2" s="16" t="s">
        <v>20</v>
      </c>
      <c r="B2">
        <v>158</v>
      </c>
      <c r="D2" s="17" t="s">
        <v>14</v>
      </c>
      <c r="E2">
        <v>0</v>
      </c>
      <c r="G2" s="15" t="s">
        <v>2118</v>
      </c>
    </row>
    <row r="3" spans="1:8" x14ac:dyDescent="0.2">
      <c r="A3" s="16" t="s">
        <v>20</v>
      </c>
      <c r="B3">
        <v>1425</v>
      </c>
      <c r="D3" s="17" t="s">
        <v>14</v>
      </c>
      <c r="E3">
        <v>24</v>
      </c>
      <c r="G3" t="s">
        <v>2108</v>
      </c>
      <c r="H3" s="11">
        <f>AVERAGE(B2:B566)</f>
        <v>851.14690265486729</v>
      </c>
    </row>
    <row r="4" spans="1:8" x14ac:dyDescent="0.2">
      <c r="A4" s="16" t="s">
        <v>20</v>
      </c>
      <c r="B4">
        <v>174</v>
      </c>
      <c r="D4" s="17" t="s">
        <v>14</v>
      </c>
      <c r="E4">
        <v>53</v>
      </c>
      <c r="G4" t="s">
        <v>2109</v>
      </c>
      <c r="H4" s="11">
        <f>MEDIAN(B2:B566)</f>
        <v>201</v>
      </c>
    </row>
    <row r="5" spans="1:8" x14ac:dyDescent="0.2">
      <c r="A5" s="16" t="s">
        <v>20</v>
      </c>
      <c r="B5">
        <v>227</v>
      </c>
      <c r="D5" s="17" t="s">
        <v>14</v>
      </c>
      <c r="E5">
        <v>18</v>
      </c>
      <c r="G5" t="s">
        <v>2114</v>
      </c>
      <c r="H5" s="11" cm="1">
        <f t="array" ref="H5:H6">_xlfn.MODE.MULT(B2:B566)</f>
        <v>85</v>
      </c>
    </row>
    <row r="6" spans="1:8" x14ac:dyDescent="0.2">
      <c r="A6" s="16" t="s">
        <v>20</v>
      </c>
      <c r="B6">
        <v>220</v>
      </c>
      <c r="D6" s="17" t="s">
        <v>14</v>
      </c>
      <c r="E6">
        <v>44</v>
      </c>
      <c r="G6" t="s">
        <v>2115</v>
      </c>
      <c r="H6" s="11">
        <v>80</v>
      </c>
    </row>
    <row r="7" spans="1:8" x14ac:dyDescent="0.2">
      <c r="A7" s="16" t="s">
        <v>20</v>
      </c>
      <c r="B7">
        <v>98</v>
      </c>
      <c r="D7" s="17" t="s">
        <v>14</v>
      </c>
      <c r="E7">
        <v>27</v>
      </c>
      <c r="G7" t="s">
        <v>2110</v>
      </c>
      <c r="H7" s="11">
        <f>MIN(B2:B566)</f>
        <v>16</v>
      </c>
    </row>
    <row r="8" spans="1:8" x14ac:dyDescent="0.2">
      <c r="A8" s="16" t="s">
        <v>20</v>
      </c>
      <c r="B8">
        <v>100</v>
      </c>
      <c r="D8" s="17" t="s">
        <v>14</v>
      </c>
      <c r="E8">
        <v>55</v>
      </c>
      <c r="G8" t="s">
        <v>2111</v>
      </c>
      <c r="H8" s="11">
        <f>MAX(B2:B566)</f>
        <v>7295</v>
      </c>
    </row>
    <row r="9" spans="1:8" x14ac:dyDescent="0.2">
      <c r="A9" s="16" t="s">
        <v>20</v>
      </c>
      <c r="B9">
        <v>1249</v>
      </c>
      <c r="D9" s="17" t="s">
        <v>14</v>
      </c>
      <c r="E9">
        <v>200</v>
      </c>
      <c r="G9" t="s">
        <v>2112</v>
      </c>
      <c r="H9" s="11">
        <f>_xlfn.VAR.P(B2:B566)</f>
        <v>1603373.7324019109</v>
      </c>
    </row>
    <row r="10" spans="1:8" x14ac:dyDescent="0.2">
      <c r="A10" s="16" t="s">
        <v>20</v>
      </c>
      <c r="B10">
        <v>1396</v>
      </c>
      <c r="D10" s="17" t="s">
        <v>14</v>
      </c>
      <c r="E10">
        <v>452</v>
      </c>
      <c r="G10" t="s">
        <v>2113</v>
      </c>
      <c r="H10" s="11">
        <f>_xlfn.STDEV.P(B2:B566)</f>
        <v>1266.2439466397898</v>
      </c>
    </row>
    <row r="11" spans="1:8" x14ac:dyDescent="0.2">
      <c r="A11" s="16" t="s">
        <v>20</v>
      </c>
      <c r="B11">
        <v>890</v>
      </c>
      <c r="D11" s="17" t="s">
        <v>14</v>
      </c>
      <c r="E11">
        <v>674</v>
      </c>
      <c r="H11" s="11"/>
    </row>
    <row r="12" spans="1:8" x14ac:dyDescent="0.2">
      <c r="A12" s="16" t="s">
        <v>20</v>
      </c>
      <c r="B12">
        <v>142</v>
      </c>
      <c r="D12" s="17" t="s">
        <v>14</v>
      </c>
      <c r="E12">
        <v>558</v>
      </c>
      <c r="H12" s="11"/>
    </row>
    <row r="13" spans="1:8" x14ac:dyDescent="0.2">
      <c r="A13" s="16" t="s">
        <v>20</v>
      </c>
      <c r="B13">
        <v>2673</v>
      </c>
      <c r="D13" s="17" t="s">
        <v>14</v>
      </c>
      <c r="E13">
        <v>15</v>
      </c>
      <c r="G13" s="15" t="s">
        <v>2117</v>
      </c>
      <c r="H13" s="11"/>
    </row>
    <row r="14" spans="1:8" x14ac:dyDescent="0.2">
      <c r="A14" s="16" t="s">
        <v>20</v>
      </c>
      <c r="B14">
        <v>163</v>
      </c>
      <c r="D14" s="17" t="s">
        <v>14</v>
      </c>
      <c r="E14">
        <v>2307</v>
      </c>
      <c r="G14" t="s">
        <v>2108</v>
      </c>
      <c r="H14" s="11">
        <f>AVERAGE(E2:E365)</f>
        <v>585.61538461538464</v>
      </c>
    </row>
    <row r="15" spans="1:8" x14ac:dyDescent="0.2">
      <c r="A15" s="16" t="s">
        <v>20</v>
      </c>
      <c r="B15">
        <v>2220</v>
      </c>
      <c r="D15" s="17" t="s">
        <v>14</v>
      </c>
      <c r="E15">
        <v>88</v>
      </c>
      <c r="G15" t="s">
        <v>2109</v>
      </c>
      <c r="H15" s="11">
        <f>MEDIAN(E2:E365)</f>
        <v>114.5</v>
      </c>
    </row>
    <row r="16" spans="1:8" x14ac:dyDescent="0.2">
      <c r="A16" s="16" t="s">
        <v>20</v>
      </c>
      <c r="B16">
        <v>1606</v>
      </c>
      <c r="D16" s="17" t="s">
        <v>14</v>
      </c>
      <c r="E16">
        <v>48</v>
      </c>
      <c r="G16" t="s">
        <v>2116</v>
      </c>
      <c r="H16" s="11" cm="1">
        <f t="array" ref="H16">_xlfn.MODE.MULT(E2:E365)</f>
        <v>1</v>
      </c>
    </row>
    <row r="17" spans="1:8" x14ac:dyDescent="0.2">
      <c r="A17" s="16" t="s">
        <v>20</v>
      </c>
      <c r="B17">
        <v>129</v>
      </c>
      <c r="D17" s="17" t="s">
        <v>14</v>
      </c>
      <c r="E17">
        <v>1</v>
      </c>
      <c r="G17" t="s">
        <v>2110</v>
      </c>
      <c r="H17" s="11">
        <f>MIN(E2:E365)</f>
        <v>0</v>
      </c>
    </row>
    <row r="18" spans="1:8" x14ac:dyDescent="0.2">
      <c r="A18" s="16" t="s">
        <v>20</v>
      </c>
      <c r="B18">
        <v>226</v>
      </c>
      <c r="D18" s="17" t="s">
        <v>14</v>
      </c>
      <c r="E18">
        <v>1467</v>
      </c>
      <c r="G18" t="s">
        <v>2111</v>
      </c>
      <c r="H18" s="11">
        <f>MAX(E2:E365)</f>
        <v>6080</v>
      </c>
    </row>
    <row r="19" spans="1:8" x14ac:dyDescent="0.2">
      <c r="A19" s="16" t="s">
        <v>20</v>
      </c>
      <c r="B19">
        <v>5419</v>
      </c>
      <c r="D19" s="17" t="s">
        <v>14</v>
      </c>
      <c r="E19">
        <v>75</v>
      </c>
      <c r="G19" t="s">
        <v>2112</v>
      </c>
      <c r="H19" s="11">
        <f>_xlfn.VAR.P(E2:E365)</f>
        <v>921574.68174133555</v>
      </c>
    </row>
    <row r="20" spans="1:8" x14ac:dyDescent="0.2">
      <c r="A20" s="16" t="s">
        <v>20</v>
      </c>
      <c r="B20">
        <v>165</v>
      </c>
      <c r="D20" s="17" t="s">
        <v>14</v>
      </c>
      <c r="E20">
        <v>120</v>
      </c>
      <c r="G20" t="s">
        <v>2113</v>
      </c>
      <c r="H20" s="11">
        <f>_xlfn.STDEV.P(E2:E365)</f>
        <v>959.98681331637863</v>
      </c>
    </row>
    <row r="21" spans="1:8" x14ac:dyDescent="0.2">
      <c r="A21" s="16" t="s">
        <v>20</v>
      </c>
      <c r="B21">
        <v>1965</v>
      </c>
      <c r="D21" s="17" t="s">
        <v>14</v>
      </c>
      <c r="E21">
        <v>2253</v>
      </c>
    </row>
    <row r="22" spans="1:8" x14ac:dyDescent="0.2">
      <c r="A22" s="16" t="s">
        <v>20</v>
      </c>
      <c r="B22">
        <v>16</v>
      </c>
      <c r="D22" s="17" t="s">
        <v>14</v>
      </c>
      <c r="E22">
        <v>5</v>
      </c>
    </row>
    <row r="23" spans="1:8" x14ac:dyDescent="0.2">
      <c r="A23" s="16" t="s">
        <v>20</v>
      </c>
      <c r="B23">
        <v>107</v>
      </c>
      <c r="D23" s="17" t="s">
        <v>14</v>
      </c>
      <c r="E23">
        <v>38</v>
      </c>
    </row>
    <row r="24" spans="1:8" x14ac:dyDescent="0.2">
      <c r="A24" s="16" t="s">
        <v>20</v>
      </c>
      <c r="B24">
        <v>134</v>
      </c>
      <c r="D24" s="17" t="s">
        <v>14</v>
      </c>
      <c r="E24">
        <v>12</v>
      </c>
    </row>
    <row r="25" spans="1:8" x14ac:dyDescent="0.2">
      <c r="A25" s="16" t="s">
        <v>20</v>
      </c>
      <c r="B25">
        <v>198</v>
      </c>
      <c r="D25" s="17" t="s">
        <v>14</v>
      </c>
      <c r="E25">
        <v>1684</v>
      </c>
    </row>
    <row r="26" spans="1:8" x14ac:dyDescent="0.2">
      <c r="A26" s="16" t="s">
        <v>20</v>
      </c>
      <c r="B26">
        <v>111</v>
      </c>
      <c r="D26" s="17" t="s">
        <v>14</v>
      </c>
      <c r="E26">
        <v>56</v>
      </c>
    </row>
    <row r="27" spans="1:8" x14ac:dyDescent="0.2">
      <c r="A27" s="16" t="s">
        <v>20</v>
      </c>
      <c r="B27">
        <v>222</v>
      </c>
      <c r="D27" s="17" t="s">
        <v>14</v>
      </c>
      <c r="E27">
        <v>838</v>
      </c>
    </row>
    <row r="28" spans="1:8" x14ac:dyDescent="0.2">
      <c r="A28" s="16" t="s">
        <v>20</v>
      </c>
      <c r="B28">
        <v>6212</v>
      </c>
      <c r="D28" s="17" t="s">
        <v>14</v>
      </c>
      <c r="E28">
        <v>1000</v>
      </c>
    </row>
    <row r="29" spans="1:8" x14ac:dyDescent="0.2">
      <c r="A29" s="16" t="s">
        <v>20</v>
      </c>
      <c r="B29">
        <v>98</v>
      </c>
      <c r="D29" s="17" t="s">
        <v>14</v>
      </c>
      <c r="E29">
        <v>1482</v>
      </c>
    </row>
    <row r="30" spans="1:8" x14ac:dyDescent="0.2">
      <c r="A30" s="16" t="s">
        <v>20</v>
      </c>
      <c r="B30">
        <v>92</v>
      </c>
      <c r="D30" s="17" t="s">
        <v>14</v>
      </c>
      <c r="E30">
        <v>106</v>
      </c>
    </row>
    <row r="31" spans="1:8" x14ac:dyDescent="0.2">
      <c r="A31" s="16" t="s">
        <v>20</v>
      </c>
      <c r="B31">
        <v>149</v>
      </c>
      <c r="D31" s="17" t="s">
        <v>14</v>
      </c>
      <c r="E31">
        <v>679</v>
      </c>
    </row>
    <row r="32" spans="1:8" x14ac:dyDescent="0.2">
      <c r="A32" s="16" t="s">
        <v>20</v>
      </c>
      <c r="B32">
        <v>2431</v>
      </c>
      <c r="D32" s="17" t="s">
        <v>14</v>
      </c>
      <c r="E32">
        <v>1220</v>
      </c>
    </row>
    <row r="33" spans="1:5" x14ac:dyDescent="0.2">
      <c r="A33" s="16" t="s">
        <v>20</v>
      </c>
      <c r="B33">
        <v>303</v>
      </c>
      <c r="D33" s="17" t="s">
        <v>14</v>
      </c>
      <c r="E33">
        <v>1</v>
      </c>
    </row>
    <row r="34" spans="1:5" x14ac:dyDescent="0.2">
      <c r="A34" s="16" t="s">
        <v>20</v>
      </c>
      <c r="B34">
        <v>209</v>
      </c>
      <c r="D34" s="17" t="s">
        <v>14</v>
      </c>
      <c r="E34">
        <v>37</v>
      </c>
    </row>
    <row r="35" spans="1:5" x14ac:dyDescent="0.2">
      <c r="A35" s="16" t="s">
        <v>20</v>
      </c>
      <c r="B35">
        <v>131</v>
      </c>
      <c r="D35" s="17" t="s">
        <v>14</v>
      </c>
      <c r="E35">
        <v>60</v>
      </c>
    </row>
    <row r="36" spans="1:5" x14ac:dyDescent="0.2">
      <c r="A36" s="16" t="s">
        <v>20</v>
      </c>
      <c r="B36">
        <v>164</v>
      </c>
      <c r="D36" s="17" t="s">
        <v>14</v>
      </c>
      <c r="E36">
        <v>296</v>
      </c>
    </row>
    <row r="37" spans="1:5" x14ac:dyDescent="0.2">
      <c r="A37" s="16" t="s">
        <v>20</v>
      </c>
      <c r="B37">
        <v>201</v>
      </c>
      <c r="D37" s="17" t="s">
        <v>14</v>
      </c>
      <c r="E37">
        <v>3304</v>
      </c>
    </row>
    <row r="38" spans="1:5" x14ac:dyDescent="0.2">
      <c r="A38" s="16" t="s">
        <v>20</v>
      </c>
      <c r="B38">
        <v>211</v>
      </c>
      <c r="D38" s="17" t="s">
        <v>14</v>
      </c>
      <c r="E38">
        <v>73</v>
      </c>
    </row>
    <row r="39" spans="1:5" x14ac:dyDescent="0.2">
      <c r="A39" s="16" t="s">
        <v>20</v>
      </c>
      <c r="B39">
        <v>128</v>
      </c>
      <c r="D39" s="17" t="s">
        <v>14</v>
      </c>
      <c r="E39">
        <v>3387</v>
      </c>
    </row>
    <row r="40" spans="1:5" x14ac:dyDescent="0.2">
      <c r="A40" s="16" t="s">
        <v>20</v>
      </c>
      <c r="B40">
        <v>1600</v>
      </c>
      <c r="D40" s="17" t="s">
        <v>14</v>
      </c>
      <c r="E40">
        <v>662</v>
      </c>
    </row>
    <row r="41" spans="1:5" x14ac:dyDescent="0.2">
      <c r="A41" s="16" t="s">
        <v>20</v>
      </c>
      <c r="B41">
        <v>249</v>
      </c>
      <c r="D41" s="17" t="s">
        <v>14</v>
      </c>
      <c r="E41">
        <v>774</v>
      </c>
    </row>
    <row r="42" spans="1:5" x14ac:dyDescent="0.2">
      <c r="A42" s="16" t="s">
        <v>20</v>
      </c>
      <c r="B42">
        <v>236</v>
      </c>
      <c r="D42" s="17" t="s">
        <v>14</v>
      </c>
      <c r="E42">
        <v>672</v>
      </c>
    </row>
    <row r="43" spans="1:5" x14ac:dyDescent="0.2">
      <c r="A43" s="16" t="s">
        <v>20</v>
      </c>
      <c r="B43">
        <v>4065</v>
      </c>
      <c r="D43" s="17" t="s">
        <v>14</v>
      </c>
      <c r="E43">
        <v>940</v>
      </c>
    </row>
    <row r="44" spans="1:5" x14ac:dyDescent="0.2">
      <c r="A44" s="16" t="s">
        <v>20</v>
      </c>
      <c r="B44">
        <v>246</v>
      </c>
      <c r="D44" s="17" t="s">
        <v>14</v>
      </c>
      <c r="E44">
        <v>117</v>
      </c>
    </row>
    <row r="45" spans="1:5" x14ac:dyDescent="0.2">
      <c r="A45" s="16" t="s">
        <v>20</v>
      </c>
      <c r="B45">
        <v>2475</v>
      </c>
      <c r="D45" s="17" t="s">
        <v>14</v>
      </c>
      <c r="E45">
        <v>115</v>
      </c>
    </row>
    <row r="46" spans="1:5" x14ac:dyDescent="0.2">
      <c r="A46" s="16" t="s">
        <v>20</v>
      </c>
      <c r="B46">
        <v>76</v>
      </c>
      <c r="D46" s="17" t="s">
        <v>14</v>
      </c>
      <c r="E46">
        <v>326</v>
      </c>
    </row>
    <row r="47" spans="1:5" x14ac:dyDescent="0.2">
      <c r="A47" s="16" t="s">
        <v>20</v>
      </c>
      <c r="B47">
        <v>54</v>
      </c>
      <c r="D47" s="17" t="s">
        <v>14</v>
      </c>
      <c r="E47">
        <v>1</v>
      </c>
    </row>
    <row r="48" spans="1:5" x14ac:dyDescent="0.2">
      <c r="A48" s="16" t="s">
        <v>20</v>
      </c>
      <c r="B48">
        <v>88</v>
      </c>
      <c r="D48" s="17" t="s">
        <v>14</v>
      </c>
      <c r="E48">
        <v>1467</v>
      </c>
    </row>
    <row r="49" spans="1:5" x14ac:dyDescent="0.2">
      <c r="A49" s="16" t="s">
        <v>20</v>
      </c>
      <c r="B49">
        <v>85</v>
      </c>
      <c r="D49" s="17" t="s">
        <v>14</v>
      </c>
      <c r="E49">
        <v>5681</v>
      </c>
    </row>
    <row r="50" spans="1:5" x14ac:dyDescent="0.2">
      <c r="A50" s="16" t="s">
        <v>20</v>
      </c>
      <c r="B50">
        <v>170</v>
      </c>
      <c r="D50" s="17" t="s">
        <v>14</v>
      </c>
      <c r="E50">
        <v>1059</v>
      </c>
    </row>
    <row r="51" spans="1:5" x14ac:dyDescent="0.2">
      <c r="A51" s="16" t="s">
        <v>20</v>
      </c>
      <c r="B51">
        <v>330</v>
      </c>
      <c r="D51" s="17" t="s">
        <v>14</v>
      </c>
      <c r="E51">
        <v>1194</v>
      </c>
    </row>
    <row r="52" spans="1:5" x14ac:dyDescent="0.2">
      <c r="A52" s="16" t="s">
        <v>20</v>
      </c>
      <c r="B52">
        <v>127</v>
      </c>
      <c r="D52" s="17" t="s">
        <v>14</v>
      </c>
      <c r="E52">
        <v>30</v>
      </c>
    </row>
    <row r="53" spans="1:5" x14ac:dyDescent="0.2">
      <c r="A53" s="16" t="s">
        <v>20</v>
      </c>
      <c r="B53">
        <v>411</v>
      </c>
      <c r="D53" s="17" t="s">
        <v>14</v>
      </c>
      <c r="E53">
        <v>75</v>
      </c>
    </row>
    <row r="54" spans="1:5" x14ac:dyDescent="0.2">
      <c r="A54" s="16" t="s">
        <v>20</v>
      </c>
      <c r="B54">
        <v>180</v>
      </c>
      <c r="D54" s="17" t="s">
        <v>14</v>
      </c>
      <c r="E54">
        <v>955</v>
      </c>
    </row>
    <row r="55" spans="1:5" x14ac:dyDescent="0.2">
      <c r="A55" s="16" t="s">
        <v>20</v>
      </c>
      <c r="B55">
        <v>374</v>
      </c>
      <c r="D55" s="17" t="s">
        <v>14</v>
      </c>
      <c r="E55">
        <v>67</v>
      </c>
    </row>
    <row r="56" spans="1:5" x14ac:dyDescent="0.2">
      <c r="A56" s="16" t="s">
        <v>20</v>
      </c>
      <c r="B56">
        <v>71</v>
      </c>
      <c r="D56" s="17" t="s">
        <v>14</v>
      </c>
      <c r="E56">
        <v>5</v>
      </c>
    </row>
    <row r="57" spans="1:5" x14ac:dyDescent="0.2">
      <c r="A57" s="16" t="s">
        <v>20</v>
      </c>
      <c r="B57">
        <v>203</v>
      </c>
      <c r="D57" s="17" t="s">
        <v>14</v>
      </c>
      <c r="E57">
        <v>26</v>
      </c>
    </row>
    <row r="58" spans="1:5" x14ac:dyDescent="0.2">
      <c r="A58" s="16" t="s">
        <v>20</v>
      </c>
      <c r="B58">
        <v>113</v>
      </c>
      <c r="D58" s="17" t="s">
        <v>14</v>
      </c>
      <c r="E58">
        <v>1130</v>
      </c>
    </row>
    <row r="59" spans="1:5" x14ac:dyDescent="0.2">
      <c r="A59" s="16" t="s">
        <v>20</v>
      </c>
      <c r="B59">
        <v>96</v>
      </c>
      <c r="D59" s="17" t="s">
        <v>14</v>
      </c>
      <c r="E59">
        <v>782</v>
      </c>
    </row>
    <row r="60" spans="1:5" x14ac:dyDescent="0.2">
      <c r="A60" s="16" t="s">
        <v>20</v>
      </c>
      <c r="B60">
        <v>498</v>
      </c>
      <c r="D60" s="17" t="s">
        <v>14</v>
      </c>
      <c r="E60">
        <v>210</v>
      </c>
    </row>
    <row r="61" spans="1:5" x14ac:dyDescent="0.2">
      <c r="A61" s="16" t="s">
        <v>20</v>
      </c>
      <c r="B61">
        <v>180</v>
      </c>
      <c r="D61" s="17" t="s">
        <v>14</v>
      </c>
      <c r="E61">
        <v>136</v>
      </c>
    </row>
    <row r="62" spans="1:5" x14ac:dyDescent="0.2">
      <c r="A62" s="16" t="s">
        <v>20</v>
      </c>
      <c r="B62">
        <v>27</v>
      </c>
      <c r="D62" s="17" t="s">
        <v>14</v>
      </c>
      <c r="E62">
        <v>86</v>
      </c>
    </row>
    <row r="63" spans="1:5" x14ac:dyDescent="0.2">
      <c r="A63" s="16" t="s">
        <v>20</v>
      </c>
      <c r="B63">
        <v>2331</v>
      </c>
      <c r="D63" s="17" t="s">
        <v>14</v>
      </c>
      <c r="E63">
        <v>19</v>
      </c>
    </row>
    <row r="64" spans="1:5" x14ac:dyDescent="0.2">
      <c r="A64" s="16" t="s">
        <v>20</v>
      </c>
      <c r="B64">
        <v>113</v>
      </c>
      <c r="D64" s="17" t="s">
        <v>14</v>
      </c>
      <c r="E64">
        <v>886</v>
      </c>
    </row>
    <row r="65" spans="1:5" x14ac:dyDescent="0.2">
      <c r="A65" s="16" t="s">
        <v>20</v>
      </c>
      <c r="B65">
        <v>164</v>
      </c>
      <c r="D65" s="17" t="s">
        <v>14</v>
      </c>
      <c r="E65">
        <v>35</v>
      </c>
    </row>
    <row r="66" spans="1:5" x14ac:dyDescent="0.2">
      <c r="A66" s="16" t="s">
        <v>20</v>
      </c>
      <c r="B66">
        <v>164</v>
      </c>
      <c r="D66" s="17" t="s">
        <v>14</v>
      </c>
      <c r="E66">
        <v>24</v>
      </c>
    </row>
    <row r="67" spans="1:5" x14ac:dyDescent="0.2">
      <c r="A67" s="16" t="s">
        <v>20</v>
      </c>
      <c r="B67">
        <v>336</v>
      </c>
      <c r="D67" s="17" t="s">
        <v>14</v>
      </c>
      <c r="E67">
        <v>86</v>
      </c>
    </row>
    <row r="68" spans="1:5" x14ac:dyDescent="0.2">
      <c r="A68" s="16" t="s">
        <v>20</v>
      </c>
      <c r="B68">
        <v>1917</v>
      </c>
      <c r="D68" s="17" t="s">
        <v>14</v>
      </c>
      <c r="E68">
        <v>243</v>
      </c>
    </row>
    <row r="69" spans="1:5" x14ac:dyDescent="0.2">
      <c r="A69" s="16" t="s">
        <v>20</v>
      </c>
      <c r="B69">
        <v>95</v>
      </c>
      <c r="D69" s="17" t="s">
        <v>14</v>
      </c>
      <c r="E69">
        <v>65</v>
      </c>
    </row>
    <row r="70" spans="1:5" x14ac:dyDescent="0.2">
      <c r="A70" s="16" t="s">
        <v>20</v>
      </c>
      <c r="B70">
        <v>147</v>
      </c>
      <c r="D70" s="17" t="s">
        <v>14</v>
      </c>
      <c r="E70">
        <v>100</v>
      </c>
    </row>
    <row r="71" spans="1:5" x14ac:dyDescent="0.2">
      <c r="A71" s="16" t="s">
        <v>20</v>
      </c>
      <c r="B71">
        <v>86</v>
      </c>
      <c r="D71" s="17" t="s">
        <v>14</v>
      </c>
      <c r="E71">
        <v>168</v>
      </c>
    </row>
    <row r="72" spans="1:5" x14ac:dyDescent="0.2">
      <c r="A72" s="16" t="s">
        <v>20</v>
      </c>
      <c r="B72">
        <v>83</v>
      </c>
      <c r="D72" s="17" t="s">
        <v>14</v>
      </c>
      <c r="E72">
        <v>13</v>
      </c>
    </row>
    <row r="73" spans="1:5" x14ac:dyDescent="0.2">
      <c r="A73" s="16" t="s">
        <v>20</v>
      </c>
      <c r="B73">
        <v>676</v>
      </c>
      <c r="D73" s="17" t="s">
        <v>14</v>
      </c>
      <c r="E73">
        <v>1</v>
      </c>
    </row>
    <row r="74" spans="1:5" x14ac:dyDescent="0.2">
      <c r="A74" s="16" t="s">
        <v>20</v>
      </c>
      <c r="B74">
        <v>361</v>
      </c>
      <c r="D74" s="17" t="s">
        <v>14</v>
      </c>
      <c r="E74">
        <v>40</v>
      </c>
    </row>
    <row r="75" spans="1:5" x14ac:dyDescent="0.2">
      <c r="A75" s="16" t="s">
        <v>20</v>
      </c>
      <c r="B75">
        <v>131</v>
      </c>
      <c r="D75" s="17" t="s">
        <v>14</v>
      </c>
      <c r="E75">
        <v>226</v>
      </c>
    </row>
    <row r="76" spans="1:5" x14ac:dyDescent="0.2">
      <c r="A76" s="16" t="s">
        <v>20</v>
      </c>
      <c r="B76">
        <v>126</v>
      </c>
      <c r="D76" s="17" t="s">
        <v>14</v>
      </c>
      <c r="E76">
        <v>1625</v>
      </c>
    </row>
    <row r="77" spans="1:5" x14ac:dyDescent="0.2">
      <c r="A77" s="16" t="s">
        <v>20</v>
      </c>
      <c r="B77">
        <v>275</v>
      </c>
      <c r="D77" s="17" t="s">
        <v>14</v>
      </c>
      <c r="E77">
        <v>143</v>
      </c>
    </row>
    <row r="78" spans="1:5" x14ac:dyDescent="0.2">
      <c r="A78" s="16" t="s">
        <v>20</v>
      </c>
      <c r="B78">
        <v>67</v>
      </c>
      <c r="D78" s="17" t="s">
        <v>14</v>
      </c>
      <c r="E78">
        <v>934</v>
      </c>
    </row>
    <row r="79" spans="1:5" x14ac:dyDescent="0.2">
      <c r="A79" s="16" t="s">
        <v>20</v>
      </c>
      <c r="B79">
        <v>154</v>
      </c>
      <c r="D79" s="17" t="s">
        <v>14</v>
      </c>
      <c r="E79">
        <v>17</v>
      </c>
    </row>
    <row r="80" spans="1:5" x14ac:dyDescent="0.2">
      <c r="A80" s="16" t="s">
        <v>20</v>
      </c>
      <c r="B80">
        <v>1782</v>
      </c>
      <c r="D80" s="17" t="s">
        <v>14</v>
      </c>
      <c r="E80">
        <v>2179</v>
      </c>
    </row>
    <row r="81" spans="1:5" x14ac:dyDescent="0.2">
      <c r="A81" s="16" t="s">
        <v>20</v>
      </c>
      <c r="B81">
        <v>903</v>
      </c>
      <c r="D81" s="17" t="s">
        <v>14</v>
      </c>
      <c r="E81">
        <v>931</v>
      </c>
    </row>
    <row r="82" spans="1:5" x14ac:dyDescent="0.2">
      <c r="A82" s="16" t="s">
        <v>20</v>
      </c>
      <c r="B82">
        <v>94</v>
      </c>
      <c r="D82" s="17" t="s">
        <v>14</v>
      </c>
      <c r="E82">
        <v>92</v>
      </c>
    </row>
    <row r="83" spans="1:5" x14ac:dyDescent="0.2">
      <c r="A83" s="16" t="s">
        <v>20</v>
      </c>
      <c r="B83">
        <v>180</v>
      </c>
      <c r="D83" s="17" t="s">
        <v>14</v>
      </c>
      <c r="E83">
        <v>57</v>
      </c>
    </row>
    <row r="84" spans="1:5" x14ac:dyDescent="0.2">
      <c r="A84" s="16" t="s">
        <v>20</v>
      </c>
      <c r="B84">
        <v>533</v>
      </c>
      <c r="D84" s="17" t="s">
        <v>14</v>
      </c>
      <c r="E84">
        <v>41</v>
      </c>
    </row>
    <row r="85" spans="1:5" x14ac:dyDescent="0.2">
      <c r="A85" s="16" t="s">
        <v>20</v>
      </c>
      <c r="B85">
        <v>2443</v>
      </c>
      <c r="D85" s="17" t="s">
        <v>14</v>
      </c>
      <c r="E85">
        <v>1</v>
      </c>
    </row>
    <row r="86" spans="1:5" x14ac:dyDescent="0.2">
      <c r="A86" s="16" t="s">
        <v>20</v>
      </c>
      <c r="B86">
        <v>89</v>
      </c>
      <c r="D86" s="17" t="s">
        <v>14</v>
      </c>
      <c r="E86">
        <v>101</v>
      </c>
    </row>
    <row r="87" spans="1:5" x14ac:dyDescent="0.2">
      <c r="A87" s="16" t="s">
        <v>20</v>
      </c>
      <c r="B87">
        <v>159</v>
      </c>
      <c r="D87" s="17" t="s">
        <v>14</v>
      </c>
      <c r="E87">
        <v>1335</v>
      </c>
    </row>
    <row r="88" spans="1:5" x14ac:dyDescent="0.2">
      <c r="A88" s="16" t="s">
        <v>20</v>
      </c>
      <c r="B88">
        <v>50</v>
      </c>
      <c r="D88" s="17" t="s">
        <v>14</v>
      </c>
      <c r="E88">
        <v>15</v>
      </c>
    </row>
    <row r="89" spans="1:5" x14ac:dyDescent="0.2">
      <c r="A89" s="16" t="s">
        <v>20</v>
      </c>
      <c r="B89">
        <v>186</v>
      </c>
      <c r="D89" s="17" t="s">
        <v>14</v>
      </c>
      <c r="E89">
        <v>454</v>
      </c>
    </row>
    <row r="90" spans="1:5" x14ac:dyDescent="0.2">
      <c r="A90" s="16" t="s">
        <v>20</v>
      </c>
      <c r="B90">
        <v>1071</v>
      </c>
      <c r="D90" s="17" t="s">
        <v>14</v>
      </c>
      <c r="E90">
        <v>3182</v>
      </c>
    </row>
    <row r="91" spans="1:5" x14ac:dyDescent="0.2">
      <c r="A91" s="16" t="s">
        <v>20</v>
      </c>
      <c r="B91">
        <v>117</v>
      </c>
      <c r="D91" s="17" t="s">
        <v>14</v>
      </c>
      <c r="E91">
        <v>15</v>
      </c>
    </row>
    <row r="92" spans="1:5" x14ac:dyDescent="0.2">
      <c r="A92" s="16" t="s">
        <v>20</v>
      </c>
      <c r="B92">
        <v>70</v>
      </c>
      <c r="D92" s="17" t="s">
        <v>14</v>
      </c>
      <c r="E92">
        <v>133</v>
      </c>
    </row>
    <row r="93" spans="1:5" x14ac:dyDescent="0.2">
      <c r="A93" s="16" t="s">
        <v>20</v>
      </c>
      <c r="B93">
        <v>135</v>
      </c>
      <c r="D93" s="17" t="s">
        <v>14</v>
      </c>
      <c r="E93">
        <v>2062</v>
      </c>
    </row>
    <row r="94" spans="1:5" x14ac:dyDescent="0.2">
      <c r="A94" s="16" t="s">
        <v>20</v>
      </c>
      <c r="B94">
        <v>768</v>
      </c>
      <c r="D94" s="17" t="s">
        <v>14</v>
      </c>
      <c r="E94">
        <v>29</v>
      </c>
    </row>
    <row r="95" spans="1:5" x14ac:dyDescent="0.2">
      <c r="A95" s="16" t="s">
        <v>20</v>
      </c>
      <c r="B95">
        <v>199</v>
      </c>
      <c r="D95" s="17" t="s">
        <v>14</v>
      </c>
      <c r="E95">
        <v>132</v>
      </c>
    </row>
    <row r="96" spans="1:5" x14ac:dyDescent="0.2">
      <c r="A96" s="16" t="s">
        <v>20</v>
      </c>
      <c r="B96">
        <v>107</v>
      </c>
      <c r="D96" s="17" t="s">
        <v>14</v>
      </c>
      <c r="E96">
        <v>137</v>
      </c>
    </row>
    <row r="97" spans="1:5" x14ac:dyDescent="0.2">
      <c r="A97" s="16" t="s">
        <v>20</v>
      </c>
      <c r="B97">
        <v>195</v>
      </c>
      <c r="D97" s="17" t="s">
        <v>14</v>
      </c>
      <c r="E97">
        <v>908</v>
      </c>
    </row>
    <row r="98" spans="1:5" x14ac:dyDescent="0.2">
      <c r="A98" s="16" t="s">
        <v>20</v>
      </c>
      <c r="B98">
        <v>3376</v>
      </c>
      <c r="D98" s="17" t="s">
        <v>14</v>
      </c>
      <c r="E98">
        <v>10</v>
      </c>
    </row>
    <row r="99" spans="1:5" x14ac:dyDescent="0.2">
      <c r="A99" s="16" t="s">
        <v>20</v>
      </c>
      <c r="B99">
        <v>41</v>
      </c>
      <c r="D99" s="17" t="s">
        <v>14</v>
      </c>
      <c r="E99">
        <v>1910</v>
      </c>
    </row>
    <row r="100" spans="1:5" x14ac:dyDescent="0.2">
      <c r="A100" s="16" t="s">
        <v>20</v>
      </c>
      <c r="B100">
        <v>1821</v>
      </c>
      <c r="D100" s="17" t="s">
        <v>14</v>
      </c>
      <c r="E100">
        <v>38</v>
      </c>
    </row>
    <row r="101" spans="1:5" x14ac:dyDescent="0.2">
      <c r="A101" s="16" t="s">
        <v>20</v>
      </c>
      <c r="B101">
        <v>164</v>
      </c>
      <c r="D101" s="17" t="s">
        <v>14</v>
      </c>
      <c r="E101">
        <v>104</v>
      </c>
    </row>
    <row r="102" spans="1:5" x14ac:dyDescent="0.2">
      <c r="A102" s="16" t="s">
        <v>20</v>
      </c>
      <c r="B102">
        <v>157</v>
      </c>
      <c r="D102" s="17" t="s">
        <v>14</v>
      </c>
      <c r="E102">
        <v>49</v>
      </c>
    </row>
    <row r="103" spans="1:5" x14ac:dyDescent="0.2">
      <c r="A103" s="16" t="s">
        <v>20</v>
      </c>
      <c r="B103">
        <v>246</v>
      </c>
      <c r="D103" s="17" t="s">
        <v>14</v>
      </c>
      <c r="E103">
        <v>1</v>
      </c>
    </row>
    <row r="104" spans="1:5" x14ac:dyDescent="0.2">
      <c r="A104" s="16" t="s">
        <v>20</v>
      </c>
      <c r="B104">
        <v>1396</v>
      </c>
      <c r="D104" s="17" t="s">
        <v>14</v>
      </c>
      <c r="E104">
        <v>245</v>
      </c>
    </row>
    <row r="105" spans="1:5" x14ac:dyDescent="0.2">
      <c r="A105" s="16" t="s">
        <v>20</v>
      </c>
      <c r="B105">
        <v>2506</v>
      </c>
      <c r="D105" s="17" t="s">
        <v>14</v>
      </c>
      <c r="E105">
        <v>32</v>
      </c>
    </row>
    <row r="106" spans="1:5" x14ac:dyDescent="0.2">
      <c r="A106" s="16" t="s">
        <v>20</v>
      </c>
      <c r="B106">
        <v>244</v>
      </c>
      <c r="D106" s="17" t="s">
        <v>14</v>
      </c>
      <c r="E106">
        <v>7</v>
      </c>
    </row>
    <row r="107" spans="1:5" x14ac:dyDescent="0.2">
      <c r="A107" s="16" t="s">
        <v>20</v>
      </c>
      <c r="B107">
        <v>146</v>
      </c>
      <c r="D107" s="17" t="s">
        <v>14</v>
      </c>
      <c r="E107">
        <v>803</v>
      </c>
    </row>
    <row r="108" spans="1:5" x14ac:dyDescent="0.2">
      <c r="A108" s="16" t="s">
        <v>20</v>
      </c>
      <c r="B108">
        <v>1267</v>
      </c>
      <c r="D108" s="17" t="s">
        <v>14</v>
      </c>
      <c r="E108">
        <v>16</v>
      </c>
    </row>
    <row r="109" spans="1:5" x14ac:dyDescent="0.2">
      <c r="A109" s="16" t="s">
        <v>20</v>
      </c>
      <c r="B109">
        <v>1561</v>
      </c>
      <c r="D109" s="17" t="s">
        <v>14</v>
      </c>
      <c r="E109">
        <v>31</v>
      </c>
    </row>
    <row r="110" spans="1:5" x14ac:dyDescent="0.2">
      <c r="A110" s="16" t="s">
        <v>20</v>
      </c>
      <c r="B110">
        <v>48</v>
      </c>
      <c r="D110" s="17" t="s">
        <v>14</v>
      </c>
      <c r="E110">
        <v>108</v>
      </c>
    </row>
    <row r="111" spans="1:5" x14ac:dyDescent="0.2">
      <c r="A111" s="16" t="s">
        <v>20</v>
      </c>
      <c r="B111">
        <v>2739</v>
      </c>
      <c r="D111" s="17" t="s">
        <v>14</v>
      </c>
      <c r="E111">
        <v>30</v>
      </c>
    </row>
    <row r="112" spans="1:5" x14ac:dyDescent="0.2">
      <c r="A112" s="16" t="s">
        <v>20</v>
      </c>
      <c r="B112">
        <v>3537</v>
      </c>
      <c r="D112" s="17" t="s">
        <v>14</v>
      </c>
      <c r="E112">
        <v>17</v>
      </c>
    </row>
    <row r="113" spans="1:5" x14ac:dyDescent="0.2">
      <c r="A113" s="16" t="s">
        <v>20</v>
      </c>
      <c r="B113">
        <v>2107</v>
      </c>
      <c r="D113" s="17" t="s">
        <v>14</v>
      </c>
      <c r="E113">
        <v>80</v>
      </c>
    </row>
    <row r="114" spans="1:5" x14ac:dyDescent="0.2">
      <c r="A114" s="16" t="s">
        <v>20</v>
      </c>
      <c r="B114">
        <v>3318</v>
      </c>
      <c r="D114" s="17" t="s">
        <v>14</v>
      </c>
      <c r="E114">
        <v>2468</v>
      </c>
    </row>
    <row r="115" spans="1:5" x14ac:dyDescent="0.2">
      <c r="A115" s="16" t="s">
        <v>20</v>
      </c>
      <c r="B115">
        <v>340</v>
      </c>
      <c r="D115" s="17" t="s">
        <v>14</v>
      </c>
      <c r="E115">
        <v>26</v>
      </c>
    </row>
    <row r="116" spans="1:5" x14ac:dyDescent="0.2">
      <c r="A116" s="16" t="s">
        <v>20</v>
      </c>
      <c r="B116">
        <v>1442</v>
      </c>
      <c r="D116" s="17" t="s">
        <v>14</v>
      </c>
      <c r="E116">
        <v>73</v>
      </c>
    </row>
    <row r="117" spans="1:5" x14ac:dyDescent="0.2">
      <c r="A117" s="16" t="s">
        <v>20</v>
      </c>
      <c r="B117">
        <v>126</v>
      </c>
      <c r="D117" s="17" t="s">
        <v>14</v>
      </c>
      <c r="E117">
        <v>128</v>
      </c>
    </row>
    <row r="118" spans="1:5" x14ac:dyDescent="0.2">
      <c r="A118" s="16" t="s">
        <v>20</v>
      </c>
      <c r="B118">
        <v>524</v>
      </c>
      <c r="D118" s="17" t="s">
        <v>14</v>
      </c>
      <c r="E118">
        <v>33</v>
      </c>
    </row>
    <row r="119" spans="1:5" x14ac:dyDescent="0.2">
      <c r="A119" s="16" t="s">
        <v>20</v>
      </c>
      <c r="B119">
        <v>1989</v>
      </c>
      <c r="D119" s="17" t="s">
        <v>14</v>
      </c>
      <c r="E119">
        <v>1072</v>
      </c>
    </row>
    <row r="120" spans="1:5" x14ac:dyDescent="0.2">
      <c r="A120" s="16" t="s">
        <v>20</v>
      </c>
      <c r="B120">
        <v>157</v>
      </c>
      <c r="D120" s="17" t="s">
        <v>14</v>
      </c>
      <c r="E120">
        <v>393</v>
      </c>
    </row>
    <row r="121" spans="1:5" x14ac:dyDescent="0.2">
      <c r="A121" s="16" t="s">
        <v>20</v>
      </c>
      <c r="B121">
        <v>4498</v>
      </c>
      <c r="D121" s="17" t="s">
        <v>14</v>
      </c>
      <c r="E121">
        <v>1257</v>
      </c>
    </row>
    <row r="122" spans="1:5" x14ac:dyDescent="0.2">
      <c r="A122" s="16" t="s">
        <v>20</v>
      </c>
      <c r="B122">
        <v>80</v>
      </c>
      <c r="D122" s="17" t="s">
        <v>14</v>
      </c>
      <c r="E122">
        <v>328</v>
      </c>
    </row>
    <row r="123" spans="1:5" x14ac:dyDescent="0.2">
      <c r="A123" s="16" t="s">
        <v>20</v>
      </c>
      <c r="B123">
        <v>43</v>
      </c>
      <c r="D123" s="17" t="s">
        <v>14</v>
      </c>
      <c r="E123">
        <v>147</v>
      </c>
    </row>
    <row r="124" spans="1:5" x14ac:dyDescent="0.2">
      <c r="A124" s="16" t="s">
        <v>20</v>
      </c>
      <c r="B124">
        <v>2053</v>
      </c>
      <c r="D124" s="17" t="s">
        <v>14</v>
      </c>
      <c r="E124">
        <v>830</v>
      </c>
    </row>
    <row r="125" spans="1:5" x14ac:dyDescent="0.2">
      <c r="A125" s="16" t="s">
        <v>20</v>
      </c>
      <c r="B125">
        <v>168</v>
      </c>
      <c r="D125" s="17" t="s">
        <v>14</v>
      </c>
      <c r="E125">
        <v>331</v>
      </c>
    </row>
    <row r="126" spans="1:5" x14ac:dyDescent="0.2">
      <c r="A126" s="16" t="s">
        <v>20</v>
      </c>
      <c r="B126">
        <v>4289</v>
      </c>
      <c r="D126" s="17" t="s">
        <v>14</v>
      </c>
      <c r="E126">
        <v>25</v>
      </c>
    </row>
    <row r="127" spans="1:5" x14ac:dyDescent="0.2">
      <c r="A127" s="16" t="s">
        <v>20</v>
      </c>
      <c r="B127">
        <v>165</v>
      </c>
      <c r="D127" s="17" t="s">
        <v>14</v>
      </c>
      <c r="E127">
        <v>3483</v>
      </c>
    </row>
    <row r="128" spans="1:5" x14ac:dyDescent="0.2">
      <c r="A128" s="16" t="s">
        <v>20</v>
      </c>
      <c r="B128">
        <v>1815</v>
      </c>
      <c r="D128" s="17" t="s">
        <v>14</v>
      </c>
      <c r="E128">
        <v>923</v>
      </c>
    </row>
    <row r="129" spans="1:5" x14ac:dyDescent="0.2">
      <c r="A129" s="16" t="s">
        <v>20</v>
      </c>
      <c r="B129">
        <v>397</v>
      </c>
      <c r="D129" s="17" t="s">
        <v>14</v>
      </c>
      <c r="E129">
        <v>1</v>
      </c>
    </row>
    <row r="130" spans="1:5" x14ac:dyDescent="0.2">
      <c r="A130" s="16" t="s">
        <v>20</v>
      </c>
      <c r="B130">
        <v>1539</v>
      </c>
      <c r="D130" s="17" t="s">
        <v>14</v>
      </c>
      <c r="E130">
        <v>33</v>
      </c>
    </row>
    <row r="131" spans="1:5" x14ac:dyDescent="0.2">
      <c r="A131" s="16" t="s">
        <v>20</v>
      </c>
      <c r="B131">
        <v>138</v>
      </c>
      <c r="D131" s="17" t="s">
        <v>14</v>
      </c>
      <c r="E131">
        <v>40</v>
      </c>
    </row>
    <row r="132" spans="1:5" x14ac:dyDescent="0.2">
      <c r="A132" s="16" t="s">
        <v>20</v>
      </c>
      <c r="B132">
        <v>3594</v>
      </c>
      <c r="D132" s="17" t="s">
        <v>14</v>
      </c>
      <c r="E132">
        <v>23</v>
      </c>
    </row>
    <row r="133" spans="1:5" x14ac:dyDescent="0.2">
      <c r="A133" s="16" t="s">
        <v>20</v>
      </c>
      <c r="B133">
        <v>5880</v>
      </c>
      <c r="D133" s="17" t="s">
        <v>14</v>
      </c>
      <c r="E133">
        <v>75</v>
      </c>
    </row>
    <row r="134" spans="1:5" x14ac:dyDescent="0.2">
      <c r="A134" s="16" t="s">
        <v>20</v>
      </c>
      <c r="B134">
        <v>112</v>
      </c>
      <c r="D134" s="17" t="s">
        <v>14</v>
      </c>
      <c r="E134">
        <v>2176</v>
      </c>
    </row>
    <row r="135" spans="1:5" x14ac:dyDescent="0.2">
      <c r="A135" s="16" t="s">
        <v>20</v>
      </c>
      <c r="B135">
        <v>943</v>
      </c>
      <c r="D135" s="17" t="s">
        <v>14</v>
      </c>
      <c r="E135">
        <v>441</v>
      </c>
    </row>
    <row r="136" spans="1:5" x14ac:dyDescent="0.2">
      <c r="A136" s="16" t="s">
        <v>20</v>
      </c>
      <c r="B136">
        <v>2468</v>
      </c>
      <c r="D136" s="17" t="s">
        <v>14</v>
      </c>
      <c r="E136">
        <v>25</v>
      </c>
    </row>
    <row r="137" spans="1:5" x14ac:dyDescent="0.2">
      <c r="A137" s="16" t="s">
        <v>20</v>
      </c>
      <c r="B137">
        <v>2551</v>
      </c>
      <c r="D137" s="17" t="s">
        <v>14</v>
      </c>
      <c r="E137">
        <v>127</v>
      </c>
    </row>
    <row r="138" spans="1:5" x14ac:dyDescent="0.2">
      <c r="A138" s="16" t="s">
        <v>20</v>
      </c>
      <c r="B138">
        <v>101</v>
      </c>
      <c r="D138" s="17" t="s">
        <v>14</v>
      </c>
      <c r="E138">
        <v>355</v>
      </c>
    </row>
    <row r="139" spans="1:5" x14ac:dyDescent="0.2">
      <c r="A139" s="16" t="s">
        <v>20</v>
      </c>
      <c r="B139">
        <v>92</v>
      </c>
      <c r="D139" s="17" t="s">
        <v>14</v>
      </c>
      <c r="E139">
        <v>44</v>
      </c>
    </row>
    <row r="140" spans="1:5" x14ac:dyDescent="0.2">
      <c r="A140" s="16" t="s">
        <v>20</v>
      </c>
      <c r="B140">
        <v>62</v>
      </c>
      <c r="D140" s="17" t="s">
        <v>14</v>
      </c>
      <c r="E140">
        <v>67</v>
      </c>
    </row>
    <row r="141" spans="1:5" x14ac:dyDescent="0.2">
      <c r="A141" s="16" t="s">
        <v>20</v>
      </c>
      <c r="B141">
        <v>149</v>
      </c>
      <c r="D141" s="17" t="s">
        <v>14</v>
      </c>
      <c r="E141">
        <v>1068</v>
      </c>
    </row>
    <row r="142" spans="1:5" x14ac:dyDescent="0.2">
      <c r="A142" s="16" t="s">
        <v>20</v>
      </c>
      <c r="B142">
        <v>329</v>
      </c>
      <c r="D142" s="17" t="s">
        <v>14</v>
      </c>
      <c r="E142">
        <v>424</v>
      </c>
    </row>
    <row r="143" spans="1:5" x14ac:dyDescent="0.2">
      <c r="A143" s="16" t="s">
        <v>20</v>
      </c>
      <c r="B143">
        <v>97</v>
      </c>
      <c r="D143" s="17" t="s">
        <v>14</v>
      </c>
      <c r="E143">
        <v>151</v>
      </c>
    </row>
    <row r="144" spans="1:5" x14ac:dyDescent="0.2">
      <c r="A144" s="16" t="s">
        <v>20</v>
      </c>
      <c r="B144">
        <v>1784</v>
      </c>
      <c r="D144" s="17" t="s">
        <v>14</v>
      </c>
      <c r="E144">
        <v>1608</v>
      </c>
    </row>
    <row r="145" spans="1:5" x14ac:dyDescent="0.2">
      <c r="A145" s="16" t="s">
        <v>20</v>
      </c>
      <c r="B145">
        <v>1684</v>
      </c>
      <c r="D145" s="17" t="s">
        <v>14</v>
      </c>
      <c r="E145">
        <v>941</v>
      </c>
    </row>
    <row r="146" spans="1:5" x14ac:dyDescent="0.2">
      <c r="A146" s="16" t="s">
        <v>20</v>
      </c>
      <c r="B146">
        <v>250</v>
      </c>
      <c r="D146" s="17" t="s">
        <v>14</v>
      </c>
      <c r="E146">
        <v>1</v>
      </c>
    </row>
    <row r="147" spans="1:5" x14ac:dyDescent="0.2">
      <c r="A147" s="16" t="s">
        <v>20</v>
      </c>
      <c r="B147">
        <v>238</v>
      </c>
      <c r="D147" s="17" t="s">
        <v>14</v>
      </c>
      <c r="E147">
        <v>40</v>
      </c>
    </row>
    <row r="148" spans="1:5" x14ac:dyDescent="0.2">
      <c r="A148" s="16" t="s">
        <v>20</v>
      </c>
      <c r="B148">
        <v>53</v>
      </c>
      <c r="D148" s="17" t="s">
        <v>14</v>
      </c>
      <c r="E148">
        <v>3015</v>
      </c>
    </row>
    <row r="149" spans="1:5" x14ac:dyDescent="0.2">
      <c r="A149" s="16" t="s">
        <v>20</v>
      </c>
      <c r="B149">
        <v>214</v>
      </c>
      <c r="D149" s="17" t="s">
        <v>14</v>
      </c>
      <c r="E149">
        <v>435</v>
      </c>
    </row>
    <row r="150" spans="1:5" x14ac:dyDescent="0.2">
      <c r="A150" s="16" t="s">
        <v>20</v>
      </c>
      <c r="B150">
        <v>222</v>
      </c>
      <c r="D150" s="17" t="s">
        <v>14</v>
      </c>
      <c r="E150">
        <v>714</v>
      </c>
    </row>
    <row r="151" spans="1:5" x14ac:dyDescent="0.2">
      <c r="A151" s="16" t="s">
        <v>20</v>
      </c>
      <c r="B151">
        <v>1884</v>
      </c>
      <c r="D151" s="17" t="s">
        <v>14</v>
      </c>
      <c r="E151">
        <v>5497</v>
      </c>
    </row>
    <row r="152" spans="1:5" x14ac:dyDescent="0.2">
      <c r="A152" s="16" t="s">
        <v>20</v>
      </c>
      <c r="B152">
        <v>218</v>
      </c>
      <c r="D152" s="17" t="s">
        <v>14</v>
      </c>
      <c r="E152">
        <v>418</v>
      </c>
    </row>
    <row r="153" spans="1:5" x14ac:dyDescent="0.2">
      <c r="A153" s="16" t="s">
        <v>20</v>
      </c>
      <c r="B153">
        <v>6465</v>
      </c>
      <c r="D153" s="17" t="s">
        <v>14</v>
      </c>
      <c r="E153">
        <v>1439</v>
      </c>
    </row>
    <row r="154" spans="1:5" x14ac:dyDescent="0.2">
      <c r="A154" s="16" t="s">
        <v>20</v>
      </c>
      <c r="B154">
        <v>59</v>
      </c>
      <c r="D154" s="17" t="s">
        <v>14</v>
      </c>
      <c r="E154">
        <v>15</v>
      </c>
    </row>
    <row r="155" spans="1:5" x14ac:dyDescent="0.2">
      <c r="A155" s="16" t="s">
        <v>20</v>
      </c>
      <c r="B155">
        <v>88</v>
      </c>
      <c r="D155" s="17" t="s">
        <v>14</v>
      </c>
      <c r="E155">
        <v>1999</v>
      </c>
    </row>
    <row r="156" spans="1:5" x14ac:dyDescent="0.2">
      <c r="A156" s="16" t="s">
        <v>20</v>
      </c>
      <c r="B156">
        <v>1697</v>
      </c>
      <c r="D156" s="17" t="s">
        <v>14</v>
      </c>
      <c r="E156">
        <v>118</v>
      </c>
    </row>
    <row r="157" spans="1:5" x14ac:dyDescent="0.2">
      <c r="A157" s="16" t="s">
        <v>20</v>
      </c>
      <c r="B157">
        <v>92</v>
      </c>
      <c r="D157" s="17" t="s">
        <v>14</v>
      </c>
      <c r="E157">
        <v>162</v>
      </c>
    </row>
    <row r="158" spans="1:5" x14ac:dyDescent="0.2">
      <c r="A158" s="16" t="s">
        <v>20</v>
      </c>
      <c r="B158">
        <v>186</v>
      </c>
      <c r="D158" s="17" t="s">
        <v>14</v>
      </c>
      <c r="E158">
        <v>83</v>
      </c>
    </row>
    <row r="159" spans="1:5" x14ac:dyDescent="0.2">
      <c r="A159" s="16" t="s">
        <v>20</v>
      </c>
      <c r="B159">
        <v>138</v>
      </c>
      <c r="D159" s="17" t="s">
        <v>14</v>
      </c>
      <c r="E159">
        <v>747</v>
      </c>
    </row>
    <row r="160" spans="1:5" x14ac:dyDescent="0.2">
      <c r="A160" s="16" t="s">
        <v>20</v>
      </c>
      <c r="B160">
        <v>261</v>
      </c>
      <c r="D160" s="17" t="s">
        <v>14</v>
      </c>
      <c r="E160">
        <v>84</v>
      </c>
    </row>
    <row r="161" spans="1:5" x14ac:dyDescent="0.2">
      <c r="A161" s="16" t="s">
        <v>20</v>
      </c>
      <c r="B161">
        <v>107</v>
      </c>
      <c r="D161" s="17" t="s">
        <v>14</v>
      </c>
      <c r="E161">
        <v>91</v>
      </c>
    </row>
    <row r="162" spans="1:5" x14ac:dyDescent="0.2">
      <c r="A162" s="16" t="s">
        <v>20</v>
      </c>
      <c r="B162">
        <v>199</v>
      </c>
      <c r="D162" s="17" t="s">
        <v>14</v>
      </c>
      <c r="E162">
        <v>792</v>
      </c>
    </row>
    <row r="163" spans="1:5" x14ac:dyDescent="0.2">
      <c r="A163" s="16" t="s">
        <v>20</v>
      </c>
      <c r="B163">
        <v>5512</v>
      </c>
      <c r="D163" s="17" t="s">
        <v>14</v>
      </c>
      <c r="E163">
        <v>32</v>
      </c>
    </row>
    <row r="164" spans="1:5" x14ac:dyDescent="0.2">
      <c r="A164" s="16" t="s">
        <v>20</v>
      </c>
      <c r="B164">
        <v>86</v>
      </c>
      <c r="D164" s="17" t="s">
        <v>14</v>
      </c>
      <c r="E164">
        <v>186</v>
      </c>
    </row>
    <row r="165" spans="1:5" x14ac:dyDescent="0.2">
      <c r="A165" s="16" t="s">
        <v>20</v>
      </c>
      <c r="B165">
        <v>2768</v>
      </c>
      <c r="D165" s="17" t="s">
        <v>14</v>
      </c>
      <c r="E165">
        <v>605</v>
      </c>
    </row>
    <row r="166" spans="1:5" x14ac:dyDescent="0.2">
      <c r="A166" s="16" t="s">
        <v>20</v>
      </c>
      <c r="B166">
        <v>48</v>
      </c>
      <c r="D166" s="17" t="s">
        <v>14</v>
      </c>
      <c r="E166">
        <v>1</v>
      </c>
    </row>
    <row r="167" spans="1:5" x14ac:dyDescent="0.2">
      <c r="A167" s="16" t="s">
        <v>20</v>
      </c>
      <c r="B167">
        <v>87</v>
      </c>
      <c r="D167" s="17" t="s">
        <v>14</v>
      </c>
      <c r="E167">
        <v>31</v>
      </c>
    </row>
    <row r="168" spans="1:5" x14ac:dyDescent="0.2">
      <c r="A168" s="16" t="s">
        <v>20</v>
      </c>
      <c r="B168">
        <v>1894</v>
      </c>
      <c r="D168" s="17" t="s">
        <v>14</v>
      </c>
      <c r="E168">
        <v>1181</v>
      </c>
    </row>
    <row r="169" spans="1:5" x14ac:dyDescent="0.2">
      <c r="A169" s="16" t="s">
        <v>20</v>
      </c>
      <c r="B169">
        <v>282</v>
      </c>
      <c r="D169" s="17" t="s">
        <v>14</v>
      </c>
      <c r="E169">
        <v>39</v>
      </c>
    </row>
    <row r="170" spans="1:5" x14ac:dyDescent="0.2">
      <c r="A170" s="16" t="s">
        <v>20</v>
      </c>
      <c r="B170">
        <v>116</v>
      </c>
      <c r="D170" s="17" t="s">
        <v>14</v>
      </c>
      <c r="E170">
        <v>46</v>
      </c>
    </row>
    <row r="171" spans="1:5" x14ac:dyDescent="0.2">
      <c r="A171" s="16" t="s">
        <v>20</v>
      </c>
      <c r="B171">
        <v>83</v>
      </c>
      <c r="D171" s="17" t="s">
        <v>14</v>
      </c>
      <c r="E171">
        <v>105</v>
      </c>
    </row>
    <row r="172" spans="1:5" x14ac:dyDescent="0.2">
      <c r="A172" s="16" t="s">
        <v>20</v>
      </c>
      <c r="B172">
        <v>91</v>
      </c>
      <c r="D172" s="17" t="s">
        <v>14</v>
      </c>
      <c r="E172">
        <v>535</v>
      </c>
    </row>
    <row r="173" spans="1:5" x14ac:dyDescent="0.2">
      <c r="A173" s="16" t="s">
        <v>20</v>
      </c>
      <c r="B173">
        <v>546</v>
      </c>
      <c r="D173" s="17" t="s">
        <v>14</v>
      </c>
      <c r="E173">
        <v>16</v>
      </c>
    </row>
    <row r="174" spans="1:5" x14ac:dyDescent="0.2">
      <c r="A174" s="16" t="s">
        <v>20</v>
      </c>
      <c r="B174">
        <v>393</v>
      </c>
      <c r="D174" s="17" t="s">
        <v>14</v>
      </c>
      <c r="E174">
        <v>575</v>
      </c>
    </row>
    <row r="175" spans="1:5" x14ac:dyDescent="0.2">
      <c r="A175" s="16" t="s">
        <v>20</v>
      </c>
      <c r="B175">
        <v>133</v>
      </c>
      <c r="D175" s="17" t="s">
        <v>14</v>
      </c>
      <c r="E175">
        <v>1120</v>
      </c>
    </row>
    <row r="176" spans="1:5" x14ac:dyDescent="0.2">
      <c r="A176" s="16" t="s">
        <v>20</v>
      </c>
      <c r="B176">
        <v>254</v>
      </c>
      <c r="D176" s="17" t="s">
        <v>14</v>
      </c>
      <c r="E176">
        <v>113</v>
      </c>
    </row>
    <row r="177" spans="1:5" x14ac:dyDescent="0.2">
      <c r="A177" s="16" t="s">
        <v>20</v>
      </c>
      <c r="B177">
        <v>176</v>
      </c>
      <c r="D177" s="17" t="s">
        <v>14</v>
      </c>
      <c r="E177">
        <v>1538</v>
      </c>
    </row>
    <row r="178" spans="1:5" x14ac:dyDescent="0.2">
      <c r="A178" s="16" t="s">
        <v>20</v>
      </c>
      <c r="B178">
        <v>337</v>
      </c>
      <c r="D178" s="17" t="s">
        <v>14</v>
      </c>
      <c r="E178">
        <v>9</v>
      </c>
    </row>
    <row r="179" spans="1:5" x14ac:dyDescent="0.2">
      <c r="A179" s="16" t="s">
        <v>20</v>
      </c>
      <c r="B179">
        <v>107</v>
      </c>
      <c r="D179" s="17" t="s">
        <v>14</v>
      </c>
      <c r="E179">
        <v>554</v>
      </c>
    </row>
    <row r="180" spans="1:5" x14ac:dyDescent="0.2">
      <c r="A180" s="16" t="s">
        <v>20</v>
      </c>
      <c r="B180">
        <v>183</v>
      </c>
      <c r="D180" s="17" t="s">
        <v>14</v>
      </c>
      <c r="E180">
        <v>648</v>
      </c>
    </row>
    <row r="181" spans="1:5" x14ac:dyDescent="0.2">
      <c r="A181" s="16" t="s">
        <v>20</v>
      </c>
      <c r="B181">
        <v>72</v>
      </c>
      <c r="D181" s="17" t="s">
        <v>14</v>
      </c>
      <c r="E181">
        <v>21</v>
      </c>
    </row>
    <row r="182" spans="1:5" x14ac:dyDescent="0.2">
      <c r="A182" s="16" t="s">
        <v>20</v>
      </c>
      <c r="B182">
        <v>295</v>
      </c>
      <c r="D182" s="17" t="s">
        <v>14</v>
      </c>
      <c r="E182">
        <v>54</v>
      </c>
    </row>
    <row r="183" spans="1:5" x14ac:dyDescent="0.2">
      <c r="A183" s="16" t="s">
        <v>20</v>
      </c>
      <c r="B183">
        <v>142</v>
      </c>
      <c r="D183" s="17" t="s">
        <v>14</v>
      </c>
      <c r="E183">
        <v>120</v>
      </c>
    </row>
    <row r="184" spans="1:5" x14ac:dyDescent="0.2">
      <c r="A184" s="16" t="s">
        <v>20</v>
      </c>
      <c r="B184">
        <v>85</v>
      </c>
      <c r="D184" s="17" t="s">
        <v>14</v>
      </c>
      <c r="E184">
        <v>579</v>
      </c>
    </row>
    <row r="185" spans="1:5" x14ac:dyDescent="0.2">
      <c r="A185" s="16" t="s">
        <v>20</v>
      </c>
      <c r="B185">
        <v>659</v>
      </c>
      <c r="D185" s="17" t="s">
        <v>14</v>
      </c>
      <c r="E185">
        <v>2072</v>
      </c>
    </row>
    <row r="186" spans="1:5" x14ac:dyDescent="0.2">
      <c r="A186" s="16" t="s">
        <v>20</v>
      </c>
      <c r="B186">
        <v>121</v>
      </c>
      <c r="D186" s="17" t="s">
        <v>14</v>
      </c>
      <c r="E186">
        <v>0</v>
      </c>
    </row>
    <row r="187" spans="1:5" x14ac:dyDescent="0.2">
      <c r="A187" s="16" t="s">
        <v>20</v>
      </c>
      <c r="B187">
        <v>3742</v>
      </c>
      <c r="D187" s="17" t="s">
        <v>14</v>
      </c>
      <c r="E187">
        <v>1796</v>
      </c>
    </row>
    <row r="188" spans="1:5" x14ac:dyDescent="0.2">
      <c r="A188" s="16" t="s">
        <v>20</v>
      </c>
      <c r="B188">
        <v>223</v>
      </c>
      <c r="D188" s="17" t="s">
        <v>14</v>
      </c>
      <c r="E188">
        <v>62</v>
      </c>
    </row>
    <row r="189" spans="1:5" x14ac:dyDescent="0.2">
      <c r="A189" s="16" t="s">
        <v>20</v>
      </c>
      <c r="B189">
        <v>133</v>
      </c>
      <c r="D189" s="17" t="s">
        <v>14</v>
      </c>
      <c r="E189">
        <v>347</v>
      </c>
    </row>
    <row r="190" spans="1:5" x14ac:dyDescent="0.2">
      <c r="A190" s="16" t="s">
        <v>20</v>
      </c>
      <c r="B190">
        <v>5168</v>
      </c>
      <c r="D190" s="17" t="s">
        <v>14</v>
      </c>
      <c r="E190">
        <v>19</v>
      </c>
    </row>
    <row r="191" spans="1:5" x14ac:dyDescent="0.2">
      <c r="A191" s="16" t="s">
        <v>20</v>
      </c>
      <c r="B191">
        <v>307</v>
      </c>
      <c r="D191" s="17" t="s">
        <v>14</v>
      </c>
      <c r="E191">
        <v>1258</v>
      </c>
    </row>
    <row r="192" spans="1:5" x14ac:dyDescent="0.2">
      <c r="A192" s="16" t="s">
        <v>20</v>
      </c>
      <c r="B192">
        <v>2441</v>
      </c>
      <c r="D192" s="17" t="s">
        <v>14</v>
      </c>
      <c r="E192">
        <v>362</v>
      </c>
    </row>
    <row r="193" spans="1:5" x14ac:dyDescent="0.2">
      <c r="A193" s="16" t="s">
        <v>20</v>
      </c>
      <c r="B193">
        <v>1385</v>
      </c>
      <c r="D193" s="17" t="s">
        <v>14</v>
      </c>
      <c r="E193">
        <v>133</v>
      </c>
    </row>
    <row r="194" spans="1:5" x14ac:dyDescent="0.2">
      <c r="A194" s="16" t="s">
        <v>20</v>
      </c>
      <c r="B194">
        <v>190</v>
      </c>
      <c r="D194" s="17" t="s">
        <v>14</v>
      </c>
      <c r="E194">
        <v>846</v>
      </c>
    </row>
    <row r="195" spans="1:5" x14ac:dyDescent="0.2">
      <c r="A195" s="16" t="s">
        <v>20</v>
      </c>
      <c r="B195">
        <v>470</v>
      </c>
      <c r="D195" s="17" t="s">
        <v>14</v>
      </c>
      <c r="E195">
        <v>10</v>
      </c>
    </row>
    <row r="196" spans="1:5" x14ac:dyDescent="0.2">
      <c r="A196" s="16" t="s">
        <v>20</v>
      </c>
      <c r="B196">
        <v>253</v>
      </c>
      <c r="D196" s="17" t="s">
        <v>14</v>
      </c>
      <c r="E196">
        <v>191</v>
      </c>
    </row>
    <row r="197" spans="1:5" x14ac:dyDescent="0.2">
      <c r="A197" s="16" t="s">
        <v>20</v>
      </c>
      <c r="B197">
        <v>1113</v>
      </c>
      <c r="D197" s="17" t="s">
        <v>14</v>
      </c>
      <c r="E197">
        <v>1979</v>
      </c>
    </row>
    <row r="198" spans="1:5" x14ac:dyDescent="0.2">
      <c r="A198" s="16" t="s">
        <v>20</v>
      </c>
      <c r="B198">
        <v>2283</v>
      </c>
      <c r="D198" s="17" t="s">
        <v>14</v>
      </c>
      <c r="E198">
        <v>63</v>
      </c>
    </row>
    <row r="199" spans="1:5" x14ac:dyDescent="0.2">
      <c r="A199" s="16" t="s">
        <v>20</v>
      </c>
      <c r="B199">
        <v>1095</v>
      </c>
      <c r="D199" s="17" t="s">
        <v>14</v>
      </c>
      <c r="E199">
        <v>6080</v>
      </c>
    </row>
    <row r="200" spans="1:5" x14ac:dyDescent="0.2">
      <c r="A200" s="16" t="s">
        <v>20</v>
      </c>
      <c r="B200">
        <v>1690</v>
      </c>
      <c r="D200" s="17" t="s">
        <v>14</v>
      </c>
      <c r="E200">
        <v>80</v>
      </c>
    </row>
    <row r="201" spans="1:5" x14ac:dyDescent="0.2">
      <c r="A201" s="16" t="s">
        <v>20</v>
      </c>
      <c r="B201">
        <v>191</v>
      </c>
      <c r="D201" s="17" t="s">
        <v>14</v>
      </c>
      <c r="E201">
        <v>9</v>
      </c>
    </row>
    <row r="202" spans="1:5" x14ac:dyDescent="0.2">
      <c r="A202" s="16" t="s">
        <v>20</v>
      </c>
      <c r="B202">
        <v>2013</v>
      </c>
      <c r="D202" s="17" t="s">
        <v>14</v>
      </c>
      <c r="E202">
        <v>1784</v>
      </c>
    </row>
    <row r="203" spans="1:5" x14ac:dyDescent="0.2">
      <c r="A203" s="16" t="s">
        <v>20</v>
      </c>
      <c r="B203">
        <v>1703</v>
      </c>
      <c r="D203" s="17" t="s">
        <v>14</v>
      </c>
      <c r="E203">
        <v>243</v>
      </c>
    </row>
    <row r="204" spans="1:5" x14ac:dyDescent="0.2">
      <c r="A204" s="16" t="s">
        <v>20</v>
      </c>
      <c r="B204">
        <v>80</v>
      </c>
      <c r="D204" s="17" t="s">
        <v>14</v>
      </c>
      <c r="E204">
        <v>1296</v>
      </c>
    </row>
    <row r="205" spans="1:5" x14ac:dyDescent="0.2">
      <c r="A205" s="16" t="s">
        <v>20</v>
      </c>
      <c r="B205">
        <v>41</v>
      </c>
      <c r="D205" s="17" t="s">
        <v>14</v>
      </c>
      <c r="E205">
        <v>77</v>
      </c>
    </row>
    <row r="206" spans="1:5" x14ac:dyDescent="0.2">
      <c r="A206" s="16" t="s">
        <v>20</v>
      </c>
      <c r="B206">
        <v>187</v>
      </c>
      <c r="D206" s="17" t="s">
        <v>14</v>
      </c>
      <c r="E206">
        <v>395</v>
      </c>
    </row>
    <row r="207" spans="1:5" x14ac:dyDescent="0.2">
      <c r="A207" s="16" t="s">
        <v>20</v>
      </c>
      <c r="B207">
        <v>2875</v>
      </c>
      <c r="D207" s="17" t="s">
        <v>14</v>
      </c>
      <c r="E207">
        <v>49</v>
      </c>
    </row>
    <row r="208" spans="1:5" x14ac:dyDescent="0.2">
      <c r="A208" s="16" t="s">
        <v>20</v>
      </c>
      <c r="B208">
        <v>88</v>
      </c>
      <c r="D208" s="17" t="s">
        <v>14</v>
      </c>
      <c r="E208">
        <v>180</v>
      </c>
    </row>
    <row r="209" spans="1:5" x14ac:dyDescent="0.2">
      <c r="A209" s="16" t="s">
        <v>20</v>
      </c>
      <c r="B209">
        <v>191</v>
      </c>
      <c r="D209" s="17" t="s">
        <v>14</v>
      </c>
      <c r="E209">
        <v>2690</v>
      </c>
    </row>
    <row r="210" spans="1:5" x14ac:dyDescent="0.2">
      <c r="A210" s="16" t="s">
        <v>20</v>
      </c>
      <c r="B210">
        <v>139</v>
      </c>
      <c r="D210" s="17" t="s">
        <v>14</v>
      </c>
      <c r="E210">
        <v>2779</v>
      </c>
    </row>
    <row r="211" spans="1:5" x14ac:dyDescent="0.2">
      <c r="A211" s="16" t="s">
        <v>20</v>
      </c>
      <c r="B211">
        <v>186</v>
      </c>
      <c r="D211" s="17" t="s">
        <v>14</v>
      </c>
      <c r="E211">
        <v>92</v>
      </c>
    </row>
    <row r="212" spans="1:5" x14ac:dyDescent="0.2">
      <c r="A212" s="16" t="s">
        <v>20</v>
      </c>
      <c r="B212">
        <v>112</v>
      </c>
      <c r="D212" s="17" t="s">
        <v>14</v>
      </c>
      <c r="E212">
        <v>1028</v>
      </c>
    </row>
    <row r="213" spans="1:5" x14ac:dyDescent="0.2">
      <c r="A213" s="16" t="s">
        <v>20</v>
      </c>
      <c r="B213">
        <v>101</v>
      </c>
      <c r="D213" s="17" t="s">
        <v>14</v>
      </c>
      <c r="E213">
        <v>26</v>
      </c>
    </row>
    <row r="214" spans="1:5" x14ac:dyDescent="0.2">
      <c r="A214" s="16" t="s">
        <v>20</v>
      </c>
      <c r="B214">
        <v>206</v>
      </c>
      <c r="D214" s="17" t="s">
        <v>14</v>
      </c>
      <c r="E214">
        <v>1790</v>
      </c>
    </row>
    <row r="215" spans="1:5" x14ac:dyDescent="0.2">
      <c r="A215" s="16" t="s">
        <v>20</v>
      </c>
      <c r="B215">
        <v>154</v>
      </c>
      <c r="D215" s="17" t="s">
        <v>14</v>
      </c>
      <c r="E215">
        <v>37</v>
      </c>
    </row>
    <row r="216" spans="1:5" x14ac:dyDescent="0.2">
      <c r="A216" s="16" t="s">
        <v>20</v>
      </c>
      <c r="B216">
        <v>5966</v>
      </c>
      <c r="D216" s="17" t="s">
        <v>14</v>
      </c>
      <c r="E216">
        <v>35</v>
      </c>
    </row>
    <row r="217" spans="1:5" x14ac:dyDescent="0.2">
      <c r="A217" s="16" t="s">
        <v>20</v>
      </c>
      <c r="B217">
        <v>169</v>
      </c>
      <c r="D217" s="17" t="s">
        <v>14</v>
      </c>
      <c r="E217">
        <v>558</v>
      </c>
    </row>
    <row r="218" spans="1:5" x14ac:dyDescent="0.2">
      <c r="A218" s="16" t="s">
        <v>20</v>
      </c>
      <c r="B218">
        <v>2106</v>
      </c>
      <c r="D218" s="17" t="s">
        <v>14</v>
      </c>
      <c r="E218">
        <v>64</v>
      </c>
    </row>
    <row r="219" spans="1:5" x14ac:dyDescent="0.2">
      <c r="A219" s="16" t="s">
        <v>20</v>
      </c>
      <c r="B219">
        <v>131</v>
      </c>
      <c r="D219" s="17" t="s">
        <v>14</v>
      </c>
      <c r="E219">
        <v>245</v>
      </c>
    </row>
    <row r="220" spans="1:5" x14ac:dyDescent="0.2">
      <c r="A220" s="16" t="s">
        <v>20</v>
      </c>
      <c r="B220">
        <v>84</v>
      </c>
      <c r="D220" s="17" t="s">
        <v>14</v>
      </c>
      <c r="E220">
        <v>71</v>
      </c>
    </row>
    <row r="221" spans="1:5" x14ac:dyDescent="0.2">
      <c r="A221" s="16" t="s">
        <v>20</v>
      </c>
      <c r="B221">
        <v>155</v>
      </c>
      <c r="D221" s="17" t="s">
        <v>14</v>
      </c>
      <c r="E221">
        <v>42</v>
      </c>
    </row>
    <row r="222" spans="1:5" x14ac:dyDescent="0.2">
      <c r="A222" s="16" t="s">
        <v>20</v>
      </c>
      <c r="B222">
        <v>189</v>
      </c>
      <c r="D222" s="17" t="s">
        <v>14</v>
      </c>
      <c r="E222">
        <v>156</v>
      </c>
    </row>
    <row r="223" spans="1:5" x14ac:dyDescent="0.2">
      <c r="A223" s="16" t="s">
        <v>20</v>
      </c>
      <c r="B223">
        <v>4799</v>
      </c>
      <c r="D223" s="17" t="s">
        <v>14</v>
      </c>
      <c r="E223">
        <v>1368</v>
      </c>
    </row>
    <row r="224" spans="1:5" x14ac:dyDescent="0.2">
      <c r="A224" s="16" t="s">
        <v>20</v>
      </c>
      <c r="B224">
        <v>1137</v>
      </c>
      <c r="D224" s="17" t="s">
        <v>14</v>
      </c>
      <c r="E224">
        <v>102</v>
      </c>
    </row>
    <row r="225" spans="1:5" x14ac:dyDescent="0.2">
      <c r="A225" s="16" t="s">
        <v>20</v>
      </c>
      <c r="B225">
        <v>1152</v>
      </c>
      <c r="D225" s="17" t="s">
        <v>14</v>
      </c>
      <c r="E225">
        <v>86</v>
      </c>
    </row>
    <row r="226" spans="1:5" x14ac:dyDescent="0.2">
      <c r="A226" s="16" t="s">
        <v>20</v>
      </c>
      <c r="B226">
        <v>50</v>
      </c>
      <c r="D226" s="17" t="s">
        <v>14</v>
      </c>
      <c r="E226">
        <v>253</v>
      </c>
    </row>
    <row r="227" spans="1:5" x14ac:dyDescent="0.2">
      <c r="A227" s="16" t="s">
        <v>20</v>
      </c>
      <c r="B227">
        <v>3059</v>
      </c>
      <c r="D227" s="17" t="s">
        <v>14</v>
      </c>
      <c r="E227">
        <v>157</v>
      </c>
    </row>
    <row r="228" spans="1:5" x14ac:dyDescent="0.2">
      <c r="A228" s="16" t="s">
        <v>20</v>
      </c>
      <c r="B228">
        <v>34</v>
      </c>
      <c r="D228" s="17" t="s">
        <v>14</v>
      </c>
      <c r="E228">
        <v>183</v>
      </c>
    </row>
    <row r="229" spans="1:5" x14ac:dyDescent="0.2">
      <c r="A229" s="16" t="s">
        <v>20</v>
      </c>
      <c r="B229">
        <v>220</v>
      </c>
      <c r="D229" s="17" t="s">
        <v>14</v>
      </c>
      <c r="E229">
        <v>82</v>
      </c>
    </row>
    <row r="230" spans="1:5" x14ac:dyDescent="0.2">
      <c r="A230" s="16" t="s">
        <v>20</v>
      </c>
      <c r="B230">
        <v>1604</v>
      </c>
      <c r="D230" s="17" t="s">
        <v>14</v>
      </c>
      <c r="E230">
        <v>1</v>
      </c>
    </row>
    <row r="231" spans="1:5" x14ac:dyDescent="0.2">
      <c r="A231" s="16" t="s">
        <v>20</v>
      </c>
      <c r="B231">
        <v>454</v>
      </c>
      <c r="D231" s="17" t="s">
        <v>14</v>
      </c>
      <c r="E231">
        <v>1198</v>
      </c>
    </row>
    <row r="232" spans="1:5" x14ac:dyDescent="0.2">
      <c r="A232" s="16" t="s">
        <v>20</v>
      </c>
      <c r="B232">
        <v>123</v>
      </c>
      <c r="D232" s="17" t="s">
        <v>14</v>
      </c>
      <c r="E232">
        <v>648</v>
      </c>
    </row>
    <row r="233" spans="1:5" x14ac:dyDescent="0.2">
      <c r="A233" s="16" t="s">
        <v>20</v>
      </c>
      <c r="B233">
        <v>299</v>
      </c>
      <c r="D233" s="17" t="s">
        <v>14</v>
      </c>
      <c r="E233">
        <v>64</v>
      </c>
    </row>
    <row r="234" spans="1:5" x14ac:dyDescent="0.2">
      <c r="A234" s="16" t="s">
        <v>20</v>
      </c>
      <c r="B234">
        <v>2237</v>
      </c>
      <c r="D234" s="17" t="s">
        <v>14</v>
      </c>
      <c r="E234">
        <v>62</v>
      </c>
    </row>
    <row r="235" spans="1:5" x14ac:dyDescent="0.2">
      <c r="A235" s="16" t="s">
        <v>20</v>
      </c>
      <c r="B235">
        <v>645</v>
      </c>
      <c r="D235" s="17" t="s">
        <v>14</v>
      </c>
      <c r="E235">
        <v>750</v>
      </c>
    </row>
    <row r="236" spans="1:5" x14ac:dyDescent="0.2">
      <c r="A236" s="16" t="s">
        <v>20</v>
      </c>
      <c r="B236">
        <v>484</v>
      </c>
      <c r="D236" s="17" t="s">
        <v>14</v>
      </c>
      <c r="E236">
        <v>105</v>
      </c>
    </row>
    <row r="237" spans="1:5" x14ac:dyDescent="0.2">
      <c r="A237" s="16" t="s">
        <v>20</v>
      </c>
      <c r="B237">
        <v>154</v>
      </c>
      <c r="D237" s="17" t="s">
        <v>14</v>
      </c>
      <c r="E237">
        <v>2604</v>
      </c>
    </row>
    <row r="238" spans="1:5" x14ac:dyDescent="0.2">
      <c r="A238" s="16" t="s">
        <v>20</v>
      </c>
      <c r="B238">
        <v>82</v>
      </c>
      <c r="D238" s="17" t="s">
        <v>14</v>
      </c>
      <c r="E238">
        <v>65</v>
      </c>
    </row>
    <row r="239" spans="1:5" x14ac:dyDescent="0.2">
      <c r="A239" s="16" t="s">
        <v>20</v>
      </c>
      <c r="B239">
        <v>134</v>
      </c>
      <c r="D239" s="17" t="s">
        <v>14</v>
      </c>
      <c r="E239">
        <v>94</v>
      </c>
    </row>
    <row r="240" spans="1:5" x14ac:dyDescent="0.2">
      <c r="A240" s="16" t="s">
        <v>20</v>
      </c>
      <c r="B240">
        <v>5203</v>
      </c>
      <c r="D240" s="17" t="s">
        <v>14</v>
      </c>
      <c r="E240">
        <v>257</v>
      </c>
    </row>
    <row r="241" spans="1:5" x14ac:dyDescent="0.2">
      <c r="A241" s="16" t="s">
        <v>20</v>
      </c>
      <c r="B241">
        <v>94</v>
      </c>
      <c r="D241" s="17" t="s">
        <v>14</v>
      </c>
      <c r="E241">
        <v>2928</v>
      </c>
    </row>
    <row r="242" spans="1:5" x14ac:dyDescent="0.2">
      <c r="A242" s="16" t="s">
        <v>20</v>
      </c>
      <c r="B242">
        <v>205</v>
      </c>
      <c r="D242" s="17" t="s">
        <v>14</v>
      </c>
      <c r="E242">
        <v>4697</v>
      </c>
    </row>
    <row r="243" spans="1:5" x14ac:dyDescent="0.2">
      <c r="A243" s="16" t="s">
        <v>20</v>
      </c>
      <c r="B243">
        <v>92</v>
      </c>
      <c r="D243" s="17" t="s">
        <v>14</v>
      </c>
      <c r="E243">
        <v>2915</v>
      </c>
    </row>
    <row r="244" spans="1:5" x14ac:dyDescent="0.2">
      <c r="A244" s="16" t="s">
        <v>20</v>
      </c>
      <c r="B244">
        <v>219</v>
      </c>
      <c r="D244" s="17" t="s">
        <v>14</v>
      </c>
      <c r="E244">
        <v>18</v>
      </c>
    </row>
    <row r="245" spans="1:5" x14ac:dyDescent="0.2">
      <c r="A245" s="16" t="s">
        <v>20</v>
      </c>
      <c r="B245">
        <v>2526</v>
      </c>
      <c r="D245" s="17" t="s">
        <v>14</v>
      </c>
      <c r="E245">
        <v>602</v>
      </c>
    </row>
    <row r="246" spans="1:5" x14ac:dyDescent="0.2">
      <c r="A246" s="16" t="s">
        <v>20</v>
      </c>
      <c r="B246">
        <v>94</v>
      </c>
      <c r="D246" s="17" t="s">
        <v>14</v>
      </c>
      <c r="E246">
        <v>1</v>
      </c>
    </row>
    <row r="247" spans="1:5" x14ac:dyDescent="0.2">
      <c r="A247" s="16" t="s">
        <v>20</v>
      </c>
      <c r="B247">
        <v>1713</v>
      </c>
      <c r="D247" s="17" t="s">
        <v>14</v>
      </c>
      <c r="E247">
        <v>3868</v>
      </c>
    </row>
    <row r="248" spans="1:5" x14ac:dyDescent="0.2">
      <c r="A248" s="16" t="s">
        <v>20</v>
      </c>
      <c r="B248">
        <v>249</v>
      </c>
      <c r="D248" s="17" t="s">
        <v>14</v>
      </c>
      <c r="E248">
        <v>504</v>
      </c>
    </row>
    <row r="249" spans="1:5" x14ac:dyDescent="0.2">
      <c r="A249" s="16" t="s">
        <v>20</v>
      </c>
      <c r="B249">
        <v>192</v>
      </c>
      <c r="D249" s="17" t="s">
        <v>14</v>
      </c>
      <c r="E249">
        <v>14</v>
      </c>
    </row>
    <row r="250" spans="1:5" x14ac:dyDescent="0.2">
      <c r="A250" s="16" t="s">
        <v>20</v>
      </c>
      <c r="B250">
        <v>247</v>
      </c>
      <c r="D250" s="17" t="s">
        <v>14</v>
      </c>
      <c r="E250">
        <v>750</v>
      </c>
    </row>
    <row r="251" spans="1:5" x14ac:dyDescent="0.2">
      <c r="A251" s="16" t="s">
        <v>20</v>
      </c>
      <c r="B251">
        <v>2293</v>
      </c>
      <c r="D251" s="17" t="s">
        <v>14</v>
      </c>
      <c r="E251">
        <v>77</v>
      </c>
    </row>
    <row r="252" spans="1:5" x14ac:dyDescent="0.2">
      <c r="A252" s="16" t="s">
        <v>20</v>
      </c>
      <c r="B252">
        <v>3131</v>
      </c>
      <c r="D252" s="17" t="s">
        <v>14</v>
      </c>
      <c r="E252">
        <v>752</v>
      </c>
    </row>
    <row r="253" spans="1:5" x14ac:dyDescent="0.2">
      <c r="A253" s="16" t="s">
        <v>20</v>
      </c>
      <c r="B253">
        <v>143</v>
      </c>
      <c r="D253" s="17" t="s">
        <v>14</v>
      </c>
      <c r="E253">
        <v>131</v>
      </c>
    </row>
    <row r="254" spans="1:5" x14ac:dyDescent="0.2">
      <c r="A254" s="16" t="s">
        <v>20</v>
      </c>
      <c r="B254">
        <v>296</v>
      </c>
      <c r="D254" s="17" t="s">
        <v>14</v>
      </c>
      <c r="E254">
        <v>87</v>
      </c>
    </row>
    <row r="255" spans="1:5" x14ac:dyDescent="0.2">
      <c r="A255" s="16" t="s">
        <v>20</v>
      </c>
      <c r="B255">
        <v>170</v>
      </c>
      <c r="D255" s="17" t="s">
        <v>14</v>
      </c>
      <c r="E255">
        <v>1063</v>
      </c>
    </row>
    <row r="256" spans="1:5" x14ac:dyDescent="0.2">
      <c r="A256" s="16" t="s">
        <v>20</v>
      </c>
      <c r="B256">
        <v>86</v>
      </c>
      <c r="D256" s="17" t="s">
        <v>14</v>
      </c>
      <c r="E256">
        <v>76</v>
      </c>
    </row>
    <row r="257" spans="1:5" x14ac:dyDescent="0.2">
      <c r="A257" s="16" t="s">
        <v>20</v>
      </c>
      <c r="B257">
        <v>6286</v>
      </c>
      <c r="D257" s="17" t="s">
        <v>14</v>
      </c>
      <c r="E257">
        <v>4428</v>
      </c>
    </row>
    <row r="258" spans="1:5" x14ac:dyDescent="0.2">
      <c r="A258" s="16" t="s">
        <v>20</v>
      </c>
      <c r="B258">
        <v>3727</v>
      </c>
      <c r="D258" s="17" t="s">
        <v>14</v>
      </c>
      <c r="E258">
        <v>58</v>
      </c>
    </row>
    <row r="259" spans="1:5" x14ac:dyDescent="0.2">
      <c r="A259" s="16" t="s">
        <v>20</v>
      </c>
      <c r="B259">
        <v>1605</v>
      </c>
      <c r="D259" s="17" t="s">
        <v>14</v>
      </c>
      <c r="E259">
        <v>111</v>
      </c>
    </row>
    <row r="260" spans="1:5" x14ac:dyDescent="0.2">
      <c r="A260" s="16" t="s">
        <v>20</v>
      </c>
      <c r="B260">
        <v>2120</v>
      </c>
      <c r="D260" s="17" t="s">
        <v>14</v>
      </c>
      <c r="E260">
        <v>2955</v>
      </c>
    </row>
    <row r="261" spans="1:5" x14ac:dyDescent="0.2">
      <c r="A261" s="16" t="s">
        <v>20</v>
      </c>
      <c r="B261">
        <v>50</v>
      </c>
      <c r="D261" s="17" t="s">
        <v>14</v>
      </c>
      <c r="E261">
        <v>1657</v>
      </c>
    </row>
    <row r="262" spans="1:5" x14ac:dyDescent="0.2">
      <c r="A262" s="16" t="s">
        <v>20</v>
      </c>
      <c r="B262">
        <v>2080</v>
      </c>
      <c r="D262" s="17" t="s">
        <v>14</v>
      </c>
      <c r="E262">
        <v>926</v>
      </c>
    </row>
    <row r="263" spans="1:5" x14ac:dyDescent="0.2">
      <c r="A263" s="16" t="s">
        <v>20</v>
      </c>
      <c r="B263">
        <v>2105</v>
      </c>
      <c r="D263" s="17" t="s">
        <v>14</v>
      </c>
      <c r="E263">
        <v>77</v>
      </c>
    </row>
    <row r="264" spans="1:5" x14ac:dyDescent="0.2">
      <c r="A264" s="16" t="s">
        <v>20</v>
      </c>
      <c r="B264">
        <v>2436</v>
      </c>
      <c r="D264" s="17" t="s">
        <v>14</v>
      </c>
      <c r="E264">
        <v>1748</v>
      </c>
    </row>
    <row r="265" spans="1:5" x14ac:dyDescent="0.2">
      <c r="A265" s="16" t="s">
        <v>20</v>
      </c>
      <c r="B265">
        <v>80</v>
      </c>
      <c r="D265" s="17" t="s">
        <v>14</v>
      </c>
      <c r="E265">
        <v>79</v>
      </c>
    </row>
    <row r="266" spans="1:5" x14ac:dyDescent="0.2">
      <c r="A266" s="16" t="s">
        <v>20</v>
      </c>
      <c r="B266">
        <v>42</v>
      </c>
      <c r="D266" s="17" t="s">
        <v>14</v>
      </c>
      <c r="E266">
        <v>889</v>
      </c>
    </row>
    <row r="267" spans="1:5" x14ac:dyDescent="0.2">
      <c r="A267" s="16" t="s">
        <v>20</v>
      </c>
      <c r="B267">
        <v>139</v>
      </c>
      <c r="D267" s="17" t="s">
        <v>14</v>
      </c>
      <c r="E267">
        <v>56</v>
      </c>
    </row>
    <row r="268" spans="1:5" x14ac:dyDescent="0.2">
      <c r="A268" s="16" t="s">
        <v>20</v>
      </c>
      <c r="B268">
        <v>159</v>
      </c>
      <c r="D268" s="17" t="s">
        <v>14</v>
      </c>
      <c r="E268">
        <v>1</v>
      </c>
    </row>
    <row r="269" spans="1:5" x14ac:dyDescent="0.2">
      <c r="A269" s="16" t="s">
        <v>20</v>
      </c>
      <c r="B269">
        <v>381</v>
      </c>
      <c r="D269" s="17" t="s">
        <v>14</v>
      </c>
      <c r="E269">
        <v>83</v>
      </c>
    </row>
    <row r="270" spans="1:5" x14ac:dyDescent="0.2">
      <c r="A270" s="16" t="s">
        <v>20</v>
      </c>
      <c r="B270">
        <v>194</v>
      </c>
      <c r="D270" s="17" t="s">
        <v>14</v>
      </c>
      <c r="E270">
        <v>2025</v>
      </c>
    </row>
    <row r="271" spans="1:5" x14ac:dyDescent="0.2">
      <c r="A271" s="16" t="s">
        <v>20</v>
      </c>
      <c r="B271">
        <v>106</v>
      </c>
      <c r="D271" s="17" t="s">
        <v>14</v>
      </c>
      <c r="E271">
        <v>14</v>
      </c>
    </row>
    <row r="272" spans="1:5" x14ac:dyDescent="0.2">
      <c r="A272" s="16" t="s">
        <v>20</v>
      </c>
      <c r="B272">
        <v>142</v>
      </c>
      <c r="D272" s="17" t="s">
        <v>14</v>
      </c>
      <c r="E272">
        <v>656</v>
      </c>
    </row>
    <row r="273" spans="1:5" x14ac:dyDescent="0.2">
      <c r="A273" s="16" t="s">
        <v>20</v>
      </c>
      <c r="B273">
        <v>211</v>
      </c>
      <c r="D273" s="17" t="s">
        <v>14</v>
      </c>
      <c r="E273">
        <v>1596</v>
      </c>
    </row>
    <row r="274" spans="1:5" x14ac:dyDescent="0.2">
      <c r="A274" s="16" t="s">
        <v>20</v>
      </c>
      <c r="B274">
        <v>2756</v>
      </c>
      <c r="D274" s="17" t="s">
        <v>14</v>
      </c>
      <c r="E274">
        <v>10</v>
      </c>
    </row>
    <row r="275" spans="1:5" x14ac:dyDescent="0.2">
      <c r="A275" s="16" t="s">
        <v>20</v>
      </c>
      <c r="B275">
        <v>173</v>
      </c>
      <c r="D275" s="17" t="s">
        <v>14</v>
      </c>
      <c r="E275">
        <v>1121</v>
      </c>
    </row>
    <row r="276" spans="1:5" x14ac:dyDescent="0.2">
      <c r="A276" s="16" t="s">
        <v>20</v>
      </c>
      <c r="B276">
        <v>87</v>
      </c>
      <c r="D276" s="17" t="s">
        <v>14</v>
      </c>
      <c r="E276">
        <v>15</v>
      </c>
    </row>
    <row r="277" spans="1:5" x14ac:dyDescent="0.2">
      <c r="A277" s="16" t="s">
        <v>20</v>
      </c>
      <c r="B277">
        <v>1572</v>
      </c>
      <c r="D277" s="17" t="s">
        <v>14</v>
      </c>
      <c r="E277">
        <v>191</v>
      </c>
    </row>
    <row r="278" spans="1:5" x14ac:dyDescent="0.2">
      <c r="A278" s="16" t="s">
        <v>20</v>
      </c>
      <c r="B278">
        <v>2346</v>
      </c>
      <c r="D278" s="17" t="s">
        <v>14</v>
      </c>
      <c r="E278">
        <v>16</v>
      </c>
    </row>
    <row r="279" spans="1:5" x14ac:dyDescent="0.2">
      <c r="A279" s="16" t="s">
        <v>20</v>
      </c>
      <c r="B279">
        <v>115</v>
      </c>
      <c r="D279" s="17" t="s">
        <v>14</v>
      </c>
      <c r="E279">
        <v>17</v>
      </c>
    </row>
    <row r="280" spans="1:5" x14ac:dyDescent="0.2">
      <c r="A280" s="16" t="s">
        <v>20</v>
      </c>
      <c r="B280">
        <v>85</v>
      </c>
      <c r="D280" s="17" t="s">
        <v>14</v>
      </c>
      <c r="E280">
        <v>34</v>
      </c>
    </row>
    <row r="281" spans="1:5" x14ac:dyDescent="0.2">
      <c r="A281" s="16" t="s">
        <v>20</v>
      </c>
      <c r="B281">
        <v>144</v>
      </c>
      <c r="D281" s="17" t="s">
        <v>14</v>
      </c>
      <c r="E281">
        <v>1</v>
      </c>
    </row>
    <row r="282" spans="1:5" x14ac:dyDescent="0.2">
      <c r="A282" s="16" t="s">
        <v>20</v>
      </c>
      <c r="B282">
        <v>2443</v>
      </c>
      <c r="D282" s="17" t="s">
        <v>14</v>
      </c>
      <c r="E282">
        <v>1274</v>
      </c>
    </row>
    <row r="283" spans="1:5" x14ac:dyDescent="0.2">
      <c r="A283" s="16" t="s">
        <v>20</v>
      </c>
      <c r="B283">
        <v>64</v>
      </c>
      <c r="D283" s="17" t="s">
        <v>14</v>
      </c>
      <c r="E283">
        <v>210</v>
      </c>
    </row>
    <row r="284" spans="1:5" x14ac:dyDescent="0.2">
      <c r="A284" s="16" t="s">
        <v>20</v>
      </c>
      <c r="B284">
        <v>268</v>
      </c>
      <c r="D284" s="17" t="s">
        <v>14</v>
      </c>
      <c r="E284">
        <v>248</v>
      </c>
    </row>
    <row r="285" spans="1:5" x14ac:dyDescent="0.2">
      <c r="A285" s="16" t="s">
        <v>20</v>
      </c>
      <c r="B285">
        <v>195</v>
      </c>
      <c r="D285" s="17" t="s">
        <v>14</v>
      </c>
      <c r="E285">
        <v>513</v>
      </c>
    </row>
    <row r="286" spans="1:5" x14ac:dyDescent="0.2">
      <c r="A286" s="16" t="s">
        <v>20</v>
      </c>
      <c r="B286">
        <v>186</v>
      </c>
      <c r="D286" s="17" t="s">
        <v>14</v>
      </c>
      <c r="E286">
        <v>3410</v>
      </c>
    </row>
    <row r="287" spans="1:5" x14ac:dyDescent="0.2">
      <c r="A287" s="16" t="s">
        <v>20</v>
      </c>
      <c r="B287">
        <v>460</v>
      </c>
      <c r="D287" s="17" t="s">
        <v>14</v>
      </c>
      <c r="E287">
        <v>10</v>
      </c>
    </row>
    <row r="288" spans="1:5" x14ac:dyDescent="0.2">
      <c r="A288" s="16" t="s">
        <v>20</v>
      </c>
      <c r="B288">
        <v>2528</v>
      </c>
      <c r="D288" s="17" t="s">
        <v>14</v>
      </c>
      <c r="E288">
        <v>2201</v>
      </c>
    </row>
    <row r="289" spans="1:5" x14ac:dyDescent="0.2">
      <c r="A289" s="16" t="s">
        <v>20</v>
      </c>
      <c r="B289">
        <v>3657</v>
      </c>
      <c r="D289" s="17" t="s">
        <v>14</v>
      </c>
      <c r="E289">
        <v>676</v>
      </c>
    </row>
    <row r="290" spans="1:5" x14ac:dyDescent="0.2">
      <c r="A290" s="16" t="s">
        <v>20</v>
      </c>
      <c r="B290">
        <v>131</v>
      </c>
      <c r="D290" s="17" t="s">
        <v>14</v>
      </c>
      <c r="E290">
        <v>831</v>
      </c>
    </row>
    <row r="291" spans="1:5" x14ac:dyDescent="0.2">
      <c r="A291" s="16" t="s">
        <v>20</v>
      </c>
      <c r="B291">
        <v>239</v>
      </c>
      <c r="D291" s="17" t="s">
        <v>14</v>
      </c>
      <c r="E291">
        <v>859</v>
      </c>
    </row>
    <row r="292" spans="1:5" x14ac:dyDescent="0.2">
      <c r="A292" s="16" t="s">
        <v>20</v>
      </c>
      <c r="B292">
        <v>78</v>
      </c>
      <c r="D292" s="17" t="s">
        <v>14</v>
      </c>
      <c r="E292">
        <v>45</v>
      </c>
    </row>
    <row r="293" spans="1:5" x14ac:dyDescent="0.2">
      <c r="A293" s="16" t="s">
        <v>20</v>
      </c>
      <c r="B293">
        <v>1773</v>
      </c>
      <c r="D293" s="17" t="s">
        <v>14</v>
      </c>
      <c r="E293">
        <v>6</v>
      </c>
    </row>
    <row r="294" spans="1:5" x14ac:dyDescent="0.2">
      <c r="A294" s="16" t="s">
        <v>20</v>
      </c>
      <c r="B294">
        <v>32</v>
      </c>
      <c r="D294" s="17" t="s">
        <v>14</v>
      </c>
      <c r="E294">
        <v>7</v>
      </c>
    </row>
    <row r="295" spans="1:5" x14ac:dyDescent="0.2">
      <c r="A295" s="16" t="s">
        <v>20</v>
      </c>
      <c r="B295">
        <v>369</v>
      </c>
      <c r="D295" s="17" t="s">
        <v>14</v>
      </c>
      <c r="E295">
        <v>31</v>
      </c>
    </row>
    <row r="296" spans="1:5" x14ac:dyDescent="0.2">
      <c r="A296" s="16" t="s">
        <v>20</v>
      </c>
      <c r="B296">
        <v>89</v>
      </c>
      <c r="D296" s="17" t="s">
        <v>14</v>
      </c>
      <c r="E296">
        <v>78</v>
      </c>
    </row>
    <row r="297" spans="1:5" x14ac:dyDescent="0.2">
      <c r="A297" s="16" t="s">
        <v>20</v>
      </c>
      <c r="B297">
        <v>147</v>
      </c>
      <c r="D297" s="17" t="s">
        <v>14</v>
      </c>
      <c r="E297">
        <v>1225</v>
      </c>
    </row>
    <row r="298" spans="1:5" x14ac:dyDescent="0.2">
      <c r="A298" s="16" t="s">
        <v>20</v>
      </c>
      <c r="B298">
        <v>126</v>
      </c>
      <c r="D298" s="17" t="s">
        <v>14</v>
      </c>
      <c r="E298">
        <v>1</v>
      </c>
    </row>
    <row r="299" spans="1:5" x14ac:dyDescent="0.2">
      <c r="A299" s="16" t="s">
        <v>20</v>
      </c>
      <c r="B299">
        <v>2218</v>
      </c>
      <c r="D299" s="17" t="s">
        <v>14</v>
      </c>
      <c r="E299">
        <v>67</v>
      </c>
    </row>
    <row r="300" spans="1:5" x14ac:dyDescent="0.2">
      <c r="A300" s="16" t="s">
        <v>20</v>
      </c>
      <c r="B300">
        <v>202</v>
      </c>
      <c r="D300" s="17" t="s">
        <v>14</v>
      </c>
      <c r="E300">
        <v>19</v>
      </c>
    </row>
    <row r="301" spans="1:5" x14ac:dyDescent="0.2">
      <c r="A301" s="16" t="s">
        <v>20</v>
      </c>
      <c r="B301">
        <v>140</v>
      </c>
      <c r="D301" s="17" t="s">
        <v>14</v>
      </c>
      <c r="E301">
        <v>2108</v>
      </c>
    </row>
    <row r="302" spans="1:5" x14ac:dyDescent="0.2">
      <c r="A302" s="16" t="s">
        <v>20</v>
      </c>
      <c r="B302">
        <v>1052</v>
      </c>
      <c r="D302" s="17" t="s">
        <v>14</v>
      </c>
      <c r="E302">
        <v>679</v>
      </c>
    </row>
    <row r="303" spans="1:5" x14ac:dyDescent="0.2">
      <c r="A303" s="16" t="s">
        <v>20</v>
      </c>
      <c r="B303">
        <v>247</v>
      </c>
      <c r="D303" s="17" t="s">
        <v>14</v>
      </c>
      <c r="E303">
        <v>36</v>
      </c>
    </row>
    <row r="304" spans="1:5" x14ac:dyDescent="0.2">
      <c r="A304" s="16" t="s">
        <v>20</v>
      </c>
      <c r="B304">
        <v>84</v>
      </c>
      <c r="D304" s="17" t="s">
        <v>14</v>
      </c>
      <c r="E304">
        <v>47</v>
      </c>
    </row>
    <row r="305" spans="1:5" x14ac:dyDescent="0.2">
      <c r="A305" s="16" t="s">
        <v>20</v>
      </c>
      <c r="B305">
        <v>88</v>
      </c>
      <c r="D305" s="17" t="s">
        <v>14</v>
      </c>
      <c r="E305">
        <v>70</v>
      </c>
    </row>
    <row r="306" spans="1:5" x14ac:dyDescent="0.2">
      <c r="A306" s="16" t="s">
        <v>20</v>
      </c>
      <c r="B306">
        <v>156</v>
      </c>
      <c r="D306" s="17" t="s">
        <v>14</v>
      </c>
      <c r="E306">
        <v>154</v>
      </c>
    </row>
    <row r="307" spans="1:5" x14ac:dyDescent="0.2">
      <c r="A307" s="16" t="s">
        <v>20</v>
      </c>
      <c r="B307">
        <v>2985</v>
      </c>
      <c r="D307" s="17" t="s">
        <v>14</v>
      </c>
      <c r="E307">
        <v>22</v>
      </c>
    </row>
    <row r="308" spans="1:5" x14ac:dyDescent="0.2">
      <c r="A308" s="16" t="s">
        <v>20</v>
      </c>
      <c r="B308">
        <v>762</v>
      </c>
      <c r="D308" s="17" t="s">
        <v>14</v>
      </c>
      <c r="E308">
        <v>1758</v>
      </c>
    </row>
    <row r="309" spans="1:5" x14ac:dyDescent="0.2">
      <c r="A309" s="16" t="s">
        <v>20</v>
      </c>
      <c r="B309">
        <v>554</v>
      </c>
      <c r="D309" s="17" t="s">
        <v>14</v>
      </c>
      <c r="E309">
        <v>94</v>
      </c>
    </row>
    <row r="310" spans="1:5" x14ac:dyDescent="0.2">
      <c r="A310" s="16" t="s">
        <v>20</v>
      </c>
      <c r="B310">
        <v>135</v>
      </c>
      <c r="D310" s="17" t="s">
        <v>14</v>
      </c>
      <c r="E310">
        <v>33</v>
      </c>
    </row>
    <row r="311" spans="1:5" x14ac:dyDescent="0.2">
      <c r="A311" s="16" t="s">
        <v>20</v>
      </c>
      <c r="B311">
        <v>122</v>
      </c>
      <c r="D311" s="17" t="s">
        <v>14</v>
      </c>
      <c r="E311">
        <v>1</v>
      </c>
    </row>
    <row r="312" spans="1:5" x14ac:dyDescent="0.2">
      <c r="A312" s="16" t="s">
        <v>20</v>
      </c>
      <c r="B312">
        <v>221</v>
      </c>
      <c r="D312" s="17" t="s">
        <v>14</v>
      </c>
      <c r="E312">
        <v>31</v>
      </c>
    </row>
    <row r="313" spans="1:5" x14ac:dyDescent="0.2">
      <c r="A313" s="16" t="s">
        <v>20</v>
      </c>
      <c r="B313">
        <v>126</v>
      </c>
      <c r="D313" s="17" t="s">
        <v>14</v>
      </c>
      <c r="E313">
        <v>35</v>
      </c>
    </row>
    <row r="314" spans="1:5" x14ac:dyDescent="0.2">
      <c r="A314" s="16" t="s">
        <v>20</v>
      </c>
      <c r="B314">
        <v>1022</v>
      </c>
      <c r="D314" s="17" t="s">
        <v>14</v>
      </c>
      <c r="E314">
        <v>63</v>
      </c>
    </row>
    <row r="315" spans="1:5" x14ac:dyDescent="0.2">
      <c r="A315" s="16" t="s">
        <v>20</v>
      </c>
      <c r="B315">
        <v>3177</v>
      </c>
      <c r="D315" s="17" t="s">
        <v>14</v>
      </c>
      <c r="E315">
        <v>526</v>
      </c>
    </row>
    <row r="316" spans="1:5" x14ac:dyDescent="0.2">
      <c r="A316" s="16" t="s">
        <v>20</v>
      </c>
      <c r="B316">
        <v>198</v>
      </c>
      <c r="D316" s="17" t="s">
        <v>14</v>
      </c>
      <c r="E316">
        <v>121</v>
      </c>
    </row>
    <row r="317" spans="1:5" x14ac:dyDescent="0.2">
      <c r="A317" s="16" t="s">
        <v>20</v>
      </c>
      <c r="B317">
        <v>85</v>
      </c>
      <c r="D317" s="17" t="s">
        <v>14</v>
      </c>
      <c r="E317">
        <v>67</v>
      </c>
    </row>
    <row r="318" spans="1:5" x14ac:dyDescent="0.2">
      <c r="A318" s="16" t="s">
        <v>20</v>
      </c>
      <c r="B318">
        <v>3596</v>
      </c>
      <c r="D318" s="17" t="s">
        <v>14</v>
      </c>
      <c r="E318">
        <v>57</v>
      </c>
    </row>
    <row r="319" spans="1:5" x14ac:dyDescent="0.2">
      <c r="A319" s="16" t="s">
        <v>20</v>
      </c>
      <c r="B319">
        <v>244</v>
      </c>
      <c r="D319" s="17" t="s">
        <v>14</v>
      </c>
      <c r="E319">
        <v>1229</v>
      </c>
    </row>
    <row r="320" spans="1:5" x14ac:dyDescent="0.2">
      <c r="A320" s="16" t="s">
        <v>20</v>
      </c>
      <c r="B320">
        <v>5180</v>
      </c>
      <c r="D320" s="17" t="s">
        <v>14</v>
      </c>
      <c r="E320">
        <v>12</v>
      </c>
    </row>
    <row r="321" spans="1:5" x14ac:dyDescent="0.2">
      <c r="A321" s="16" t="s">
        <v>20</v>
      </c>
      <c r="B321">
        <v>589</v>
      </c>
      <c r="D321" s="17" t="s">
        <v>14</v>
      </c>
      <c r="E321">
        <v>452</v>
      </c>
    </row>
    <row r="322" spans="1:5" x14ac:dyDescent="0.2">
      <c r="A322" s="16" t="s">
        <v>20</v>
      </c>
      <c r="B322">
        <v>2725</v>
      </c>
      <c r="D322" s="17" t="s">
        <v>14</v>
      </c>
      <c r="E322">
        <v>1886</v>
      </c>
    </row>
    <row r="323" spans="1:5" x14ac:dyDescent="0.2">
      <c r="A323" s="16" t="s">
        <v>20</v>
      </c>
      <c r="B323">
        <v>300</v>
      </c>
      <c r="D323" s="17" t="s">
        <v>14</v>
      </c>
      <c r="E323">
        <v>1825</v>
      </c>
    </row>
    <row r="324" spans="1:5" x14ac:dyDescent="0.2">
      <c r="A324" s="16" t="s">
        <v>20</v>
      </c>
      <c r="B324">
        <v>144</v>
      </c>
      <c r="D324" s="17" t="s">
        <v>14</v>
      </c>
      <c r="E324">
        <v>31</v>
      </c>
    </row>
    <row r="325" spans="1:5" x14ac:dyDescent="0.2">
      <c r="A325" s="16" t="s">
        <v>20</v>
      </c>
      <c r="B325">
        <v>87</v>
      </c>
      <c r="D325" s="17" t="s">
        <v>14</v>
      </c>
      <c r="E325">
        <v>107</v>
      </c>
    </row>
    <row r="326" spans="1:5" x14ac:dyDescent="0.2">
      <c r="A326" s="16" t="s">
        <v>20</v>
      </c>
      <c r="B326">
        <v>3116</v>
      </c>
      <c r="D326" s="17" t="s">
        <v>14</v>
      </c>
      <c r="E326">
        <v>27</v>
      </c>
    </row>
    <row r="327" spans="1:5" x14ac:dyDescent="0.2">
      <c r="A327" s="16" t="s">
        <v>20</v>
      </c>
      <c r="B327">
        <v>909</v>
      </c>
      <c r="D327" s="17" t="s">
        <v>14</v>
      </c>
      <c r="E327">
        <v>1221</v>
      </c>
    </row>
    <row r="328" spans="1:5" x14ac:dyDescent="0.2">
      <c r="A328" s="16" t="s">
        <v>20</v>
      </c>
      <c r="B328">
        <v>1613</v>
      </c>
      <c r="D328" s="17" t="s">
        <v>14</v>
      </c>
      <c r="E328">
        <v>1</v>
      </c>
    </row>
    <row r="329" spans="1:5" x14ac:dyDescent="0.2">
      <c r="A329" s="16" t="s">
        <v>20</v>
      </c>
      <c r="B329">
        <v>136</v>
      </c>
      <c r="D329" s="17" t="s">
        <v>14</v>
      </c>
      <c r="E329">
        <v>16</v>
      </c>
    </row>
    <row r="330" spans="1:5" x14ac:dyDescent="0.2">
      <c r="A330" s="16" t="s">
        <v>20</v>
      </c>
      <c r="B330">
        <v>130</v>
      </c>
      <c r="D330" s="17" t="s">
        <v>14</v>
      </c>
      <c r="E330">
        <v>41</v>
      </c>
    </row>
    <row r="331" spans="1:5" x14ac:dyDescent="0.2">
      <c r="A331" s="16" t="s">
        <v>20</v>
      </c>
      <c r="B331">
        <v>102</v>
      </c>
      <c r="D331" s="17" t="s">
        <v>14</v>
      </c>
      <c r="E331">
        <v>523</v>
      </c>
    </row>
    <row r="332" spans="1:5" x14ac:dyDescent="0.2">
      <c r="A332" s="16" t="s">
        <v>20</v>
      </c>
      <c r="B332">
        <v>4006</v>
      </c>
      <c r="D332" s="17" t="s">
        <v>14</v>
      </c>
      <c r="E332">
        <v>141</v>
      </c>
    </row>
    <row r="333" spans="1:5" x14ac:dyDescent="0.2">
      <c r="A333" s="16" t="s">
        <v>20</v>
      </c>
      <c r="B333">
        <v>1629</v>
      </c>
      <c r="D333" s="17" t="s">
        <v>14</v>
      </c>
      <c r="E333">
        <v>52</v>
      </c>
    </row>
    <row r="334" spans="1:5" x14ac:dyDescent="0.2">
      <c r="A334" s="16" t="s">
        <v>20</v>
      </c>
      <c r="B334">
        <v>2188</v>
      </c>
      <c r="D334" s="17" t="s">
        <v>14</v>
      </c>
      <c r="E334">
        <v>225</v>
      </c>
    </row>
    <row r="335" spans="1:5" x14ac:dyDescent="0.2">
      <c r="A335" s="16" t="s">
        <v>20</v>
      </c>
      <c r="B335">
        <v>2409</v>
      </c>
      <c r="D335" s="17" t="s">
        <v>14</v>
      </c>
      <c r="E335">
        <v>38</v>
      </c>
    </row>
    <row r="336" spans="1:5" x14ac:dyDescent="0.2">
      <c r="A336" s="16" t="s">
        <v>20</v>
      </c>
      <c r="B336">
        <v>194</v>
      </c>
      <c r="D336" s="17" t="s">
        <v>14</v>
      </c>
      <c r="E336">
        <v>15</v>
      </c>
    </row>
    <row r="337" spans="1:5" x14ac:dyDescent="0.2">
      <c r="A337" s="16" t="s">
        <v>20</v>
      </c>
      <c r="B337">
        <v>1140</v>
      </c>
      <c r="D337" s="17" t="s">
        <v>14</v>
      </c>
      <c r="E337">
        <v>37</v>
      </c>
    </row>
    <row r="338" spans="1:5" x14ac:dyDescent="0.2">
      <c r="A338" s="16" t="s">
        <v>20</v>
      </c>
      <c r="B338">
        <v>102</v>
      </c>
      <c r="D338" s="17" t="s">
        <v>14</v>
      </c>
      <c r="E338">
        <v>112</v>
      </c>
    </row>
    <row r="339" spans="1:5" x14ac:dyDescent="0.2">
      <c r="A339" s="16" t="s">
        <v>20</v>
      </c>
      <c r="B339">
        <v>2857</v>
      </c>
      <c r="D339" s="17" t="s">
        <v>14</v>
      </c>
      <c r="E339">
        <v>21</v>
      </c>
    </row>
    <row r="340" spans="1:5" x14ac:dyDescent="0.2">
      <c r="A340" s="16" t="s">
        <v>20</v>
      </c>
      <c r="B340">
        <v>107</v>
      </c>
      <c r="D340" s="17" t="s">
        <v>14</v>
      </c>
      <c r="E340">
        <v>67</v>
      </c>
    </row>
    <row r="341" spans="1:5" x14ac:dyDescent="0.2">
      <c r="A341" s="16" t="s">
        <v>20</v>
      </c>
      <c r="B341">
        <v>160</v>
      </c>
      <c r="D341" s="17" t="s">
        <v>14</v>
      </c>
      <c r="E341">
        <v>78</v>
      </c>
    </row>
    <row r="342" spans="1:5" x14ac:dyDescent="0.2">
      <c r="A342" s="16" t="s">
        <v>20</v>
      </c>
      <c r="B342">
        <v>2230</v>
      </c>
      <c r="D342" s="17" t="s">
        <v>14</v>
      </c>
      <c r="E342">
        <v>67</v>
      </c>
    </row>
    <row r="343" spans="1:5" x14ac:dyDescent="0.2">
      <c r="A343" s="16" t="s">
        <v>20</v>
      </c>
      <c r="B343">
        <v>316</v>
      </c>
      <c r="D343" s="17" t="s">
        <v>14</v>
      </c>
      <c r="E343">
        <v>263</v>
      </c>
    </row>
    <row r="344" spans="1:5" x14ac:dyDescent="0.2">
      <c r="A344" s="16" t="s">
        <v>20</v>
      </c>
      <c r="B344">
        <v>117</v>
      </c>
      <c r="D344" s="17" t="s">
        <v>14</v>
      </c>
      <c r="E344">
        <v>1691</v>
      </c>
    </row>
    <row r="345" spans="1:5" x14ac:dyDescent="0.2">
      <c r="A345" s="16" t="s">
        <v>20</v>
      </c>
      <c r="B345">
        <v>6406</v>
      </c>
      <c r="D345" s="17" t="s">
        <v>14</v>
      </c>
      <c r="E345">
        <v>181</v>
      </c>
    </row>
    <row r="346" spans="1:5" x14ac:dyDescent="0.2">
      <c r="A346" s="16" t="s">
        <v>20</v>
      </c>
      <c r="B346">
        <v>192</v>
      </c>
      <c r="D346" s="17" t="s">
        <v>14</v>
      </c>
      <c r="E346">
        <v>13</v>
      </c>
    </row>
    <row r="347" spans="1:5" x14ac:dyDescent="0.2">
      <c r="A347" s="16" t="s">
        <v>20</v>
      </c>
      <c r="B347">
        <v>26</v>
      </c>
      <c r="D347" s="17" t="s">
        <v>14</v>
      </c>
      <c r="E347">
        <v>1</v>
      </c>
    </row>
    <row r="348" spans="1:5" x14ac:dyDescent="0.2">
      <c r="A348" s="16" t="s">
        <v>20</v>
      </c>
      <c r="B348">
        <v>723</v>
      </c>
      <c r="D348" s="17" t="s">
        <v>14</v>
      </c>
      <c r="E348">
        <v>21</v>
      </c>
    </row>
    <row r="349" spans="1:5" x14ac:dyDescent="0.2">
      <c r="A349" s="16" t="s">
        <v>20</v>
      </c>
      <c r="B349">
        <v>170</v>
      </c>
      <c r="D349" s="17" t="s">
        <v>14</v>
      </c>
      <c r="E349">
        <v>830</v>
      </c>
    </row>
    <row r="350" spans="1:5" x14ac:dyDescent="0.2">
      <c r="A350" s="16" t="s">
        <v>20</v>
      </c>
      <c r="B350">
        <v>238</v>
      </c>
      <c r="D350" s="17" t="s">
        <v>14</v>
      </c>
      <c r="E350">
        <v>130</v>
      </c>
    </row>
    <row r="351" spans="1:5" x14ac:dyDescent="0.2">
      <c r="A351" s="16" t="s">
        <v>20</v>
      </c>
      <c r="B351">
        <v>55</v>
      </c>
      <c r="D351" s="17" t="s">
        <v>14</v>
      </c>
      <c r="E351">
        <v>55</v>
      </c>
    </row>
    <row r="352" spans="1:5" x14ac:dyDescent="0.2">
      <c r="A352" s="16" t="s">
        <v>20</v>
      </c>
      <c r="B352">
        <v>128</v>
      </c>
      <c r="D352" s="17" t="s">
        <v>14</v>
      </c>
      <c r="E352">
        <v>114</v>
      </c>
    </row>
    <row r="353" spans="1:5" x14ac:dyDescent="0.2">
      <c r="A353" s="16" t="s">
        <v>20</v>
      </c>
      <c r="B353">
        <v>2144</v>
      </c>
      <c r="D353" s="17" t="s">
        <v>14</v>
      </c>
      <c r="E353">
        <v>594</v>
      </c>
    </row>
    <row r="354" spans="1:5" x14ac:dyDescent="0.2">
      <c r="A354" s="16" t="s">
        <v>20</v>
      </c>
      <c r="B354">
        <v>2693</v>
      </c>
      <c r="D354" s="17" t="s">
        <v>14</v>
      </c>
      <c r="E354">
        <v>24</v>
      </c>
    </row>
    <row r="355" spans="1:5" x14ac:dyDescent="0.2">
      <c r="A355" s="16" t="s">
        <v>20</v>
      </c>
      <c r="B355">
        <v>432</v>
      </c>
      <c r="D355" s="17" t="s">
        <v>14</v>
      </c>
      <c r="E355">
        <v>252</v>
      </c>
    </row>
    <row r="356" spans="1:5" x14ac:dyDescent="0.2">
      <c r="A356" s="16" t="s">
        <v>20</v>
      </c>
      <c r="B356">
        <v>189</v>
      </c>
      <c r="D356" s="17" t="s">
        <v>14</v>
      </c>
      <c r="E356">
        <v>67</v>
      </c>
    </row>
    <row r="357" spans="1:5" x14ac:dyDescent="0.2">
      <c r="A357" s="16" t="s">
        <v>20</v>
      </c>
      <c r="B357">
        <v>154</v>
      </c>
      <c r="D357" s="17" t="s">
        <v>14</v>
      </c>
      <c r="E357">
        <v>742</v>
      </c>
    </row>
    <row r="358" spans="1:5" x14ac:dyDescent="0.2">
      <c r="A358" s="16" t="s">
        <v>20</v>
      </c>
      <c r="B358">
        <v>96</v>
      </c>
      <c r="D358" s="17" t="s">
        <v>14</v>
      </c>
      <c r="E358">
        <v>75</v>
      </c>
    </row>
    <row r="359" spans="1:5" x14ac:dyDescent="0.2">
      <c r="A359" s="16" t="s">
        <v>20</v>
      </c>
      <c r="B359">
        <v>3063</v>
      </c>
      <c r="D359" s="17" t="s">
        <v>14</v>
      </c>
      <c r="E359">
        <v>4405</v>
      </c>
    </row>
    <row r="360" spans="1:5" x14ac:dyDescent="0.2">
      <c r="A360" s="16" t="s">
        <v>20</v>
      </c>
      <c r="B360">
        <v>2266</v>
      </c>
      <c r="D360" s="17" t="s">
        <v>14</v>
      </c>
      <c r="E360">
        <v>92</v>
      </c>
    </row>
    <row r="361" spans="1:5" x14ac:dyDescent="0.2">
      <c r="A361" s="16" t="s">
        <v>20</v>
      </c>
      <c r="B361">
        <v>194</v>
      </c>
      <c r="D361" s="17" t="s">
        <v>14</v>
      </c>
      <c r="E361">
        <v>64</v>
      </c>
    </row>
    <row r="362" spans="1:5" x14ac:dyDescent="0.2">
      <c r="A362" s="16" t="s">
        <v>20</v>
      </c>
      <c r="B362">
        <v>129</v>
      </c>
      <c r="D362" s="17" t="s">
        <v>14</v>
      </c>
      <c r="E362">
        <v>64</v>
      </c>
    </row>
    <row r="363" spans="1:5" x14ac:dyDescent="0.2">
      <c r="A363" s="16" t="s">
        <v>20</v>
      </c>
      <c r="B363">
        <v>375</v>
      </c>
      <c r="D363" s="17" t="s">
        <v>14</v>
      </c>
      <c r="E363">
        <v>842</v>
      </c>
    </row>
    <row r="364" spans="1:5" x14ac:dyDescent="0.2">
      <c r="A364" s="16" t="s">
        <v>20</v>
      </c>
      <c r="B364">
        <v>409</v>
      </c>
      <c r="D364" s="17" t="s">
        <v>14</v>
      </c>
      <c r="E364">
        <v>112</v>
      </c>
    </row>
    <row r="365" spans="1:5" x14ac:dyDescent="0.2">
      <c r="A365" s="16" t="s">
        <v>20</v>
      </c>
      <c r="B365">
        <v>234</v>
      </c>
      <c r="D365" s="17" t="s">
        <v>14</v>
      </c>
      <c r="E365">
        <v>374</v>
      </c>
    </row>
    <row r="366" spans="1:5" x14ac:dyDescent="0.2">
      <c r="A366" s="16" t="s">
        <v>20</v>
      </c>
      <c r="B366">
        <v>3016</v>
      </c>
    </row>
    <row r="367" spans="1:5" x14ac:dyDescent="0.2">
      <c r="A367" s="16" t="s">
        <v>20</v>
      </c>
      <c r="B367">
        <v>264</v>
      </c>
    </row>
    <row r="368" spans="1:5" x14ac:dyDescent="0.2">
      <c r="A368" s="16" t="s">
        <v>20</v>
      </c>
      <c r="B368">
        <v>272</v>
      </c>
    </row>
    <row r="369" spans="1:2" x14ac:dyDescent="0.2">
      <c r="A369" s="16" t="s">
        <v>20</v>
      </c>
      <c r="B369">
        <v>419</v>
      </c>
    </row>
    <row r="370" spans="1:2" x14ac:dyDescent="0.2">
      <c r="A370" s="16" t="s">
        <v>20</v>
      </c>
      <c r="B370">
        <v>1621</v>
      </c>
    </row>
    <row r="371" spans="1:2" x14ac:dyDescent="0.2">
      <c r="A371" s="16" t="s">
        <v>20</v>
      </c>
      <c r="B371">
        <v>1101</v>
      </c>
    </row>
    <row r="372" spans="1:2" x14ac:dyDescent="0.2">
      <c r="A372" s="16" t="s">
        <v>20</v>
      </c>
      <c r="B372">
        <v>1073</v>
      </c>
    </row>
    <row r="373" spans="1:2" x14ac:dyDescent="0.2">
      <c r="A373" s="16" t="s">
        <v>20</v>
      </c>
      <c r="B373">
        <v>331</v>
      </c>
    </row>
    <row r="374" spans="1:2" x14ac:dyDescent="0.2">
      <c r="A374" s="16" t="s">
        <v>20</v>
      </c>
      <c r="B374">
        <v>1170</v>
      </c>
    </row>
    <row r="375" spans="1:2" x14ac:dyDescent="0.2">
      <c r="A375" s="16" t="s">
        <v>20</v>
      </c>
      <c r="B375">
        <v>363</v>
      </c>
    </row>
    <row r="376" spans="1:2" x14ac:dyDescent="0.2">
      <c r="A376" s="16" t="s">
        <v>20</v>
      </c>
      <c r="B376">
        <v>103</v>
      </c>
    </row>
    <row r="377" spans="1:2" x14ac:dyDescent="0.2">
      <c r="A377" s="16" t="s">
        <v>20</v>
      </c>
      <c r="B377">
        <v>147</v>
      </c>
    </row>
    <row r="378" spans="1:2" x14ac:dyDescent="0.2">
      <c r="A378" s="16" t="s">
        <v>20</v>
      </c>
      <c r="B378">
        <v>110</v>
      </c>
    </row>
    <row r="379" spans="1:2" x14ac:dyDescent="0.2">
      <c r="A379" s="16" t="s">
        <v>20</v>
      </c>
      <c r="B379">
        <v>134</v>
      </c>
    </row>
    <row r="380" spans="1:2" x14ac:dyDescent="0.2">
      <c r="A380" s="16" t="s">
        <v>20</v>
      </c>
      <c r="B380">
        <v>269</v>
      </c>
    </row>
    <row r="381" spans="1:2" x14ac:dyDescent="0.2">
      <c r="A381" s="16" t="s">
        <v>20</v>
      </c>
      <c r="B381">
        <v>175</v>
      </c>
    </row>
    <row r="382" spans="1:2" x14ac:dyDescent="0.2">
      <c r="A382" s="16" t="s">
        <v>20</v>
      </c>
      <c r="B382">
        <v>69</v>
      </c>
    </row>
    <row r="383" spans="1:2" x14ac:dyDescent="0.2">
      <c r="A383" s="16" t="s">
        <v>20</v>
      </c>
      <c r="B383">
        <v>190</v>
      </c>
    </row>
    <row r="384" spans="1:2" x14ac:dyDescent="0.2">
      <c r="A384" s="16" t="s">
        <v>20</v>
      </c>
      <c r="B384">
        <v>237</v>
      </c>
    </row>
    <row r="385" spans="1:2" x14ac:dyDescent="0.2">
      <c r="A385" s="16" t="s">
        <v>20</v>
      </c>
      <c r="B385">
        <v>196</v>
      </c>
    </row>
    <row r="386" spans="1:2" x14ac:dyDescent="0.2">
      <c r="A386" s="16" t="s">
        <v>20</v>
      </c>
      <c r="B386">
        <v>7295</v>
      </c>
    </row>
    <row r="387" spans="1:2" x14ac:dyDescent="0.2">
      <c r="A387" s="16" t="s">
        <v>20</v>
      </c>
      <c r="B387">
        <v>2893</v>
      </c>
    </row>
    <row r="388" spans="1:2" x14ac:dyDescent="0.2">
      <c r="A388" s="16" t="s">
        <v>20</v>
      </c>
      <c r="B388">
        <v>820</v>
      </c>
    </row>
    <row r="389" spans="1:2" x14ac:dyDescent="0.2">
      <c r="A389" s="16" t="s">
        <v>20</v>
      </c>
      <c r="B389">
        <v>2038</v>
      </c>
    </row>
    <row r="390" spans="1:2" x14ac:dyDescent="0.2">
      <c r="A390" s="16" t="s">
        <v>20</v>
      </c>
      <c r="B390">
        <v>116</v>
      </c>
    </row>
    <row r="391" spans="1:2" x14ac:dyDescent="0.2">
      <c r="A391" s="16" t="s">
        <v>20</v>
      </c>
      <c r="B391">
        <v>1345</v>
      </c>
    </row>
    <row r="392" spans="1:2" x14ac:dyDescent="0.2">
      <c r="A392" s="16" t="s">
        <v>20</v>
      </c>
      <c r="B392">
        <v>168</v>
      </c>
    </row>
    <row r="393" spans="1:2" x14ac:dyDescent="0.2">
      <c r="A393" s="16" t="s">
        <v>20</v>
      </c>
      <c r="B393">
        <v>137</v>
      </c>
    </row>
    <row r="394" spans="1:2" x14ac:dyDescent="0.2">
      <c r="A394" s="16" t="s">
        <v>20</v>
      </c>
      <c r="B394">
        <v>186</v>
      </c>
    </row>
    <row r="395" spans="1:2" x14ac:dyDescent="0.2">
      <c r="A395" s="16" t="s">
        <v>20</v>
      </c>
      <c r="B395">
        <v>125</v>
      </c>
    </row>
    <row r="396" spans="1:2" x14ac:dyDescent="0.2">
      <c r="A396" s="16" t="s">
        <v>20</v>
      </c>
      <c r="B396">
        <v>202</v>
      </c>
    </row>
    <row r="397" spans="1:2" x14ac:dyDescent="0.2">
      <c r="A397" s="16" t="s">
        <v>20</v>
      </c>
      <c r="B397">
        <v>103</v>
      </c>
    </row>
    <row r="398" spans="1:2" x14ac:dyDescent="0.2">
      <c r="A398" s="16" t="s">
        <v>20</v>
      </c>
      <c r="B398">
        <v>1785</v>
      </c>
    </row>
    <row r="399" spans="1:2" x14ac:dyDescent="0.2">
      <c r="A399" s="16" t="s">
        <v>20</v>
      </c>
      <c r="B399">
        <v>157</v>
      </c>
    </row>
    <row r="400" spans="1:2" x14ac:dyDescent="0.2">
      <c r="A400" s="16" t="s">
        <v>20</v>
      </c>
      <c r="B400">
        <v>555</v>
      </c>
    </row>
    <row r="401" spans="1:2" x14ac:dyDescent="0.2">
      <c r="A401" s="16" t="s">
        <v>20</v>
      </c>
      <c r="B401">
        <v>297</v>
      </c>
    </row>
    <row r="402" spans="1:2" x14ac:dyDescent="0.2">
      <c r="A402" s="16" t="s">
        <v>20</v>
      </c>
      <c r="B402">
        <v>123</v>
      </c>
    </row>
    <row r="403" spans="1:2" x14ac:dyDescent="0.2">
      <c r="A403" s="16" t="s">
        <v>20</v>
      </c>
      <c r="B403">
        <v>3036</v>
      </c>
    </row>
    <row r="404" spans="1:2" x14ac:dyDescent="0.2">
      <c r="A404" s="16" t="s">
        <v>20</v>
      </c>
      <c r="B404">
        <v>144</v>
      </c>
    </row>
    <row r="405" spans="1:2" x14ac:dyDescent="0.2">
      <c r="A405" s="16" t="s">
        <v>20</v>
      </c>
      <c r="B405">
        <v>121</v>
      </c>
    </row>
    <row r="406" spans="1:2" x14ac:dyDescent="0.2">
      <c r="A406" s="16" t="s">
        <v>20</v>
      </c>
      <c r="B406">
        <v>181</v>
      </c>
    </row>
    <row r="407" spans="1:2" x14ac:dyDescent="0.2">
      <c r="A407" s="16" t="s">
        <v>20</v>
      </c>
      <c r="B407">
        <v>122</v>
      </c>
    </row>
    <row r="408" spans="1:2" x14ac:dyDescent="0.2">
      <c r="A408" s="16" t="s">
        <v>20</v>
      </c>
      <c r="B408">
        <v>1071</v>
      </c>
    </row>
    <row r="409" spans="1:2" x14ac:dyDescent="0.2">
      <c r="A409" s="16" t="s">
        <v>20</v>
      </c>
      <c r="B409">
        <v>980</v>
      </c>
    </row>
    <row r="410" spans="1:2" x14ac:dyDescent="0.2">
      <c r="A410" s="16" t="s">
        <v>20</v>
      </c>
      <c r="B410">
        <v>536</v>
      </c>
    </row>
    <row r="411" spans="1:2" x14ac:dyDescent="0.2">
      <c r="A411" s="16" t="s">
        <v>20</v>
      </c>
      <c r="B411">
        <v>1991</v>
      </c>
    </row>
    <row r="412" spans="1:2" x14ac:dyDescent="0.2">
      <c r="A412" s="16" t="s">
        <v>20</v>
      </c>
      <c r="B412">
        <v>180</v>
      </c>
    </row>
    <row r="413" spans="1:2" x14ac:dyDescent="0.2">
      <c r="A413" s="16" t="s">
        <v>20</v>
      </c>
      <c r="B413">
        <v>130</v>
      </c>
    </row>
    <row r="414" spans="1:2" x14ac:dyDescent="0.2">
      <c r="A414" s="16" t="s">
        <v>20</v>
      </c>
      <c r="B414">
        <v>122</v>
      </c>
    </row>
    <row r="415" spans="1:2" x14ac:dyDescent="0.2">
      <c r="A415" s="16" t="s">
        <v>20</v>
      </c>
      <c r="B415">
        <v>140</v>
      </c>
    </row>
    <row r="416" spans="1:2" x14ac:dyDescent="0.2">
      <c r="A416" s="16" t="s">
        <v>20</v>
      </c>
      <c r="B416">
        <v>3388</v>
      </c>
    </row>
    <row r="417" spans="1:2" x14ac:dyDescent="0.2">
      <c r="A417" s="16" t="s">
        <v>20</v>
      </c>
      <c r="B417">
        <v>280</v>
      </c>
    </row>
    <row r="418" spans="1:2" x14ac:dyDescent="0.2">
      <c r="A418" s="16" t="s">
        <v>20</v>
      </c>
      <c r="B418">
        <v>366</v>
      </c>
    </row>
    <row r="419" spans="1:2" x14ac:dyDescent="0.2">
      <c r="A419" s="16" t="s">
        <v>20</v>
      </c>
      <c r="B419">
        <v>270</v>
      </c>
    </row>
    <row r="420" spans="1:2" x14ac:dyDescent="0.2">
      <c r="A420" s="16" t="s">
        <v>20</v>
      </c>
      <c r="B420">
        <v>137</v>
      </c>
    </row>
    <row r="421" spans="1:2" x14ac:dyDescent="0.2">
      <c r="A421" s="16" t="s">
        <v>20</v>
      </c>
      <c r="B421">
        <v>3205</v>
      </c>
    </row>
    <row r="422" spans="1:2" x14ac:dyDescent="0.2">
      <c r="A422" s="16" t="s">
        <v>20</v>
      </c>
      <c r="B422">
        <v>288</v>
      </c>
    </row>
    <row r="423" spans="1:2" x14ac:dyDescent="0.2">
      <c r="A423" s="16" t="s">
        <v>20</v>
      </c>
      <c r="B423">
        <v>148</v>
      </c>
    </row>
    <row r="424" spans="1:2" x14ac:dyDescent="0.2">
      <c r="A424" s="16" t="s">
        <v>20</v>
      </c>
      <c r="B424">
        <v>114</v>
      </c>
    </row>
    <row r="425" spans="1:2" x14ac:dyDescent="0.2">
      <c r="A425" s="16" t="s">
        <v>20</v>
      </c>
      <c r="B425">
        <v>1518</v>
      </c>
    </row>
    <row r="426" spans="1:2" x14ac:dyDescent="0.2">
      <c r="A426" s="16" t="s">
        <v>20</v>
      </c>
      <c r="B426">
        <v>166</v>
      </c>
    </row>
    <row r="427" spans="1:2" x14ac:dyDescent="0.2">
      <c r="A427" s="16" t="s">
        <v>20</v>
      </c>
      <c r="B427">
        <v>100</v>
      </c>
    </row>
    <row r="428" spans="1:2" x14ac:dyDescent="0.2">
      <c r="A428" s="16" t="s">
        <v>20</v>
      </c>
      <c r="B428">
        <v>235</v>
      </c>
    </row>
    <row r="429" spans="1:2" x14ac:dyDescent="0.2">
      <c r="A429" s="16" t="s">
        <v>20</v>
      </c>
      <c r="B429">
        <v>148</v>
      </c>
    </row>
    <row r="430" spans="1:2" x14ac:dyDescent="0.2">
      <c r="A430" s="16" t="s">
        <v>20</v>
      </c>
      <c r="B430">
        <v>198</v>
      </c>
    </row>
    <row r="431" spans="1:2" x14ac:dyDescent="0.2">
      <c r="A431" s="16" t="s">
        <v>20</v>
      </c>
      <c r="B431">
        <v>150</v>
      </c>
    </row>
    <row r="432" spans="1:2" x14ac:dyDescent="0.2">
      <c r="A432" s="16" t="s">
        <v>20</v>
      </c>
      <c r="B432">
        <v>216</v>
      </c>
    </row>
    <row r="433" spans="1:2" x14ac:dyDescent="0.2">
      <c r="A433" s="16" t="s">
        <v>20</v>
      </c>
      <c r="B433">
        <v>5139</v>
      </c>
    </row>
    <row r="434" spans="1:2" x14ac:dyDescent="0.2">
      <c r="A434" s="16" t="s">
        <v>20</v>
      </c>
      <c r="B434">
        <v>2353</v>
      </c>
    </row>
    <row r="435" spans="1:2" x14ac:dyDescent="0.2">
      <c r="A435" s="16" t="s">
        <v>20</v>
      </c>
      <c r="B435">
        <v>78</v>
      </c>
    </row>
    <row r="436" spans="1:2" x14ac:dyDescent="0.2">
      <c r="A436" s="16" t="s">
        <v>20</v>
      </c>
      <c r="B436">
        <v>174</v>
      </c>
    </row>
    <row r="437" spans="1:2" x14ac:dyDescent="0.2">
      <c r="A437" s="16" t="s">
        <v>20</v>
      </c>
      <c r="B437">
        <v>164</v>
      </c>
    </row>
    <row r="438" spans="1:2" x14ac:dyDescent="0.2">
      <c r="A438" s="16" t="s">
        <v>20</v>
      </c>
      <c r="B438">
        <v>161</v>
      </c>
    </row>
    <row r="439" spans="1:2" x14ac:dyDescent="0.2">
      <c r="A439" s="16" t="s">
        <v>20</v>
      </c>
      <c r="B439">
        <v>138</v>
      </c>
    </row>
    <row r="440" spans="1:2" x14ac:dyDescent="0.2">
      <c r="A440" s="16" t="s">
        <v>20</v>
      </c>
      <c r="B440">
        <v>3308</v>
      </c>
    </row>
    <row r="441" spans="1:2" x14ac:dyDescent="0.2">
      <c r="A441" s="16" t="s">
        <v>20</v>
      </c>
      <c r="B441">
        <v>127</v>
      </c>
    </row>
    <row r="442" spans="1:2" x14ac:dyDescent="0.2">
      <c r="A442" s="16" t="s">
        <v>20</v>
      </c>
      <c r="B442">
        <v>207</v>
      </c>
    </row>
    <row r="443" spans="1:2" x14ac:dyDescent="0.2">
      <c r="A443" s="16" t="s">
        <v>20</v>
      </c>
      <c r="B443">
        <v>181</v>
      </c>
    </row>
    <row r="444" spans="1:2" x14ac:dyDescent="0.2">
      <c r="A444" s="16" t="s">
        <v>20</v>
      </c>
      <c r="B444">
        <v>110</v>
      </c>
    </row>
    <row r="445" spans="1:2" x14ac:dyDescent="0.2">
      <c r="A445" s="16" t="s">
        <v>20</v>
      </c>
      <c r="B445">
        <v>185</v>
      </c>
    </row>
    <row r="446" spans="1:2" x14ac:dyDescent="0.2">
      <c r="A446" s="16" t="s">
        <v>20</v>
      </c>
      <c r="B446">
        <v>121</v>
      </c>
    </row>
    <row r="447" spans="1:2" x14ac:dyDescent="0.2">
      <c r="A447" s="16" t="s">
        <v>20</v>
      </c>
      <c r="B447">
        <v>106</v>
      </c>
    </row>
    <row r="448" spans="1:2" x14ac:dyDescent="0.2">
      <c r="A448" s="16" t="s">
        <v>20</v>
      </c>
      <c r="B448">
        <v>142</v>
      </c>
    </row>
    <row r="449" spans="1:2" x14ac:dyDescent="0.2">
      <c r="A449" s="16" t="s">
        <v>20</v>
      </c>
      <c r="B449">
        <v>233</v>
      </c>
    </row>
    <row r="450" spans="1:2" x14ac:dyDescent="0.2">
      <c r="A450" s="16" t="s">
        <v>20</v>
      </c>
      <c r="B450">
        <v>218</v>
      </c>
    </row>
    <row r="451" spans="1:2" x14ac:dyDescent="0.2">
      <c r="A451" s="16" t="s">
        <v>20</v>
      </c>
      <c r="B451">
        <v>76</v>
      </c>
    </row>
    <row r="452" spans="1:2" x14ac:dyDescent="0.2">
      <c r="A452" s="16" t="s">
        <v>20</v>
      </c>
      <c r="B452">
        <v>43</v>
      </c>
    </row>
    <row r="453" spans="1:2" x14ac:dyDescent="0.2">
      <c r="A453" s="16" t="s">
        <v>20</v>
      </c>
      <c r="B453">
        <v>221</v>
      </c>
    </row>
    <row r="454" spans="1:2" x14ac:dyDescent="0.2">
      <c r="A454" s="16" t="s">
        <v>20</v>
      </c>
      <c r="B454">
        <v>2805</v>
      </c>
    </row>
    <row r="455" spans="1:2" x14ac:dyDescent="0.2">
      <c r="A455" s="16" t="s">
        <v>20</v>
      </c>
      <c r="B455">
        <v>68</v>
      </c>
    </row>
    <row r="456" spans="1:2" x14ac:dyDescent="0.2">
      <c r="A456" s="16" t="s">
        <v>20</v>
      </c>
      <c r="B456">
        <v>183</v>
      </c>
    </row>
    <row r="457" spans="1:2" x14ac:dyDescent="0.2">
      <c r="A457" s="16" t="s">
        <v>20</v>
      </c>
      <c r="B457">
        <v>133</v>
      </c>
    </row>
    <row r="458" spans="1:2" x14ac:dyDescent="0.2">
      <c r="A458" s="16" t="s">
        <v>20</v>
      </c>
      <c r="B458">
        <v>2489</v>
      </c>
    </row>
    <row r="459" spans="1:2" x14ac:dyDescent="0.2">
      <c r="A459" s="16" t="s">
        <v>20</v>
      </c>
      <c r="B459">
        <v>69</v>
      </c>
    </row>
    <row r="460" spans="1:2" x14ac:dyDescent="0.2">
      <c r="A460" s="16" t="s">
        <v>20</v>
      </c>
      <c r="B460">
        <v>279</v>
      </c>
    </row>
    <row r="461" spans="1:2" x14ac:dyDescent="0.2">
      <c r="A461" s="16" t="s">
        <v>20</v>
      </c>
      <c r="B461">
        <v>210</v>
      </c>
    </row>
    <row r="462" spans="1:2" x14ac:dyDescent="0.2">
      <c r="A462" s="16" t="s">
        <v>20</v>
      </c>
      <c r="B462">
        <v>2100</v>
      </c>
    </row>
    <row r="463" spans="1:2" x14ac:dyDescent="0.2">
      <c r="A463" s="16" t="s">
        <v>20</v>
      </c>
      <c r="B463">
        <v>252</v>
      </c>
    </row>
    <row r="464" spans="1:2" x14ac:dyDescent="0.2">
      <c r="A464" s="16" t="s">
        <v>20</v>
      </c>
      <c r="B464">
        <v>1280</v>
      </c>
    </row>
    <row r="465" spans="1:2" x14ac:dyDescent="0.2">
      <c r="A465" s="16" t="s">
        <v>20</v>
      </c>
      <c r="B465">
        <v>157</v>
      </c>
    </row>
    <row r="466" spans="1:2" x14ac:dyDescent="0.2">
      <c r="A466" s="16" t="s">
        <v>20</v>
      </c>
      <c r="B466">
        <v>194</v>
      </c>
    </row>
    <row r="467" spans="1:2" x14ac:dyDescent="0.2">
      <c r="A467" s="16" t="s">
        <v>20</v>
      </c>
      <c r="B467">
        <v>82</v>
      </c>
    </row>
    <row r="468" spans="1:2" x14ac:dyDescent="0.2">
      <c r="A468" s="16" t="s">
        <v>20</v>
      </c>
      <c r="B468">
        <v>4233</v>
      </c>
    </row>
    <row r="469" spans="1:2" x14ac:dyDescent="0.2">
      <c r="A469" s="16" t="s">
        <v>20</v>
      </c>
      <c r="B469">
        <v>1297</v>
      </c>
    </row>
    <row r="470" spans="1:2" x14ac:dyDescent="0.2">
      <c r="A470" s="16" t="s">
        <v>20</v>
      </c>
      <c r="B470">
        <v>165</v>
      </c>
    </row>
    <row r="471" spans="1:2" x14ac:dyDescent="0.2">
      <c r="A471" s="16" t="s">
        <v>20</v>
      </c>
      <c r="B471">
        <v>119</v>
      </c>
    </row>
    <row r="472" spans="1:2" x14ac:dyDescent="0.2">
      <c r="A472" s="16" t="s">
        <v>20</v>
      </c>
      <c r="B472">
        <v>1797</v>
      </c>
    </row>
    <row r="473" spans="1:2" x14ac:dyDescent="0.2">
      <c r="A473" s="16" t="s">
        <v>20</v>
      </c>
      <c r="B473">
        <v>261</v>
      </c>
    </row>
    <row r="474" spans="1:2" x14ac:dyDescent="0.2">
      <c r="A474" s="16" t="s">
        <v>20</v>
      </c>
      <c r="B474">
        <v>157</v>
      </c>
    </row>
    <row r="475" spans="1:2" x14ac:dyDescent="0.2">
      <c r="A475" s="16" t="s">
        <v>20</v>
      </c>
      <c r="B475">
        <v>3533</v>
      </c>
    </row>
    <row r="476" spans="1:2" x14ac:dyDescent="0.2">
      <c r="A476" s="16" t="s">
        <v>20</v>
      </c>
      <c r="B476">
        <v>155</v>
      </c>
    </row>
    <row r="477" spans="1:2" x14ac:dyDescent="0.2">
      <c r="A477" s="16" t="s">
        <v>20</v>
      </c>
      <c r="B477">
        <v>132</v>
      </c>
    </row>
    <row r="478" spans="1:2" x14ac:dyDescent="0.2">
      <c r="A478" s="16" t="s">
        <v>20</v>
      </c>
      <c r="B478">
        <v>1354</v>
      </c>
    </row>
    <row r="479" spans="1:2" x14ac:dyDescent="0.2">
      <c r="A479" s="16" t="s">
        <v>20</v>
      </c>
      <c r="B479">
        <v>48</v>
      </c>
    </row>
    <row r="480" spans="1:2" x14ac:dyDescent="0.2">
      <c r="A480" s="16" t="s">
        <v>20</v>
      </c>
      <c r="B480">
        <v>110</v>
      </c>
    </row>
    <row r="481" spans="1:2" x14ac:dyDescent="0.2">
      <c r="A481" s="16" t="s">
        <v>20</v>
      </c>
      <c r="B481">
        <v>172</v>
      </c>
    </row>
    <row r="482" spans="1:2" x14ac:dyDescent="0.2">
      <c r="A482" s="16" t="s">
        <v>20</v>
      </c>
      <c r="B482">
        <v>307</v>
      </c>
    </row>
    <row r="483" spans="1:2" x14ac:dyDescent="0.2">
      <c r="A483" s="16" t="s">
        <v>20</v>
      </c>
      <c r="B483">
        <v>160</v>
      </c>
    </row>
    <row r="484" spans="1:2" x14ac:dyDescent="0.2">
      <c r="A484" s="16" t="s">
        <v>20</v>
      </c>
      <c r="B484">
        <v>1467</v>
      </c>
    </row>
    <row r="485" spans="1:2" x14ac:dyDescent="0.2">
      <c r="A485" s="16" t="s">
        <v>20</v>
      </c>
      <c r="B485">
        <v>2662</v>
      </c>
    </row>
    <row r="486" spans="1:2" x14ac:dyDescent="0.2">
      <c r="A486" s="16" t="s">
        <v>20</v>
      </c>
      <c r="B486">
        <v>452</v>
      </c>
    </row>
    <row r="487" spans="1:2" x14ac:dyDescent="0.2">
      <c r="A487" s="16" t="s">
        <v>20</v>
      </c>
      <c r="B487">
        <v>158</v>
      </c>
    </row>
    <row r="488" spans="1:2" x14ac:dyDescent="0.2">
      <c r="A488" s="16" t="s">
        <v>20</v>
      </c>
      <c r="B488">
        <v>225</v>
      </c>
    </row>
    <row r="489" spans="1:2" x14ac:dyDescent="0.2">
      <c r="A489" s="16" t="s">
        <v>20</v>
      </c>
      <c r="B489">
        <v>65</v>
      </c>
    </row>
    <row r="490" spans="1:2" x14ac:dyDescent="0.2">
      <c r="A490" s="16" t="s">
        <v>20</v>
      </c>
      <c r="B490">
        <v>163</v>
      </c>
    </row>
    <row r="491" spans="1:2" x14ac:dyDescent="0.2">
      <c r="A491" s="16" t="s">
        <v>20</v>
      </c>
      <c r="B491">
        <v>85</v>
      </c>
    </row>
    <row r="492" spans="1:2" x14ac:dyDescent="0.2">
      <c r="A492" s="16" t="s">
        <v>20</v>
      </c>
      <c r="B492">
        <v>217</v>
      </c>
    </row>
    <row r="493" spans="1:2" x14ac:dyDescent="0.2">
      <c r="A493" s="16" t="s">
        <v>20</v>
      </c>
      <c r="B493">
        <v>150</v>
      </c>
    </row>
    <row r="494" spans="1:2" x14ac:dyDescent="0.2">
      <c r="A494" s="16" t="s">
        <v>20</v>
      </c>
      <c r="B494">
        <v>3272</v>
      </c>
    </row>
    <row r="495" spans="1:2" x14ac:dyDescent="0.2">
      <c r="A495" s="16" t="s">
        <v>20</v>
      </c>
      <c r="B495">
        <v>300</v>
      </c>
    </row>
    <row r="496" spans="1:2" x14ac:dyDescent="0.2">
      <c r="A496" s="16" t="s">
        <v>20</v>
      </c>
      <c r="B496">
        <v>126</v>
      </c>
    </row>
    <row r="497" spans="1:2" x14ac:dyDescent="0.2">
      <c r="A497" s="16" t="s">
        <v>20</v>
      </c>
      <c r="B497">
        <v>2320</v>
      </c>
    </row>
    <row r="498" spans="1:2" x14ac:dyDescent="0.2">
      <c r="A498" s="16" t="s">
        <v>20</v>
      </c>
      <c r="B498">
        <v>81</v>
      </c>
    </row>
    <row r="499" spans="1:2" x14ac:dyDescent="0.2">
      <c r="A499" s="16" t="s">
        <v>20</v>
      </c>
      <c r="B499">
        <v>1887</v>
      </c>
    </row>
    <row r="500" spans="1:2" x14ac:dyDescent="0.2">
      <c r="A500" s="16" t="s">
        <v>20</v>
      </c>
      <c r="B500">
        <v>4358</v>
      </c>
    </row>
    <row r="501" spans="1:2" x14ac:dyDescent="0.2">
      <c r="A501" s="16" t="s">
        <v>20</v>
      </c>
      <c r="B501">
        <v>53</v>
      </c>
    </row>
    <row r="502" spans="1:2" x14ac:dyDescent="0.2">
      <c r="A502" s="16" t="s">
        <v>20</v>
      </c>
      <c r="B502">
        <v>2414</v>
      </c>
    </row>
    <row r="503" spans="1:2" x14ac:dyDescent="0.2">
      <c r="A503" s="16" t="s">
        <v>20</v>
      </c>
      <c r="B503">
        <v>80</v>
      </c>
    </row>
    <row r="504" spans="1:2" x14ac:dyDescent="0.2">
      <c r="A504" s="16" t="s">
        <v>20</v>
      </c>
      <c r="B504">
        <v>193</v>
      </c>
    </row>
    <row r="505" spans="1:2" x14ac:dyDescent="0.2">
      <c r="A505" s="16" t="s">
        <v>20</v>
      </c>
      <c r="B505">
        <v>52</v>
      </c>
    </row>
    <row r="506" spans="1:2" x14ac:dyDescent="0.2">
      <c r="A506" s="16" t="s">
        <v>20</v>
      </c>
      <c r="B506">
        <v>290</v>
      </c>
    </row>
    <row r="507" spans="1:2" x14ac:dyDescent="0.2">
      <c r="A507" s="16" t="s">
        <v>20</v>
      </c>
      <c r="B507">
        <v>122</v>
      </c>
    </row>
    <row r="508" spans="1:2" x14ac:dyDescent="0.2">
      <c r="A508" s="16" t="s">
        <v>20</v>
      </c>
      <c r="B508">
        <v>1470</v>
      </c>
    </row>
    <row r="509" spans="1:2" x14ac:dyDescent="0.2">
      <c r="A509" s="16" t="s">
        <v>20</v>
      </c>
      <c r="B509">
        <v>165</v>
      </c>
    </row>
    <row r="510" spans="1:2" x14ac:dyDescent="0.2">
      <c r="A510" s="16" t="s">
        <v>20</v>
      </c>
      <c r="B510">
        <v>182</v>
      </c>
    </row>
    <row r="511" spans="1:2" x14ac:dyDescent="0.2">
      <c r="A511" s="16" t="s">
        <v>20</v>
      </c>
      <c r="B511">
        <v>199</v>
      </c>
    </row>
    <row r="512" spans="1:2" x14ac:dyDescent="0.2">
      <c r="A512" s="16" t="s">
        <v>20</v>
      </c>
      <c r="B512">
        <v>56</v>
      </c>
    </row>
    <row r="513" spans="1:2" x14ac:dyDescent="0.2">
      <c r="A513" s="16" t="s">
        <v>20</v>
      </c>
      <c r="B513">
        <v>1460</v>
      </c>
    </row>
    <row r="514" spans="1:2" x14ac:dyDescent="0.2">
      <c r="A514" s="16" t="s">
        <v>20</v>
      </c>
      <c r="B514">
        <v>123</v>
      </c>
    </row>
    <row r="515" spans="1:2" x14ac:dyDescent="0.2">
      <c r="A515" s="16" t="s">
        <v>20</v>
      </c>
      <c r="B515">
        <v>159</v>
      </c>
    </row>
    <row r="516" spans="1:2" x14ac:dyDescent="0.2">
      <c r="A516" s="16" t="s">
        <v>20</v>
      </c>
      <c r="B516">
        <v>110</v>
      </c>
    </row>
    <row r="517" spans="1:2" x14ac:dyDescent="0.2">
      <c r="A517" s="16" t="s">
        <v>20</v>
      </c>
      <c r="B517">
        <v>236</v>
      </c>
    </row>
    <row r="518" spans="1:2" x14ac:dyDescent="0.2">
      <c r="A518" s="16" t="s">
        <v>20</v>
      </c>
      <c r="B518">
        <v>191</v>
      </c>
    </row>
    <row r="519" spans="1:2" x14ac:dyDescent="0.2">
      <c r="A519" s="16" t="s">
        <v>20</v>
      </c>
      <c r="B519">
        <v>3934</v>
      </c>
    </row>
    <row r="520" spans="1:2" x14ac:dyDescent="0.2">
      <c r="A520" s="16" t="s">
        <v>20</v>
      </c>
      <c r="B520">
        <v>80</v>
      </c>
    </row>
    <row r="521" spans="1:2" x14ac:dyDescent="0.2">
      <c r="A521" s="16" t="s">
        <v>20</v>
      </c>
      <c r="B521">
        <v>462</v>
      </c>
    </row>
    <row r="522" spans="1:2" x14ac:dyDescent="0.2">
      <c r="A522" s="16" t="s">
        <v>20</v>
      </c>
      <c r="B522">
        <v>179</v>
      </c>
    </row>
    <row r="523" spans="1:2" x14ac:dyDescent="0.2">
      <c r="A523" s="16" t="s">
        <v>20</v>
      </c>
      <c r="B523">
        <v>1866</v>
      </c>
    </row>
    <row r="524" spans="1:2" x14ac:dyDescent="0.2">
      <c r="A524" s="16" t="s">
        <v>20</v>
      </c>
      <c r="B524">
        <v>156</v>
      </c>
    </row>
    <row r="525" spans="1:2" x14ac:dyDescent="0.2">
      <c r="A525" s="16" t="s">
        <v>20</v>
      </c>
      <c r="B525">
        <v>255</v>
      </c>
    </row>
    <row r="526" spans="1:2" x14ac:dyDescent="0.2">
      <c r="A526" s="16" t="s">
        <v>20</v>
      </c>
      <c r="B526">
        <v>2261</v>
      </c>
    </row>
    <row r="527" spans="1:2" x14ac:dyDescent="0.2">
      <c r="A527" s="16" t="s">
        <v>20</v>
      </c>
      <c r="B527">
        <v>40</v>
      </c>
    </row>
    <row r="528" spans="1:2" x14ac:dyDescent="0.2">
      <c r="A528" s="16" t="s">
        <v>20</v>
      </c>
      <c r="B528">
        <v>2289</v>
      </c>
    </row>
    <row r="529" spans="1:2" x14ac:dyDescent="0.2">
      <c r="A529" s="16" t="s">
        <v>20</v>
      </c>
      <c r="B529">
        <v>65</v>
      </c>
    </row>
    <row r="530" spans="1:2" x14ac:dyDescent="0.2">
      <c r="A530" s="16" t="s">
        <v>20</v>
      </c>
      <c r="B530">
        <v>3777</v>
      </c>
    </row>
    <row r="531" spans="1:2" x14ac:dyDescent="0.2">
      <c r="A531" s="16" t="s">
        <v>20</v>
      </c>
      <c r="B531">
        <v>184</v>
      </c>
    </row>
    <row r="532" spans="1:2" x14ac:dyDescent="0.2">
      <c r="A532" s="16" t="s">
        <v>20</v>
      </c>
      <c r="B532">
        <v>85</v>
      </c>
    </row>
    <row r="533" spans="1:2" x14ac:dyDescent="0.2">
      <c r="A533" s="16" t="s">
        <v>20</v>
      </c>
      <c r="B533">
        <v>144</v>
      </c>
    </row>
    <row r="534" spans="1:2" x14ac:dyDescent="0.2">
      <c r="A534" s="16" t="s">
        <v>20</v>
      </c>
      <c r="B534">
        <v>1902</v>
      </c>
    </row>
    <row r="535" spans="1:2" x14ac:dyDescent="0.2">
      <c r="A535" s="16" t="s">
        <v>20</v>
      </c>
      <c r="B535">
        <v>105</v>
      </c>
    </row>
    <row r="536" spans="1:2" x14ac:dyDescent="0.2">
      <c r="A536" s="16" t="s">
        <v>20</v>
      </c>
      <c r="B536">
        <v>132</v>
      </c>
    </row>
    <row r="537" spans="1:2" x14ac:dyDescent="0.2">
      <c r="A537" s="16" t="s">
        <v>20</v>
      </c>
      <c r="B537">
        <v>96</v>
      </c>
    </row>
    <row r="538" spans="1:2" x14ac:dyDescent="0.2">
      <c r="A538" s="16" t="s">
        <v>20</v>
      </c>
      <c r="B538">
        <v>114</v>
      </c>
    </row>
    <row r="539" spans="1:2" x14ac:dyDescent="0.2">
      <c r="A539" s="16" t="s">
        <v>20</v>
      </c>
      <c r="B539">
        <v>203</v>
      </c>
    </row>
    <row r="540" spans="1:2" x14ac:dyDescent="0.2">
      <c r="A540" s="16" t="s">
        <v>20</v>
      </c>
      <c r="B540">
        <v>1559</v>
      </c>
    </row>
    <row r="541" spans="1:2" x14ac:dyDescent="0.2">
      <c r="A541" s="16" t="s">
        <v>20</v>
      </c>
      <c r="B541">
        <v>1548</v>
      </c>
    </row>
    <row r="542" spans="1:2" x14ac:dyDescent="0.2">
      <c r="A542" s="16" t="s">
        <v>20</v>
      </c>
      <c r="B542">
        <v>80</v>
      </c>
    </row>
    <row r="543" spans="1:2" x14ac:dyDescent="0.2">
      <c r="A543" s="16" t="s">
        <v>20</v>
      </c>
      <c r="B543">
        <v>131</v>
      </c>
    </row>
    <row r="544" spans="1:2" x14ac:dyDescent="0.2">
      <c r="A544" s="16" t="s">
        <v>20</v>
      </c>
      <c r="B544">
        <v>112</v>
      </c>
    </row>
    <row r="545" spans="1:2" x14ac:dyDescent="0.2">
      <c r="A545" s="16" t="s">
        <v>20</v>
      </c>
      <c r="B545">
        <v>155</v>
      </c>
    </row>
    <row r="546" spans="1:2" x14ac:dyDescent="0.2">
      <c r="A546" s="16" t="s">
        <v>20</v>
      </c>
      <c r="B546">
        <v>266</v>
      </c>
    </row>
    <row r="547" spans="1:2" x14ac:dyDescent="0.2">
      <c r="A547" s="16" t="s">
        <v>20</v>
      </c>
      <c r="B547">
        <v>155</v>
      </c>
    </row>
    <row r="548" spans="1:2" x14ac:dyDescent="0.2">
      <c r="A548" s="16" t="s">
        <v>20</v>
      </c>
      <c r="B548">
        <v>207</v>
      </c>
    </row>
    <row r="549" spans="1:2" x14ac:dyDescent="0.2">
      <c r="A549" s="16" t="s">
        <v>20</v>
      </c>
      <c r="B549">
        <v>245</v>
      </c>
    </row>
    <row r="550" spans="1:2" x14ac:dyDescent="0.2">
      <c r="A550" s="16" t="s">
        <v>20</v>
      </c>
      <c r="B550">
        <v>1573</v>
      </c>
    </row>
    <row r="551" spans="1:2" x14ac:dyDescent="0.2">
      <c r="A551" s="16" t="s">
        <v>20</v>
      </c>
      <c r="B551">
        <v>114</v>
      </c>
    </row>
    <row r="552" spans="1:2" x14ac:dyDescent="0.2">
      <c r="A552" s="16" t="s">
        <v>20</v>
      </c>
      <c r="B552">
        <v>93</v>
      </c>
    </row>
    <row r="553" spans="1:2" x14ac:dyDescent="0.2">
      <c r="A553" s="16" t="s">
        <v>20</v>
      </c>
      <c r="B553">
        <v>1681</v>
      </c>
    </row>
    <row r="554" spans="1:2" x14ac:dyDescent="0.2">
      <c r="A554" s="16" t="s">
        <v>20</v>
      </c>
      <c r="B554">
        <v>32</v>
      </c>
    </row>
    <row r="555" spans="1:2" x14ac:dyDescent="0.2">
      <c r="A555" s="16" t="s">
        <v>20</v>
      </c>
      <c r="B555">
        <v>135</v>
      </c>
    </row>
    <row r="556" spans="1:2" x14ac:dyDescent="0.2">
      <c r="A556" s="16" t="s">
        <v>20</v>
      </c>
      <c r="B556">
        <v>140</v>
      </c>
    </row>
    <row r="557" spans="1:2" x14ac:dyDescent="0.2">
      <c r="A557" s="16" t="s">
        <v>20</v>
      </c>
      <c r="B557">
        <v>92</v>
      </c>
    </row>
    <row r="558" spans="1:2" x14ac:dyDescent="0.2">
      <c r="A558" s="16" t="s">
        <v>20</v>
      </c>
      <c r="B558">
        <v>1015</v>
      </c>
    </row>
    <row r="559" spans="1:2" x14ac:dyDescent="0.2">
      <c r="A559" s="16" t="s">
        <v>20</v>
      </c>
      <c r="B559">
        <v>323</v>
      </c>
    </row>
    <row r="560" spans="1:2" x14ac:dyDescent="0.2">
      <c r="A560" s="16" t="s">
        <v>20</v>
      </c>
      <c r="B560">
        <v>2326</v>
      </c>
    </row>
    <row r="561" spans="1:2" x14ac:dyDescent="0.2">
      <c r="A561" s="16" t="s">
        <v>20</v>
      </c>
      <c r="B561">
        <v>381</v>
      </c>
    </row>
    <row r="562" spans="1:2" x14ac:dyDescent="0.2">
      <c r="A562" s="16" t="s">
        <v>20</v>
      </c>
      <c r="B562">
        <v>480</v>
      </c>
    </row>
    <row r="563" spans="1:2" x14ac:dyDescent="0.2">
      <c r="A563" s="16" t="s">
        <v>20</v>
      </c>
      <c r="B563">
        <v>226</v>
      </c>
    </row>
    <row r="564" spans="1:2" x14ac:dyDescent="0.2">
      <c r="A564" s="16" t="s">
        <v>20</v>
      </c>
      <c r="B564">
        <v>241</v>
      </c>
    </row>
    <row r="565" spans="1:2" x14ac:dyDescent="0.2">
      <c r="A565" s="16" t="s">
        <v>20</v>
      </c>
      <c r="B565">
        <v>132</v>
      </c>
    </row>
    <row r="566" spans="1:2" x14ac:dyDescent="0.2">
      <c r="A566" s="16" t="s">
        <v>20</v>
      </c>
      <c r="B566">
        <v>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A7E-9868-E34A-B1B3-E2645E5F944A}">
  <sheetPr codeName="Sheet9">
    <tabColor rgb="FF866AA0"/>
  </sheetPr>
  <dimension ref="A2:K42"/>
  <sheetViews>
    <sheetView workbookViewId="0">
      <selection activeCell="F13" sqref="F13"/>
    </sheetView>
  </sheetViews>
  <sheetFormatPr baseColWidth="10" defaultRowHeight="16" x14ac:dyDescent="0.2"/>
  <cols>
    <col min="1" max="1" width="27" style="10" bestFit="1" customWidth="1"/>
    <col min="2" max="2" width="17" bestFit="1" customWidth="1"/>
    <col min="3" max="3" width="26.6640625" bestFit="1" customWidth="1"/>
    <col min="4" max="4" width="13.33203125" bestFit="1" customWidth="1"/>
    <col min="5" max="5" width="25.1640625" bestFit="1" customWidth="1"/>
    <col min="6" max="6" width="15.6640625" bestFit="1" customWidth="1"/>
    <col min="7" max="7" width="23.83203125" bestFit="1" customWidth="1"/>
    <col min="8" max="8" width="12.33203125" bestFit="1" customWidth="1"/>
    <col min="9" max="9" width="19.5" bestFit="1" customWidth="1"/>
    <col min="10" max="10" width="15.83203125" bestFit="1" customWidth="1"/>
    <col min="11" max="11" width="18.83203125" bestFit="1" customWidth="1"/>
  </cols>
  <sheetData>
    <row r="2" spans="1:11" x14ac:dyDescent="0.2">
      <c r="A2" s="10" t="s">
        <v>2106</v>
      </c>
      <c r="B2" t="s">
        <v>2087</v>
      </c>
      <c r="C2" t="s">
        <v>2120</v>
      </c>
      <c r="D2" t="s">
        <v>2088</v>
      </c>
      <c r="E2" t="s">
        <v>2121</v>
      </c>
      <c r="F2" t="s">
        <v>2105</v>
      </c>
      <c r="G2" t="s">
        <v>2122</v>
      </c>
      <c r="H2" t="s">
        <v>2089</v>
      </c>
      <c r="I2" t="s">
        <v>2090</v>
      </c>
      <c r="J2" t="s">
        <v>2091</v>
      </c>
      <c r="K2" t="s">
        <v>2092</v>
      </c>
    </row>
    <row r="3" spans="1:11" x14ac:dyDescent="0.2">
      <c r="A3" s="10" t="s">
        <v>2034</v>
      </c>
      <c r="B3">
        <f>SUMIFS(Crowdfunding!$F$2:$F$1001,Crowdfunding!$Q$2:$Q$1001, "film &amp; video",Crowdfunding!$H$2:$H$1001,"successful")</f>
        <v>71325</v>
      </c>
      <c r="C3" s="14">
        <f>B3/$B$12</f>
        <v>0.14831627496891234</v>
      </c>
      <c r="D3">
        <f>SUMIFS(Crowdfunding!$F$2:$F$1001,Crowdfunding!$Q$2:$Q$1001, "film &amp; video",Crowdfunding!$H$2:$H$1001,"failed")</f>
        <v>41440</v>
      </c>
      <c r="E3" s="14">
        <f>D3/$D$12</f>
        <v>0.19440430841980821</v>
      </c>
      <c r="F3">
        <f>SUMIFS(Crowdfunding!$F$2:$F$1001,Crowdfunding!$Q$2:$Q$1001, "film &amp; video",Crowdfunding!$H$2:$H$1001,"canceled")</f>
        <v>7110</v>
      </c>
      <c r="G3" s="14">
        <f>F3/$F$12</f>
        <v>0.19933834249186946</v>
      </c>
      <c r="H3">
        <f>SUM(B3,D3,F3)</f>
        <v>119875</v>
      </c>
      <c r="I3" s="14">
        <f>B3/H3</f>
        <v>0.59499478623566215</v>
      </c>
      <c r="J3" s="14">
        <f>D3/H3</f>
        <v>0.34569343065693431</v>
      </c>
      <c r="K3" s="14">
        <f>F3/H3</f>
        <v>5.9311783107403544E-2</v>
      </c>
    </row>
    <row r="4" spans="1:11" x14ac:dyDescent="0.2">
      <c r="A4" s="10" t="s">
        <v>2035</v>
      </c>
      <c r="B4">
        <f>SUMIFS(Crowdfunding!$F$2:$F$1001,Crowdfunding!$Q$2:$Q$1001, "food",Crowdfunding!$H$2:$H$1001,"successful")</f>
        <v>12761</v>
      </c>
      <c r="C4" s="14">
        <f t="shared" ref="C4:C11" si="0">B4/$B$12</f>
        <v>2.6535772658651108E-2</v>
      </c>
      <c r="D4">
        <f>SUMIFS(Crowdfunding!$F$2:$F$1001,Crowdfunding!$Q$2:$Q$1001, "food",Crowdfunding!$H$2:$H$1001,"failed")</f>
        <v>14103</v>
      </c>
      <c r="E4" s="14">
        <f t="shared" ref="E4:E11" si="1">D4/$D$12</f>
        <v>6.6160327259762439E-2</v>
      </c>
      <c r="F4">
        <f>SUMIFS(Crowdfunding!$F$2:$F$1001,Crowdfunding!$Q$2:$Q$1001, "food",Crowdfunding!$H$2:$H$1001,"canceled")</f>
        <v>1982</v>
      </c>
      <c r="G4" s="14">
        <f t="shared" ref="G4:G11" si="2">F4/$F$12</f>
        <v>5.5568016148929013E-2</v>
      </c>
      <c r="H4">
        <f t="shared" ref="H4:H11" si="3">SUM(B4,D4,F4)</f>
        <v>28846</v>
      </c>
      <c r="I4" s="14">
        <f t="shared" ref="I4:I12" si="4">B4/H4</f>
        <v>0.4423836927130278</v>
      </c>
      <c r="J4" s="14">
        <f t="shared" ref="J4:J12" si="5">D4/H4</f>
        <v>0.48890660750190668</v>
      </c>
      <c r="K4" s="14">
        <f t="shared" ref="K4:K12" si="6">F4/H4</f>
        <v>6.8709699785065526E-2</v>
      </c>
    </row>
    <row r="5" spans="1:11" x14ac:dyDescent="0.2">
      <c r="A5" s="10" t="s">
        <v>2036</v>
      </c>
      <c r="B5">
        <f>SUMIFS(Crowdfunding!$F$2:$F$1001,Crowdfunding!$Q$2:$Q$1001, "games",Crowdfunding!$H$2:$H$1001,"successful")</f>
        <v>12790</v>
      </c>
      <c r="C5" s="14">
        <f t="shared" si="0"/>
        <v>2.6596076506868401E-2</v>
      </c>
      <c r="D5">
        <f>SUMIFS(Crowdfunding!$F$2:$F$1001,Crowdfunding!$Q$2:$Q$1001, "games",Crowdfunding!$H$2:$H$1001,"failed")</f>
        <v>18020</v>
      </c>
      <c r="E5" s="14">
        <f t="shared" si="1"/>
        <v>8.4535850331200396E-2</v>
      </c>
      <c r="F5">
        <f>SUMIFS(Crowdfunding!$F$2:$F$1001,Crowdfunding!$Q$2:$Q$1001, "games",Crowdfunding!$H$2:$H$1001,"successful")</f>
        <v>12790</v>
      </c>
      <c r="G5" s="14">
        <f t="shared" si="2"/>
        <v>0.35858472580464279</v>
      </c>
      <c r="H5">
        <f t="shared" si="3"/>
        <v>43600</v>
      </c>
      <c r="I5" s="14">
        <f t="shared" si="4"/>
        <v>0.29334862385321103</v>
      </c>
      <c r="J5" s="14">
        <f t="shared" si="5"/>
        <v>0.41330275229357799</v>
      </c>
      <c r="K5" s="14">
        <f t="shared" si="6"/>
        <v>0.29334862385321103</v>
      </c>
    </row>
    <row r="6" spans="1:11" x14ac:dyDescent="0.2">
      <c r="A6" s="10" t="s">
        <v>2037</v>
      </c>
      <c r="B6">
        <f>SUMIFS(Crowdfunding!$F$2:$F$1001,Crowdfunding!$Q$2:$Q$1001, "journalism",Crowdfunding!$H$2:$H$1001,"successful")</f>
        <v>1194</v>
      </c>
      <c r="C6" s="14">
        <f t="shared" si="0"/>
        <v>2.4828549921189109E-3</v>
      </c>
      <c r="D6">
        <f>SUMIFS(Crowdfunding!$F$2:$F$1001,Crowdfunding!$Q$2:$Q$1001, "journalism",Crowdfunding!$H$2:$H$1001,"failed")</f>
        <v>0</v>
      </c>
      <c r="E6" s="14">
        <f t="shared" si="1"/>
        <v>0</v>
      </c>
      <c r="F6">
        <f>SUMIFS(Crowdfunding!$F$2:$F$1001,Crowdfunding!$Q$2:$Q$1001, "journalism",Crowdfunding!$H$2:$H$1001,"canceled")</f>
        <v>0</v>
      </c>
      <c r="G6" s="14">
        <f t="shared" si="2"/>
        <v>0</v>
      </c>
      <c r="H6">
        <f t="shared" si="3"/>
        <v>1194</v>
      </c>
      <c r="I6" s="14">
        <f t="shared" si="4"/>
        <v>1</v>
      </c>
      <c r="J6" s="14">
        <f t="shared" si="5"/>
        <v>0</v>
      </c>
      <c r="K6" s="14">
        <f t="shared" si="6"/>
        <v>0</v>
      </c>
    </row>
    <row r="7" spans="1:11" x14ac:dyDescent="0.2">
      <c r="A7" s="10" t="s">
        <v>2038</v>
      </c>
      <c r="B7">
        <f>SUMIFS(Crowdfunding!$F$2:$F$1001,Crowdfunding!$Q$2:$Q$1001, "music",Crowdfunding!$H$2:$H$1001,"successful")</f>
        <v>92820</v>
      </c>
      <c r="C7" s="14">
        <f t="shared" si="0"/>
        <v>0.19301390315617864</v>
      </c>
      <c r="D7">
        <f>SUMIFS(Crowdfunding!$F$2:$F$1001,Crowdfunding!$Q$2:$Q$1001, "music",Crowdfunding!$H$2:$H$1001,"failed")</f>
        <v>33941</v>
      </c>
      <c r="E7" s="14">
        <f t="shared" si="1"/>
        <v>0.15922482220262332</v>
      </c>
      <c r="F7">
        <f>SUMIFS(Crowdfunding!$F$2:$F$1001,Crowdfunding!$Q$2:$Q$1001, "music",Crowdfunding!$H$2:$H$1001,"canceled")</f>
        <v>2241</v>
      </c>
      <c r="G7" s="14">
        <f t="shared" si="2"/>
        <v>6.2829426937310751E-2</v>
      </c>
      <c r="H7">
        <f t="shared" si="3"/>
        <v>129002</v>
      </c>
      <c r="I7" s="14">
        <f t="shared" si="4"/>
        <v>0.71952372831428968</v>
      </c>
      <c r="J7" s="14">
        <f t="shared" si="5"/>
        <v>0.26310444799305438</v>
      </c>
      <c r="K7" s="14">
        <f t="shared" si="6"/>
        <v>1.7371823692655927E-2</v>
      </c>
    </row>
    <row r="8" spans="1:11" x14ac:dyDescent="0.2">
      <c r="A8" s="10" t="s">
        <v>2039</v>
      </c>
      <c r="B8">
        <f>SUMIFS(Crowdfunding!$F$2:$F$1001,Crowdfunding!$Q$2:$Q$1001, "photography",Crowdfunding!$H$2:$H$1001,"successful")</f>
        <v>16930</v>
      </c>
      <c r="C8" s="14">
        <f t="shared" si="0"/>
        <v>3.5204970700647535E-2</v>
      </c>
      <c r="D8">
        <f>SUMIFS(Crowdfunding!$F$2:$F$1001,Crowdfunding!$Q$2:$Q$1001, "photography",Crowdfunding!$H$2:$H$1001,"failed")</f>
        <v>2724</v>
      </c>
      <c r="E8" s="14">
        <f t="shared" si="1"/>
        <v>1.2778893246514421E-2</v>
      </c>
      <c r="F8">
        <f>SUMIFS(Crowdfunding!$F$2:$F$1001,Crowdfunding!$Q$2:$Q$1001, "photography",Crowdfunding!$H$2:$H$1001,"canceled")</f>
        <v>4329</v>
      </c>
      <c r="G8" s="14">
        <f t="shared" si="2"/>
        <v>0.12136929460580913</v>
      </c>
      <c r="H8">
        <f t="shared" si="3"/>
        <v>23983</v>
      </c>
      <c r="I8" s="14">
        <f t="shared" si="4"/>
        <v>0.70591669098945087</v>
      </c>
      <c r="J8" s="14">
        <f t="shared" si="5"/>
        <v>0.11358045282074802</v>
      </c>
      <c r="K8" s="14">
        <f t="shared" si="6"/>
        <v>0.18050285618980111</v>
      </c>
    </row>
    <row r="9" spans="1:11" x14ac:dyDescent="0.2">
      <c r="A9" s="10" t="s">
        <v>2040</v>
      </c>
      <c r="B9">
        <f>SUMIFS(Crowdfunding!$F$2:$F$1001,Crowdfunding!$Q$2:$Q$1001, "publishing",Crowdfunding!$H$2:$H$1001,"successful")</f>
        <v>35040</v>
      </c>
      <c r="C9" s="14">
        <f t="shared" si="0"/>
        <v>7.2863684190826325E-2</v>
      </c>
      <c r="D9">
        <f>SUMIFS(Crowdfunding!$F$2:$F$1001,Crowdfunding!$Q$2:$Q$1001, "publishing",Crowdfunding!$H$2:$H$1001,"failed")</f>
        <v>17479</v>
      </c>
      <c r="E9" s="14">
        <f t="shared" si="1"/>
        <v>8.1997898331800864E-2</v>
      </c>
      <c r="F9">
        <f>SUMIFS(Crowdfunding!$F$2:$F$1001,Crowdfunding!$Q$2:$Q$1001, "publishing",Crowdfunding!$H$2:$H$1001,"canceled")</f>
        <v>86</v>
      </c>
      <c r="G9" s="14">
        <f t="shared" si="2"/>
        <v>2.4111248177638221E-3</v>
      </c>
      <c r="H9">
        <f t="shared" si="3"/>
        <v>52605</v>
      </c>
      <c r="I9" s="14">
        <f t="shared" si="4"/>
        <v>0.66609637867122895</v>
      </c>
      <c r="J9" s="14">
        <f t="shared" si="5"/>
        <v>0.33226879574184964</v>
      </c>
      <c r="K9" s="14">
        <f t="shared" si="6"/>
        <v>1.6348255869213953E-3</v>
      </c>
    </row>
    <row r="10" spans="1:11" x14ac:dyDescent="0.2">
      <c r="A10" s="10" t="s">
        <v>2041</v>
      </c>
      <c r="B10">
        <f>SUMIFS(Crowdfunding!$F$2:$F$1001,Crowdfunding!$Q$2:$Q$1001, "technology",Crowdfunding!$H$2:$H$1001,"successful")</f>
        <v>56203</v>
      </c>
      <c r="C10" s="14">
        <f t="shared" si="0"/>
        <v>0.11687093728815674</v>
      </c>
      <c r="D10">
        <f>SUMIFS(Crowdfunding!$F$2:$F$1001,Crowdfunding!$Q$2:$Q$1001, "technology",Crowdfunding!$H$2:$H$1001,"failed")</f>
        <v>10856</v>
      </c>
      <c r="E10" s="14">
        <f t="shared" si="1"/>
        <v>5.0927924039706515E-2</v>
      </c>
      <c r="F10">
        <f>SUMIFS(Crowdfunding!$F$2:$F$1001,Crowdfunding!$Q$2:$Q$1001, "technology",Crowdfunding!$H$2:$H$1001,"canceled")</f>
        <v>283</v>
      </c>
      <c r="G10" s="14">
        <f t="shared" si="2"/>
        <v>7.9342828305483913E-3</v>
      </c>
      <c r="H10">
        <f t="shared" si="3"/>
        <v>67342</v>
      </c>
      <c r="I10" s="14">
        <f t="shared" si="4"/>
        <v>0.83459059724985896</v>
      </c>
      <c r="J10" s="14">
        <f t="shared" si="5"/>
        <v>0.16120697335986456</v>
      </c>
      <c r="K10" s="14">
        <f t="shared" si="6"/>
        <v>4.2024293902764992E-3</v>
      </c>
    </row>
    <row r="11" spans="1:11" x14ac:dyDescent="0.2">
      <c r="A11" s="10" t="s">
        <v>2042</v>
      </c>
      <c r="B11">
        <f>SUMIFS(Crowdfunding!$F$2:$F$1001,Crowdfunding!$Q$2:$Q$1001, "theater",Crowdfunding!$H$2:$H$1001,"successful")</f>
        <v>181835</v>
      </c>
      <c r="C11" s="14">
        <f t="shared" si="0"/>
        <v>0.37811552553764</v>
      </c>
      <c r="D11">
        <f>SUMIFS(Crowdfunding!$F$2:$F$1001,Crowdfunding!$Q$2:$Q$1001, "theater",Crowdfunding!$H$2:$H$1001,"failed")</f>
        <v>74601</v>
      </c>
      <c r="E11" s="14">
        <f t="shared" si="1"/>
        <v>0.34996997616858383</v>
      </c>
      <c r="F11">
        <f>SUMIFS(Crowdfunding!$F$2:$F$1001,Crowdfunding!$Q$2:$Q$1001, "theater",Crowdfunding!$H$2:$H$1001,"canceled")</f>
        <v>6847</v>
      </c>
      <c r="G11" s="14">
        <f t="shared" si="2"/>
        <v>0.19196478636312661</v>
      </c>
      <c r="H11">
        <f t="shared" si="3"/>
        <v>263283</v>
      </c>
      <c r="I11" s="14">
        <f t="shared" si="4"/>
        <v>0.6906446675250586</v>
      </c>
      <c r="J11" s="14">
        <f t="shared" si="5"/>
        <v>0.28334909583983775</v>
      </c>
      <c r="K11" s="14">
        <f t="shared" si="6"/>
        <v>2.6006236635103673E-2</v>
      </c>
    </row>
    <row r="12" spans="1:11" x14ac:dyDescent="0.2">
      <c r="A12" s="10" t="s">
        <v>2107</v>
      </c>
      <c r="B12">
        <f>SUM(B3:B11)</f>
        <v>480898</v>
      </c>
      <c r="D12">
        <f t="shared" ref="D12:H12" si="7">SUM(D3:D11)</f>
        <v>213164</v>
      </c>
      <c r="F12">
        <f t="shared" si="7"/>
        <v>35668</v>
      </c>
      <c r="H12">
        <f t="shared" si="7"/>
        <v>729730</v>
      </c>
      <c r="I12" s="14">
        <f t="shared" si="4"/>
        <v>0.65900812629328653</v>
      </c>
      <c r="J12" s="14">
        <f t="shared" si="5"/>
        <v>0.29211352143943653</v>
      </c>
      <c r="K12" s="14">
        <f t="shared" si="6"/>
        <v>4.8878352267276937E-2</v>
      </c>
    </row>
    <row r="13" spans="1:11" x14ac:dyDescent="0.2">
      <c r="K13" s="14"/>
    </row>
    <row r="42" ht="14" customHeight="1" x14ac:dyDescent="0.2"/>
  </sheetData>
  <pageMargins left="0.7" right="0.7" top="0.75" bottom="0.75" header="0.3" footer="0.3"/>
  <ignoredErrors>
    <ignoredError sqref="D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Crowdfunding_Outcome_Cat</vt:lpstr>
      <vt:lpstr>Crowdfunding_Outcome_Sub_Cat</vt:lpstr>
      <vt:lpstr>Crowdfunding_Outcome_By_Date</vt:lpstr>
      <vt:lpstr>Growdfunding_Goal_Analysis</vt:lpstr>
      <vt:lpstr>Crowdfund_Statistical_Analysis</vt:lpstr>
      <vt:lpstr>Crowdfund_Backer_Analysis_Extra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Casey Wright</cp:lastModifiedBy>
  <dcterms:created xsi:type="dcterms:W3CDTF">2021-09-29T18:52:28Z</dcterms:created>
  <dcterms:modified xsi:type="dcterms:W3CDTF">2024-10-03T08:35:03Z</dcterms:modified>
</cp:coreProperties>
</file>