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v10\"/>
    </mc:Choice>
  </mc:AlternateContent>
  <xr:revisionPtr revIDLastSave="0" documentId="13_ncr:1_{9466853C-68AE-4BA2-BF48-C6CA0A4FFCF5}" xr6:coauthVersionLast="47" xr6:coauthVersionMax="47" xr10:uidLastSave="{00000000-0000-0000-0000-000000000000}"/>
  <bookViews>
    <workbookView xWindow="-120" yWindow="-120" windowWidth="20730" windowHeight="11040" activeTab="1" xr2:uid="{FBF13C54-EAF5-48F7-B675-6702B08EF7EF}"/>
  </bookViews>
  <sheets>
    <sheet name="empleados" sheetId="1" r:id="rId1"/>
    <sheet name="presentismo" sheetId="4" r:id="rId2"/>
    <sheet name="productos" sheetId="2" r:id="rId3"/>
    <sheet name="ventas" sheetId="3" r:id="rId4"/>
  </sheets>
  <definedNames>
    <definedName name="cant">ventas!$D:$D</definedName>
    <definedName name="iva">ventas!$J$2</definedName>
    <definedName name="precio">ventas!$E:$E</definedName>
    <definedName name="precio_iva">ventas!$G:$G</definedName>
    <definedName name="total">ventas!$F:$F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4" l="1"/>
  <c r="AF2" i="4"/>
  <c r="AG3" i="4"/>
  <c r="AK6" i="4" s="1"/>
  <c r="AG4" i="4"/>
  <c r="AF3" i="4"/>
  <c r="AJ6" i="4" s="1"/>
  <c r="AF4" i="4"/>
  <c r="AJ4" i="4" s="1"/>
  <c r="A3" i="4"/>
  <c r="A4" i="4"/>
  <c r="A2" i="4"/>
  <c r="H3" i="3"/>
  <c r="H4" i="3"/>
  <c r="H5" i="3"/>
  <c r="H6" i="3"/>
  <c r="H7" i="3"/>
  <c r="H8" i="3"/>
  <c r="H9" i="3"/>
  <c r="H10" i="3"/>
  <c r="H11" i="3"/>
  <c r="H2" i="3"/>
  <c r="G2" i="3"/>
  <c r="G3" i="3"/>
  <c r="G4" i="3"/>
  <c r="G5" i="3"/>
  <c r="G6" i="3"/>
  <c r="G7" i="3"/>
  <c r="G8" i="3"/>
  <c r="G9" i="3"/>
  <c r="G10" i="3"/>
  <c r="G11" i="3"/>
  <c r="F3" i="3"/>
  <c r="F4" i="3"/>
  <c r="F5" i="3"/>
  <c r="F6" i="3"/>
  <c r="F7" i="3"/>
  <c r="F8" i="3"/>
  <c r="F9" i="3"/>
  <c r="F10" i="3"/>
  <c r="F11" i="3"/>
  <c r="F2" i="3"/>
  <c r="AK3" i="4" l="1"/>
  <c r="AK5" i="4"/>
  <c r="AJ2" i="4"/>
  <c r="AJ3" i="4"/>
  <c r="AJ5" i="4"/>
  <c r="AJ7" i="4"/>
  <c r="AK7" i="4"/>
  <c r="AK2" i="4"/>
  <c r="AK4" i="4"/>
</calcChain>
</file>

<file path=xl/sharedStrings.xml><?xml version="1.0" encoding="utf-8"?>
<sst xmlns="http://schemas.openxmlformats.org/spreadsheetml/2006/main" count="127" uniqueCount="71">
  <si>
    <t>codigo</t>
  </si>
  <si>
    <t>apellido</t>
  </si>
  <si>
    <t>nombre</t>
  </si>
  <si>
    <t>legajo</t>
  </si>
  <si>
    <t>fecha nac</t>
  </si>
  <si>
    <t>edad</t>
  </si>
  <si>
    <t>sector</t>
  </si>
  <si>
    <t>cuil</t>
  </si>
  <si>
    <t>racedo</t>
  </si>
  <si>
    <t>cristian</t>
  </si>
  <si>
    <t>cdr18491</t>
  </si>
  <si>
    <t>7g</t>
  </si>
  <si>
    <t>abel</t>
  </si>
  <si>
    <t>aar121093</t>
  </si>
  <si>
    <t>5g</t>
  </si>
  <si>
    <t>20-38558443-6</t>
  </si>
  <si>
    <t>20-35336446-5</t>
  </si>
  <si>
    <t>producto</t>
  </si>
  <si>
    <t>precio</t>
  </si>
  <si>
    <t>total</t>
  </si>
  <si>
    <t>vendedor</t>
  </si>
  <si>
    <t>iva</t>
  </si>
  <si>
    <t>final</t>
  </si>
  <si>
    <t>cant</t>
  </si>
  <si>
    <t>Aguilera</t>
  </si>
  <si>
    <t>Cristina</t>
  </si>
  <si>
    <t>ace85939</t>
  </si>
  <si>
    <t>27-14093915-9</t>
  </si>
  <si>
    <t>Empleado</t>
  </si>
  <si>
    <t>P</t>
  </si>
  <si>
    <t>1/11/22</t>
  </si>
  <si>
    <t>2/11/22</t>
  </si>
  <si>
    <t>3/11/22</t>
  </si>
  <si>
    <t>4/11/22</t>
  </si>
  <si>
    <t>5/11/22</t>
  </si>
  <si>
    <t>6/11/22</t>
  </si>
  <si>
    <t>7/11/22</t>
  </si>
  <si>
    <t>8/11/22</t>
  </si>
  <si>
    <t>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</si>
  <si>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</si>
  <si>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</si>
  <si>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</si>
  <si>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</si>
  <si>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</si>
  <si>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</si>
  <si>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</si>
  <si>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</si>
  <si>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</si>
  <si>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</si>
  <si>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</si>
  <si>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</si>
  <si>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</si>
  <si>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</si>
  <si>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</si>
  <si>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</si>
  <si>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</si>
  <si>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</si>
  <si>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</si>
  <si>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</si>
  <si>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</si>
  <si>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ASIST</t>
  </si>
  <si>
    <t>AUS</t>
  </si>
  <si>
    <t>Estadisticas</t>
  </si>
  <si>
    <t>Ausentes</t>
  </si>
  <si>
    <t>Presentes</t>
  </si>
  <si>
    <t>Maximo</t>
  </si>
  <si>
    <t>Minimo</t>
  </si>
  <si>
    <t>Promedio</t>
  </si>
  <si>
    <t xml:space="preserve">Mediana </t>
  </si>
  <si>
    <t>Moda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</si>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</sst>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$-2C0A]\ * #,##0.00_-;\-[$$-2C0A]\ * #,##0.00_-;_-[$$-2C0A]\ * &quot;-&quot;??_-;_-@_-"/>
    <numFmt numFmtId="171" formatCode="d/m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7C8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9" fontId="0" fillId="0" borderId="0" xfId="0" applyNumberFormat="1"/>
    <xf numFmtId="164" fontId="0" fillId="0" borderId="0" xfId="1" applyNumberFormat="1" applyFont="1"/>
    <xf numFmtId="0" fontId="0" fillId="0" borderId="0" xfId="0" applyFill="1"/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 textRotation="90"/>
    </xf>
    <xf numFmtId="171" fontId="3" fillId="0" borderId="0" xfId="0" applyNumberFormat="1" applyFont="1" applyAlignment="1">
      <alignment horizontal="center" vertical="center" textRotation="90"/>
    </xf>
    <xf numFmtId="1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center" vertical="center"/>
    </xf>
    <xf numFmtId="2" fontId="0" fillId="0" borderId="0" xfId="0" applyNumberFormat="1"/>
  </cellXfs>
  <cellStyles count="2">
    <cellStyle name="Moneda" xfId="1" builtinId="4"/>
    <cellStyle name="Normal" xfId="0" builtinId="0"/>
  </cellStyles>
  <dxfs count="36">
    <dxf>
      <numFmt numFmtId="0" formatCode="General"/>
      <alignment horizontal="center" vertical="center" wrapText="0" indent="0" justifyLastLine="0" shrinkToFit="0" readingOrder="0"/>
    </dxf>
    <dxf>
      <numFmt numFmtId="0" formatCode="General"/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19" formatCode="d/m/yyyy"/>
      <alignment horizontal="center" vertical="center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71" formatCode="d/m/yy;@"/>
      <alignment horizontal="center" vertical="center" wrapText="0" indent="0" justifyLastLine="0" shrinkToFit="0" readingOrder="0"/>
    </dxf>
    <dxf>
      <numFmt numFmtId="171" formatCode="d/m/yy;@"/>
      <alignment horizontal="center" vertical="center" textRotation="75" wrapText="0" indent="0" justifyLastLine="0" shrinkToFit="0" readingOrder="0"/>
    </dxf>
    <dxf>
      <numFmt numFmtId="19" formatCode="d/m/yyyy"/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C5F66-FDAB-4B10-8475-ECE8FAEEF22D}" name="empleados" displayName="empleados" ref="A1:H4" totalsRowShown="0">
  <autoFilter ref="A1:H4" xr:uid="{7DAC5F66-FDAB-4B10-8475-ECE8FAEEF22D}"/>
  <tableColumns count="8">
    <tableColumn id="1" xr3:uid="{9B2FABCB-122E-4021-BCB9-1ABCF38F08D1}" name="codigo"/>
    <tableColumn id="2" xr3:uid="{48BCCCB0-2E0A-4212-A44B-A72FF9EFADA4}" name="apellido"/>
    <tableColumn id="3" xr3:uid="{8E2D81A4-6B1C-4EE6-B057-EC49A27E5F85}" name="nombre"/>
    <tableColumn id="4" xr3:uid="{FAD0BCDF-63FA-416C-A9FA-7BBA19E4DC2A}" name="legajo"/>
    <tableColumn id="5" xr3:uid="{FDC1831B-A431-4700-AA4A-2FBE0A96C27E}" name="fecha nac" dataDxfId="35"/>
    <tableColumn id="6" xr3:uid="{688A04DA-9A69-41C2-B220-48FBDD3AA266}" name="edad"/>
    <tableColumn id="7" xr3:uid="{B0450268-4DC5-4E02-B6A4-0DBA5EAA50A9}" name="sector"/>
    <tableColumn id="8" xr3:uid="{926D684E-B855-4F94-973A-B6231FEF889B}" name="cui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56470C-30B4-4EBD-BFC4-C92DB644C2CF}" name="presentismo" displayName="presentismo" ref="A1:AG4" totalsRowShown="0" headerRowDxfId="34" dataDxfId="33">
  <autoFilter ref="A1:AG4" xr:uid="{5F56470C-30B4-4EBD-BFC4-C92DB644C2CF}"/>
  <tableColumns count="33">
    <tableColumn id="1" xr3:uid="{83429F3A-0633-41B4-A217-0D30DFCF116B}" name="Empleado" dataDxfId="32">
      <calculatedColumnFormula>_xlfn.CONCAT(empleados[[#This Row],[apellido]]&amp;"; "&amp;empleados[[#This Row],[nombre]])</calculatedColumnFormula>
    </tableColumn>
    <tableColumn id="2" xr3:uid="{887EC86C-1521-40B0-A6C3-0B2B3230C024}" name="1/11/22" dataDxfId="31"/>
    <tableColumn id="3" xr3:uid="{C8618297-DB24-4382-BD1E-E53E7DB10A63}" name="2/11/22" dataDxfId="30"/>
    <tableColumn id="4" xr3:uid="{6182BB9D-62C7-4740-9A83-3BF4CE62D8C0}" name="3/11/22" dataDxfId="29"/>
    <tableColumn id="5" xr3:uid="{C4722C79-3465-44B4-AAFE-AED718DFEF78}" name="4/11/22" dataDxfId="28"/>
    <tableColumn id="6" xr3:uid="{443CA749-360E-405C-BCF0-3AA088ECB546}" name="5/11/22" dataDxfId="27"/>
    <tableColumn id="7" xr3:uid="{DDC8BC93-6522-4621-A6CE-E663DAA5E060}" name="6/11/22" dataDxfId="26"/>
    <tableColumn id="8" xr3:uid="{044D1592-31CC-4BD8-9305-F821CBDE87C3}" name="7/11/22" dataDxfId="25"/>
    <tableColumn id="9" xr3:uid="{58B8F006-DDC6-45D4-913C-A9728CE4DEEB}" name="8/11/22" dataDxfId="24"/>
    <tableColumn id="10" xr3:uid="{2E67B63B-C7A3-4447-B240-2206A83EB1AE}" name="9/11/22" dataDxfId="23"/>
    <tableColumn id="11" xr3:uid="{E063B5BB-2482-4A97-B99C-CEE9E8FBC8AD}" name="10/11/22" dataDxfId="22"/>
    <tableColumn id="12" xr3:uid="{C388062D-2D19-400D-9799-432AF612D74D}" name="11/11/22" dataDxfId="21"/>
    <tableColumn id="13" xr3:uid="{AC73BB9A-6A78-4DB1-885C-194594FB6F10}" name="12/11/22" dataDxfId="20"/>
    <tableColumn id="14" xr3:uid="{06A3A94F-6999-487D-ABBD-26DFBE539387}" name="13/11/22" dataDxfId="19"/>
    <tableColumn id="15" xr3:uid="{50DAE1CB-9B50-4836-80C2-0F7D5D1DBF7E}" name="14/11/22" dataDxfId="18"/>
    <tableColumn id="16" xr3:uid="{BA731102-2D66-4B65-A41F-E60E74E4BC71}" name="15/11/22" dataDxfId="17"/>
    <tableColumn id="17" xr3:uid="{B971CE8E-7E54-4964-AB64-E900A025F05F}" name="16/11/22" dataDxfId="16"/>
    <tableColumn id="18" xr3:uid="{F3A47F16-27A5-4C5D-BF2D-83E030C5E47F}" name="17/11/22" dataDxfId="15"/>
    <tableColumn id="19" xr3:uid="{2DD162DD-96E2-41F4-AD3B-2ACC01BBF7A8}" name="18/11/22" dataDxfId="14"/>
    <tableColumn id="20" xr3:uid="{55AD600E-9E3F-4481-BAF3-174F391E80B6}" name="19/11/22" dataDxfId="13"/>
    <tableColumn id="21" xr3:uid="{CB5594F7-50A6-4AB3-8C66-47AE394E8A42}" name="20/11/22" dataDxfId="12"/>
    <tableColumn id="22" xr3:uid="{9BAC2972-6A5B-4717-B16D-0F035A83C001}" name="21/11/22" dataDxfId="11"/>
    <tableColumn id="23" xr3:uid="{2C7E1E57-A0FD-43F5-A1C0-D9CEF839010F}" name="22/11/22" dataDxfId="10"/>
    <tableColumn id="24" xr3:uid="{BF09FF2E-08CF-4C77-B995-FA552B07331C}" name="23/11/22" dataDxfId="9"/>
    <tableColumn id="25" xr3:uid="{F95FD232-FFA9-4C2A-8A79-A314A99627B1}" name="24/11/22" dataDxfId="8"/>
    <tableColumn id="26" xr3:uid="{4157B269-FC1E-4344-80EE-594F0938411C}" name="25/11/22" dataDxfId="7"/>
    <tableColumn id="27" xr3:uid="{500155F2-C488-4E91-95A3-7525D567F566}" name="26/11/22" dataDxfId="6"/>
    <tableColumn id="28" xr3:uid="{5743E408-8FAC-44AE-81BD-FE1F0BA91CEB}" name="27/11/22" dataDxfId="5"/>
    <tableColumn id="29" xr3:uid="{919A6993-970F-452F-9B2D-9D06989985BF}" name="28/11/22" dataDxfId="4"/>
    <tableColumn id="30" xr3:uid="{6FCC3D91-E530-49DC-9803-12984CBA6BE9}" name="29/11/22" dataDxfId="3"/>
    <tableColumn id="31" xr3:uid="{E6DAAE99-A983-4374-B5B5-FA292704266A}" name="30/11/22" dataDxfId="2"/>
    <tableColumn id="32" xr3:uid="{9612EC83-2684-4EAF-A263-5FD181F5472E}" name="ASIST" dataDxfId="1">
      <calculatedColumnFormula>COUNTA(B2:AE2)</calculatedColumnFormula>
    </tableColumn>
    <tableColumn id="33" xr3:uid="{CF4CC9FE-4916-47D6-BF2F-CC31868C00D4}" name="AUS" dataDxfId="0">
      <calculatedColumnFormula>COUNTBLANK(B2:AE2)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39E3-C47A-43D0-A8C0-9681F10A43EB}">
  <dimension ref="A1:H4"/>
  <sheetViews>
    <sheetView zoomScale="130" zoomScaleNormal="130" workbookViewId="0">
      <selection activeCell="C4" sqref="C4"/>
    </sheetView>
  </sheetViews>
  <sheetFormatPr baseColWidth="10" defaultRowHeight="15" x14ac:dyDescent="0.25"/>
  <cols>
    <col min="1" max="1" width="9.140625" bestFit="1" customWidth="1"/>
    <col min="2" max="2" width="10.5703125" bestFit="1" customWidth="1"/>
    <col min="3" max="3" width="14.42578125" bestFit="1" customWidth="1"/>
    <col min="4" max="4" width="10.42578125" bestFit="1" customWidth="1"/>
    <col min="5" max="5" width="11.5703125" bestFit="1" customWidth="1"/>
    <col min="6" max="6" width="7.7109375" bestFit="1" customWidth="1"/>
    <col min="7" max="7" width="8.7109375" bestFit="1" customWidth="1"/>
    <col min="8" max="8" width="14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 t="s">
        <v>9</v>
      </c>
      <c r="D2" t="s">
        <v>10</v>
      </c>
      <c r="E2" s="1">
        <v>33346</v>
      </c>
      <c r="G2" t="s">
        <v>11</v>
      </c>
      <c r="H2" t="s">
        <v>16</v>
      </c>
    </row>
    <row r="3" spans="1:8" x14ac:dyDescent="0.25">
      <c r="A3">
        <v>2</v>
      </c>
      <c r="B3" t="s">
        <v>8</v>
      </c>
      <c r="C3" t="s">
        <v>12</v>
      </c>
      <c r="D3" t="s">
        <v>13</v>
      </c>
      <c r="E3" s="1">
        <v>34254</v>
      </c>
      <c r="G3" t="s">
        <v>14</v>
      </c>
      <c r="H3" t="s">
        <v>15</v>
      </c>
    </row>
    <row r="4" spans="1:8" x14ac:dyDescent="0.25">
      <c r="A4">
        <v>3</v>
      </c>
      <c r="B4" t="s">
        <v>24</v>
      </c>
      <c r="C4" t="s">
        <v>25</v>
      </c>
      <c r="D4" t="s">
        <v>26</v>
      </c>
      <c r="E4" s="1">
        <v>29573</v>
      </c>
      <c r="G4" t="s">
        <v>11</v>
      </c>
      <c r="H4" s="4" t="s">
        <v>27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AE78-438E-4183-90FE-F9F4BDD2CD47}">
  <dimension ref="A1:AK31"/>
  <sheetViews>
    <sheetView tabSelected="1" zoomScale="145" zoomScaleNormal="145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H2" sqref="AH2"/>
    </sheetView>
  </sheetViews>
  <sheetFormatPr baseColWidth="10" defaultRowHeight="15" x14ac:dyDescent="0.25"/>
  <cols>
    <col min="1" max="1" width="16.28515625" style="5" bestFit="1" customWidth="1"/>
    <col min="2" max="6" width="3.7109375" style="5" bestFit="1" customWidth="1"/>
    <col min="7" max="7" width="3.7109375" style="10" bestFit="1" customWidth="1"/>
    <col min="8" max="13" width="3.7109375" style="5" bestFit="1" customWidth="1"/>
    <col min="14" max="14" width="3.7109375" style="10" bestFit="1" customWidth="1"/>
    <col min="15" max="20" width="3.7109375" style="5" bestFit="1" customWidth="1"/>
    <col min="21" max="21" width="3.7109375" style="10" bestFit="1" customWidth="1"/>
    <col min="22" max="27" width="3.7109375" style="5" bestFit="1" customWidth="1"/>
    <col min="28" max="28" width="3.7109375" style="10" bestFit="1" customWidth="1"/>
    <col min="29" max="30" width="3.7109375" style="5" bestFit="1" customWidth="1"/>
    <col min="31" max="31" width="4.42578125" style="5" customWidth="1"/>
    <col min="32" max="32" width="8.28515625" style="5" bestFit="1" customWidth="1"/>
    <col min="33" max="33" width="8.28515625" bestFit="1" customWidth="1"/>
  </cols>
  <sheetData>
    <row r="1" spans="1:37" ht="45.75" x14ac:dyDescent="0.25">
      <c r="A1" s="5" t="s">
        <v>28</v>
      </c>
      <c r="B1" s="6" t="s">
        <v>30</v>
      </c>
      <c r="C1" s="6" t="s">
        <v>31</v>
      </c>
      <c r="D1" s="6" t="s">
        <v>32</v>
      </c>
      <c r="E1" s="6" t="s">
        <v>33</v>
      </c>
      <c r="F1" s="6" t="s">
        <v>34</v>
      </c>
      <c r="G1" s="7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7" t="s">
        <v>42</v>
      </c>
      <c r="O1" s="6" t="s">
        <v>43</v>
      </c>
      <c r="P1" s="6" t="s">
        <v>44</v>
      </c>
      <c r="Q1" s="6" t="s">
        <v>45</v>
      </c>
      <c r="R1" s="6" t="s">
        <v>46</v>
      </c>
      <c r="S1" s="6" t="s">
        <v>47</v>
      </c>
      <c r="T1" s="6" t="s">
        <v>48</v>
      </c>
      <c r="U1" s="7" t="s">
        <v>49</v>
      </c>
      <c r="V1" s="6" t="s">
        <v>50</v>
      </c>
      <c r="W1" s="6" t="s">
        <v>51</v>
      </c>
      <c r="X1" s="6" t="s">
        <v>52</v>
      </c>
      <c r="Y1" s="6" t="s">
        <v>53</v>
      </c>
      <c r="Z1" s="6" t="s">
        <v>54</v>
      </c>
      <c r="AA1" s="6" t="s">
        <v>55</v>
      </c>
      <c r="AB1" s="7" t="s">
        <v>56</v>
      </c>
      <c r="AC1" s="6" t="s">
        <v>57</v>
      </c>
      <c r="AD1" s="6" t="s">
        <v>58</v>
      </c>
      <c r="AE1" s="6" t="s">
        <v>59</v>
      </c>
      <c r="AF1" s="6" t="s">
        <v>60</v>
      </c>
      <c r="AG1" s="6" t="s">
        <v>61</v>
      </c>
      <c r="AI1" t="s">
        <v>62</v>
      </c>
      <c r="AJ1" t="s">
        <v>64</v>
      </c>
      <c r="AK1" t="s">
        <v>63</v>
      </c>
    </row>
    <row r="2" spans="1:37" x14ac:dyDescent="0.25">
      <c r="A2" s="11" t="str">
        <f>_xlfn.CONCAT(empleados[[#This Row],[apellido]]&amp;"; "&amp;empleados[[#This Row],[nombre]])</f>
        <v>racedo; cristian</v>
      </c>
      <c r="B2" s="8" t="s">
        <v>29</v>
      </c>
      <c r="C2" s="8"/>
      <c r="D2" s="8"/>
      <c r="E2" s="8" t="s">
        <v>29</v>
      </c>
      <c r="F2" s="8" t="s">
        <v>29</v>
      </c>
      <c r="G2" s="9"/>
      <c r="H2" s="8" t="s">
        <v>29</v>
      </c>
      <c r="I2" s="8"/>
      <c r="J2" s="8" t="s">
        <v>29</v>
      </c>
      <c r="K2" s="8"/>
      <c r="L2" s="8" t="s">
        <v>29</v>
      </c>
      <c r="M2" s="8" t="s">
        <v>29</v>
      </c>
      <c r="N2" s="9"/>
      <c r="O2" s="8" t="s">
        <v>29</v>
      </c>
      <c r="P2" s="8"/>
      <c r="Q2" s="8" t="s">
        <v>29</v>
      </c>
      <c r="R2" s="8"/>
      <c r="S2" s="8" t="s">
        <v>29</v>
      </c>
      <c r="T2" s="8" t="s">
        <v>29</v>
      </c>
      <c r="U2" s="9"/>
      <c r="V2" s="8"/>
      <c r="W2" s="8" t="s">
        <v>29</v>
      </c>
      <c r="X2" s="8" t="s">
        <v>29</v>
      </c>
      <c r="Y2" s="8" t="s">
        <v>29</v>
      </c>
      <c r="Z2" s="8" t="s">
        <v>29</v>
      </c>
      <c r="AA2" s="8" t="s">
        <v>29</v>
      </c>
      <c r="AB2" s="9"/>
      <c r="AC2" s="8" t="s">
        <v>29</v>
      </c>
      <c r="AD2" s="8" t="s">
        <v>29</v>
      </c>
      <c r="AE2" s="8" t="s">
        <v>29</v>
      </c>
      <c r="AF2" s="12">
        <f>COUNTA(B2:AE2)</f>
        <v>19</v>
      </c>
      <c r="AG2" s="12">
        <f>COUNTBLANK(B2:AE2)</f>
        <v>11</v>
      </c>
      <c r="AI2" t="s">
        <v>70</v>
      </c>
      <c r="AJ2">
        <f>SUM(presentismo[ASIST])</f>
        <v>53</v>
      </c>
      <c r="AK2">
        <f>SUM(presentismo[AUS])</f>
        <v>37</v>
      </c>
    </row>
    <row r="3" spans="1:37" x14ac:dyDescent="0.25">
      <c r="A3" s="11" t="str">
        <f>_xlfn.CONCAT(empleados[[#This Row],[apellido]]&amp;"; "&amp;empleados[[#This Row],[nombre]])</f>
        <v>racedo; abel</v>
      </c>
      <c r="B3" s="8"/>
      <c r="C3" s="5" t="s">
        <v>29</v>
      </c>
      <c r="E3" s="5" t="s">
        <v>29</v>
      </c>
      <c r="I3" s="5" t="s">
        <v>29</v>
      </c>
      <c r="J3" s="5" t="s">
        <v>29</v>
      </c>
      <c r="K3" s="5" t="s">
        <v>29</v>
      </c>
      <c r="M3" s="5" t="s">
        <v>29</v>
      </c>
      <c r="P3" s="5" t="s">
        <v>29</v>
      </c>
      <c r="Q3" s="5" t="s">
        <v>29</v>
      </c>
      <c r="R3" s="5" t="s">
        <v>29</v>
      </c>
      <c r="V3" s="5" t="s">
        <v>29</v>
      </c>
      <c r="W3" s="5" t="s">
        <v>29</v>
      </c>
      <c r="X3" s="5" t="s">
        <v>29</v>
      </c>
      <c r="Y3" s="5" t="s">
        <v>29</v>
      </c>
      <c r="Z3" s="5" t="s">
        <v>29</v>
      </c>
      <c r="AC3" s="5" t="s">
        <v>29</v>
      </c>
      <c r="AD3" s="5" t="s">
        <v>29</v>
      </c>
      <c r="AF3" s="12">
        <f t="shared" ref="AF2:AF4" si="0">COUNTA(B3:AE3)</f>
        <v>16</v>
      </c>
      <c r="AG3" s="12">
        <f t="shared" ref="AG2:AG4" si="1">COUNTBLANK(B3:AE3)</f>
        <v>14</v>
      </c>
      <c r="AI3" t="s">
        <v>65</v>
      </c>
      <c r="AJ3">
        <f>MAX(presentismo[ASIST])</f>
        <v>19</v>
      </c>
      <c r="AK3">
        <f>MAX(presentismo[AUS])</f>
        <v>14</v>
      </c>
    </row>
    <row r="4" spans="1:37" x14ac:dyDescent="0.25">
      <c r="A4" s="11" t="str">
        <f>_xlfn.CONCAT(empleados[[#This Row],[apellido]]&amp;"; "&amp;empleados[[#This Row],[nombre]])</f>
        <v>Aguilera; Cristina</v>
      </c>
      <c r="B4" s="8"/>
      <c r="C4" s="5" t="s">
        <v>29</v>
      </c>
      <c r="D4" s="5" t="s">
        <v>29</v>
      </c>
      <c r="E4" s="5" t="s">
        <v>29</v>
      </c>
      <c r="F4" s="5" t="s">
        <v>29</v>
      </c>
      <c r="H4" s="5" t="s">
        <v>29</v>
      </c>
      <c r="J4" s="5" t="s">
        <v>29</v>
      </c>
      <c r="L4" s="5" t="s">
        <v>29</v>
      </c>
      <c r="O4" s="5" t="s">
        <v>29</v>
      </c>
      <c r="P4" s="5" t="s">
        <v>29</v>
      </c>
      <c r="R4" s="5" t="s">
        <v>29</v>
      </c>
      <c r="T4" s="5" t="s">
        <v>29</v>
      </c>
      <c r="V4" s="5" t="s">
        <v>29</v>
      </c>
      <c r="X4" s="5" t="s">
        <v>29</v>
      </c>
      <c r="Y4" s="5" t="s">
        <v>29</v>
      </c>
      <c r="Z4" s="5" t="s">
        <v>29</v>
      </c>
      <c r="AA4" s="5" t="s">
        <v>29</v>
      </c>
      <c r="AD4" s="5" t="s">
        <v>29</v>
      </c>
      <c r="AE4" s="5" t="s">
        <v>29</v>
      </c>
      <c r="AF4" s="12">
        <f t="shared" si="0"/>
        <v>18</v>
      </c>
      <c r="AG4" s="12">
        <f t="shared" si="1"/>
        <v>12</v>
      </c>
      <c r="AI4" t="s">
        <v>66</v>
      </c>
      <c r="AJ4">
        <f>MIN(presentismo[ASIST])</f>
        <v>16</v>
      </c>
      <c r="AK4">
        <f>MIN(presentismo[AUS])</f>
        <v>11</v>
      </c>
    </row>
    <row r="5" spans="1:37" x14ac:dyDescent="0.25">
      <c r="B5" s="8"/>
      <c r="AI5" t="s">
        <v>67</v>
      </c>
      <c r="AJ5" s="13">
        <f>AVERAGE(presentismo[ASIST])</f>
        <v>17.666666666666668</v>
      </c>
      <c r="AK5" s="13">
        <f>AVERAGE(presentismo[AUS])</f>
        <v>12.333333333333334</v>
      </c>
    </row>
    <row r="6" spans="1:37" x14ac:dyDescent="0.25">
      <c r="B6" s="8"/>
      <c r="AI6" t="s">
        <v>68</v>
      </c>
      <c r="AJ6">
        <f>MEDIAN(presentismo[ASIST])</f>
        <v>18</v>
      </c>
      <c r="AK6">
        <f>MEDIAN(presentismo[AUS])</f>
        <v>12</v>
      </c>
    </row>
    <row r="7" spans="1:37" x14ac:dyDescent="0.25">
      <c r="B7" s="8"/>
      <c r="AI7" t="s">
        <v>69</v>
      </c>
      <c r="AJ7" t="e">
        <f>MODE(presentismo[ASIST])</f>
        <v>#N/A</v>
      </c>
      <c r="AK7" t="e">
        <f>MODE(presentismo[AUS])</f>
        <v>#N/A</v>
      </c>
    </row>
    <row r="8" spans="1:37" x14ac:dyDescent="0.25">
      <c r="B8" s="8"/>
    </row>
    <row r="9" spans="1:37" x14ac:dyDescent="0.25">
      <c r="B9" s="8"/>
    </row>
    <row r="10" spans="1:37" x14ac:dyDescent="0.25">
      <c r="B10" s="8"/>
    </row>
    <row r="11" spans="1:37" x14ac:dyDescent="0.25">
      <c r="B11" s="8"/>
    </row>
    <row r="12" spans="1:37" x14ac:dyDescent="0.25">
      <c r="B12" s="8"/>
    </row>
    <row r="13" spans="1:37" x14ac:dyDescent="0.25">
      <c r="B13" s="8"/>
    </row>
    <row r="14" spans="1:37" x14ac:dyDescent="0.25">
      <c r="B14" s="8"/>
    </row>
    <row r="15" spans="1:37" x14ac:dyDescent="0.25">
      <c r="B15" s="8"/>
    </row>
    <row r="16" spans="1:37" x14ac:dyDescent="0.25">
      <c r="B16" s="8"/>
    </row>
    <row r="17" spans="2:2" x14ac:dyDescent="0.25">
      <c r="B17" s="8"/>
    </row>
    <row r="18" spans="2:2" x14ac:dyDescent="0.25">
      <c r="B18" s="8"/>
    </row>
    <row r="19" spans="2:2" x14ac:dyDescent="0.25">
      <c r="B19" s="8"/>
    </row>
    <row r="20" spans="2:2" x14ac:dyDescent="0.25">
      <c r="B20" s="8"/>
    </row>
    <row r="21" spans="2:2" x14ac:dyDescent="0.25">
      <c r="B21" s="8"/>
    </row>
    <row r="22" spans="2:2" x14ac:dyDescent="0.25">
      <c r="B22" s="8"/>
    </row>
    <row r="23" spans="2:2" x14ac:dyDescent="0.25">
      <c r="B23" s="8"/>
    </row>
    <row r="24" spans="2:2" x14ac:dyDescent="0.25">
      <c r="B24" s="8"/>
    </row>
    <row r="25" spans="2:2" x14ac:dyDescent="0.25">
      <c r="B25" s="8"/>
    </row>
    <row r="26" spans="2:2" x14ac:dyDescent="0.25">
      <c r="B26" s="8"/>
    </row>
    <row r="27" spans="2:2" x14ac:dyDescent="0.25">
      <c r="B27" s="8"/>
    </row>
    <row r="28" spans="2:2" x14ac:dyDescent="0.25">
      <c r="B28" s="8"/>
    </row>
    <row r="29" spans="2:2" x14ac:dyDescent="0.25">
      <c r="B29" s="8"/>
    </row>
    <row r="30" spans="2:2" x14ac:dyDescent="0.25">
      <c r="B30" s="8"/>
    </row>
    <row r="31" spans="2:2" x14ac:dyDescent="0.25">
      <c r="B31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F59A-9D0C-4ADD-8102-A58A6DC8159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3FF01-9040-4806-AC6E-6DE86411CAF8}">
  <dimension ref="A1:J11"/>
  <sheetViews>
    <sheetView zoomScale="130" zoomScaleNormal="130" workbookViewId="0">
      <selection activeCell="C2" sqref="C2"/>
    </sheetView>
  </sheetViews>
  <sheetFormatPr baseColWidth="10" defaultRowHeight="15" x14ac:dyDescent="0.25"/>
  <cols>
    <col min="1" max="1" width="6.85546875" bestFit="1" customWidth="1"/>
    <col min="2" max="2" width="9.5703125" bestFit="1" customWidth="1"/>
    <col min="3" max="3" width="9" bestFit="1" customWidth="1"/>
    <col min="4" max="4" width="4.7109375" bestFit="1" customWidth="1"/>
    <col min="5" max="7" width="12.7109375" style="3" bestFit="1" customWidth="1"/>
    <col min="8" max="8" width="13.7109375" style="3" bestFit="1" customWidth="1"/>
  </cols>
  <sheetData>
    <row r="1" spans="1:10" x14ac:dyDescent="0.25">
      <c r="A1" t="s">
        <v>0</v>
      </c>
      <c r="B1" t="s">
        <v>20</v>
      </c>
      <c r="C1" t="s">
        <v>17</v>
      </c>
      <c r="D1" t="s">
        <v>23</v>
      </c>
      <c r="E1" s="3" t="s">
        <v>18</v>
      </c>
      <c r="F1" s="3" t="s">
        <v>19</v>
      </c>
      <c r="G1" s="3" t="s">
        <v>21</v>
      </c>
      <c r="H1" s="3" t="s">
        <v>22</v>
      </c>
      <c r="J1" t="s">
        <v>21</v>
      </c>
    </row>
    <row r="2" spans="1:10" x14ac:dyDescent="0.25">
      <c r="A2">
        <v>1</v>
      </c>
      <c r="B2">
        <v>1</v>
      </c>
      <c r="C2">
        <v>5</v>
      </c>
      <c r="D2">
        <v>2</v>
      </c>
      <c r="E2" s="3">
        <v>15000</v>
      </c>
      <c r="F2" s="3">
        <f>cant*precio</f>
        <v>30000</v>
      </c>
      <c r="G2" s="3">
        <f>total*iva</f>
        <v>6300</v>
      </c>
      <c r="H2" s="3">
        <f>total +precio_iva</f>
        <v>36300</v>
      </c>
      <c r="J2" s="2">
        <v>0.21</v>
      </c>
    </row>
    <row r="3" spans="1:10" x14ac:dyDescent="0.25">
      <c r="A3">
        <v>2</v>
      </c>
      <c r="B3">
        <v>1</v>
      </c>
      <c r="C3">
        <v>1</v>
      </c>
      <c r="D3">
        <v>4</v>
      </c>
      <c r="E3" s="3">
        <v>5400</v>
      </c>
      <c r="F3" s="3">
        <f>cant*precio</f>
        <v>21600</v>
      </c>
      <c r="G3" s="3">
        <f>total*iva</f>
        <v>4536</v>
      </c>
      <c r="H3" s="3">
        <f>total +precio_iva</f>
        <v>26136</v>
      </c>
    </row>
    <row r="4" spans="1:10" x14ac:dyDescent="0.25">
      <c r="A4">
        <v>3</v>
      </c>
      <c r="B4">
        <v>2</v>
      </c>
      <c r="C4">
        <v>2</v>
      </c>
      <c r="D4">
        <v>3</v>
      </c>
      <c r="E4" s="3">
        <v>3800</v>
      </c>
      <c r="F4" s="3">
        <f>cant*precio</f>
        <v>11400</v>
      </c>
      <c r="G4" s="3">
        <f>total*iva</f>
        <v>2394</v>
      </c>
      <c r="H4" s="3">
        <f>total +precio_iva</f>
        <v>13794</v>
      </c>
    </row>
    <row r="5" spans="1:10" x14ac:dyDescent="0.25">
      <c r="A5">
        <v>4</v>
      </c>
      <c r="B5">
        <v>2</v>
      </c>
      <c r="C5">
        <v>3</v>
      </c>
      <c r="D5">
        <v>1</v>
      </c>
      <c r="E5" s="3">
        <v>600</v>
      </c>
      <c r="F5" s="3">
        <f>cant*precio</f>
        <v>600</v>
      </c>
      <c r="G5" s="3">
        <f>total*iva</f>
        <v>126</v>
      </c>
      <c r="H5" s="3">
        <f>total +precio_iva</f>
        <v>726</v>
      </c>
    </row>
    <row r="6" spans="1:10" x14ac:dyDescent="0.25">
      <c r="A6">
        <v>5</v>
      </c>
      <c r="B6">
        <v>1</v>
      </c>
      <c r="C6">
        <v>4</v>
      </c>
      <c r="D6">
        <v>6</v>
      </c>
      <c r="E6" s="3">
        <v>8800</v>
      </c>
      <c r="F6" s="3">
        <f>cant*precio</f>
        <v>52800</v>
      </c>
      <c r="G6" s="3">
        <f>total*iva</f>
        <v>11088</v>
      </c>
      <c r="H6" s="3">
        <f>total +precio_iva</f>
        <v>63888</v>
      </c>
    </row>
    <row r="7" spans="1:10" x14ac:dyDescent="0.25">
      <c r="A7">
        <v>6</v>
      </c>
      <c r="B7">
        <v>2</v>
      </c>
      <c r="C7">
        <v>4</v>
      </c>
      <c r="D7">
        <v>10</v>
      </c>
      <c r="E7" s="3">
        <v>8800</v>
      </c>
      <c r="F7" s="3">
        <f>cant*precio</f>
        <v>88000</v>
      </c>
      <c r="G7" s="3">
        <f>total*iva</f>
        <v>18480</v>
      </c>
      <c r="H7" s="3">
        <f>total +precio_iva</f>
        <v>106480</v>
      </c>
    </row>
    <row r="8" spans="1:10" x14ac:dyDescent="0.25">
      <c r="A8">
        <v>7</v>
      </c>
      <c r="B8">
        <v>1</v>
      </c>
      <c r="C8">
        <v>3</v>
      </c>
      <c r="D8">
        <v>30</v>
      </c>
      <c r="E8" s="3">
        <v>600</v>
      </c>
      <c r="F8" s="3">
        <f>cant*precio</f>
        <v>18000</v>
      </c>
      <c r="G8" s="3">
        <f>total*iva</f>
        <v>3780</v>
      </c>
      <c r="H8" s="3">
        <f>total +precio_iva</f>
        <v>21780</v>
      </c>
    </row>
    <row r="9" spans="1:10" x14ac:dyDescent="0.25">
      <c r="A9">
        <v>8</v>
      </c>
      <c r="B9">
        <v>2</v>
      </c>
      <c r="C9">
        <v>2</v>
      </c>
      <c r="D9">
        <v>2</v>
      </c>
      <c r="E9" s="3">
        <v>3800</v>
      </c>
      <c r="F9" s="3">
        <f>cant*precio</f>
        <v>7600</v>
      </c>
      <c r="G9" s="3">
        <f>total*iva</f>
        <v>1596</v>
      </c>
      <c r="H9" s="3">
        <f>total +precio_iva</f>
        <v>9196</v>
      </c>
    </row>
    <row r="10" spans="1:10" x14ac:dyDescent="0.25">
      <c r="A10">
        <v>9</v>
      </c>
      <c r="B10">
        <v>1</v>
      </c>
      <c r="C10">
        <v>5</v>
      </c>
      <c r="D10">
        <v>1</v>
      </c>
      <c r="E10" s="3">
        <v>15000</v>
      </c>
      <c r="F10" s="3">
        <f>cant*precio</f>
        <v>15000</v>
      </c>
      <c r="G10" s="3">
        <f>total*iva</f>
        <v>3150</v>
      </c>
      <c r="H10" s="3">
        <f>total +precio_iva</f>
        <v>18150</v>
      </c>
    </row>
    <row r="11" spans="1:10" x14ac:dyDescent="0.25">
      <c r="A11">
        <v>10</v>
      </c>
      <c r="B11">
        <v>1</v>
      </c>
      <c r="C11">
        <v>2</v>
      </c>
      <c r="D11">
        <v>2</v>
      </c>
      <c r="E11" s="3">
        <v>3800</v>
      </c>
      <c r="F11" s="3">
        <f>cant*precio</f>
        <v>7600</v>
      </c>
      <c r="G11" s="3">
        <f>total*iva</f>
        <v>1596</v>
      </c>
      <c r="H11" s="3">
        <f>total +precio_iva</f>
        <v>9196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empleados</vt:lpstr>
      <vt:lpstr>presentismo</vt:lpstr>
      <vt:lpstr>productos</vt:lpstr>
      <vt:lpstr>ventas</vt:lpstr>
      <vt:lpstr>cant</vt:lpstr>
      <vt:lpstr>iva</vt:lpstr>
      <vt:lpstr>precio</vt:lpstr>
      <vt:lpstr>precio_iva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2022-11-25T15:46:06Z</dcterms:created>
  <dcterms:modified xsi:type="dcterms:W3CDTF">2022-12-02T14:42:53Z</dcterms:modified>
</cp:coreProperties>
</file>