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51E8F081-A823-4008-BBC8-BACCAE33DE80}" xr6:coauthVersionLast="47" xr6:coauthVersionMax="47" xr10:uidLastSave="{00000000-0000-0000-0000-000000000000}"/>
  <bookViews>
    <workbookView xWindow="-120" yWindow="-120" windowWidth="20730" windowHeight="11040" activeTab="3" xr2:uid="{141573A4-CDA2-4761-B364-CE062A8F3AE5}"/>
  </bookViews>
  <sheets>
    <sheet name="intro" sheetId="1" r:id="rId1"/>
    <sheet name="asist." sheetId="5" r:id="rId2"/>
    <sheet name="operadores" sheetId="3" r:id="rId3"/>
    <sheet name="ventas" sheetId="4" r:id="rId4"/>
  </sheets>
  <externalReferences>
    <externalReference r:id="rId5"/>
  </externalReferences>
  <definedNames>
    <definedName name="cant_ventas">ventas!$B$2:$B$16</definedName>
    <definedName name="iva_total">ventas!$E$2:$E$16</definedName>
    <definedName name="iva_ventas">ventas!$J$1</definedName>
    <definedName name="precio_ventas">ventas!$C$2:$C$16</definedName>
    <definedName name="total_ventas">ventas!$D$2:$D$16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  <c r="E2" i="4" s="1" a="1"/>
  <c r="E2" i="4" s="1"/>
  <c r="F2" i="4" s="1" a="1"/>
  <c r="F2" i="4" s="1"/>
  <c r="A3" i="5"/>
  <c r="A4" i="5"/>
  <c r="A5" i="5"/>
  <c r="A6" i="5"/>
  <c r="A2" i="5"/>
  <c r="J9" i="4"/>
  <c r="J4" i="4"/>
  <c r="M3" i="3"/>
  <c r="K6" i="3"/>
  <c r="K7" i="3"/>
  <c r="E7" i="3"/>
  <c r="M7" i="3" a="1"/>
  <c r="M7" i="3" s="1"/>
  <c r="M6" i="3"/>
  <c r="M5" i="3"/>
  <c r="M4" i="3" a="1"/>
  <c r="M4" i="3" s="1"/>
  <c r="K4" i="3"/>
  <c r="K3" i="3"/>
  <c r="J6" i="3"/>
  <c r="J5" i="3"/>
  <c r="K5" i="3" s="1"/>
  <c r="E4" i="3"/>
  <c r="E3" i="3"/>
  <c r="D6" i="3"/>
  <c r="E6" i="3" s="1"/>
  <c r="D5" i="3"/>
  <c r="E5" i="3" s="1"/>
  <c r="J7" i="4" l="1"/>
  <c r="J8" i="4"/>
  <c r="J6" i="4"/>
  <c r="J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<sst xmlns="http://schemas.openxmlformats.org/spreadsheetml/2006/main" count="127" uniqueCount="116">
  <si>
    <t>apellido</t>
  </si>
  <si>
    <t>nombre</t>
  </si>
  <si>
    <t>edad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</si>
  <si>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</si>
  <si>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</si>
  <si>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</si>
  <si>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</si>
  <si>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</si>
  <si>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</si>
  <si>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</si>
  <si>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</si>
  <si>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</si>
  <si>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</si>
  <si>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</si>
  <si>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</si>
  <si>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</si>
  <si>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</si>
  <si>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</si>
  <si>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</si>
  <si>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</si>
  <si>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</si>
  <si>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</si>
  <si>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</si>
  <si>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</si>
  <si>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</si>
  <si>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</si>
  <si>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</si>
  <si>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</si>
  <si>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</si>
  <si>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</si>
  <si>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</si>
  <si>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</si>
  <si>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</si>
  <si>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</si>
  <si>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</si>
  <si>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</si>
  <si>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</si>
  <si>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</si>
  <si>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</si>
  <si>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</si>
  <si>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</si>
  <si>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</si>
  <si>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</si>
  <si>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</si>
  <si>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</si>
  <si>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</si>
  <si>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</si>
  <si>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</si>
  <si>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</si>
  <si>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</si>
  <si>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</si>
  <si>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</si>
  <si>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</si>
  <si>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</si>
  <si>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</si>
  <si>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</si>
  <si>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</si>
  <si>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</si>
  <si>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</si>
  <si>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</si>
  <si>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</si>
  <si>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</si>
  <si>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</si>
  <si>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</si>
  <si>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</si>
  <si>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</si>
  <si>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</si>
  <si>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</si>
  <si>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</si>
  <si>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</si>
  <si>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</si>
  <si>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</si>
  <si>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</si>
  <si>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</si>
  <si>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</si>
  <si>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</si>
  <si>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</si>
  <si>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</si>
  <si>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</si>
  <si>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</si>
  <si>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</si>
  <si>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</si>
  <si>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</si>
  <si>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</si>
  <si>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</si>
  <si>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</si>
  <si>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</si>
  <si>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</si>
  <si>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</si>
  <si>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</si>
  <si>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</si>
  <si>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</si>
  <si>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</si>
  <si>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</si>
  <si>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</si>
  <si>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</si>
  <si>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</si>
  <si>
    <t>Errores</t>
  </si>
  <si>
    <t>codigo</t>
  </si>
  <si>
    <t>El valor supera la capacidad de la celda</t>
  </si>
  <si>
    <t>POTENCIA</t>
  </si>
  <si>
    <t>Cuando trabajamos con funciones y formulas nos podemos topar con algunos codigos que excel nos brindara para identificar cual es el problema.</t>
  </si>
  <si>
    <t>precio + iva</t>
  </si>
  <si>
    <t>iva</t>
  </si>
  <si>
    <t>cant</t>
  </si>
  <si>
    <t>precio x U</t>
  </si>
  <si>
    <t>Ventas</t>
  </si>
  <si>
    <t>Cantidad</t>
  </si>
  <si>
    <t>IVA</t>
  </si>
  <si>
    <t>Valor</t>
  </si>
  <si>
    <t>Estadisticas</t>
  </si>
  <si>
    <t>Mas Baja</t>
  </si>
  <si>
    <t>Moda</t>
  </si>
  <si>
    <t>Mas Alta</t>
  </si>
  <si>
    <t>Promedio</t>
  </si>
  <si>
    <t>Recaudado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</si>
</sst>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  <numFmt numFmtId="166" formatCode="dd/mm/yy;@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</cellStyleXfs>
  <cellXfs count="84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44" fontId="0" fillId="3" borderId="3" xfId="0" applyNumberFormat="1" applyFont="1" applyFill="1" applyBorder="1" applyAlignment="1">
      <alignment horizontal="left" indent="1"/>
    </xf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166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2" applyFont="1" applyAlignment="1">
      <alignment horizontal="left"/>
    </xf>
    <xf numFmtId="9" fontId="0" fillId="0" borderId="0" xfId="0" applyNumberFormat="1" applyAlignment="1">
      <alignment horizontal="right"/>
    </xf>
    <xf numFmtId="44" fontId="0" fillId="6" borderId="3" xfId="2" applyNumberFormat="1" applyFont="1" applyFill="1" applyBorder="1" applyAlignment="1">
      <alignment horizontal="right"/>
    </xf>
    <xf numFmtId="0" fontId="0" fillId="6" borderId="9" xfId="0" applyFont="1" applyFill="1" applyBorder="1" applyAlignment="1">
      <alignment horizontal="right"/>
    </xf>
    <xf numFmtId="0" fontId="0" fillId="3" borderId="3" xfId="0" applyFont="1" applyFill="1" applyBorder="1" applyAlignment="1">
      <alignment horizontal="right"/>
    </xf>
    <xf numFmtId="0" fontId="0" fillId="3" borderId="9" xfId="0" applyFont="1" applyFill="1" applyBorder="1" applyAlignment="1">
      <alignment horizontal="right" indent="1"/>
    </xf>
    <xf numFmtId="0" fontId="0" fillId="6" borderId="3" xfId="0" applyFont="1" applyFill="1" applyBorder="1" applyAlignment="1">
      <alignment horizontal="right"/>
    </xf>
    <xf numFmtId="44" fontId="0" fillId="6" borderId="9" xfId="2" applyNumberFormat="1" applyFont="1" applyFill="1" applyBorder="1" applyAlignment="1">
      <alignment horizontal="right" indent="1"/>
    </xf>
    <xf numFmtId="44" fontId="0" fillId="3" borderId="9" xfId="2" applyNumberFormat="1" applyFont="1" applyFill="1" applyBorder="1" applyAlignment="1">
      <alignment horizontal="right" indent="1"/>
    </xf>
    <xf numFmtId="167" fontId="0" fillId="6" borderId="3" xfId="1" applyNumberFormat="1" applyFont="1" applyFill="1" applyBorder="1" applyAlignment="1">
      <alignment horizontal="right"/>
    </xf>
    <xf numFmtId="167" fontId="0" fillId="3" borderId="3" xfId="1" applyNumberFormat="1" applyFont="1" applyFill="1" applyBorder="1" applyAlignment="1">
      <alignment horizontal="right"/>
    </xf>
    <xf numFmtId="167" fontId="0" fillId="6" borderId="1" xfId="1" applyNumberFormat="1" applyFont="1" applyFill="1" applyBorder="1" applyAlignment="1">
      <alignment horizontal="right"/>
    </xf>
    <xf numFmtId="0" fontId="0" fillId="6" borderId="8" xfId="0" applyFont="1" applyFill="1" applyBorder="1" applyAlignment="1">
      <alignment horizontal="right" indent="1"/>
    </xf>
    <xf numFmtId="0" fontId="0" fillId="3" borderId="5" xfId="0" applyFont="1" applyFill="1" applyBorder="1" applyAlignment="1">
      <alignment horizontal="left" wrapText="1" indent="1"/>
    </xf>
    <xf numFmtId="0" fontId="0" fillId="3" borderId="2" xfId="0" applyFont="1" applyFill="1" applyBorder="1" applyAlignment="1">
      <alignment horizontal="left" wrapText="1" indent="1"/>
    </xf>
    <xf numFmtId="0" fontId="0" fillId="0" borderId="5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5" borderId="0" xfId="3" applyAlignment="1">
      <alignment horizontal="left" vertical="center" wrapText="1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1" fillId="5" borderId="7" xfId="3" applyBorder="1" applyAlignment="1">
      <alignment horizontal="left" vertical="top" wrapText="1"/>
    </xf>
    <xf numFmtId="44" fontId="0" fillId="0" borderId="0" xfId="2" applyFont="1" applyAlignment="1">
      <alignment horizontal="center"/>
    </xf>
  </cellXfs>
  <cellStyles count="4">
    <cellStyle name="20% - Énfasis1" xfId="3" builtinId="30"/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179520</xdr:colOff>
      <xdr:row>0</xdr:row>
      <xdr:rowOff>-7193</xdr:rowOff>
    </xdr:from>
    <xdr:to>
      <xdr:col>9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L26"/>
  <sheetViews>
    <sheetView zoomScale="130" zoomScaleNormal="130" workbookViewId="0">
      <pane ySplit="1" topLeftCell="A2" activePane="bottomLeft" state="frozen"/>
      <selection pane="bottomLeft" activeCell="B5" sqref="B5"/>
    </sheetView>
  </sheetViews>
  <sheetFormatPr baseColWidth="10" defaultRowHeight="15" x14ac:dyDescent="0.25"/>
  <cols>
    <col min="1" max="1" width="5.5703125" style="19" customWidth="1"/>
    <col min="2" max="2" width="9.85546875" style="19" bestFit="1" customWidth="1"/>
    <col min="3" max="3" width="9.7109375" style="19" bestFit="1" customWidth="1"/>
    <col min="4" max="4" width="14.42578125" style="19" bestFit="1" customWidth="1"/>
    <col min="5" max="5" width="7" style="19" bestFit="1" customWidth="1"/>
    <col min="6" max="6" width="11.85546875" style="20" bestFit="1" customWidth="1"/>
    <col min="7" max="7" width="15.28515625" style="19" bestFit="1" customWidth="1"/>
    <col min="8" max="8" width="13.28515625" style="21" bestFit="1" customWidth="1"/>
    <col min="9" max="9" width="4" customWidth="1"/>
    <col min="10" max="10" width="13.28515625" bestFit="1" customWidth="1"/>
    <col min="11" max="11" width="24.42578125" bestFit="1" customWidth="1"/>
    <col min="12" max="12" width="15.140625" style="1" bestFit="1" customWidth="1"/>
  </cols>
  <sheetData>
    <row r="1" spans="1:12" ht="15.75" x14ac:dyDescent="0.25">
      <c r="A1" s="34" t="s">
        <v>29</v>
      </c>
      <c r="B1" s="35" t="s">
        <v>0</v>
      </c>
      <c r="C1" s="35" t="s">
        <v>1</v>
      </c>
      <c r="D1" s="35" t="s">
        <v>55</v>
      </c>
      <c r="E1" s="35" t="s">
        <v>2</v>
      </c>
      <c r="F1" s="36" t="s">
        <v>38</v>
      </c>
      <c r="G1" s="35" t="s">
        <v>3</v>
      </c>
      <c r="H1" s="37" t="s">
        <v>4</v>
      </c>
      <c r="J1" s="3" t="s">
        <v>12</v>
      </c>
      <c r="K1" s="4" t="s">
        <v>21</v>
      </c>
    </row>
    <row r="2" spans="1:12" x14ac:dyDescent="0.25">
      <c r="A2" s="38">
        <v>1</v>
      </c>
      <c r="B2" s="39" t="s">
        <v>9</v>
      </c>
      <c r="C2" s="39" t="s">
        <v>48</v>
      </c>
      <c r="D2" s="39" t="s">
        <v>56</v>
      </c>
      <c r="E2" s="39">
        <v>31</v>
      </c>
      <c r="F2" s="40">
        <v>33346</v>
      </c>
      <c r="G2" s="39" t="s">
        <v>5</v>
      </c>
      <c r="H2" s="41" t="s">
        <v>6</v>
      </c>
      <c r="J2" s="5" t="s">
        <v>13</v>
      </c>
      <c r="K2" s="6" t="s">
        <v>22</v>
      </c>
    </row>
    <row r="3" spans="1:12" x14ac:dyDescent="0.25">
      <c r="A3" s="42">
        <v>2</v>
      </c>
      <c r="B3" s="43" t="s">
        <v>10</v>
      </c>
      <c r="C3" s="43" t="s">
        <v>11</v>
      </c>
      <c r="D3" s="43" t="s">
        <v>57</v>
      </c>
      <c r="E3" s="43">
        <v>25</v>
      </c>
      <c r="F3" s="44">
        <v>35632</v>
      </c>
      <c r="G3" s="43" t="s">
        <v>7</v>
      </c>
      <c r="H3" s="45" t="s">
        <v>8</v>
      </c>
      <c r="J3" s="7" t="s">
        <v>14</v>
      </c>
      <c r="K3" s="8">
        <v>31</v>
      </c>
    </row>
    <row r="4" spans="1:12" x14ac:dyDescent="0.25">
      <c r="A4" s="38">
        <v>3</v>
      </c>
      <c r="B4" s="39" t="s">
        <v>25</v>
      </c>
      <c r="C4" s="39" t="s">
        <v>26</v>
      </c>
      <c r="D4" s="39" t="s">
        <v>58</v>
      </c>
      <c r="E4" s="39">
        <v>45</v>
      </c>
      <c r="F4" s="40">
        <v>32048</v>
      </c>
      <c r="G4" s="39" t="s">
        <v>27</v>
      </c>
      <c r="H4" s="41" t="s">
        <v>28</v>
      </c>
      <c r="J4" s="5" t="s">
        <v>15</v>
      </c>
      <c r="K4" s="9">
        <v>33346</v>
      </c>
    </row>
    <row r="5" spans="1:12" x14ac:dyDescent="0.25">
      <c r="A5" s="42">
        <v>4</v>
      </c>
      <c r="B5" s="43" t="s">
        <v>30</v>
      </c>
      <c r="C5" s="43" t="s">
        <v>32</v>
      </c>
      <c r="D5" s="43" t="s">
        <v>59</v>
      </c>
      <c r="E5" s="43">
        <v>33</v>
      </c>
      <c r="F5" s="44">
        <v>32745</v>
      </c>
      <c r="G5" s="43" t="s">
        <v>33</v>
      </c>
      <c r="H5" s="45" t="s">
        <v>34</v>
      </c>
      <c r="J5" s="7" t="s">
        <v>24</v>
      </c>
      <c r="K5" s="10">
        <v>33346</v>
      </c>
    </row>
    <row r="6" spans="1:12" x14ac:dyDescent="0.25">
      <c r="A6" s="46">
        <v>5</v>
      </c>
      <c r="B6" s="47" t="s">
        <v>31</v>
      </c>
      <c r="C6" s="47" t="s">
        <v>35</v>
      </c>
      <c r="D6" s="47" t="s">
        <v>60</v>
      </c>
      <c r="E6" s="47">
        <v>28</v>
      </c>
      <c r="F6" s="48">
        <v>34169</v>
      </c>
      <c r="G6" s="47" t="s">
        <v>36</v>
      </c>
      <c r="H6" s="49" t="s">
        <v>37</v>
      </c>
      <c r="J6" s="11" t="s">
        <v>16</v>
      </c>
      <c r="K6" s="12">
        <v>0.3263888888888889</v>
      </c>
    </row>
    <row r="7" spans="1:12" x14ac:dyDescent="0.25">
      <c r="J7" s="7" t="s">
        <v>17</v>
      </c>
      <c r="K7" s="13">
        <v>65000</v>
      </c>
    </row>
    <row r="8" spans="1:12" x14ac:dyDescent="0.25">
      <c r="F8" s="19"/>
      <c r="H8" s="19"/>
      <c r="J8" s="5" t="s">
        <v>18</v>
      </c>
      <c r="K8" s="14">
        <v>120000</v>
      </c>
    </row>
    <row r="9" spans="1:12" x14ac:dyDescent="0.25">
      <c r="F9" s="19"/>
      <c r="H9" s="19"/>
      <c r="J9" s="7" t="s">
        <v>19</v>
      </c>
      <c r="K9" s="15">
        <v>0.25</v>
      </c>
    </row>
    <row r="10" spans="1:12" x14ac:dyDescent="0.25">
      <c r="F10" s="19"/>
      <c r="H10" s="19"/>
      <c r="J10" s="5" t="s">
        <v>20</v>
      </c>
      <c r="K10" s="16">
        <v>0.25</v>
      </c>
    </row>
    <row r="11" spans="1:12" x14ac:dyDescent="0.25">
      <c r="F11" s="19"/>
      <c r="H11" s="19"/>
      <c r="J11" s="17" t="s">
        <v>23</v>
      </c>
      <c r="K11" s="18">
        <v>4294967296</v>
      </c>
    </row>
    <row r="12" spans="1:12" x14ac:dyDescent="0.25">
      <c r="F12" s="19"/>
      <c r="H12" s="19"/>
      <c r="K12" s="2"/>
    </row>
    <row r="13" spans="1:12" x14ac:dyDescent="0.25">
      <c r="J13" s="24" t="s">
        <v>53</v>
      </c>
      <c r="K13" s="25" t="s">
        <v>42</v>
      </c>
      <c r="L13" s="26" t="s">
        <v>39</v>
      </c>
    </row>
    <row r="14" spans="1:12" x14ac:dyDescent="0.25">
      <c r="J14" s="27" t="s">
        <v>40</v>
      </c>
      <c r="K14" s="28" t="s">
        <v>43</v>
      </c>
      <c r="L14" s="29" t="s">
        <v>45</v>
      </c>
    </row>
    <row r="15" spans="1:12" x14ac:dyDescent="0.25">
      <c r="J15" s="30" t="s">
        <v>41</v>
      </c>
      <c r="K15" s="31" t="s">
        <v>44</v>
      </c>
      <c r="L15" s="32" t="s">
        <v>46</v>
      </c>
    </row>
    <row r="16" spans="1:12" x14ac:dyDescent="0.25">
      <c r="J16" s="27" t="s">
        <v>50</v>
      </c>
      <c r="K16" s="28" t="s">
        <v>51</v>
      </c>
      <c r="L16" s="29" t="s">
        <v>49</v>
      </c>
    </row>
    <row r="17" spans="10:12" x14ac:dyDescent="0.25">
      <c r="J17" s="22" t="s">
        <v>54</v>
      </c>
      <c r="K17" s="23" t="s">
        <v>52</v>
      </c>
      <c r="L17" s="33" t="s">
        <v>47</v>
      </c>
    </row>
    <row r="19" spans="10:12" x14ac:dyDescent="0.25">
      <c r="J19" t="s">
        <v>61</v>
      </c>
      <c r="K19" t="s">
        <v>62</v>
      </c>
    </row>
    <row r="20" spans="10:12" x14ac:dyDescent="0.25">
      <c r="J20" t="s">
        <v>65</v>
      </c>
      <c r="K20" t="s">
        <v>66</v>
      </c>
    </row>
    <row r="21" spans="10:12" x14ac:dyDescent="0.25">
      <c r="J21" t="s">
        <v>64</v>
      </c>
      <c r="K21" t="s">
        <v>67</v>
      </c>
    </row>
    <row r="22" spans="10:12" x14ac:dyDescent="0.25">
      <c r="J22" t="s">
        <v>63</v>
      </c>
      <c r="K22" t="s">
        <v>70</v>
      </c>
    </row>
    <row r="23" spans="10:12" x14ac:dyDescent="0.25">
      <c r="J23" t="s">
        <v>68</v>
      </c>
      <c r="K23" t="s">
        <v>69</v>
      </c>
    </row>
    <row r="24" spans="10:12" x14ac:dyDescent="0.25">
      <c r="J24" t="s">
        <v>71</v>
      </c>
      <c r="K24" t="s">
        <v>74</v>
      </c>
    </row>
    <row r="25" spans="10:12" x14ac:dyDescent="0.25">
      <c r="J25" t="s">
        <v>72</v>
      </c>
      <c r="K25" t="s">
        <v>75</v>
      </c>
    </row>
    <row r="26" spans="10:12" x14ac:dyDescent="0.25">
      <c r="J26" t="s">
        <v>73</v>
      </c>
      <c r="K26" t="s">
        <v>76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092-0CDD-4546-9420-12554152D19D}">
  <dimension ref="A2:A6"/>
  <sheetViews>
    <sheetView zoomScale="175" zoomScaleNormal="175" workbookViewId="0">
      <selection activeCell="A4" sqref="A4"/>
    </sheetView>
  </sheetViews>
  <sheetFormatPr baseColWidth="10" defaultRowHeight="15" x14ac:dyDescent="0.25"/>
  <sheetData>
    <row r="2" spans="1:1" x14ac:dyDescent="0.25">
      <c r="A2" t="str">
        <f>intro!B2</f>
        <v>Racedo</v>
      </c>
    </row>
    <row r="3" spans="1:1" x14ac:dyDescent="0.25">
      <c r="A3" t="str">
        <f>intro!B3</f>
        <v>Perez</v>
      </c>
    </row>
    <row r="4" spans="1:1" x14ac:dyDescent="0.25">
      <c r="A4" t="str">
        <f>intro!B4</f>
        <v>Gomez</v>
      </c>
    </row>
    <row r="5" spans="1:1" x14ac:dyDescent="0.25">
      <c r="A5" t="str">
        <f>intro!B5</f>
        <v>Fernandez</v>
      </c>
    </row>
    <row r="6" spans="1:1" x14ac:dyDescent="0.25">
      <c r="A6" t="str">
        <f>intro!B6</f>
        <v>Lopez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7"/>
  <sheetViews>
    <sheetView zoomScale="130" zoomScaleNormal="130" workbookViewId="0">
      <selection activeCell="K4" sqref="K4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  <col min="13" max="13" width="19.85546875" customWidth="1"/>
    <col min="14" max="17" width="9.7109375" customWidth="1"/>
  </cols>
  <sheetData>
    <row r="1" spans="1:17" ht="60.75" customHeight="1" x14ac:dyDescent="0.25">
      <c r="A1" s="56" t="s">
        <v>77</v>
      </c>
      <c r="B1" s="77" t="s">
        <v>96</v>
      </c>
      <c r="C1" s="77"/>
      <c r="D1" s="77"/>
      <c r="E1" s="77"/>
      <c r="F1" s="50"/>
      <c r="G1" s="56" t="s">
        <v>78</v>
      </c>
      <c r="H1" s="77" t="s">
        <v>87</v>
      </c>
      <c r="I1" s="77"/>
      <c r="J1" s="77"/>
      <c r="K1" s="77"/>
      <c r="M1" s="56" t="s">
        <v>97</v>
      </c>
      <c r="N1" s="82" t="s">
        <v>101</v>
      </c>
      <c r="O1" s="82"/>
      <c r="P1" s="82"/>
      <c r="Q1" s="82"/>
    </row>
    <row r="2" spans="1:17" x14ac:dyDescent="0.25">
      <c r="A2" s="24" t="s">
        <v>79</v>
      </c>
      <c r="B2" s="25" t="s">
        <v>80</v>
      </c>
      <c r="C2" s="25" t="s">
        <v>81</v>
      </c>
      <c r="D2" s="25" t="s">
        <v>88</v>
      </c>
      <c r="E2" s="52" t="s">
        <v>82</v>
      </c>
      <c r="G2" s="24" t="s">
        <v>79</v>
      </c>
      <c r="H2" s="25" t="s">
        <v>80</v>
      </c>
      <c r="I2" s="25" t="s">
        <v>81</v>
      </c>
      <c r="J2" s="25" t="s">
        <v>88</v>
      </c>
      <c r="K2" s="52" t="s">
        <v>82</v>
      </c>
      <c r="M2" s="24" t="s">
        <v>98</v>
      </c>
      <c r="N2" s="78" t="s">
        <v>95</v>
      </c>
      <c r="O2" s="78"/>
      <c r="P2" s="78"/>
      <c r="Q2" s="79"/>
    </row>
    <row r="3" spans="1:17" x14ac:dyDescent="0.25">
      <c r="A3" s="27" t="s">
        <v>83</v>
      </c>
      <c r="B3" s="53">
        <v>8</v>
      </c>
      <c r="C3" s="53">
        <v>8</v>
      </c>
      <c r="D3" s="53">
        <v>12</v>
      </c>
      <c r="E3" s="6">
        <f>B3+C3+D3</f>
        <v>28</v>
      </c>
      <c r="G3" s="27" t="s">
        <v>83</v>
      </c>
      <c r="H3" s="53">
        <v>8</v>
      </c>
      <c r="I3" s="53">
        <v>8</v>
      </c>
      <c r="J3" s="53">
        <v>12</v>
      </c>
      <c r="K3" s="6">
        <f>SUM(G3:J3)</f>
        <v>28</v>
      </c>
      <c r="M3" s="27" t="e">
        <f>$B3+$C3+D3+A3</f>
        <v>#VALUE!</v>
      </c>
      <c r="N3" s="80" t="s">
        <v>91</v>
      </c>
      <c r="O3" s="80"/>
      <c r="P3" s="80"/>
      <c r="Q3" s="81"/>
    </row>
    <row r="4" spans="1:17" x14ac:dyDescent="0.25">
      <c r="A4" s="30" t="s">
        <v>84</v>
      </c>
      <c r="B4" s="54">
        <v>53</v>
      </c>
      <c r="C4" s="54">
        <v>20</v>
      </c>
      <c r="D4" s="54">
        <v>14</v>
      </c>
      <c r="E4" s="55">
        <f>B4-C4-D4</f>
        <v>19</v>
      </c>
      <c r="G4" s="30" t="s">
        <v>90</v>
      </c>
      <c r="H4" s="54">
        <v>53</v>
      </c>
      <c r="I4" s="54">
        <v>20</v>
      </c>
      <c r="J4" s="54">
        <v>14</v>
      </c>
      <c r="K4" s="55">
        <f>AVERAGE(G4:J4)</f>
        <v>29</v>
      </c>
      <c r="M4" s="30" t="e" cm="1">
        <f t="array" ref="M4">$B4-$C4-D4-resta</f>
        <v>#NAME?</v>
      </c>
      <c r="N4" s="75" t="s">
        <v>92</v>
      </c>
      <c r="O4" s="75"/>
      <c r="P4" s="75"/>
      <c r="Q4" s="76"/>
    </row>
    <row r="5" spans="1:17" x14ac:dyDescent="0.25">
      <c r="A5" s="27" t="s">
        <v>85</v>
      </c>
      <c r="B5" s="53">
        <v>3</v>
      </c>
      <c r="C5" s="53">
        <v>8</v>
      </c>
      <c r="D5" s="53">
        <f>$B5*$C5</f>
        <v>24</v>
      </c>
      <c r="E5" s="6">
        <f>B5*C5*D5</f>
        <v>576</v>
      </c>
      <c r="G5" s="27" t="s">
        <v>85</v>
      </c>
      <c r="H5" s="53">
        <v>3</v>
      </c>
      <c r="I5" s="53">
        <v>8</v>
      </c>
      <c r="J5" s="53">
        <f>$B5*$C5</f>
        <v>24</v>
      </c>
      <c r="K5" s="6">
        <f>PRODUCT(H5:J5)</f>
        <v>576</v>
      </c>
      <c r="M5" s="27" t="e">
        <f>-D5*[1]pepe!A3</f>
        <v>#REF!</v>
      </c>
      <c r="N5" s="73" t="s">
        <v>94</v>
      </c>
      <c r="O5" s="73"/>
      <c r="P5" s="73"/>
      <c r="Q5" s="74"/>
    </row>
    <row r="6" spans="1:17" x14ac:dyDescent="0.25">
      <c r="A6" s="22" t="s">
        <v>86</v>
      </c>
      <c r="B6" s="23">
        <v>4</v>
      </c>
      <c r="C6" s="23">
        <v>8</v>
      </c>
      <c r="D6" s="23">
        <f>$B6/$C6</f>
        <v>0.5</v>
      </c>
      <c r="E6" s="51">
        <f>B6/C6/D6</f>
        <v>1</v>
      </c>
      <c r="G6" s="22" t="s">
        <v>89</v>
      </c>
      <c r="H6" s="23">
        <v>4</v>
      </c>
      <c r="I6" s="23">
        <v>8</v>
      </c>
      <c r="J6" s="23">
        <f>$B6/$C6</f>
        <v>0.5</v>
      </c>
      <c r="K6" s="51">
        <f>MOD(H6,I6)</f>
        <v>4</v>
      </c>
      <c r="M6" s="22" t="e">
        <f>$B6/$C6/D6/0</f>
        <v>#DIV/0!</v>
      </c>
      <c r="N6" s="75" t="s">
        <v>93</v>
      </c>
      <c r="O6" s="75"/>
      <c r="P6" s="75"/>
      <c r="Q6" s="76"/>
    </row>
    <row r="7" spans="1:17" x14ac:dyDescent="0.25">
      <c r="A7" s="27" t="s">
        <v>100</v>
      </c>
      <c r="B7" s="53">
        <v>2</v>
      </c>
      <c r="C7" s="53">
        <v>1</v>
      </c>
      <c r="D7" s="53">
        <v>2</v>
      </c>
      <c r="E7" s="6">
        <f>B7^C7^D7</f>
        <v>4</v>
      </c>
      <c r="G7" s="27" t="s">
        <v>100</v>
      </c>
      <c r="H7" s="53">
        <v>2</v>
      </c>
      <c r="I7" s="53">
        <v>1</v>
      </c>
      <c r="J7" s="53">
        <v>2</v>
      </c>
      <c r="K7" s="6">
        <f>POWER(H7,I7)</f>
        <v>2</v>
      </c>
      <c r="M7" s="27" t="e" cm="1" vm="1">
        <f t="array" aca="1" ref="M7" ca="1">A:A</f>
        <v>#VALUE!</v>
      </c>
      <c r="N7" s="73" t="s">
        <v>99</v>
      </c>
      <c r="O7" s="73"/>
      <c r="P7" s="73"/>
      <c r="Q7" s="74"/>
    </row>
  </sheetData>
  <mergeCells count="9">
    <mergeCell ref="N7:Q7"/>
    <mergeCell ref="N4:Q4"/>
    <mergeCell ref="N5:Q5"/>
    <mergeCell ref="N6:Q6"/>
    <mergeCell ref="B1:E1"/>
    <mergeCell ref="H1:K1"/>
    <mergeCell ref="N2:Q2"/>
    <mergeCell ref="N3:Q3"/>
    <mergeCell ref="N1:Q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47B-831B-4617-94F6-1B9F8B2C5B52}">
  <dimension ref="A1:J16"/>
  <sheetViews>
    <sheetView tabSelected="1" topLeftCell="A9" zoomScale="130" zoomScaleNormal="130" workbookViewId="0">
      <selection activeCell="A17" sqref="A17:G1048576"/>
    </sheetView>
  </sheetViews>
  <sheetFormatPr baseColWidth="10" defaultRowHeight="15" x14ac:dyDescent="0.25"/>
  <cols>
    <col min="1" max="1" width="6.85546875" bestFit="1" customWidth="1"/>
    <col min="2" max="2" width="4.7109375" bestFit="1" customWidth="1"/>
    <col min="3" max="6" width="13.28515625" style="58" customWidth="1"/>
    <col min="7" max="7" width="9.140625" style="57" bestFit="1" customWidth="1"/>
    <col min="8" max="8" width="4.5703125" customWidth="1"/>
    <col min="9" max="9" width="12.28515625" customWidth="1"/>
    <col min="10" max="10" width="15.140625" bestFit="1" customWidth="1"/>
    <col min="11" max="11" width="7.140625" bestFit="1" customWidth="1"/>
    <col min="12" max="12" width="13.7109375" bestFit="1" customWidth="1"/>
  </cols>
  <sheetData>
    <row r="1" spans="1:10" x14ac:dyDescent="0.25">
      <c r="A1" t="s">
        <v>98</v>
      </c>
      <c r="B1" t="s">
        <v>104</v>
      </c>
      <c r="C1" s="58" t="s">
        <v>105</v>
      </c>
      <c r="D1" s="58" t="s">
        <v>82</v>
      </c>
      <c r="E1" s="58" t="s">
        <v>103</v>
      </c>
      <c r="F1" s="58" t="s">
        <v>102</v>
      </c>
      <c r="G1" s="57" t="s">
        <v>15</v>
      </c>
      <c r="I1" s="60" t="s">
        <v>108</v>
      </c>
      <c r="J1" s="61">
        <v>0.21</v>
      </c>
    </row>
    <row r="2" spans="1:10" x14ac:dyDescent="0.25">
      <c r="A2">
        <v>3</v>
      </c>
      <c r="B2">
        <v>5</v>
      </c>
      <c r="C2" s="58">
        <v>5600</v>
      </c>
      <c r="D2" s="58" cm="1">
        <f t="array" ref="D2:D16">cant_ventas * precio_ventas</f>
        <v>28000</v>
      </c>
      <c r="E2" s="58" cm="1">
        <f t="array" ref="E2:E16">total_ventas*iva_ventas</f>
        <v>5880</v>
      </c>
      <c r="F2" s="58" cm="1">
        <f t="array" ref="F2:F16">total_ventas + iva_total</f>
        <v>33880</v>
      </c>
      <c r="G2" s="57">
        <v>44824</v>
      </c>
      <c r="I2" s="83" t="s">
        <v>110</v>
      </c>
      <c r="J2" s="83"/>
    </row>
    <row r="3" spans="1:10" x14ac:dyDescent="0.25">
      <c r="A3">
        <v>5</v>
      </c>
      <c r="B3">
        <v>2</v>
      </c>
      <c r="C3" s="58">
        <v>8000</v>
      </c>
      <c r="D3" s="58">
        <v>16000</v>
      </c>
      <c r="E3" s="58">
        <v>3360</v>
      </c>
      <c r="F3" s="58">
        <v>19360</v>
      </c>
      <c r="G3" s="57">
        <v>44824</v>
      </c>
      <c r="I3" s="62" t="s">
        <v>106</v>
      </c>
      <c r="J3" s="63" t="s">
        <v>109</v>
      </c>
    </row>
    <row r="4" spans="1:10" x14ac:dyDescent="0.25">
      <c r="A4">
        <v>10</v>
      </c>
      <c r="B4">
        <v>3</v>
      </c>
      <c r="C4" s="58">
        <v>7300</v>
      </c>
      <c r="D4" s="58">
        <v>21900</v>
      </c>
      <c r="E4" s="58">
        <v>4599</v>
      </c>
      <c r="F4" s="58">
        <v>26499</v>
      </c>
      <c r="G4" s="57">
        <v>44824</v>
      </c>
      <c r="I4" s="64" t="s">
        <v>107</v>
      </c>
      <c r="J4" s="65">
        <f>COUNT(cant_ventas)</f>
        <v>15</v>
      </c>
    </row>
    <row r="5" spans="1:10" x14ac:dyDescent="0.25">
      <c r="A5">
        <v>20</v>
      </c>
      <c r="B5">
        <v>1</v>
      </c>
      <c r="C5" s="58">
        <v>3500</v>
      </c>
      <c r="D5" s="58">
        <v>3500</v>
      </c>
      <c r="E5" s="58">
        <v>735</v>
      </c>
      <c r="F5" s="58">
        <v>4235</v>
      </c>
      <c r="G5" s="57">
        <v>44825</v>
      </c>
      <c r="I5" s="66" t="s">
        <v>115</v>
      </c>
      <c r="J5" s="67">
        <f>SUM(total_ventas)</f>
        <v>231000</v>
      </c>
    </row>
    <row r="6" spans="1:10" x14ac:dyDescent="0.25">
      <c r="A6">
        <v>3</v>
      </c>
      <c r="B6">
        <v>2</v>
      </c>
      <c r="C6" s="58">
        <v>5600</v>
      </c>
      <c r="D6" s="58">
        <v>11200</v>
      </c>
      <c r="E6" s="58">
        <v>2352</v>
      </c>
      <c r="F6" s="58">
        <v>13552</v>
      </c>
      <c r="G6" s="57">
        <v>44825</v>
      </c>
      <c r="I6" s="64" t="s">
        <v>111</v>
      </c>
      <c r="J6" s="68">
        <f>MIN(D2:D16)</f>
        <v>3500</v>
      </c>
    </row>
    <row r="7" spans="1:10" x14ac:dyDescent="0.25">
      <c r="A7">
        <v>29</v>
      </c>
      <c r="B7">
        <v>3</v>
      </c>
      <c r="C7" s="58">
        <v>9400</v>
      </c>
      <c r="D7" s="58">
        <v>28200</v>
      </c>
      <c r="E7" s="58">
        <v>5922</v>
      </c>
      <c r="F7" s="58">
        <v>34122</v>
      </c>
      <c r="G7" s="57">
        <v>44826</v>
      </c>
      <c r="I7" s="69" t="s">
        <v>113</v>
      </c>
      <c r="J7" s="67">
        <f>MAX(total_ventas)</f>
        <v>28200</v>
      </c>
    </row>
    <row r="8" spans="1:10" x14ac:dyDescent="0.25">
      <c r="A8">
        <v>44</v>
      </c>
      <c r="B8">
        <v>1</v>
      </c>
      <c r="C8" s="58">
        <v>8500</v>
      </c>
      <c r="D8" s="58">
        <v>8500</v>
      </c>
      <c r="E8" s="58">
        <v>1785</v>
      </c>
      <c r="F8" s="58">
        <v>10285</v>
      </c>
      <c r="G8" s="57">
        <v>44827</v>
      </c>
      <c r="I8" s="70" t="s">
        <v>114</v>
      </c>
      <c r="J8" s="68">
        <f>AVERAGE(D2:D16)</f>
        <v>15400</v>
      </c>
    </row>
    <row r="9" spans="1:10" x14ac:dyDescent="0.25">
      <c r="A9">
        <v>21</v>
      </c>
      <c r="B9">
        <v>3</v>
      </c>
      <c r="C9" s="58">
        <v>4500</v>
      </c>
      <c r="D9" s="58">
        <v>13500</v>
      </c>
      <c r="E9" s="58">
        <v>2835</v>
      </c>
      <c r="F9" s="58">
        <v>16335</v>
      </c>
      <c r="G9" s="57">
        <v>44827</v>
      </c>
      <c r="I9" s="71" t="s">
        <v>112</v>
      </c>
      <c r="J9" s="72">
        <f>MODE(A:A)</f>
        <v>20</v>
      </c>
    </row>
    <row r="10" spans="1:10" x14ac:dyDescent="0.25">
      <c r="A10">
        <v>33</v>
      </c>
      <c r="B10">
        <v>2</v>
      </c>
      <c r="C10" s="58">
        <v>7200</v>
      </c>
      <c r="D10" s="58">
        <v>14400</v>
      </c>
      <c r="E10" s="58">
        <v>3024</v>
      </c>
      <c r="F10" s="58">
        <v>17424</v>
      </c>
      <c r="G10" s="57">
        <v>44827</v>
      </c>
      <c r="I10" s="59"/>
    </row>
    <row r="11" spans="1:10" x14ac:dyDescent="0.25">
      <c r="A11">
        <v>20</v>
      </c>
      <c r="B11">
        <v>5</v>
      </c>
      <c r="C11" s="58">
        <v>3500</v>
      </c>
      <c r="D11" s="58">
        <v>17500</v>
      </c>
      <c r="E11" s="58">
        <v>3675</v>
      </c>
      <c r="F11" s="58">
        <v>21175</v>
      </c>
      <c r="G11" s="57">
        <v>44828</v>
      </c>
      <c r="I11" s="59"/>
    </row>
    <row r="12" spans="1:10" x14ac:dyDescent="0.25">
      <c r="A12">
        <v>11</v>
      </c>
      <c r="B12">
        <v>4</v>
      </c>
      <c r="C12" s="58">
        <v>4400</v>
      </c>
      <c r="D12" s="58">
        <v>17600</v>
      </c>
      <c r="E12" s="58">
        <v>3696</v>
      </c>
      <c r="F12" s="58">
        <v>21296</v>
      </c>
      <c r="G12" s="57">
        <v>44828</v>
      </c>
      <c r="I12" s="59"/>
    </row>
    <row r="13" spans="1:10" x14ac:dyDescent="0.25">
      <c r="A13">
        <v>20</v>
      </c>
      <c r="B13">
        <v>3</v>
      </c>
      <c r="C13" s="58">
        <v>3500</v>
      </c>
      <c r="D13" s="58">
        <v>10500</v>
      </c>
      <c r="E13" s="58">
        <v>2205</v>
      </c>
      <c r="F13" s="58">
        <v>12705</v>
      </c>
      <c r="G13" s="57">
        <v>44829</v>
      </c>
      <c r="I13" s="59"/>
    </row>
    <row r="14" spans="1:10" x14ac:dyDescent="0.25">
      <c r="A14">
        <v>10</v>
      </c>
      <c r="B14">
        <v>2</v>
      </c>
      <c r="C14" s="58">
        <v>7300</v>
      </c>
      <c r="D14" s="58">
        <v>14600</v>
      </c>
      <c r="E14" s="58">
        <v>3066</v>
      </c>
      <c r="F14" s="58">
        <v>17666</v>
      </c>
      <c r="G14" s="57">
        <v>44829</v>
      </c>
      <c r="I14" s="59"/>
    </row>
    <row r="15" spans="1:10" x14ac:dyDescent="0.25">
      <c r="A15">
        <v>40</v>
      </c>
      <c r="B15">
        <v>3</v>
      </c>
      <c r="C15" s="58">
        <v>6200</v>
      </c>
      <c r="D15" s="58">
        <v>18600</v>
      </c>
      <c r="E15" s="58">
        <v>3906</v>
      </c>
      <c r="F15" s="58">
        <v>22506</v>
      </c>
      <c r="G15" s="57">
        <v>44830</v>
      </c>
      <c r="I15" s="59"/>
    </row>
    <row r="16" spans="1:10" x14ac:dyDescent="0.25">
      <c r="A16">
        <v>20</v>
      </c>
      <c r="B16">
        <v>2</v>
      </c>
      <c r="C16" s="58">
        <v>3500</v>
      </c>
      <c r="D16" s="58">
        <v>7000</v>
      </c>
      <c r="E16" s="58">
        <v>1470</v>
      </c>
      <c r="F16" s="58">
        <v>8470</v>
      </c>
      <c r="G16" s="57">
        <v>44830</v>
      </c>
    </row>
  </sheetData>
  <mergeCells count="1"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intro</vt:lpstr>
      <vt:lpstr>asist.</vt:lpstr>
      <vt:lpstr>operadores</vt:lpstr>
      <vt:lpstr>ventas</vt:lpstr>
      <vt:lpstr>cant_ventas</vt:lpstr>
      <vt:lpstr>iva_total</vt:lpstr>
      <vt:lpstr>iva_ventas</vt:lpstr>
      <vt:lpstr>precio_ventas</vt:lpstr>
      <vt:lpstr>total_ventas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2022-09-27T13:57:20Z</cp:lastPrinted>
  <dcterms:created xsi:type="dcterms:W3CDTF">2022-09-22T13:53:21Z</dcterms:created>
  <dcterms:modified xsi:type="dcterms:W3CDTF">2022-09-29T14:36:11Z</dcterms:modified>
</cp:coreProperties>
</file>