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15"/>
  <workbookPr defaultThemeVersion="166925"/>
  <mc:AlternateContent xmlns:mc="http://schemas.openxmlformats.org/markup-compatibility/2006">
    <mc:Choice Requires="x15">
      <x15ac:absPath xmlns:x15ac="http://schemas.microsoft.com/office/spreadsheetml/2010/11/ac" url="C:\Users\EducacionIT\Documents\redes\saves\ccna-s-15\docs\"/>
    </mc:Choice>
  </mc:AlternateContent>
  <xr:revisionPtr revIDLastSave="0" documentId="13_ncr:1_{BF9C5D41-5EE1-4246-AEA7-56BD332E797E}" xr6:coauthVersionLast="47" xr6:coauthVersionMax="47" xr10:uidLastSave="{00000000-0000-0000-0000-000000000000}"/>
  <bookViews>
    <workbookView xWindow="-120" yWindow="-120" windowWidth="20730" windowHeight="11160" activeTab="6" xr2:uid="{9A62988E-56DA-4ABE-8EFC-23F0AD723830}"/>
  </bookViews>
  <sheets>
    <sheet name="capa fisica" sheetId="1" r:id="rId1"/>
    <sheet name="Unidades" sheetId="2" r:id="rId2"/>
    <sheet name="BIN" sheetId="4" r:id="rId3"/>
    <sheet name="IPv4" sheetId="5" r:id="rId4"/>
    <sheet name="HEX" sheetId="6" r:id="rId5"/>
    <sheet name="IPv6" sheetId="7" r:id="rId6"/>
    <sheet name="CLASSIC" sheetId="8" r:id="rId7"/>
    <sheet name="VLSM" sheetId="9"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 i="8" l="1"/>
  <c r="B40" i="8"/>
  <c r="B25" i="8"/>
  <c r="B22" i="8"/>
  <c r="B17" i="8"/>
  <c r="C17" i="8"/>
  <c r="B3" i="6"/>
  <c r="C3" i="6"/>
  <c r="D3" i="6"/>
  <c r="E3" i="6"/>
  <c r="F3" i="6"/>
  <c r="M30" i="5"/>
  <c r="J30" i="5"/>
  <c r="L23" i="5"/>
  <c r="J23" i="5"/>
  <c r="K16" i="5"/>
  <c r="J16" i="5"/>
  <c r="G23" i="5"/>
  <c r="E23" i="5"/>
  <c r="F16" i="5"/>
  <c r="E16" i="5"/>
  <c r="H30" i="5"/>
  <c r="E30" i="5"/>
  <c r="G3" i="4" l="1"/>
  <c r="F3" i="4"/>
  <c r="E3" i="4"/>
  <c r="D3" i="4"/>
  <c r="C3" i="4"/>
  <c r="B3" i="4"/>
  <c r="I3" i="4"/>
  <c r="H3" i="4"/>
</calcChain>
</file>

<file path=xl/sharedStrings.xml><?xml version="1.0" encoding="utf-8"?>
<sst xmlns="http://schemas.openxmlformats.org/spreadsheetml/2006/main" count="738" uniqueCount="449">
  <si>
    <t>TIA-568A</t>
  </si>
  <si>
    <t>TX</t>
  </si>
  <si>
    <t>RX</t>
  </si>
  <si>
    <t>unused</t>
  </si>
  <si>
    <t>TIA-658B</t>
  </si>
  <si>
    <t>HALF DUPLEX</t>
  </si>
  <si>
    <t>FULL DUPLEX</t>
  </si>
  <si>
    <t>Caracteristica de dispositivos administrables que permite identificar el tipo de terminal que se encuentra conectado en el otro extremo del cable y permite reasignar los pines de TRANSMISION (TX) y RECEPCION (RX)</t>
  </si>
  <si>
    <t>Tipo de comunicación en la cual ambos dispositivos (Emisor y receptor) envian y reciben datos simultaneamente</t>
  </si>
  <si>
    <t>Tipo de comunicación en la cual solamente se puede enviar o recibir datos, pero no ambos, debiendo aguardar turnos</t>
  </si>
  <si>
    <t>GOODPUT</t>
  </si>
  <si>
    <t xml:space="preserve">THROUGHPUT  </t>
  </si>
  <si>
    <t>BANDWIDTH</t>
  </si>
  <si>
    <t>SPEED</t>
  </si>
  <si>
    <t>Ancho de Banda definido para la comunicación en la interfaz de Red.</t>
  </si>
  <si>
    <t>Ancho de Banda necesario para establecer una comunicación  o intercambio de datos</t>
  </si>
  <si>
    <t>Capacidad maxima de un BUS para transportar datos y se mide de BITS/S.</t>
  </si>
  <si>
    <t>FRECUENCIA</t>
  </si>
  <si>
    <t>Cantidad de ciclos o repeticiones de una señal durante un Segundo y se mide de HERTZ</t>
  </si>
  <si>
    <t>100BaseTX</t>
  </si>
  <si>
    <t>100BaseT</t>
  </si>
  <si>
    <t>Capacidad utilizable de un BUS, suele se equivalente al 70% del Ancho de Banda.</t>
  </si>
  <si>
    <t>Media Detection Interface Cross (MDIX)</t>
  </si>
  <si>
    <t>Brontobyte</t>
  </si>
  <si>
    <t>Kilobyte</t>
  </si>
  <si>
    <t>Megabyte</t>
  </si>
  <si>
    <t>Gigabyte</t>
  </si>
  <si>
    <t>Terabyte</t>
  </si>
  <si>
    <t>Petabyte</t>
  </si>
  <si>
    <t>Exabyte</t>
  </si>
  <si>
    <t>Zettabyte</t>
  </si>
  <si>
    <t>Yottabyte</t>
  </si>
  <si>
    <t>Geopbyte</t>
  </si>
  <si>
    <t>Hz</t>
  </si>
  <si>
    <t>kHz</t>
  </si>
  <si>
    <t>MHz</t>
  </si>
  <si>
    <t>GHz</t>
  </si>
  <si>
    <t>THz</t>
  </si>
  <si>
    <t>PHz</t>
  </si>
  <si>
    <t>10^0</t>
  </si>
  <si>
    <t>10^3</t>
  </si>
  <si>
    <t>10^6</t>
  </si>
  <si>
    <t>10^9</t>
  </si>
  <si>
    <t>10^12</t>
  </si>
  <si>
    <t>10^15</t>
  </si>
  <si>
    <t>bps</t>
  </si>
  <si>
    <t>Kbps</t>
  </si>
  <si>
    <t>Mbps</t>
  </si>
  <si>
    <t>Gbps</t>
  </si>
  <si>
    <t>Tbps</t>
  </si>
  <si>
    <t>Byte</t>
  </si>
  <si>
    <t>B</t>
  </si>
  <si>
    <t>KB</t>
  </si>
  <si>
    <t>MB</t>
  </si>
  <si>
    <t>GB</t>
  </si>
  <si>
    <t>TB</t>
  </si>
  <si>
    <t>PB</t>
  </si>
  <si>
    <t>EB</t>
  </si>
  <si>
    <t>ZB</t>
  </si>
  <si>
    <t>YB</t>
  </si>
  <si>
    <t>BB</t>
  </si>
  <si>
    <t>GeB</t>
  </si>
  <si>
    <t>10^18</t>
  </si>
  <si>
    <t>10^21</t>
  </si>
  <si>
    <t>10^24</t>
  </si>
  <si>
    <t>10^27</t>
  </si>
  <si>
    <t>10^30</t>
  </si>
  <si>
    <t>ANCHO DE BANDA</t>
  </si>
  <si>
    <t>Hertz</t>
  </si>
  <si>
    <t>Kilohertz</t>
  </si>
  <si>
    <t>Megahertz</t>
  </si>
  <si>
    <t>Gigahertz</t>
  </si>
  <si>
    <t>Terahertz</t>
  </si>
  <si>
    <t>Petahertz</t>
  </si>
  <si>
    <t>ALMACENAMIENTO DE DATOS</t>
  </si>
  <si>
    <t>FRECUENCIA DE DATOS</t>
  </si>
  <si>
    <t>AM</t>
  </si>
  <si>
    <t>FM</t>
  </si>
  <si>
    <t>PM</t>
  </si>
  <si>
    <t>Amplitud Modulada</t>
  </si>
  <si>
    <t>El alto de la sinusoide aumenta y disminuye</t>
  </si>
  <si>
    <t>Frecuencia modulada</t>
  </si>
  <si>
    <t>El ancho de la sinusoide crece y decrece</t>
  </si>
  <si>
    <t>Modulacion de Fase</t>
  </si>
  <si>
    <t>Utiliza una señal como guia y otra para datos</t>
  </si>
  <si>
    <t>DEC</t>
  </si>
  <si>
    <t>HEX</t>
  </si>
  <si>
    <t>BIN</t>
  </si>
  <si>
    <t>2^0</t>
  </si>
  <si>
    <t>2^1</t>
  </si>
  <si>
    <t>2^2</t>
  </si>
  <si>
    <t>2^3</t>
  </si>
  <si>
    <t>0</t>
  </si>
  <si>
    <t>1</t>
  </si>
  <si>
    <t>10</t>
  </si>
  <si>
    <t>11</t>
  </si>
  <si>
    <t>100</t>
  </si>
  <si>
    <t>101</t>
  </si>
  <si>
    <t>110</t>
  </si>
  <si>
    <t>111</t>
  </si>
  <si>
    <t>1000</t>
  </si>
  <si>
    <t>1001</t>
  </si>
  <si>
    <t>1010</t>
  </si>
  <si>
    <t>1011</t>
  </si>
  <si>
    <t>1100</t>
  </si>
  <si>
    <t>1101</t>
  </si>
  <si>
    <t>1110</t>
  </si>
  <si>
    <t>1111</t>
  </si>
  <si>
    <t>A</t>
  </si>
  <si>
    <t>C</t>
  </si>
  <si>
    <t>D</t>
  </si>
  <si>
    <t>E</t>
  </si>
  <si>
    <t>F</t>
  </si>
  <si>
    <t>2^7</t>
  </si>
  <si>
    <t xml:space="preserve"> 2^6</t>
  </si>
  <si>
    <t>2^5</t>
  </si>
  <si>
    <t>2^4</t>
  </si>
  <si>
    <t>AND</t>
  </si>
  <si>
    <t>192.168.0.24</t>
  </si>
  <si>
    <t>00000000</t>
  </si>
  <si>
    <t>00011000</t>
  </si>
  <si>
    <t>255.255.255.0</t>
  </si>
  <si>
    <t>192.168.0.0</t>
  </si>
  <si>
    <t>11000000</t>
  </si>
  <si>
    <t>192.168.0.255</t>
  </si>
  <si>
    <t>11111111</t>
  </si>
  <si>
    <t>255.255.0.0</t>
  </si>
  <si>
    <t>10.127.32.0</t>
  </si>
  <si>
    <t>255.0.0.0</t>
  </si>
  <si>
    <t>00001010</t>
  </si>
  <si>
    <t>01111111</t>
  </si>
  <si>
    <t>00100000</t>
  </si>
  <si>
    <t>10.0.0.0</t>
  </si>
  <si>
    <t>172.20.184.60</t>
  </si>
  <si>
    <t>10101100</t>
  </si>
  <si>
    <t>00010100</t>
  </si>
  <si>
    <t>10111000</t>
  </si>
  <si>
    <t>00111100</t>
  </si>
  <si>
    <t>172.20.0.0</t>
  </si>
  <si>
    <t>172.20.255.255</t>
  </si>
  <si>
    <t>IPV4</t>
  </si>
  <si>
    <t>0.0.0.0</t>
  </si>
  <si>
    <t>128.0.0.0</t>
  </si>
  <si>
    <t>192.0.0.0</t>
  </si>
  <si>
    <t>224.0.0.0</t>
  </si>
  <si>
    <t>240.0.0.0</t>
  </si>
  <si>
    <t>PRIVADAS</t>
  </si>
  <si>
    <t>MULTICAST</t>
  </si>
  <si>
    <t>RESEARCH</t>
  </si>
  <si>
    <t>172.16.0.0</t>
  </si>
  <si>
    <t>172.31.255.255</t>
  </si>
  <si>
    <t>Tecnicas de Modulacion</t>
  </si>
  <si>
    <t>Decimal</t>
  </si>
  <si>
    <t>Valores</t>
  </si>
  <si>
    <t>Binario</t>
  </si>
  <si>
    <t>CIDR</t>
  </si>
  <si>
    <t>/24</t>
  </si>
  <si>
    <t>NETWORK</t>
  </si>
  <si>
    <t>BROADCAST</t>
  </si>
  <si>
    <t>IP ADDRESS</t>
  </si>
  <si>
    <t>SUBNET MASK</t>
  </si>
  <si>
    <t>/8</t>
  </si>
  <si>
    <t>/16</t>
  </si>
  <si>
    <t>PUBLICAS</t>
  </si>
  <si>
    <t>INICIO</t>
  </si>
  <si>
    <t>FIN</t>
  </si>
  <si>
    <t>DECIMAL</t>
  </si>
  <si>
    <t>1 BYTE</t>
  </si>
  <si>
    <t>BYTES</t>
  </si>
  <si>
    <r>
      <rPr>
        <b/>
        <sz val="11"/>
        <color rgb="FFC00000"/>
        <rFont val="Calibri"/>
        <family val="2"/>
        <scheme val="minor"/>
      </rPr>
      <t>0</t>
    </r>
    <r>
      <rPr>
        <b/>
        <sz val="11"/>
        <color theme="1"/>
        <rFont val="Calibri"/>
        <family val="2"/>
        <scheme val="minor"/>
      </rPr>
      <t>0000000</t>
    </r>
  </si>
  <si>
    <r>
      <rPr>
        <b/>
        <sz val="11"/>
        <color rgb="FFC00000"/>
        <rFont val="Calibri"/>
        <family val="2"/>
        <scheme val="minor"/>
      </rPr>
      <t>10</t>
    </r>
    <r>
      <rPr>
        <b/>
        <sz val="11"/>
        <color theme="1"/>
        <rFont val="Calibri"/>
        <family val="2"/>
        <scheme val="minor"/>
      </rPr>
      <t>000000</t>
    </r>
  </si>
  <si>
    <r>
      <rPr>
        <b/>
        <sz val="11"/>
        <color rgb="FFC00000"/>
        <rFont val="Calibri"/>
        <family val="2"/>
        <scheme val="minor"/>
      </rPr>
      <t>110</t>
    </r>
    <r>
      <rPr>
        <b/>
        <sz val="11"/>
        <color theme="1"/>
        <rFont val="Calibri"/>
        <family val="2"/>
        <scheme val="minor"/>
      </rPr>
      <t>00000</t>
    </r>
  </si>
  <si>
    <r>
      <rPr>
        <b/>
        <sz val="11"/>
        <color rgb="FFC00000"/>
        <rFont val="Calibri"/>
        <family val="2"/>
        <scheme val="minor"/>
      </rPr>
      <t>1110</t>
    </r>
    <r>
      <rPr>
        <b/>
        <sz val="11"/>
        <color theme="1"/>
        <rFont val="Calibri"/>
        <family val="2"/>
        <scheme val="minor"/>
      </rPr>
      <t>0000</t>
    </r>
  </si>
  <si>
    <r>
      <rPr>
        <b/>
        <sz val="11"/>
        <color rgb="FFC00000"/>
        <rFont val="Calibri"/>
        <family val="2"/>
        <scheme val="minor"/>
      </rPr>
      <t>11110</t>
    </r>
    <r>
      <rPr>
        <b/>
        <sz val="11"/>
        <color theme="1"/>
        <rFont val="Calibri"/>
        <family val="2"/>
        <scheme val="minor"/>
      </rPr>
      <t>000</t>
    </r>
  </si>
  <si>
    <r>
      <rPr>
        <b/>
        <sz val="11"/>
        <color rgb="FFC00000"/>
        <rFont val="Calibri"/>
        <family val="2"/>
        <scheme val="minor"/>
      </rPr>
      <t>0</t>
    </r>
    <r>
      <rPr>
        <b/>
        <sz val="11"/>
        <color theme="1"/>
        <rFont val="Calibri"/>
        <family val="2"/>
        <scheme val="minor"/>
      </rPr>
      <t>1111111</t>
    </r>
  </si>
  <si>
    <r>
      <rPr>
        <b/>
        <sz val="11"/>
        <color rgb="FFC00000"/>
        <rFont val="Calibri"/>
        <family val="2"/>
        <scheme val="minor"/>
      </rPr>
      <t>10</t>
    </r>
    <r>
      <rPr>
        <b/>
        <sz val="11"/>
        <color theme="1"/>
        <rFont val="Calibri"/>
        <family val="2"/>
        <scheme val="minor"/>
      </rPr>
      <t>111111</t>
    </r>
  </si>
  <si>
    <r>
      <rPr>
        <b/>
        <sz val="11"/>
        <color rgb="FFC00000"/>
        <rFont val="Calibri"/>
        <family val="2"/>
        <scheme val="minor"/>
      </rPr>
      <t>110</t>
    </r>
    <r>
      <rPr>
        <b/>
        <sz val="11"/>
        <color theme="1"/>
        <rFont val="Calibri"/>
        <family val="2"/>
        <scheme val="minor"/>
      </rPr>
      <t>11111</t>
    </r>
  </si>
  <si>
    <r>
      <rPr>
        <b/>
        <sz val="11"/>
        <color rgb="FFC00000"/>
        <rFont val="Calibri"/>
        <family val="2"/>
        <scheme val="minor"/>
      </rPr>
      <t>1110</t>
    </r>
    <r>
      <rPr>
        <b/>
        <sz val="11"/>
        <color theme="1"/>
        <rFont val="Calibri"/>
        <family val="2"/>
        <scheme val="minor"/>
      </rPr>
      <t>1111</t>
    </r>
  </si>
  <si>
    <r>
      <rPr>
        <b/>
        <sz val="11"/>
        <color rgb="FFC00000"/>
        <rFont val="Calibri"/>
        <family val="2"/>
        <scheme val="minor"/>
      </rPr>
      <t>1111</t>
    </r>
    <r>
      <rPr>
        <b/>
        <sz val="11"/>
        <color theme="1"/>
        <rFont val="Calibri"/>
        <family val="2"/>
        <scheme val="minor"/>
      </rPr>
      <t>1111</t>
    </r>
  </si>
  <si>
    <r>
      <t xml:space="preserve">10101100.
</t>
    </r>
    <r>
      <rPr>
        <b/>
        <sz val="11"/>
        <color rgb="FFC00000"/>
        <rFont val="Calibri"/>
        <family val="2"/>
        <scheme val="minor"/>
      </rPr>
      <t>0001000</t>
    </r>
  </si>
  <si>
    <r>
      <t xml:space="preserve">11000000.
10101000.
</t>
    </r>
    <r>
      <rPr>
        <b/>
        <sz val="11"/>
        <color rgb="FFC00000"/>
        <rFont val="Calibri"/>
        <family val="2"/>
        <scheme val="minor"/>
      </rPr>
      <t>00000000</t>
    </r>
  </si>
  <si>
    <r>
      <rPr>
        <b/>
        <sz val="11"/>
        <rFont val="Calibri"/>
        <family val="2"/>
        <scheme val="minor"/>
      </rPr>
      <t>10101100.</t>
    </r>
    <r>
      <rPr>
        <b/>
        <sz val="11"/>
        <color rgb="FFC00000"/>
        <rFont val="Calibri"/>
        <family val="2"/>
        <scheme val="minor"/>
      </rPr>
      <t xml:space="preserve">
00011111</t>
    </r>
  </si>
  <si>
    <r>
      <t xml:space="preserve">11000000.
10101000.
</t>
    </r>
    <r>
      <rPr>
        <b/>
        <sz val="11"/>
        <color rgb="FFC00000"/>
        <rFont val="Calibri"/>
        <family val="2"/>
        <scheme val="minor"/>
      </rPr>
      <t>11111111</t>
    </r>
  </si>
  <si>
    <t>DIR.</t>
  </si>
  <si>
    <t>CLASE A</t>
  </si>
  <si>
    <t>CLASE B</t>
  </si>
  <si>
    <t>CLASE C</t>
  </si>
  <si>
    <t>CLASE</t>
  </si>
  <si>
    <t>192.168.21.15</t>
  </si>
  <si>
    <t>192.168.21.0</t>
  </si>
  <si>
    <t>192.168.21.255</t>
  </si>
  <si>
    <t>00010101</t>
  </si>
  <si>
    <t>00001111</t>
  </si>
  <si>
    <t>Metodo Division</t>
  </si>
  <si>
    <t>EXP</t>
  </si>
  <si>
    <t>BYTE</t>
  </si>
  <si>
    <t>SISTEMAS NUMERICOS</t>
  </si>
  <si>
    <t>Megabit/s</t>
  </si>
  <si>
    <t>Kilobit/s</t>
  </si>
  <si>
    <t>Bit/s</t>
  </si>
  <si>
    <t>Gigabit/s</t>
  </si>
  <si>
    <t>Terabit/s</t>
  </si>
  <si>
    <t>OCT</t>
  </si>
  <si>
    <t>RESULTADO</t>
  </si>
  <si>
    <t>Sistema numérico que solo usa dos dígitos: 0 y 1, con el cual funcionan las computadoras</t>
  </si>
  <si>
    <t>Sistema Binario (Base 2)</t>
  </si>
  <si>
    <t>172.28.154.20</t>
  </si>
  <si>
    <t>172.28.0.0</t>
  </si>
  <si>
    <t>172.28.255.255</t>
  </si>
  <si>
    <t>00011100</t>
  </si>
  <si>
    <t>10011010</t>
  </si>
  <si>
    <t>10.46.11.25</t>
  </si>
  <si>
    <t>00101110</t>
  </si>
  <si>
    <t>00001011</t>
  </si>
  <si>
    <t>00011001</t>
  </si>
  <si>
    <t>16^0</t>
  </si>
  <si>
    <t>16^1</t>
  </si>
  <si>
    <t>16^2</t>
  </si>
  <si>
    <t>16^3</t>
  </si>
  <si>
    <t>16^4</t>
  </si>
  <si>
    <t>0A</t>
  </si>
  <si>
    <t>0x</t>
  </si>
  <si>
    <t>7F</t>
  </si>
  <si>
    <t>AC</t>
  </si>
  <si>
    <t>C0</t>
  </si>
  <si>
    <t>A8</t>
  </si>
  <si>
    <t>3E</t>
  </si>
  <si>
    <t>6A</t>
  </si>
  <si>
    <t>8B</t>
  </si>
  <si>
    <t>7C</t>
  </si>
  <si>
    <t>0xHEX</t>
  </si>
  <si>
    <t>IPv6</t>
  </si>
  <si>
    <t>0DB6</t>
  </si>
  <si>
    <t>0001</t>
  </si>
  <si>
    <t>0000</t>
  </si>
  <si>
    <t>ACAD</t>
  </si>
  <si>
    <t>/64</t>
  </si>
  <si>
    <t>Interface ID</t>
  </si>
  <si>
    <t>Global Address</t>
  </si>
  <si>
    <t>Ceros a la Izq.</t>
  </si>
  <si>
    <t>DB6</t>
  </si>
  <si>
    <t>::</t>
  </si>
  <si>
    <t>2001:DB6:ACAD:1::1</t>
  </si>
  <si>
    <t>Resultado</t>
  </si>
  <si>
    <t xml:space="preserve">Empieza </t>
  </si>
  <si>
    <t>Termina</t>
  </si>
  <si>
    <t>Global</t>
  </si>
  <si>
    <t>Link-Local</t>
  </si>
  <si>
    <t>Unique-Local</t>
  </si>
  <si>
    <t>FE80::</t>
  </si>
  <si>
    <t>EUI-64</t>
  </si>
  <si>
    <t>A4</t>
  </si>
  <si>
    <t>4E</t>
  </si>
  <si>
    <t>B5</t>
  </si>
  <si>
    <t>A44E.31B5.8130</t>
  </si>
  <si>
    <t>FF</t>
  </si>
  <si>
    <t>FE</t>
  </si>
  <si>
    <r>
      <t>A</t>
    </r>
    <r>
      <rPr>
        <sz val="11"/>
        <color rgb="FFC00000"/>
        <rFont val="Calibri"/>
        <family val="2"/>
        <scheme val="minor"/>
      </rPr>
      <t>7</t>
    </r>
  </si>
  <si>
    <t>00</t>
  </si>
  <si>
    <t>1B</t>
  </si>
  <si>
    <t>44</t>
  </si>
  <si>
    <t>3A</t>
  </si>
  <si>
    <t>B7</t>
  </si>
  <si>
    <r>
      <t>0</t>
    </r>
    <r>
      <rPr>
        <sz val="11"/>
        <color rgb="FFC00000"/>
        <rFont val="Calibri"/>
        <family val="2"/>
        <scheme val="minor"/>
      </rPr>
      <t>2</t>
    </r>
  </si>
  <si>
    <t>AD</t>
  </si>
  <si>
    <t>4 Bits</t>
  </si>
  <si>
    <t>1C</t>
  </si>
  <si>
    <t>001B.4411.3AB7</t>
  </si>
  <si>
    <t>Direcciones</t>
  </si>
  <si>
    <t>A6</t>
  </si>
  <si>
    <t>18</t>
  </si>
  <si>
    <t>26</t>
  </si>
  <si>
    <t>49</t>
  </si>
  <si>
    <t>DB</t>
  </si>
  <si>
    <t>C1</t>
  </si>
  <si>
    <t>1826.496C.DBC1</t>
  </si>
  <si>
    <t>6C</t>
  </si>
  <si>
    <r>
      <t>1</t>
    </r>
    <r>
      <rPr>
        <sz val="11"/>
        <color rgb="FFC00000"/>
        <rFont val="Calibri"/>
        <family val="2"/>
        <scheme val="minor"/>
      </rPr>
      <t>A</t>
    </r>
  </si>
  <si>
    <t>000C.85AD.A685</t>
  </si>
  <si>
    <t>MAC ADDRESS</t>
  </si>
  <si>
    <t>Interface ID / EUI-64 (Extended Unique Identifier)</t>
  </si>
  <si>
    <t>0C</t>
  </si>
  <si>
    <t>85</t>
  </si>
  <si>
    <t>FE80::/7</t>
  </si>
  <si>
    <t>2000:: /48</t>
  </si>
  <si>
    <t>3FFF:: / 48</t>
  </si>
  <si>
    <t>Direccion</t>
  </si>
  <si>
    <t>FDFF::/7</t>
  </si>
  <si>
    <t>FC00::/7</t>
  </si>
  <si>
    <t>Prefix</t>
  </si>
  <si>
    <t>sn ID</t>
  </si>
  <si>
    <t>Resumen Ceros</t>
  </si>
  <si>
    <t>Clasificacion</t>
  </si>
  <si>
    <t>CROSSTALK</t>
  </si>
  <si>
    <t>EMI / RFI</t>
  </si>
  <si>
    <t>Interferencia electromagnética o interferencia de radiofrecuencia las señales de EMI y RFI pueden distorsionar y dañar las señales de datos que transportan los medios de cobre. Las posibles fuentes de EMI y RFI incluyen las ondas de radio y dispositivos electromagnéticos como las luces fluorescentes o los motores eléctricos.</t>
  </si>
  <si>
    <t>Perturbación causada por los campos eléctricos o magnéticos de una señal de un hilo a uno adyacente. En los circuitos telefónicos, el crosstalk puede provocar que se escuche parte de otra conversación de voz de un circuito adyacente. Cuando la corriente eléctrica fluye por un hilo, crea un pequeño campo magnético circular alrededor de dicho hilo, que puede captar un hilo adyacente.</t>
  </si>
  <si>
    <t>Subnetting</t>
  </si>
  <si>
    <t>RED</t>
  </si>
  <si>
    <t>SUBNET</t>
  </si>
  <si>
    <t>Solicitado</t>
  </si>
  <si>
    <t>n</t>
  </si>
  <si>
    <t>SM Original</t>
  </si>
  <si>
    <t>8 bits</t>
  </si>
  <si>
    <t>SM nueva</t>
  </si>
  <si>
    <t>10 bits</t>
  </si>
  <si>
    <t>255.192.0.0</t>
  </si>
  <si>
    <t>subredes</t>
  </si>
  <si>
    <t>red</t>
  </si>
  <si>
    <t>ip ini</t>
  </si>
  <si>
    <t>ip fin</t>
  </si>
  <si>
    <t>broadcast</t>
  </si>
  <si>
    <t>10.0.0.1</t>
  </si>
  <si>
    <t>salto</t>
  </si>
  <si>
    <t>10.64.0.0</t>
  </si>
  <si>
    <t>10.128.0.0</t>
  </si>
  <si>
    <t>10.192.0.0</t>
  </si>
  <si>
    <r>
      <t>00</t>
    </r>
    <r>
      <rPr>
        <sz val="11"/>
        <rFont val="Calibri"/>
        <family val="2"/>
        <scheme val="minor"/>
      </rPr>
      <t>000000</t>
    </r>
  </si>
  <si>
    <r>
      <t>01</t>
    </r>
    <r>
      <rPr>
        <sz val="11"/>
        <rFont val="Calibri"/>
        <family val="2"/>
        <scheme val="minor"/>
      </rPr>
      <t>000000</t>
    </r>
  </si>
  <si>
    <r>
      <t>10</t>
    </r>
    <r>
      <rPr>
        <sz val="11"/>
        <rFont val="Calibri"/>
        <family val="2"/>
        <scheme val="minor"/>
      </rPr>
      <t>000000</t>
    </r>
  </si>
  <si>
    <r>
      <t>11</t>
    </r>
    <r>
      <rPr>
        <sz val="11"/>
        <rFont val="Calibri"/>
        <family val="2"/>
        <scheme val="minor"/>
      </rPr>
      <t>000000</t>
    </r>
  </si>
  <si>
    <t>10.64.0.1</t>
  </si>
  <si>
    <t>10.128.0.1</t>
  </si>
  <si>
    <t>10.192.0.1</t>
  </si>
  <si>
    <t>10.63.255.255</t>
  </si>
  <si>
    <t>10.63.255.254</t>
  </si>
  <si>
    <t>par</t>
  </si>
  <si>
    <t>impar</t>
  </si>
  <si>
    <t>2^h -2 = HOSTS</t>
  </si>
  <si>
    <t>32 - bits subred = h</t>
  </si>
  <si>
    <t>host x subred</t>
  </si>
  <si>
    <t>2^n &gt;= subredes</t>
  </si>
  <si>
    <t>Salto de red</t>
  </si>
  <si>
    <t>256 / subredes</t>
  </si>
  <si>
    <t>Hosts</t>
  </si>
  <si>
    <t>2^h -2</t>
  </si>
  <si>
    <t>11 subredes</t>
  </si>
  <si>
    <t>Bits necesarios</t>
  </si>
  <si>
    <t>Calculo de bits</t>
  </si>
  <si>
    <t>salto de red</t>
  </si>
  <si>
    <t>16 posibles</t>
  </si>
  <si>
    <t>mascara</t>
  </si>
  <si>
    <t>255.255.240.0</t>
  </si>
  <si>
    <t>172.20.16.0</t>
  </si>
  <si>
    <t>172.20.15.255</t>
  </si>
  <si>
    <t>172.20.0.1</t>
  </si>
  <si>
    <t>172.20.15.254</t>
  </si>
  <si>
    <t>172.20.16.1</t>
  </si>
  <si>
    <t>3 byte</t>
  </si>
  <si>
    <r>
      <rPr>
        <sz val="11"/>
        <color rgb="FFC00000"/>
        <rFont val="Calibri"/>
        <family val="2"/>
        <scheme val="minor"/>
      </rPr>
      <t>0000</t>
    </r>
    <r>
      <rPr>
        <sz val="11"/>
        <color theme="1"/>
        <rFont val="Calibri"/>
        <family val="2"/>
        <scheme val="minor"/>
      </rPr>
      <t>0000</t>
    </r>
  </si>
  <si>
    <r>
      <rPr>
        <sz val="11"/>
        <color rgb="FFC00000"/>
        <rFont val="Calibri"/>
        <family val="2"/>
        <scheme val="minor"/>
      </rPr>
      <t>0001</t>
    </r>
    <r>
      <rPr>
        <sz val="11"/>
        <color theme="1"/>
        <rFont val="Calibri"/>
        <family val="2"/>
        <scheme val="minor"/>
      </rPr>
      <t>0000</t>
    </r>
  </si>
  <si>
    <r>
      <rPr>
        <sz val="11"/>
        <color rgb="FFC00000"/>
        <rFont val="Calibri"/>
        <family val="2"/>
        <scheme val="minor"/>
      </rPr>
      <t>0010</t>
    </r>
    <r>
      <rPr>
        <sz val="11"/>
        <color theme="1"/>
        <rFont val="Calibri"/>
        <family val="2"/>
        <scheme val="minor"/>
      </rPr>
      <t>0000</t>
    </r>
  </si>
  <si>
    <r>
      <rPr>
        <sz val="11"/>
        <color rgb="FFC00000"/>
        <rFont val="Calibri"/>
        <family val="2"/>
        <scheme val="minor"/>
      </rPr>
      <t>0011</t>
    </r>
    <r>
      <rPr>
        <sz val="11"/>
        <color theme="1"/>
        <rFont val="Calibri"/>
        <family val="2"/>
        <scheme val="minor"/>
      </rPr>
      <t>0000</t>
    </r>
  </si>
  <si>
    <r>
      <rPr>
        <sz val="11"/>
        <color rgb="FFC00000"/>
        <rFont val="Calibri"/>
        <family val="2"/>
        <scheme val="minor"/>
      </rPr>
      <t>0100</t>
    </r>
    <r>
      <rPr>
        <sz val="11"/>
        <color theme="1"/>
        <rFont val="Calibri"/>
        <family val="2"/>
        <scheme val="minor"/>
      </rPr>
      <t>0000</t>
    </r>
  </si>
  <si>
    <r>
      <rPr>
        <sz val="11"/>
        <color rgb="FFC00000"/>
        <rFont val="Calibri"/>
        <family val="2"/>
        <scheme val="minor"/>
      </rPr>
      <t>0101</t>
    </r>
    <r>
      <rPr>
        <sz val="11"/>
        <color theme="1"/>
        <rFont val="Calibri"/>
        <family val="2"/>
        <scheme val="minor"/>
      </rPr>
      <t>0000</t>
    </r>
  </si>
  <si>
    <r>
      <rPr>
        <sz val="11"/>
        <color rgb="FFC00000"/>
        <rFont val="Calibri"/>
        <family val="2"/>
        <scheme val="minor"/>
      </rPr>
      <t>0110</t>
    </r>
    <r>
      <rPr>
        <sz val="11"/>
        <color theme="1"/>
        <rFont val="Calibri"/>
        <family val="2"/>
        <scheme val="minor"/>
      </rPr>
      <t>0000</t>
    </r>
  </si>
  <si>
    <r>
      <rPr>
        <sz val="11"/>
        <color rgb="FFC00000"/>
        <rFont val="Calibri"/>
        <family val="2"/>
        <scheme val="minor"/>
      </rPr>
      <t>0111</t>
    </r>
    <r>
      <rPr>
        <sz val="11"/>
        <color theme="1"/>
        <rFont val="Calibri"/>
        <family val="2"/>
        <scheme val="minor"/>
      </rPr>
      <t>0000</t>
    </r>
  </si>
  <si>
    <r>
      <rPr>
        <sz val="11"/>
        <color rgb="FFC00000"/>
        <rFont val="Calibri"/>
        <family val="2"/>
        <scheme val="minor"/>
      </rPr>
      <t>1000</t>
    </r>
    <r>
      <rPr>
        <sz val="11"/>
        <color theme="1"/>
        <rFont val="Calibri"/>
        <family val="2"/>
        <scheme val="minor"/>
      </rPr>
      <t>0000</t>
    </r>
  </si>
  <si>
    <t>172.20.32.0</t>
  </si>
  <si>
    <t>172.20.32.1</t>
  </si>
  <si>
    <t>172.20.31.255</t>
  </si>
  <si>
    <t>172.20.31.254</t>
  </si>
  <si>
    <t>172.20.48.0</t>
  </si>
  <si>
    <t>172.20.64.0</t>
  </si>
  <si>
    <t>172.20.80.0</t>
  </si>
  <si>
    <t>172.20.96.0</t>
  </si>
  <si>
    <t>172.20.112.0</t>
  </si>
  <si>
    <t>172.20.128.0</t>
  </si>
  <si>
    <t>172.20.144.0</t>
  </si>
  <si>
    <t>172.20.160.0</t>
  </si>
  <si>
    <t>172.20.176.0</t>
  </si>
  <si>
    <t>172.20.192.0</t>
  </si>
  <si>
    <t>172.20.208.0</t>
  </si>
  <si>
    <t>172.20.224.0</t>
  </si>
  <si>
    <t>172.20.240.0</t>
  </si>
  <si>
    <r>
      <rPr>
        <sz val="11"/>
        <color rgb="FFC00000"/>
        <rFont val="Calibri"/>
        <family val="2"/>
        <scheme val="minor"/>
      </rPr>
      <t>1001</t>
    </r>
    <r>
      <rPr>
        <sz val="11"/>
        <color theme="1"/>
        <rFont val="Calibri"/>
        <family val="2"/>
        <scheme val="minor"/>
      </rPr>
      <t>0000</t>
    </r>
  </si>
  <si>
    <r>
      <rPr>
        <sz val="11"/>
        <color rgb="FFC00000"/>
        <rFont val="Calibri"/>
        <family val="2"/>
        <scheme val="minor"/>
      </rPr>
      <t>1010</t>
    </r>
    <r>
      <rPr>
        <sz val="11"/>
        <color theme="1"/>
        <rFont val="Calibri"/>
        <family val="2"/>
        <scheme val="minor"/>
      </rPr>
      <t>0000</t>
    </r>
  </si>
  <si>
    <r>
      <rPr>
        <sz val="11"/>
        <color rgb="FFC00000"/>
        <rFont val="Calibri"/>
        <family val="2"/>
        <scheme val="minor"/>
      </rPr>
      <t>1011</t>
    </r>
    <r>
      <rPr>
        <sz val="11"/>
        <color theme="1"/>
        <rFont val="Calibri"/>
        <family val="2"/>
        <scheme val="minor"/>
      </rPr>
      <t>0000</t>
    </r>
  </si>
  <si>
    <r>
      <rPr>
        <sz val="11"/>
        <color rgb="FFC00000"/>
        <rFont val="Calibri"/>
        <family val="2"/>
        <scheme val="minor"/>
      </rPr>
      <t>1100</t>
    </r>
    <r>
      <rPr>
        <sz val="11"/>
        <color theme="1"/>
        <rFont val="Calibri"/>
        <family val="2"/>
        <scheme val="minor"/>
      </rPr>
      <t>0000</t>
    </r>
  </si>
  <si>
    <r>
      <rPr>
        <sz val="11"/>
        <color rgb="FFC00000"/>
        <rFont val="Calibri"/>
        <family val="2"/>
        <scheme val="minor"/>
      </rPr>
      <t>1101</t>
    </r>
    <r>
      <rPr>
        <sz val="11"/>
        <color theme="1"/>
        <rFont val="Calibri"/>
        <family val="2"/>
        <scheme val="minor"/>
      </rPr>
      <t>0000</t>
    </r>
  </si>
  <si>
    <r>
      <rPr>
        <sz val="11"/>
        <color rgb="FFC00000"/>
        <rFont val="Calibri"/>
        <family val="2"/>
        <scheme val="minor"/>
      </rPr>
      <t>1110</t>
    </r>
    <r>
      <rPr>
        <sz val="11"/>
        <color theme="1"/>
        <rFont val="Calibri"/>
        <family val="2"/>
        <scheme val="minor"/>
      </rPr>
      <t>0000</t>
    </r>
  </si>
  <si>
    <r>
      <rPr>
        <sz val="11"/>
        <color rgb="FFC00000"/>
        <rFont val="Calibri"/>
        <family val="2"/>
        <scheme val="minor"/>
      </rPr>
      <t>1111</t>
    </r>
    <r>
      <rPr>
        <sz val="11"/>
        <color theme="1"/>
        <rFont val="Calibri"/>
        <family val="2"/>
        <scheme val="minor"/>
      </rPr>
      <t>0000</t>
    </r>
  </si>
  <si>
    <t>172.20.48.1</t>
  </si>
  <si>
    <t>172.20.64.1</t>
  </si>
  <si>
    <t>172.20.80.1</t>
  </si>
  <si>
    <t>172.20.96.1</t>
  </si>
  <si>
    <t>172.20.112.1</t>
  </si>
  <si>
    <t>172.20.128.1</t>
  </si>
  <si>
    <t>172.20.144.1</t>
  </si>
  <si>
    <t>172.20.160.1</t>
  </si>
  <si>
    <t>172.20.176.1</t>
  </si>
  <si>
    <t>172.20.192.1</t>
  </si>
  <si>
    <t>172.20.208.1</t>
  </si>
  <si>
    <t>172.20.224.1</t>
  </si>
  <si>
    <t>172.20.240.1</t>
  </si>
  <si>
    <t>172.20.239.255</t>
  </si>
  <si>
    <t>172.20.223.255</t>
  </si>
  <si>
    <t>172.20.207.255</t>
  </si>
  <si>
    <t>172.20.47.255</t>
  </si>
  <si>
    <t>172.20.63.255</t>
  </si>
  <si>
    <t>172.20.79.255</t>
  </si>
  <si>
    <t>172.20.95.255</t>
  </si>
  <si>
    <t>172.20.111.255</t>
  </si>
  <si>
    <t>172.20.127.255</t>
  </si>
  <si>
    <t>172.20.143.255</t>
  </si>
  <si>
    <t>172.20.159.255</t>
  </si>
  <si>
    <t>172.20.175.255</t>
  </si>
  <si>
    <t>172.20.191.255</t>
  </si>
  <si>
    <t>172.20.47.254</t>
  </si>
  <si>
    <t>172.20.63.254</t>
  </si>
  <si>
    <t>172.20.79.254</t>
  </si>
  <si>
    <t>172.20.95.254</t>
  </si>
  <si>
    <t>172.20.111.254</t>
  </si>
  <si>
    <t>172.20.127.254</t>
  </si>
  <si>
    <t>172.20.143.254</t>
  </si>
  <si>
    <t>172.20.159.254</t>
  </si>
  <si>
    <t>172.20.175.254</t>
  </si>
  <si>
    <t>172.20.191.254</t>
  </si>
  <si>
    <t>172.20.207.254</t>
  </si>
  <si>
    <t>172.20.223.254</t>
  </si>
  <si>
    <t>172.20.239.254</t>
  </si>
  <si>
    <t>172.20.255.254</t>
  </si>
  <si>
    <t>cidr</t>
  </si>
  <si>
    <t>Hosts x subred</t>
  </si>
  <si>
    <t>8 subredes</t>
  </si>
  <si>
    <t>8 posibles</t>
  </si>
  <si>
    <t>192.168.0.1</t>
  </si>
  <si>
    <t>255.255.255.224</t>
  </si>
  <si>
    <t>192.168.0.32</t>
  </si>
  <si>
    <t>192.168.0.64</t>
  </si>
  <si>
    <t>192.168.0.96</t>
  </si>
  <si>
    <t>192.168.0.128</t>
  </si>
  <si>
    <t>192.168.0.160</t>
  </si>
  <si>
    <t>192.168.0.192</t>
  </si>
  <si>
    <t>192.168.0.224</t>
  </si>
  <si>
    <t>192.168.0.31</t>
  </si>
  <si>
    <t>192.168.0.63</t>
  </si>
  <si>
    <t>192.168.0.95</t>
  </si>
  <si>
    <t>192.168.0.127</t>
  </si>
  <si>
    <t>192.168.0.159</t>
  </si>
  <si>
    <t>192.168.0.191</t>
  </si>
  <si>
    <t>192.168.0.223</t>
  </si>
  <si>
    <t>192.168.0.33</t>
  </si>
  <si>
    <t>192.168.0.65</t>
  </si>
  <si>
    <t>192.168.0.97</t>
  </si>
  <si>
    <t>192.168.0.129</t>
  </si>
  <si>
    <t>192.168.0.161</t>
  </si>
  <si>
    <t>192.168.0.193</t>
  </si>
  <si>
    <t>192.168.0.225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</si>
</sst>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_-;\-* #,##0.0_-;_-* &quot;-&quot;??_-;_-@_-"/>
    <numFmt numFmtId="165" formatCode="_-* #,##0.000_-;\-* #,##0.000_-;_-* &quot;-&quot;??_-;_-@_-"/>
    <numFmt numFmtId="166" formatCode="_-* #,##0.000000_-;\-* #,##0.000000_-;_-* &quot;-&quot;??_-;_-@_-"/>
    <numFmt numFmtId="167" formatCode="_-* #,##0.000000000_-;\-* #,##0.000000000_-;_-* &quot;-&quot;??_-;_-@_-"/>
    <numFmt numFmtId="168" formatCode="_-* #,##0.000000000000_-;\-* #,##0.000000000000_-;_-* &quot;-&quot;??_-;_-@_-"/>
    <numFmt numFmtId="169" formatCode="_-* #,##0_-;\-* #,##0_-;_-* &quot;-&quot;??_-;_-@_-"/>
  </numFmts>
  <fonts count="19" x14ac:knownFonts="1">
    <font>
      <sz val="11"/>
      <color theme="1"/>
      <name val="Calibri"/>
      <family val="2"/>
      <scheme val="minor"/>
    </font>
    <font>
      <sz val="11"/>
      <color theme="1"/>
      <name val="Calibri"/>
      <family val="2"/>
      <scheme val="minor"/>
    </font>
    <font>
      <sz val="11"/>
      <color theme="0"/>
      <name val="Calibri"/>
      <family val="2"/>
      <scheme val="minor"/>
    </font>
    <font>
      <b/>
      <sz val="11"/>
      <color theme="2"/>
      <name val="Calibri"/>
      <family val="2"/>
      <scheme val="minor"/>
    </font>
    <font>
      <sz val="11"/>
      <color rgb="FF2C2F34"/>
      <name val="Calibri"/>
      <family val="2"/>
      <scheme val="minor"/>
    </font>
    <font>
      <sz val="8"/>
      <name val="Calibri"/>
      <family val="2"/>
      <scheme val="minor"/>
    </font>
    <font>
      <b/>
      <sz val="11"/>
      <color theme="0"/>
      <name val="Calibri"/>
      <family val="2"/>
      <scheme val="minor"/>
    </font>
    <font>
      <sz val="11"/>
      <color theme="4" tint="-0.249977111117893"/>
      <name val="Calibri"/>
      <family val="2"/>
      <scheme val="minor"/>
    </font>
    <font>
      <sz val="11"/>
      <color rgb="FFC00000"/>
      <name val="Calibri"/>
      <family val="2"/>
      <scheme val="minor"/>
    </font>
    <font>
      <b/>
      <sz val="11"/>
      <color theme="1"/>
      <name val="Calibri"/>
      <family val="2"/>
      <scheme val="minor"/>
    </font>
    <font>
      <b/>
      <sz val="11"/>
      <color theme="4" tint="-0.499984740745262"/>
      <name val="Calibri"/>
      <family val="2"/>
      <scheme val="minor"/>
    </font>
    <font>
      <b/>
      <sz val="11"/>
      <color theme="9" tint="-0.499984740745262"/>
      <name val="Calibri"/>
      <family val="2"/>
      <scheme val="minor"/>
    </font>
    <font>
      <b/>
      <sz val="11"/>
      <color rgb="FFC00000"/>
      <name val="Calibri"/>
      <family val="2"/>
      <scheme val="minor"/>
    </font>
    <font>
      <b/>
      <sz val="11"/>
      <name val="Calibri"/>
      <family val="2"/>
      <scheme val="minor"/>
    </font>
    <font>
      <sz val="11"/>
      <color theme="9" tint="-0.499984740745262"/>
      <name val="Calibri"/>
      <family val="2"/>
      <scheme val="minor"/>
    </font>
    <font>
      <sz val="11"/>
      <color theme="4" tint="-0.499984740745262"/>
      <name val="Calibri"/>
      <family val="2"/>
      <scheme val="minor"/>
    </font>
    <font>
      <u/>
      <sz val="11"/>
      <color theme="1"/>
      <name val="Calibri"/>
      <family val="2"/>
      <scheme val="minor"/>
    </font>
    <font>
      <sz val="11"/>
      <color rgb="FFFF0000"/>
      <name val="Calibri"/>
      <family val="2"/>
      <scheme val="minor"/>
    </font>
    <font>
      <sz val="11"/>
      <name val="Calibri"/>
      <family val="2"/>
      <scheme val="minor"/>
    </font>
  </fonts>
  <fills count="2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patternFill>
    </fill>
    <fill>
      <patternFill patternType="lightGray">
        <fgColor auto="1"/>
        <bgColor theme="9" tint="0.39997558519241921"/>
      </patternFill>
    </fill>
    <fill>
      <patternFill patternType="lightGray">
        <fgColor auto="1"/>
        <bgColor theme="5" tint="0.59999389629810485"/>
      </patternFill>
    </fill>
    <fill>
      <patternFill patternType="lightGray">
        <fgColor auto="1"/>
        <bgColor theme="9" tint="-0.499984740745262"/>
      </patternFill>
    </fill>
    <fill>
      <patternFill patternType="lightGray">
        <fgColor auto="1"/>
        <bgColor theme="5" tint="-0.249977111117893"/>
      </patternFill>
    </fill>
    <fill>
      <patternFill patternType="lightGray">
        <fgColor auto="1"/>
        <bgColor theme="4" tint="-0.499984740745262"/>
      </patternFill>
    </fill>
    <fill>
      <patternFill patternType="lightGray">
        <fgColor auto="1"/>
        <bgColor theme="4" tint="0.39997558519241921"/>
      </patternFill>
    </fill>
    <fill>
      <patternFill patternType="lightGray">
        <fgColor auto="1"/>
        <bgColor theme="7" tint="0.39997558519241921"/>
      </patternFill>
    </fill>
    <fill>
      <patternFill patternType="lightGray">
        <fgColor auto="1"/>
        <bgColor theme="5" tint="-0.499984740745262"/>
      </patternFill>
    </fill>
    <fill>
      <patternFill patternType="solid">
        <fgColor theme="4"/>
        <b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2"/>
        <bgColor indexed="64"/>
      </patternFill>
    </fill>
    <fill>
      <gradientFill degree="45">
        <stop position="0">
          <color theme="4" tint="-0.25098422193060094"/>
        </stop>
        <stop position="1">
          <color theme="0"/>
        </stop>
      </gradientFill>
    </fill>
    <fill>
      <patternFill patternType="solid">
        <fgColor theme="4" tint="0.79998168889431442"/>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C00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double">
        <color indexed="64"/>
      </right>
      <top style="double">
        <color indexed="64"/>
      </top>
      <bottom/>
      <diagonal/>
    </border>
    <border>
      <left style="thin">
        <color indexed="64"/>
      </left>
      <right style="medium">
        <color theme="0"/>
      </right>
      <top/>
      <bottom/>
      <diagonal/>
    </border>
    <border>
      <left/>
      <right style="medium">
        <color theme="0"/>
      </right>
      <top/>
      <bottom/>
      <diagonal/>
    </border>
    <border>
      <left/>
      <right/>
      <top/>
      <bottom style="medium">
        <color theme="0"/>
      </bottom>
      <diagonal/>
    </border>
    <border>
      <left/>
      <right/>
      <top/>
      <bottom style="medium">
        <color theme="4" tint="-0.499984740745262"/>
      </bottom>
      <diagonal/>
    </border>
    <border>
      <left/>
      <right/>
      <top style="medium">
        <color theme="4" tint="-0.499984740745262"/>
      </top>
      <bottom style="medium">
        <color theme="4" tint="-0.499984740745262"/>
      </bottom>
      <diagonal/>
    </border>
    <border>
      <left/>
      <right/>
      <top style="medium">
        <color theme="0"/>
      </top>
      <bottom style="medium">
        <color theme="4" tint="-0.499984740745262"/>
      </bottom>
      <diagonal/>
    </border>
    <border diagonalUp="1" diagonalDown="1">
      <left/>
      <right/>
      <top/>
      <bottom/>
      <diagonal style="medium">
        <color theme="4" tint="-0.499984740745262"/>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style="double">
        <color indexed="64"/>
      </left>
      <right style="thin">
        <color indexed="64"/>
      </right>
      <top/>
      <bottom style="double">
        <color indexed="64"/>
      </bottom>
      <diagonal/>
    </border>
    <border diagonalUp="1" diagonalDown="1">
      <left/>
      <right/>
      <top/>
      <bottom style="thin">
        <color indexed="64"/>
      </bottom>
      <diagonal style="medium">
        <color theme="4" tint="-0.499984740745262"/>
      </diagonal>
    </border>
    <border diagonalUp="1">
      <left/>
      <right style="thin">
        <color indexed="64"/>
      </right>
      <top/>
      <bottom style="thin">
        <color indexed="64"/>
      </bottom>
      <diagonal style="medium">
        <color theme="4" tint="-0.499984740745262"/>
      </diagonal>
    </border>
    <border diagonalUp="1" diagonalDown="1">
      <left style="thick">
        <color theme="3" tint="-0.499984740745262"/>
      </left>
      <right/>
      <top style="thick">
        <color theme="3" tint="-0.499984740745262"/>
      </top>
      <bottom/>
      <diagonal style="thick">
        <color theme="3" tint="-0.499984740745262"/>
      </diagonal>
    </border>
    <border>
      <left/>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9">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312">
    <xf numFmtId="0" fontId="0" fillId="0" borderId="0" xfId="0"/>
    <xf numFmtId="0" fontId="0" fillId="0" borderId="5" xfId="0" applyBorder="1"/>
    <xf numFmtId="0" fontId="0" fillId="0" borderId="0" xfId="0" applyBorder="1"/>
    <xf numFmtId="0" fontId="0" fillId="0" borderId="11" xfId="0" applyBorder="1"/>
    <xf numFmtId="0" fontId="0" fillId="0" borderId="1" xfId="0" applyBorder="1"/>
    <xf numFmtId="0" fontId="0" fillId="0" borderId="13" xfId="0" applyBorder="1"/>
    <xf numFmtId="0" fontId="0" fillId="0" borderId="14" xfId="0" applyBorder="1"/>
    <xf numFmtId="0" fontId="3" fillId="8" borderId="3" xfId="0" applyFont="1" applyFill="1" applyBorder="1"/>
    <xf numFmtId="0" fontId="3" fillId="9" borderId="3" xfId="0" applyFont="1" applyFill="1" applyBorder="1"/>
    <xf numFmtId="0" fontId="3" fillId="7" borderId="6" xfId="0" applyFont="1" applyFill="1" applyBorder="1"/>
    <xf numFmtId="0" fontId="3" fillId="6" borderId="6" xfId="0" applyFont="1" applyFill="1" applyBorder="1"/>
    <xf numFmtId="0" fontId="3" fillId="10" borderId="3" xfId="0" applyFont="1" applyFill="1" applyBorder="1"/>
    <xf numFmtId="0" fontId="3" fillId="11" borderId="0" xfId="0" applyFont="1" applyFill="1" applyBorder="1"/>
    <xf numFmtId="0" fontId="3" fillId="12" borderId="0" xfId="0" applyFont="1" applyFill="1" applyBorder="1"/>
    <xf numFmtId="0" fontId="3" fillId="13" borderId="3" xfId="0" applyFont="1" applyFill="1" applyBorder="1"/>
    <xf numFmtId="0" fontId="0" fillId="0" borderId="0" xfId="0" applyAlignment="1">
      <alignment vertical="top" wrapText="1"/>
    </xf>
    <xf numFmtId="0" fontId="0" fillId="0" borderId="0" xfId="0" applyAlignment="1">
      <alignment horizontal="center" vertical="center"/>
    </xf>
    <xf numFmtId="0" fontId="3" fillId="6" borderId="11" xfId="0" applyFont="1" applyFill="1" applyBorder="1"/>
    <xf numFmtId="0" fontId="3" fillId="7" borderId="11" xfId="0" applyFont="1" applyFill="1" applyBorder="1"/>
    <xf numFmtId="0" fontId="0" fillId="0" borderId="0" xfId="0" applyFont="1"/>
    <xf numFmtId="0" fontId="4" fillId="0" borderId="0" xfId="0" applyFont="1" applyFill="1" applyAlignment="1">
      <alignment horizontal="left" vertical="center" wrapText="1"/>
    </xf>
    <xf numFmtId="164" fontId="4" fillId="0" borderId="0" xfId="1" applyNumberFormat="1" applyFont="1" applyFill="1" applyAlignment="1">
      <alignment horizontal="left" vertical="center" wrapText="1"/>
    </xf>
    <xf numFmtId="43" fontId="4" fillId="0" borderId="0" xfId="1" applyNumberFormat="1" applyFont="1" applyFill="1" applyAlignment="1">
      <alignment horizontal="left" vertical="center" wrapText="1"/>
    </xf>
    <xf numFmtId="165" fontId="4" fillId="0" borderId="0" xfId="1" applyNumberFormat="1" applyFont="1" applyFill="1" applyAlignment="1">
      <alignment horizontal="left" vertical="center" wrapText="1"/>
    </xf>
    <xf numFmtId="166" fontId="4" fillId="0" borderId="0" xfId="1" applyNumberFormat="1" applyFont="1" applyFill="1" applyAlignment="1">
      <alignment horizontal="left" vertical="center" wrapText="1"/>
    </xf>
    <xf numFmtId="167" fontId="4" fillId="0" borderId="0" xfId="1" applyNumberFormat="1" applyFont="1" applyFill="1" applyAlignment="1">
      <alignment horizontal="left" vertical="center" wrapText="1"/>
    </xf>
    <xf numFmtId="168" fontId="4" fillId="0" borderId="0" xfId="1" applyNumberFormat="1" applyFont="1" applyFill="1" applyAlignment="1">
      <alignment horizontal="left" vertical="center" wrapText="1"/>
    </xf>
    <xf numFmtId="0" fontId="0" fillId="0" borderId="0" xfId="0" applyFill="1"/>
    <xf numFmtId="0" fontId="0" fillId="0" borderId="0" xfId="0" applyFill="1" applyBorder="1"/>
    <xf numFmtId="3" fontId="4" fillId="0" borderId="0" xfId="0" applyNumberFormat="1" applyFont="1" applyFill="1" applyBorder="1" applyAlignment="1">
      <alignment vertical="center" wrapText="1"/>
    </xf>
    <xf numFmtId="0" fontId="1" fillId="3" borderId="5" xfId="3" applyBorder="1"/>
    <xf numFmtId="0" fontId="1" fillId="3" borderId="8" xfId="3" applyBorder="1"/>
    <xf numFmtId="0" fontId="1" fillId="3" borderId="10" xfId="3" applyBorder="1"/>
    <xf numFmtId="0" fontId="1" fillId="3" borderId="0" xfId="3" applyBorder="1"/>
    <xf numFmtId="0" fontId="1" fillId="3" borderId="11" xfId="3" applyBorder="1"/>
    <xf numFmtId="0" fontId="1" fillId="3" borderId="7" xfId="3" applyBorder="1"/>
    <xf numFmtId="0" fontId="1" fillId="3" borderId="9" xfId="3" applyBorder="1"/>
    <xf numFmtId="0" fontId="1" fillId="3" borderId="12" xfId="3" applyBorder="1"/>
    <xf numFmtId="0" fontId="1" fillId="3" borderId="5" xfId="3" applyBorder="1" applyAlignment="1">
      <alignment horizontal="left" vertical="center" wrapText="1"/>
    </xf>
    <xf numFmtId="0" fontId="1" fillId="3" borderId="8" xfId="3" applyBorder="1" applyAlignment="1">
      <alignment horizontal="left" vertical="center" wrapText="1"/>
    </xf>
    <xf numFmtId="169" fontId="1" fillId="3" borderId="10" xfId="3" applyNumberFormat="1" applyBorder="1" applyAlignment="1">
      <alignment vertical="center" wrapText="1"/>
    </xf>
    <xf numFmtId="0" fontId="1" fillId="3" borderId="6" xfId="3" applyBorder="1" applyAlignment="1">
      <alignment horizontal="left" vertical="center" wrapText="1"/>
    </xf>
    <xf numFmtId="0" fontId="1" fillId="3" borderId="0" xfId="3" applyBorder="1" applyAlignment="1">
      <alignment horizontal="left" vertical="center" wrapText="1"/>
    </xf>
    <xf numFmtId="169" fontId="1" fillId="3" borderId="11" xfId="3" applyNumberFormat="1" applyBorder="1" applyAlignment="1">
      <alignment vertical="center" wrapText="1"/>
    </xf>
    <xf numFmtId="0" fontId="1" fillId="4" borderId="0" xfId="4" applyBorder="1"/>
    <xf numFmtId="0" fontId="1" fillId="4" borderId="0" xfId="4" applyBorder="1" applyAlignment="1">
      <alignment horizontal="left" vertical="center" wrapText="1"/>
    </xf>
    <xf numFmtId="0" fontId="1" fillId="4" borderId="6" xfId="4" applyBorder="1"/>
    <xf numFmtId="0" fontId="1" fillId="4" borderId="11" xfId="4" applyBorder="1"/>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9" xfId="4" applyBorder="1" applyAlignment="1">
      <alignment horizontal="left" vertical="center" wrapText="1"/>
    </xf>
    <xf numFmtId="169" fontId="1" fillId="4" borderId="11" xfId="4" applyNumberFormat="1" applyBorder="1" applyAlignment="1">
      <alignment vertical="center" wrapText="1"/>
    </xf>
    <xf numFmtId="169" fontId="1" fillId="4" borderId="12" xfId="4" applyNumberFormat="1" applyBorder="1" applyAlignment="1">
      <alignment vertical="center" wrapText="1"/>
    </xf>
    <xf numFmtId="0" fontId="0" fillId="3" borderId="5" xfId="3" applyFont="1" applyBorder="1"/>
    <xf numFmtId="0" fontId="0" fillId="4" borderId="6" xfId="4" applyFont="1" applyBorder="1"/>
    <xf numFmtId="0" fontId="0" fillId="3" borderId="6" xfId="3" applyFont="1" applyBorder="1"/>
    <xf numFmtId="0" fontId="0" fillId="3" borderId="7" xfId="3" applyFont="1" applyBorder="1"/>
    <xf numFmtId="0" fontId="0" fillId="0" borderId="0" xfId="0" applyAlignment="1">
      <alignment horizontal="center"/>
    </xf>
    <xf numFmtId="0" fontId="1" fillId="4" borderId="5" xfId="4" applyBorder="1" applyAlignment="1">
      <alignment horizontal="center" vertical="center" wrapText="1"/>
    </xf>
    <xf numFmtId="0" fontId="1" fillId="3" borderId="8" xfId="3" applyBorder="1" applyAlignment="1">
      <alignment horizontal="center" vertical="center" wrapText="1"/>
    </xf>
    <xf numFmtId="0" fontId="1" fillId="4" borderId="10" xfId="4" applyBorder="1" applyAlignment="1">
      <alignment horizontal="center" vertical="center" wrapText="1"/>
    </xf>
    <xf numFmtId="0" fontId="6" fillId="14" borderId="0" xfId="0" applyFont="1" applyFill="1" applyBorder="1"/>
    <xf numFmtId="0" fontId="0" fillId="0" borderId="0" xfId="0" applyFont="1" applyBorder="1"/>
    <xf numFmtId="0" fontId="1" fillId="17" borderId="0" xfId="8" applyBorder="1" applyAlignment="1">
      <alignment horizontal="center"/>
    </xf>
    <xf numFmtId="0" fontId="0" fillId="0" borderId="17" xfId="0" applyBorder="1" applyAlignment="1">
      <alignment horizontal="center"/>
    </xf>
    <xf numFmtId="0" fontId="2" fillId="2" borderId="0" xfId="2" applyBorder="1" applyAlignment="1">
      <alignment horizontal="center"/>
    </xf>
    <xf numFmtId="0" fontId="1" fillId="15" borderId="0" xfId="6" applyBorder="1"/>
    <xf numFmtId="0" fontId="2" fillId="2" borderId="0" xfId="2" applyBorder="1" applyAlignment="1">
      <alignment horizontal="center"/>
    </xf>
    <xf numFmtId="0" fontId="1" fillId="15" borderId="0" xfId="6" applyBorder="1" applyAlignment="1">
      <alignment horizontal="center"/>
    </xf>
    <xf numFmtId="0" fontId="1" fillId="3" borderId="11" xfId="3" applyBorder="1" applyAlignment="1">
      <alignment horizontal="center"/>
    </xf>
    <xf numFmtId="0" fontId="1" fillId="15" borderId="11" xfId="6" applyBorder="1"/>
    <xf numFmtId="0" fontId="1" fillId="15" borderId="3" xfId="6" applyBorder="1" applyAlignment="1">
      <alignment horizontal="center"/>
    </xf>
    <xf numFmtId="0" fontId="1" fillId="3" borderId="3" xfId="3" applyBorder="1"/>
    <xf numFmtId="0" fontId="1" fillId="15" borderId="3" xfId="6" applyBorder="1"/>
    <xf numFmtId="0" fontId="1" fillId="3" borderId="3" xfId="3" applyBorder="1" applyAlignment="1">
      <alignment horizontal="center"/>
    </xf>
    <xf numFmtId="0" fontId="1" fillId="15" borderId="6" xfId="6" applyBorder="1"/>
    <xf numFmtId="0" fontId="1" fillId="3" borderId="6" xfId="3" applyBorder="1"/>
    <xf numFmtId="0" fontId="2" fillId="5" borderId="13" xfId="5" applyBorder="1" applyAlignment="1">
      <alignment horizontal="center"/>
    </xf>
    <xf numFmtId="0" fontId="2" fillId="2" borderId="13" xfId="2" applyBorder="1" applyAlignment="1">
      <alignment horizontal="center"/>
    </xf>
    <xf numFmtId="0" fontId="2" fillId="2" borderId="14" xfId="2" applyBorder="1" applyAlignment="1">
      <alignment horizontal="center"/>
    </xf>
    <xf numFmtId="0" fontId="2" fillId="2" borderId="15" xfId="2" applyBorder="1" applyAlignment="1">
      <alignment horizontal="center"/>
    </xf>
    <xf numFmtId="0" fontId="8" fillId="0" borderId="0" xfId="0" applyNumberFormat="1" applyFont="1" applyBorder="1" applyAlignment="1">
      <alignment horizontal="center"/>
    </xf>
    <xf numFmtId="0" fontId="6" fillId="14" borderId="0" xfId="0" applyFont="1" applyFill="1" applyBorder="1" applyAlignment="1">
      <alignment horizontal="center"/>
    </xf>
    <xf numFmtId="0" fontId="6" fillId="14" borderId="0" xfId="0" applyFont="1" applyFill="1" applyBorder="1" applyAlignment="1">
      <alignment horizontal="center"/>
    </xf>
    <xf numFmtId="49" fontId="10" fillId="18" borderId="0" xfId="0" applyNumberFormat="1" applyFont="1" applyFill="1" applyBorder="1" applyAlignment="1">
      <alignment horizontal="center"/>
    </xf>
    <xf numFmtId="49" fontId="10" fillId="19" borderId="0" xfId="0" applyNumberFormat="1" applyFont="1" applyFill="1" applyBorder="1" applyAlignment="1">
      <alignment horizontal="center"/>
    </xf>
    <xf numFmtId="49" fontId="9" fillId="18" borderId="0" xfId="0" applyNumberFormat="1" applyFont="1" applyFill="1" applyBorder="1" applyAlignment="1">
      <alignment horizontal="center"/>
    </xf>
    <xf numFmtId="49" fontId="9" fillId="19" borderId="0" xfId="0" applyNumberFormat="1" applyFont="1" applyFill="1" applyBorder="1" applyAlignment="1">
      <alignment horizontal="center"/>
    </xf>
    <xf numFmtId="49" fontId="12" fillId="19" borderId="0" xfId="0" applyNumberFormat="1" applyFont="1" applyFill="1" applyBorder="1" applyAlignment="1">
      <alignment horizontal="center"/>
    </xf>
    <xf numFmtId="49" fontId="9" fillId="18" borderId="8" xfId="0" applyNumberFormat="1" applyFont="1" applyFill="1" applyBorder="1" applyAlignment="1">
      <alignment horizontal="center"/>
    </xf>
    <xf numFmtId="49" fontId="9" fillId="19" borderId="8" xfId="0" applyNumberFormat="1" applyFont="1" applyFill="1" applyBorder="1" applyAlignment="1">
      <alignment horizontal="center"/>
    </xf>
    <xf numFmtId="49" fontId="10" fillId="18" borderId="8" xfId="0" applyNumberFormat="1" applyFont="1" applyFill="1" applyBorder="1" applyAlignment="1">
      <alignment horizontal="center"/>
    </xf>
    <xf numFmtId="49" fontId="12" fillId="19" borderId="8" xfId="0" applyNumberFormat="1" applyFont="1" applyFill="1" applyBorder="1" applyAlignment="1">
      <alignment horizontal="center"/>
    </xf>
    <xf numFmtId="49" fontId="10" fillId="19" borderId="8" xfId="0" applyNumberFormat="1" applyFont="1" applyFill="1" applyBorder="1" applyAlignment="1">
      <alignment horizontal="center"/>
    </xf>
    <xf numFmtId="49" fontId="6" fillId="16" borderId="0" xfId="7" applyNumberFormat="1" applyFont="1" applyBorder="1" applyAlignment="1">
      <alignment horizontal="center" vertical="center"/>
    </xf>
    <xf numFmtId="49" fontId="6" fillId="16" borderId="8" xfId="7" applyNumberFormat="1" applyFont="1" applyBorder="1" applyAlignment="1">
      <alignment horizontal="center" vertical="center"/>
    </xf>
    <xf numFmtId="49" fontId="6" fillId="16" borderId="9" xfId="7" applyNumberFormat="1" applyFont="1" applyBorder="1" applyAlignment="1">
      <alignment horizontal="center" vertical="center"/>
    </xf>
    <xf numFmtId="0" fontId="6" fillId="14" borderId="9" xfId="0" applyFont="1" applyFill="1" applyBorder="1" applyAlignment="1">
      <alignment horizontal="center"/>
    </xf>
    <xf numFmtId="49" fontId="9" fillId="0" borderId="0" xfId="0" applyNumberFormat="1" applyFont="1" applyBorder="1" applyAlignment="1">
      <alignment horizontal="center" vertical="center"/>
    </xf>
    <xf numFmtId="0" fontId="9" fillId="0" borderId="0" xfId="0" applyFont="1" applyBorder="1" applyAlignment="1">
      <alignment horizontal="center" vertical="center"/>
    </xf>
    <xf numFmtId="49" fontId="9" fillId="0" borderId="8" xfId="0" applyNumberFormat="1" applyFont="1" applyBorder="1" applyAlignment="1">
      <alignment horizontal="center" vertical="center"/>
    </xf>
    <xf numFmtId="3" fontId="9" fillId="0" borderId="9" xfId="0" applyNumberFormat="1" applyFont="1" applyBorder="1" applyAlignment="1">
      <alignment horizontal="center" vertical="center"/>
    </xf>
    <xf numFmtId="49" fontId="9" fillId="0" borderId="8" xfId="0" applyNumberFormat="1" applyFont="1" applyBorder="1" applyAlignment="1">
      <alignment horizontal="center" vertical="center" wrapText="1"/>
    </xf>
    <xf numFmtId="49" fontId="9" fillId="0" borderId="9"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19" borderId="0" xfId="0" applyNumberFormat="1" applyFont="1" applyFill="1" applyBorder="1" applyAlignment="1">
      <alignment horizontal="center" vertical="center"/>
    </xf>
    <xf numFmtId="0" fontId="9" fillId="19" borderId="0" xfId="0" applyFont="1" applyFill="1" applyBorder="1" applyAlignment="1">
      <alignment horizontal="center" vertical="center"/>
    </xf>
    <xf numFmtId="49" fontId="9" fillId="19" borderId="8" xfId="0" applyNumberFormat="1" applyFont="1" applyFill="1" applyBorder="1" applyAlignment="1">
      <alignment horizontal="center" vertical="center"/>
    </xf>
    <xf numFmtId="3" fontId="9" fillId="19" borderId="9" xfId="0" applyNumberFormat="1" applyFont="1" applyFill="1" applyBorder="1" applyAlignment="1">
      <alignment horizontal="center" vertical="center"/>
    </xf>
    <xf numFmtId="49" fontId="9" fillId="19" borderId="8" xfId="0" applyNumberFormat="1" applyFont="1" applyFill="1" applyBorder="1" applyAlignment="1">
      <alignment horizontal="center" vertical="center" wrapText="1"/>
    </xf>
    <xf numFmtId="49" fontId="9" fillId="19" borderId="9" xfId="0" applyNumberFormat="1" applyFont="1" applyFill="1" applyBorder="1" applyAlignment="1">
      <alignment horizontal="center" vertical="center"/>
    </xf>
    <xf numFmtId="49" fontId="9" fillId="19" borderId="0" xfId="0" applyNumberFormat="1" applyFont="1" applyFill="1" applyBorder="1" applyAlignment="1">
      <alignment horizontal="center" vertical="center" wrapText="1"/>
    </xf>
    <xf numFmtId="49" fontId="12" fillId="0" borderId="8" xfId="0" applyNumberFormat="1" applyFont="1" applyBorder="1" applyAlignment="1">
      <alignment horizontal="center" vertical="center" wrapText="1"/>
    </xf>
    <xf numFmtId="49" fontId="12" fillId="0" borderId="0" xfId="0" applyNumberFormat="1" applyFont="1" applyBorder="1" applyAlignment="1">
      <alignment horizontal="center" vertical="center" wrapText="1"/>
    </xf>
    <xf numFmtId="0" fontId="6" fillId="0" borderId="0" xfId="2" applyFont="1" applyFill="1" applyBorder="1" applyAlignment="1">
      <alignment horizontal="center" vertical="center"/>
    </xf>
    <xf numFmtId="49"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3" fontId="9" fillId="0" borderId="0" xfId="0" applyNumberFormat="1" applyFont="1" applyFill="1" applyBorder="1" applyAlignment="1">
      <alignment horizontal="center" vertical="center"/>
    </xf>
    <xf numFmtId="3" fontId="9" fillId="0" borderId="9" xfId="0" applyNumberFormat="1" applyFont="1" applyBorder="1" applyAlignment="1">
      <alignment horizontal="center" vertical="center" wrapText="1"/>
    </xf>
    <xf numFmtId="49" fontId="9" fillId="19" borderId="9" xfId="0" applyNumberFormat="1" applyFont="1" applyFill="1" applyBorder="1" applyAlignment="1">
      <alignment horizontal="center" vertical="center" wrapText="1"/>
    </xf>
    <xf numFmtId="49" fontId="9" fillId="0" borderId="11" xfId="0" applyNumberFormat="1" applyFont="1" applyBorder="1" applyAlignment="1">
      <alignment horizontal="center" vertical="center"/>
    </xf>
    <xf numFmtId="0" fontId="9" fillId="0" borderId="11" xfId="0" applyFont="1" applyBorder="1" applyAlignment="1">
      <alignment horizontal="center" vertical="center"/>
    </xf>
    <xf numFmtId="49" fontId="9" fillId="0" borderId="10" xfId="0" applyNumberFormat="1" applyFont="1" applyBorder="1" applyAlignment="1">
      <alignment horizontal="center" vertical="center"/>
    </xf>
    <xf numFmtId="3" fontId="9" fillId="0" borderId="12" xfId="0" applyNumberFormat="1" applyFont="1" applyBorder="1" applyAlignment="1">
      <alignment horizontal="center" vertical="center"/>
    </xf>
    <xf numFmtId="0" fontId="6" fillId="14" borderId="13" xfId="0" applyFont="1" applyFill="1" applyBorder="1" applyAlignment="1">
      <alignment horizontal="center"/>
    </xf>
    <xf numFmtId="0" fontId="6" fillId="5" borderId="14" xfId="5" applyFont="1" applyBorder="1" applyAlignment="1">
      <alignment horizontal="center"/>
    </xf>
    <xf numFmtId="0" fontId="6" fillId="16" borderId="14" xfId="7" applyFont="1" applyBorder="1" applyAlignment="1">
      <alignment horizontal="center" vertical="center"/>
    </xf>
    <xf numFmtId="0" fontId="6" fillId="2" borderId="14" xfId="2" applyFont="1" applyBorder="1" applyAlignment="1">
      <alignment horizontal="center" vertical="center"/>
    </xf>
    <xf numFmtId="0" fontId="6" fillId="20" borderId="14" xfId="2" applyFont="1" applyFill="1" applyBorder="1" applyAlignment="1">
      <alignment horizontal="center" vertical="center"/>
    </xf>
    <xf numFmtId="49" fontId="6" fillId="2" borderId="14" xfId="2" applyNumberFormat="1" applyFont="1" applyBorder="1" applyAlignment="1">
      <alignment horizontal="center" vertical="center"/>
    </xf>
    <xf numFmtId="49" fontId="6" fillId="20" borderId="14" xfId="2" applyNumberFormat="1" applyFont="1" applyFill="1" applyBorder="1" applyAlignment="1">
      <alignment horizontal="center" vertical="center"/>
    </xf>
    <xf numFmtId="0" fontId="6" fillId="2" borderId="15" xfId="2" applyFont="1" applyBorder="1" applyAlignment="1">
      <alignment horizontal="center" vertical="center"/>
    </xf>
    <xf numFmtId="0" fontId="6" fillId="14" borderId="9" xfId="0" applyFont="1" applyFill="1" applyBorder="1"/>
    <xf numFmtId="0" fontId="2" fillId="5" borderId="9" xfId="5" applyBorder="1"/>
    <xf numFmtId="0" fontId="9" fillId="18" borderId="9" xfId="0" applyFont="1" applyFill="1" applyBorder="1" applyAlignment="1">
      <alignment horizontal="center"/>
    </xf>
    <xf numFmtId="0" fontId="9" fillId="19" borderId="9" xfId="0" applyFont="1" applyFill="1" applyBorder="1" applyAlignment="1">
      <alignment horizontal="center"/>
    </xf>
    <xf numFmtId="0" fontId="9" fillId="0" borderId="0" xfId="0" applyFont="1" applyBorder="1" applyAlignment="1">
      <alignment horizontal="center"/>
    </xf>
    <xf numFmtId="0" fontId="9" fillId="0" borderId="0" xfId="0" applyFont="1"/>
    <xf numFmtId="49" fontId="9" fillId="18" borderId="18" xfId="0" applyNumberFormat="1" applyFont="1" applyFill="1" applyBorder="1" applyAlignment="1">
      <alignment horizontal="center"/>
    </xf>
    <xf numFmtId="49" fontId="9" fillId="19" borderId="18" xfId="0" applyNumberFormat="1" applyFont="1" applyFill="1" applyBorder="1" applyAlignment="1">
      <alignment horizontal="center"/>
    </xf>
    <xf numFmtId="49" fontId="11" fillId="18" borderId="18" xfId="0" applyNumberFormat="1" applyFont="1" applyFill="1" applyBorder="1" applyAlignment="1">
      <alignment horizontal="center"/>
    </xf>
    <xf numFmtId="49" fontId="12" fillId="19" borderId="18" xfId="0" applyNumberFormat="1" applyFont="1" applyFill="1" applyBorder="1" applyAlignment="1">
      <alignment horizontal="center"/>
    </xf>
    <xf numFmtId="0" fontId="6" fillId="14" borderId="19" xfId="0" applyFont="1" applyFill="1" applyBorder="1" applyAlignment="1">
      <alignment horizontal="center"/>
    </xf>
    <xf numFmtId="49" fontId="9" fillId="18" borderId="19" xfId="0" applyNumberFormat="1" applyFont="1" applyFill="1" applyBorder="1" applyAlignment="1">
      <alignment horizontal="center"/>
    </xf>
    <xf numFmtId="49" fontId="9" fillId="19" borderId="19" xfId="0" applyNumberFormat="1" applyFont="1" applyFill="1" applyBorder="1" applyAlignment="1">
      <alignment horizontal="center"/>
    </xf>
    <xf numFmtId="49" fontId="11" fillId="18" borderId="19" xfId="0" applyNumberFormat="1" applyFont="1" applyFill="1" applyBorder="1" applyAlignment="1">
      <alignment horizontal="center"/>
    </xf>
    <xf numFmtId="49" fontId="12" fillId="19" borderId="19" xfId="0" applyNumberFormat="1" applyFont="1" applyFill="1" applyBorder="1" applyAlignment="1">
      <alignment horizontal="center"/>
    </xf>
    <xf numFmtId="0" fontId="0" fillId="0" borderId="19" xfId="0" applyBorder="1"/>
    <xf numFmtId="3" fontId="9" fillId="19" borderId="9" xfId="0" applyNumberFormat="1" applyFont="1" applyFill="1" applyBorder="1" applyAlignment="1">
      <alignment horizontal="center"/>
    </xf>
    <xf numFmtId="0" fontId="6" fillId="21" borderId="0" xfId="7" applyFont="1" applyFill="1" applyBorder="1" applyAlignment="1">
      <alignment horizontal="center"/>
    </xf>
    <xf numFmtId="49" fontId="12" fillId="22" borderId="18" xfId="6" applyNumberFormat="1" applyFont="1" applyFill="1" applyBorder="1" applyAlignment="1">
      <alignment horizontal="center"/>
    </xf>
    <xf numFmtId="0" fontId="11" fillId="18" borderId="9" xfId="0" applyFont="1" applyFill="1" applyBorder="1" applyAlignment="1">
      <alignment horizontal="center"/>
    </xf>
    <xf numFmtId="0" fontId="1" fillId="4" borderId="0" xfId="4" applyBorder="1" applyAlignment="1">
      <alignment horizontal="right" vertical="center" wrapText="1"/>
    </xf>
    <xf numFmtId="0" fontId="1" fillId="3" borderId="0" xfId="3" applyBorder="1" applyAlignment="1">
      <alignment horizontal="right" vertical="center" wrapText="1"/>
    </xf>
    <xf numFmtId="0" fontId="1" fillId="4" borderId="20" xfId="4" applyBorder="1" applyAlignment="1">
      <alignment horizontal="right" vertical="center" wrapText="1"/>
    </xf>
    <xf numFmtId="0" fontId="1" fillId="3" borderId="21" xfId="3" applyBorder="1" applyAlignment="1">
      <alignment horizontal="right" vertical="center" wrapText="1"/>
    </xf>
    <xf numFmtId="0" fontId="1" fillId="4" borderId="22" xfId="4" applyBorder="1" applyAlignment="1">
      <alignment horizontal="right" vertical="center" wrapText="1"/>
    </xf>
    <xf numFmtId="0" fontId="1" fillId="4" borderId="21" xfId="4" applyBorder="1" applyAlignment="1">
      <alignment horizontal="right" vertical="center" wrapText="1"/>
    </xf>
    <xf numFmtId="0" fontId="1" fillId="3" borderId="23" xfId="3" applyBorder="1" applyAlignment="1">
      <alignment horizontal="right" vertical="center" wrapText="1"/>
    </xf>
    <xf numFmtId="0" fontId="1" fillId="3" borderId="22" xfId="3" applyBorder="1" applyAlignment="1">
      <alignment horizontal="right" vertical="center" wrapText="1"/>
    </xf>
    <xf numFmtId="0" fontId="0" fillId="0" borderId="24" xfId="0" applyBorder="1" applyAlignment="1">
      <alignment horizontal="center"/>
    </xf>
    <xf numFmtId="0" fontId="1" fillId="17" borderId="9" xfId="8" applyBorder="1" applyAlignment="1">
      <alignment horizontal="center"/>
    </xf>
    <xf numFmtId="0" fontId="0" fillId="0" borderId="28" xfId="0" applyBorder="1"/>
    <xf numFmtId="0" fontId="0" fillId="0" borderId="29" xfId="0" applyBorder="1"/>
    <xf numFmtId="0" fontId="0" fillId="23" borderId="8" xfId="0" applyFill="1" applyBorder="1" applyAlignment="1">
      <alignment horizontal="center"/>
    </xf>
    <xf numFmtId="0" fontId="0" fillId="23" borderId="0" xfId="0" applyFill="1" applyBorder="1" applyAlignment="1">
      <alignment horizontal="center"/>
    </xf>
    <xf numFmtId="0" fontId="0" fillId="23" borderId="7" xfId="0" applyFill="1" applyBorder="1" applyAlignment="1">
      <alignment horizontal="center"/>
    </xf>
    <xf numFmtId="0" fontId="0" fillId="23" borderId="9" xfId="0" applyFill="1" applyBorder="1" applyAlignment="1">
      <alignment horizontal="center"/>
    </xf>
    <xf numFmtId="0" fontId="0" fillId="23" borderId="6" xfId="0" applyFill="1" applyBorder="1" applyAlignment="1">
      <alignment horizontal="center"/>
    </xf>
    <xf numFmtId="0" fontId="1" fillId="15" borderId="25" xfId="6" applyBorder="1" applyAlignment="1">
      <alignment horizontal="center"/>
    </xf>
    <xf numFmtId="0" fontId="0" fillId="23" borderId="27" xfId="0" applyFill="1" applyBorder="1" applyAlignment="1">
      <alignment horizontal="center"/>
    </xf>
    <xf numFmtId="0" fontId="0" fillId="23" borderId="16" xfId="0" applyFill="1" applyBorder="1" applyAlignment="1">
      <alignment horizontal="center"/>
    </xf>
    <xf numFmtId="0" fontId="0" fillId="23" borderId="26" xfId="0" applyFill="1" applyBorder="1" applyAlignment="1">
      <alignment horizontal="center"/>
    </xf>
    <xf numFmtId="0" fontId="1" fillId="17" borderId="8" xfId="8" applyBorder="1" applyAlignment="1">
      <alignment horizontal="center"/>
    </xf>
    <xf numFmtId="0" fontId="0" fillId="24" borderId="30" xfId="0" applyFill="1" applyBorder="1" applyAlignment="1">
      <alignment horizontal="center"/>
    </xf>
    <xf numFmtId="49" fontId="13" fillId="18" borderId="0" xfId="0" applyNumberFormat="1" applyFont="1" applyFill="1" applyBorder="1" applyAlignment="1">
      <alignment horizontal="center"/>
    </xf>
    <xf numFmtId="0" fontId="1" fillId="3" borderId="2" xfId="3" applyBorder="1"/>
    <xf numFmtId="0" fontId="1" fillId="15" borderId="4" xfId="6" applyBorder="1"/>
    <xf numFmtId="0" fontId="1" fillId="15" borderId="0" xfId="6" applyBorder="1" applyAlignment="1">
      <alignment horizontal="right"/>
    </xf>
    <xf numFmtId="0" fontId="1" fillId="3" borderId="11" xfId="3" applyBorder="1" applyAlignment="1">
      <alignment horizontal="right"/>
    </xf>
    <xf numFmtId="0" fontId="1" fillId="15" borderId="3" xfId="6" applyBorder="1" applyAlignment="1">
      <alignment horizontal="right"/>
    </xf>
    <xf numFmtId="0" fontId="1" fillId="3" borderId="3" xfId="3" applyBorder="1" applyAlignment="1">
      <alignment horizontal="right"/>
    </xf>
    <xf numFmtId="0" fontId="1" fillId="3" borderId="11" xfId="3" applyBorder="1" applyAlignment="1">
      <alignment horizontal="left"/>
    </xf>
    <xf numFmtId="0" fontId="1" fillId="15" borderId="3" xfId="6" applyBorder="1" applyAlignment="1">
      <alignment horizontal="left"/>
    </xf>
    <xf numFmtId="0" fontId="1" fillId="3" borderId="3" xfId="3" applyBorder="1" applyAlignment="1">
      <alignment horizontal="left"/>
    </xf>
    <xf numFmtId="0" fontId="1" fillId="15" borderId="0" xfId="6" applyBorder="1" applyAlignment="1">
      <alignment horizontal="left"/>
    </xf>
    <xf numFmtId="0" fontId="1" fillId="3" borderId="4" xfId="3" applyBorder="1"/>
    <xf numFmtId="0" fontId="1" fillId="15" borderId="9" xfId="6" applyBorder="1"/>
    <xf numFmtId="0" fontId="0" fillId="0" borderId="0" xfId="0" applyAlignment="1">
      <alignment horizontal="right"/>
    </xf>
    <xf numFmtId="49" fontId="0" fillId="25" borderId="0" xfId="0" applyNumberFormat="1" applyFill="1"/>
    <xf numFmtId="0" fontId="1" fillId="15" borderId="11" xfId="6" applyBorder="1" applyAlignment="1">
      <alignment horizontal="right"/>
    </xf>
    <xf numFmtId="0" fontId="1" fillId="15" borderId="11" xfId="6" applyBorder="1" applyAlignment="1">
      <alignment horizontal="left"/>
    </xf>
    <xf numFmtId="0" fontId="1" fillId="15" borderId="6" xfId="6" applyBorder="1" applyAlignment="1">
      <alignment horizontal="right"/>
    </xf>
    <xf numFmtId="0" fontId="1" fillId="15" borderId="6" xfId="6" applyBorder="1" applyAlignment="1">
      <alignment horizontal="left"/>
    </xf>
    <xf numFmtId="0" fontId="1" fillId="3" borderId="6" xfId="3" applyBorder="1" applyAlignment="1">
      <alignment horizontal="right"/>
    </xf>
    <xf numFmtId="0" fontId="1" fillId="3" borderId="6" xfId="3" applyBorder="1" applyAlignment="1">
      <alignment horizontal="left"/>
    </xf>
    <xf numFmtId="0" fontId="1" fillId="17" borderId="10" xfId="8" applyBorder="1" applyAlignment="1">
      <alignment horizontal="center"/>
    </xf>
    <xf numFmtId="0" fontId="16" fillId="15" borderId="3" xfId="6" applyFont="1" applyBorder="1"/>
    <xf numFmtId="0" fontId="0" fillId="18" borderId="0" xfId="0" applyFont="1" applyFill="1" applyBorder="1" applyAlignment="1">
      <alignment horizontal="center"/>
    </xf>
    <xf numFmtId="0" fontId="8" fillId="18" borderId="0" xfId="0" applyFont="1" applyFill="1" applyBorder="1" applyAlignment="1">
      <alignment horizontal="center"/>
    </xf>
    <xf numFmtId="0" fontId="0" fillId="19" borderId="0" xfId="0" applyFont="1" applyFill="1" applyBorder="1" applyAlignment="1">
      <alignment horizontal="right"/>
    </xf>
    <xf numFmtId="0" fontId="0" fillId="19" borderId="0" xfId="0" applyFont="1" applyFill="1" applyBorder="1" applyAlignment="1">
      <alignment horizontal="center"/>
    </xf>
    <xf numFmtId="0" fontId="8" fillId="19" borderId="0" xfId="0" applyFont="1" applyFill="1" applyBorder="1" applyAlignment="1">
      <alignment horizontal="center"/>
    </xf>
    <xf numFmtId="49" fontId="0" fillId="19" borderId="0" xfId="0" applyNumberFormat="1" applyFont="1" applyFill="1" applyBorder="1" applyAlignment="1">
      <alignment horizontal="center"/>
    </xf>
    <xf numFmtId="0" fontId="0" fillId="18" borderId="0" xfId="0" applyFont="1" applyFill="1" applyBorder="1" applyAlignment="1">
      <alignment horizontal="left"/>
    </xf>
    <xf numFmtId="0" fontId="0" fillId="19" borderId="0" xfId="0" applyFont="1" applyFill="1" applyBorder="1" applyAlignment="1">
      <alignment horizontal="left"/>
    </xf>
    <xf numFmtId="0" fontId="2" fillId="27" borderId="0" xfId="0" applyFont="1" applyFill="1" applyBorder="1" applyAlignment="1">
      <alignment horizontal="center"/>
    </xf>
    <xf numFmtId="0" fontId="2" fillId="27" borderId="0" xfId="0" applyFont="1" applyFill="1" applyBorder="1"/>
    <xf numFmtId="0" fontId="2" fillId="5" borderId="0" xfId="5" applyBorder="1" applyAlignment="1">
      <alignment horizontal="center"/>
    </xf>
    <xf numFmtId="0" fontId="14" fillId="25" borderId="0" xfId="0" applyFont="1" applyFill="1" applyBorder="1" applyAlignment="1">
      <alignment horizontal="center" vertical="center"/>
    </xf>
    <xf numFmtId="49" fontId="14" fillId="25" borderId="0" xfId="0" applyNumberFormat="1" applyFont="1" applyFill="1" applyBorder="1" applyAlignment="1">
      <alignment horizontal="center" vertical="center"/>
    </xf>
    <xf numFmtId="49" fontId="15" fillId="25" borderId="0" xfId="0" applyNumberFormat="1" applyFont="1" applyFill="1" applyBorder="1" applyAlignment="1">
      <alignment horizontal="center" vertical="center"/>
    </xf>
    <xf numFmtId="49" fontId="8" fillId="25" borderId="0" xfId="0" applyNumberFormat="1" applyFont="1" applyFill="1" applyBorder="1" applyAlignment="1">
      <alignment horizontal="center" vertical="center"/>
    </xf>
    <xf numFmtId="0" fontId="2" fillId="2" borderId="0" xfId="2" applyBorder="1" applyAlignment="1">
      <alignment horizontal="center" vertical="top" wrapText="1"/>
    </xf>
    <xf numFmtId="0" fontId="14" fillId="22" borderId="0" xfId="0" applyFont="1" applyFill="1" applyBorder="1" applyAlignment="1">
      <alignment horizontal="center" vertical="center"/>
    </xf>
    <xf numFmtId="49" fontId="14" fillId="22" borderId="0" xfId="0" applyNumberFormat="1" applyFont="1" applyFill="1" applyBorder="1" applyAlignment="1">
      <alignment horizontal="center" vertical="center"/>
    </xf>
    <xf numFmtId="49" fontId="15" fillId="22" borderId="0" xfId="0" applyNumberFormat="1" applyFont="1" applyFill="1" applyBorder="1" applyAlignment="1">
      <alignment horizontal="center" vertical="center"/>
    </xf>
    <xf numFmtId="49" fontId="8" fillId="22" borderId="0" xfId="0" applyNumberFormat="1" applyFont="1" applyFill="1" applyBorder="1" applyAlignment="1">
      <alignment horizontal="center" vertical="center"/>
    </xf>
    <xf numFmtId="0" fontId="6" fillId="2" borderId="0" xfId="2" applyFont="1" applyFill="1" applyBorder="1" applyAlignment="1">
      <alignment horizontal="center"/>
    </xf>
    <xf numFmtId="0" fontId="0" fillId="18" borderId="0" xfId="0" applyFont="1" applyFill="1" applyBorder="1" applyAlignment="1">
      <alignment horizontal="left" vertical="center"/>
    </xf>
    <xf numFmtId="0" fontId="0" fillId="19" borderId="0" xfId="0" applyFont="1" applyFill="1" applyBorder="1" applyAlignment="1">
      <alignment horizontal="left" vertical="center"/>
    </xf>
    <xf numFmtId="49" fontId="0" fillId="22" borderId="0" xfId="0" applyNumberFormat="1" applyFill="1"/>
    <xf numFmtId="49" fontId="2" fillId="27" borderId="0" xfId="0" applyNumberFormat="1" applyFont="1" applyFill="1"/>
    <xf numFmtId="0" fontId="2" fillId="21" borderId="0" xfId="0" applyFont="1" applyFill="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2" fillId="2" borderId="1" xfId="2" applyBorder="1" applyAlignment="1">
      <alignment horizontal="center" vertical="center" wrapText="1"/>
    </xf>
    <xf numFmtId="0" fontId="2" fillId="2" borderId="1" xfId="2" applyBorder="1" applyAlignment="1">
      <alignment horizontal="center" vertical="center"/>
    </xf>
    <xf numFmtId="0" fontId="0" fillId="4" borderId="1" xfId="4" applyFont="1" applyBorder="1" applyAlignment="1">
      <alignment horizontal="left" vertical="center" indent="1"/>
    </xf>
    <xf numFmtId="0" fontId="1" fillId="4" borderId="1" xfId="4" applyBorder="1" applyAlignment="1">
      <alignment horizontal="left" vertical="center" indent="1"/>
    </xf>
    <xf numFmtId="0" fontId="2" fillId="5" borderId="1" xfId="5" applyBorder="1" applyAlignment="1">
      <alignment horizontal="left" indent="2"/>
    </xf>
    <xf numFmtId="0" fontId="1" fillId="3" borderId="1" xfId="3" applyBorder="1" applyAlignment="1">
      <alignment horizontal="left" vertical="center" wrapText="1" indent="1"/>
    </xf>
    <xf numFmtId="0" fontId="2" fillId="2" borderId="1" xfId="2" applyBorder="1" applyAlignment="1">
      <alignment horizontal="left" vertical="top" wrapText="1" indent="2"/>
    </xf>
    <xf numFmtId="0" fontId="2" fillId="2" borderId="1" xfId="2" applyBorder="1" applyAlignment="1">
      <alignment horizontal="left" indent="2"/>
    </xf>
    <xf numFmtId="0" fontId="1" fillId="3" borderId="1" xfId="3" applyBorder="1" applyAlignment="1">
      <alignment horizontal="left" vertical="center" indent="1"/>
    </xf>
    <xf numFmtId="0" fontId="0" fillId="3" borderId="1" xfId="3" applyFont="1" applyBorder="1" applyAlignment="1">
      <alignment horizontal="left" vertical="center" wrapText="1" indent="1"/>
    </xf>
    <xf numFmtId="0" fontId="0" fillId="3" borderId="2" xfId="3" applyFont="1" applyBorder="1" applyAlignment="1">
      <alignment horizontal="left" vertical="center" indent="1"/>
    </xf>
    <xf numFmtId="0" fontId="1" fillId="3" borderId="3" xfId="3" applyBorder="1" applyAlignment="1">
      <alignment horizontal="left" vertical="center" indent="1"/>
    </xf>
    <xf numFmtId="0" fontId="1" fillId="3" borderId="4" xfId="3" applyBorder="1" applyAlignment="1">
      <alignment horizontal="left" vertical="center" indent="1"/>
    </xf>
    <xf numFmtId="0" fontId="0" fillId="4" borderId="2" xfId="4" applyFont="1" applyBorder="1" applyAlignment="1">
      <alignment horizontal="left" vertical="center" indent="1"/>
    </xf>
    <xf numFmtId="0" fontId="1" fillId="4" borderId="3" xfId="4" applyBorder="1" applyAlignment="1">
      <alignment horizontal="left" vertical="center" indent="1"/>
    </xf>
    <xf numFmtId="0" fontId="1" fillId="4" borderId="4" xfId="4" applyBorder="1" applyAlignment="1">
      <alignment horizontal="left" vertical="center" indent="1"/>
    </xf>
    <xf numFmtId="0" fontId="2" fillId="2" borderId="13" xfId="2" applyBorder="1" applyAlignment="1">
      <alignment horizontal="left" indent="1"/>
    </xf>
    <xf numFmtId="3" fontId="2" fillId="2" borderId="2" xfId="2" applyNumberFormat="1" applyBorder="1" applyAlignment="1">
      <alignment horizontal="left" vertical="center" wrapText="1" indent="1"/>
    </xf>
    <xf numFmtId="3" fontId="2" fillId="2" borderId="3" xfId="2" applyNumberFormat="1" applyBorder="1" applyAlignment="1">
      <alignment horizontal="left" vertical="center" wrapText="1" indent="1"/>
    </xf>
    <xf numFmtId="3" fontId="2" fillId="2" borderId="4" xfId="2" applyNumberFormat="1" applyBorder="1" applyAlignment="1">
      <alignment horizontal="left" vertical="center" wrapText="1" indent="1"/>
    </xf>
    <xf numFmtId="3" fontId="2" fillId="2" borderId="2" xfId="2" applyNumberFormat="1" applyBorder="1" applyAlignment="1">
      <alignment horizontal="center" vertical="center" wrapText="1"/>
    </xf>
    <xf numFmtId="3" fontId="2" fillId="2" borderId="3" xfId="2" applyNumberFormat="1" applyBorder="1" applyAlignment="1">
      <alignment horizontal="center" vertical="center" wrapText="1"/>
    </xf>
    <xf numFmtId="3" fontId="2" fillId="2" borderId="4" xfId="2" applyNumberFormat="1" applyBorder="1" applyAlignment="1">
      <alignment horizontal="center" vertical="center" wrapText="1"/>
    </xf>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11" xfId="4" applyBorder="1" applyAlignment="1">
      <alignment horizontal="left" vertical="center" wrapText="1"/>
    </xf>
    <xf numFmtId="0" fontId="1" fillId="4" borderId="12" xfId="4" applyBorder="1" applyAlignment="1">
      <alignment horizontal="left" vertical="center" wrapText="1"/>
    </xf>
    <xf numFmtId="0" fontId="1" fillId="3" borderId="0" xfId="3" applyBorder="1" applyAlignment="1">
      <alignment horizontal="left" vertical="center" wrapText="1"/>
    </xf>
    <xf numFmtId="0" fontId="1" fillId="3" borderId="9" xfId="3" applyBorder="1" applyAlignment="1">
      <alignment horizontal="left" vertical="center" wrapText="1"/>
    </xf>
    <xf numFmtId="0" fontId="2" fillId="21" borderId="0" xfId="0" applyFont="1" applyFill="1" applyAlignment="1">
      <alignment horizontal="center"/>
    </xf>
    <xf numFmtId="3" fontId="2" fillId="2" borderId="14" xfId="2" applyNumberFormat="1" applyBorder="1" applyAlignment="1">
      <alignment horizontal="left" vertical="center" wrapText="1" indent="1"/>
    </xf>
    <xf numFmtId="0" fontId="2" fillId="2" borderId="3" xfId="2" applyBorder="1" applyAlignment="1">
      <alignment horizontal="center"/>
    </xf>
    <xf numFmtId="0" fontId="2" fillId="2" borderId="4" xfId="2" applyBorder="1" applyAlignment="1">
      <alignment horizontal="center"/>
    </xf>
    <xf numFmtId="0" fontId="2" fillId="2" borderId="2" xfId="2" applyBorder="1" applyAlignment="1">
      <alignment horizontal="center"/>
    </xf>
    <xf numFmtId="0" fontId="0" fillId="23" borderId="10" xfId="0" applyFill="1" applyBorder="1" applyAlignment="1">
      <alignment horizontal="center"/>
    </xf>
    <xf numFmtId="0" fontId="0" fillId="23" borderId="11" xfId="0" applyFill="1" applyBorder="1" applyAlignment="1">
      <alignment horizontal="center"/>
    </xf>
    <xf numFmtId="0" fontId="1" fillId="4" borderId="0" xfId="4" applyAlignment="1">
      <alignment horizontal="center" vertical="center" wrapText="1"/>
    </xf>
    <xf numFmtId="0" fontId="2" fillId="2" borderId="0" xfId="2" applyAlignment="1">
      <alignment horizontal="center" wrapText="1"/>
    </xf>
    <xf numFmtId="0" fontId="2" fillId="2" borderId="0" xfId="2" applyBorder="1" applyAlignment="1">
      <alignment horizontal="center"/>
    </xf>
    <xf numFmtId="0" fontId="6" fillId="14" borderId="6" xfId="0" applyFont="1" applyFill="1" applyBorder="1" applyAlignment="1">
      <alignment horizontal="center"/>
    </xf>
    <xf numFmtId="0" fontId="6" fillId="14" borderId="7" xfId="0" applyFont="1" applyFill="1" applyBorder="1" applyAlignment="1">
      <alignment horizontal="center"/>
    </xf>
    <xf numFmtId="0" fontId="6" fillId="5" borderId="0" xfId="5" applyFont="1" applyBorder="1" applyAlignment="1">
      <alignment horizontal="center"/>
    </xf>
    <xf numFmtId="0" fontId="6" fillId="5" borderId="8" xfId="5" applyFont="1" applyBorder="1" applyAlignment="1">
      <alignment horizontal="center"/>
    </xf>
    <xf numFmtId="0" fontId="6" fillId="5" borderId="9" xfId="5" applyFont="1" applyBorder="1" applyAlignment="1">
      <alignment horizontal="center"/>
    </xf>
    <xf numFmtId="49" fontId="7" fillId="0" borderId="0" xfId="0" applyNumberFormat="1" applyFont="1" applyBorder="1" applyAlignment="1">
      <alignment horizontal="center"/>
    </xf>
    <xf numFmtId="0" fontId="6" fillId="14" borderId="8" xfId="0" applyFont="1" applyFill="1" applyBorder="1" applyAlignment="1">
      <alignment horizontal="center"/>
    </xf>
    <xf numFmtId="0" fontId="6" fillId="14" borderId="0" xfId="0" applyFont="1" applyFill="1" applyBorder="1" applyAlignment="1">
      <alignment horizontal="center"/>
    </xf>
    <xf numFmtId="0" fontId="6" fillId="14" borderId="19" xfId="0" applyFont="1" applyFill="1" applyBorder="1" applyAlignment="1">
      <alignment horizontal="center"/>
    </xf>
    <xf numFmtId="0" fontId="12" fillId="22" borderId="8" xfId="6" applyNumberFormat="1" applyFont="1" applyFill="1" applyBorder="1" applyAlignment="1">
      <alignment horizontal="center"/>
    </xf>
    <xf numFmtId="0" fontId="12" fillId="22" borderId="19" xfId="6" applyNumberFormat="1" applyFont="1" applyFill="1" applyBorder="1" applyAlignment="1">
      <alignment horizontal="center"/>
    </xf>
    <xf numFmtId="49" fontId="9" fillId="19" borderId="5" xfId="0" applyNumberFormat="1" applyFont="1" applyFill="1" applyBorder="1" applyAlignment="1">
      <alignment horizontal="center" vertical="center"/>
    </xf>
    <xf numFmtId="49" fontId="9" fillId="19" borderId="6" xfId="0" applyNumberFormat="1" applyFont="1" applyFill="1" applyBorder="1" applyAlignment="1">
      <alignment horizontal="center" vertical="center"/>
    </xf>
    <xf numFmtId="49" fontId="9" fillId="19" borderId="7" xfId="0" applyNumberFormat="1" applyFont="1" applyFill="1" applyBorder="1" applyAlignment="1">
      <alignment horizontal="center" vertical="center"/>
    </xf>
    <xf numFmtId="49" fontId="9" fillId="0" borderId="10" xfId="0" applyNumberFormat="1" applyFont="1" applyBorder="1" applyAlignment="1">
      <alignment horizontal="center" vertical="center"/>
    </xf>
    <xf numFmtId="49" fontId="9" fillId="0" borderId="11" xfId="0" applyNumberFormat="1" applyFont="1" applyBorder="1" applyAlignment="1">
      <alignment horizontal="center" vertical="center"/>
    </xf>
    <xf numFmtId="49" fontId="9" fillId="0" borderId="12" xfId="0" applyNumberFormat="1" applyFont="1" applyBorder="1" applyAlignment="1">
      <alignment horizontal="center" vertical="center"/>
    </xf>
    <xf numFmtId="0" fontId="6" fillId="21" borderId="0" xfId="0" applyFont="1" applyFill="1" applyAlignment="1">
      <alignment horizontal="center" vertical="center" textRotation="90"/>
    </xf>
    <xf numFmtId="49" fontId="6" fillId="21" borderId="8" xfId="7" applyNumberFormat="1" applyFont="1" applyFill="1" applyBorder="1" applyAlignment="1">
      <alignment horizontal="center"/>
    </xf>
    <xf numFmtId="49" fontId="6" fillId="21" borderId="0" xfId="7" applyNumberFormat="1" applyFont="1" applyFill="1" applyBorder="1" applyAlignment="1">
      <alignment horizontal="center"/>
    </xf>
    <xf numFmtId="49" fontId="6" fillId="21" borderId="9" xfId="7" applyNumberFormat="1" applyFont="1" applyFill="1" applyBorder="1" applyAlignment="1">
      <alignment horizontal="center"/>
    </xf>
    <xf numFmtId="0" fontId="6" fillId="21" borderId="8" xfId="7" applyNumberFormat="1" applyFont="1" applyFill="1" applyBorder="1" applyAlignment="1">
      <alignment horizontal="center"/>
    </xf>
    <xf numFmtId="0" fontId="6" fillId="21" borderId="9" xfId="7" applyNumberFormat="1" applyFont="1" applyFill="1" applyBorder="1" applyAlignment="1">
      <alignment horizontal="center"/>
    </xf>
    <xf numFmtId="49" fontId="12" fillId="22" borderId="8" xfId="6" applyNumberFormat="1" applyFont="1" applyFill="1" applyBorder="1" applyAlignment="1">
      <alignment horizontal="center"/>
    </xf>
    <xf numFmtId="49" fontId="12" fillId="22" borderId="0" xfId="6" applyNumberFormat="1" applyFont="1" applyFill="1" applyBorder="1" applyAlignment="1">
      <alignment horizontal="center"/>
    </xf>
    <xf numFmtId="49" fontId="12" fillId="22" borderId="19" xfId="6" applyNumberFormat="1" applyFont="1" applyFill="1" applyBorder="1" applyAlignment="1">
      <alignment horizontal="center"/>
    </xf>
    <xf numFmtId="0" fontId="1" fillId="23" borderId="35" xfId="3" applyFill="1" applyBorder="1" applyAlignment="1">
      <alignment horizontal="center"/>
    </xf>
    <xf numFmtId="0" fontId="1" fillId="23" borderId="31" xfId="3" applyFill="1" applyBorder="1" applyAlignment="1">
      <alignment horizontal="center"/>
    </xf>
    <xf numFmtId="0" fontId="1" fillId="23" borderId="36" xfId="3" applyFill="1" applyBorder="1" applyAlignment="1">
      <alignment horizontal="center"/>
    </xf>
    <xf numFmtId="0" fontId="0" fillId="23" borderId="32" xfId="0" applyFill="1" applyBorder="1" applyAlignment="1">
      <alignment horizontal="center"/>
    </xf>
    <xf numFmtId="0" fontId="0" fillId="23" borderId="33" xfId="0" applyFill="1" applyBorder="1" applyAlignment="1">
      <alignment horizontal="center"/>
    </xf>
    <xf numFmtId="0" fontId="0" fillId="23" borderId="34" xfId="0" applyFill="1" applyBorder="1" applyAlignment="1">
      <alignment horizontal="center"/>
    </xf>
    <xf numFmtId="0" fontId="1" fillId="15" borderId="10" xfId="6" applyBorder="1" applyAlignment="1">
      <alignment horizontal="center"/>
    </xf>
    <xf numFmtId="0" fontId="1" fillId="15" borderId="11" xfId="6" applyBorder="1" applyAlignment="1">
      <alignment horizontal="center"/>
    </xf>
    <xf numFmtId="0" fontId="2" fillId="21" borderId="0" xfId="0" applyFont="1" applyFill="1" applyBorder="1" applyAlignment="1">
      <alignment horizontal="center"/>
    </xf>
    <xf numFmtId="0" fontId="6" fillId="2" borderId="0" xfId="2" applyFont="1" applyFill="1" applyBorder="1" applyAlignment="1">
      <alignment horizontal="center"/>
    </xf>
    <xf numFmtId="0" fontId="2" fillId="26" borderId="0" xfId="0" applyFont="1" applyFill="1" applyBorder="1" applyAlignment="1">
      <alignment horizontal="center"/>
    </xf>
    <xf numFmtId="49" fontId="8" fillId="25" borderId="0" xfId="0" applyNumberFormat="1" applyFont="1" applyFill="1" applyBorder="1" applyAlignment="1">
      <alignment horizontal="center" vertical="center"/>
    </xf>
    <xf numFmtId="0" fontId="2" fillId="27" borderId="0" xfId="0" applyFont="1" applyFill="1" applyBorder="1" applyAlignment="1">
      <alignment horizontal="center"/>
    </xf>
    <xf numFmtId="0" fontId="2" fillId="28" borderId="0" xfId="0" applyFont="1" applyFill="1" applyBorder="1" applyAlignment="1">
      <alignment horizontal="center"/>
    </xf>
    <xf numFmtId="0" fontId="0" fillId="0" borderId="0" xfId="0" applyAlignment="1">
      <alignment horizontal="left"/>
    </xf>
    <xf numFmtId="3" fontId="0" fillId="0" borderId="0" xfId="0" applyNumberFormat="1"/>
    <xf numFmtId="49" fontId="0" fillId="0" borderId="0" xfId="0" applyNumberFormat="1"/>
    <xf numFmtId="49" fontId="17" fillId="0" borderId="0" xfId="0" applyNumberFormat="1" applyFont="1" applyAlignment="1">
      <alignment horizontal="center"/>
    </xf>
    <xf numFmtId="169" fontId="0" fillId="0" borderId="0" xfId="1" applyNumberFormat="1" applyFont="1"/>
    <xf numFmtId="169" fontId="0" fillId="0" borderId="0" xfId="0" applyNumberFormat="1"/>
  </cellXfs>
  <cellStyles count="9">
    <cellStyle name="20% - Énfasis1" xfId="3" builtinId="30"/>
    <cellStyle name="20% - Énfasis3" xfId="4" builtinId="38"/>
    <cellStyle name="40% - Énfasis1" xfId="6" builtinId="31"/>
    <cellStyle name="40% - Énfasis5" xfId="8" builtinId="47"/>
    <cellStyle name="60% - Énfasis1" xfId="7" builtinId="32"/>
    <cellStyle name="Énfasis1" xfId="2" builtinId="29"/>
    <cellStyle name="Énfasis5" xfId="5" builtinId="45"/>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BEDB-B928-44A9-A7A9-86D2E8AFC30B}">
  <dimension ref="A1:Q17"/>
  <sheetViews>
    <sheetView topLeftCell="H1" zoomScaleNormal="100" workbookViewId="0">
      <selection activeCell="O4" sqref="O4:O17"/>
    </sheetView>
  </sheetViews>
  <sheetFormatPr baseColWidth="10" defaultRowHeight="15" x14ac:dyDescent="0.25"/>
  <cols>
    <col min="1" max="1" width="2.140625" bestFit="1" customWidth="1"/>
    <col min="2" max="3" width="9" bestFit="1" customWidth="1"/>
    <col min="4" max="4" width="9.7109375" customWidth="1"/>
    <col min="5" max="6" width="7.5703125" bestFit="1" customWidth="1"/>
    <col min="7" max="7" width="9.7109375" customWidth="1"/>
    <col min="8" max="8" width="1.7109375" customWidth="1"/>
    <col min="9" max="9" width="20.7109375" customWidth="1"/>
    <col min="10" max="10" width="1.7109375" customWidth="1"/>
    <col min="11" max="11" width="20.7109375" customWidth="1"/>
    <col min="12" max="12" width="1.7109375" customWidth="1"/>
    <col min="13" max="13" width="21.7109375" customWidth="1"/>
    <col min="14" max="14" width="1.7109375" customWidth="1"/>
    <col min="15" max="15" width="30.7109375" customWidth="1"/>
    <col min="16" max="16" width="1.7109375" customWidth="1"/>
    <col min="17" max="17" width="30.7109375" style="306" customWidth="1"/>
  </cols>
  <sheetData>
    <row r="1" spans="1:17" ht="8.1" customHeight="1" x14ac:dyDescent="0.25"/>
    <row r="2" spans="1:17" ht="15" customHeight="1" x14ac:dyDescent="0.25">
      <c r="B2" s="1" t="s">
        <v>0</v>
      </c>
      <c r="C2" s="5" t="s">
        <v>4</v>
      </c>
      <c r="E2" s="226" t="s">
        <v>0</v>
      </c>
      <c r="F2" s="226"/>
      <c r="I2" s="228" t="s">
        <v>6</v>
      </c>
      <c r="K2" s="228" t="s">
        <v>5</v>
      </c>
      <c r="M2" s="227" t="s">
        <v>22</v>
      </c>
      <c r="O2" s="228" t="s">
        <v>294</v>
      </c>
      <c r="Q2" s="228" t="s">
        <v>293</v>
      </c>
    </row>
    <row r="3" spans="1:17" ht="15" customHeight="1" x14ac:dyDescent="0.25">
      <c r="B3" s="226" t="s">
        <v>19</v>
      </c>
      <c r="C3" s="226"/>
      <c r="D3" s="2"/>
      <c r="E3" s="224" t="s">
        <v>20</v>
      </c>
      <c r="F3" s="225"/>
      <c r="G3" s="2"/>
      <c r="I3" s="228"/>
      <c r="J3" s="16"/>
      <c r="K3" s="228"/>
      <c r="M3" s="227"/>
      <c r="O3" s="228"/>
      <c r="Q3" s="228"/>
    </row>
    <row r="4" spans="1:17" ht="15" customHeight="1" x14ac:dyDescent="0.25">
      <c r="A4" s="4">
        <v>1</v>
      </c>
      <c r="B4" s="17" t="s">
        <v>1</v>
      </c>
      <c r="C4" s="18" t="s">
        <v>1</v>
      </c>
      <c r="D4" s="4" t="s">
        <v>1</v>
      </c>
      <c r="E4" s="17" t="s">
        <v>1</v>
      </c>
      <c r="F4" s="17" t="s">
        <v>2</v>
      </c>
      <c r="G4" s="4" t="s">
        <v>2</v>
      </c>
      <c r="I4" s="236" t="s">
        <v>8</v>
      </c>
      <c r="J4" s="15"/>
      <c r="K4" s="232" t="s">
        <v>9</v>
      </c>
      <c r="L4" s="15"/>
      <c r="M4" s="232" t="s">
        <v>7</v>
      </c>
      <c r="O4" s="232" t="s">
        <v>295</v>
      </c>
      <c r="Q4" s="232" t="s">
        <v>296</v>
      </c>
    </row>
    <row r="5" spans="1:17" x14ac:dyDescent="0.25">
      <c r="A5" s="4">
        <v>2</v>
      </c>
      <c r="B5" s="7" t="s">
        <v>1</v>
      </c>
      <c r="C5" s="8" t="s">
        <v>1</v>
      </c>
      <c r="D5" s="4" t="s">
        <v>1</v>
      </c>
      <c r="E5" s="7" t="s">
        <v>1</v>
      </c>
      <c r="F5" s="7" t="s">
        <v>2</v>
      </c>
      <c r="G5" s="4" t="s">
        <v>2</v>
      </c>
      <c r="I5" s="232"/>
      <c r="J5" s="15"/>
      <c r="K5" s="232"/>
      <c r="L5" s="15"/>
      <c r="M5" s="232"/>
      <c r="O5" s="232"/>
      <c r="Q5" s="232"/>
    </row>
    <row r="6" spans="1:17" x14ac:dyDescent="0.25">
      <c r="A6" s="5">
        <v>3</v>
      </c>
      <c r="B6" s="9" t="s">
        <v>2</v>
      </c>
      <c r="C6" s="10" t="s">
        <v>2</v>
      </c>
      <c r="D6" s="4" t="s">
        <v>2</v>
      </c>
      <c r="E6" s="9" t="s">
        <v>2</v>
      </c>
      <c r="F6" s="9" t="s">
        <v>1</v>
      </c>
      <c r="G6" s="4" t="s">
        <v>1</v>
      </c>
      <c r="I6" s="232"/>
      <c r="J6" s="15"/>
      <c r="K6" s="232"/>
      <c r="L6" s="15"/>
      <c r="M6" s="232"/>
      <c r="O6" s="232"/>
      <c r="Q6" s="232"/>
    </row>
    <row r="7" spans="1:17" x14ac:dyDescent="0.25">
      <c r="A7" s="4">
        <v>4</v>
      </c>
      <c r="B7" s="11" t="s">
        <v>3</v>
      </c>
      <c r="C7" s="11" t="s">
        <v>3</v>
      </c>
      <c r="D7" s="4" t="s">
        <v>3</v>
      </c>
      <c r="E7" s="11" t="s">
        <v>3</v>
      </c>
      <c r="F7" s="11" t="s">
        <v>3</v>
      </c>
      <c r="G7" s="4" t="s">
        <v>3</v>
      </c>
      <c r="I7" s="232"/>
      <c r="J7" s="15"/>
      <c r="K7" s="232"/>
      <c r="L7" s="15"/>
      <c r="M7" s="232"/>
      <c r="O7" s="232"/>
      <c r="Q7" s="232"/>
    </row>
    <row r="8" spans="1:17" x14ac:dyDescent="0.25">
      <c r="A8" s="6">
        <v>5</v>
      </c>
      <c r="B8" s="12" t="s">
        <v>3</v>
      </c>
      <c r="C8" s="12" t="s">
        <v>3</v>
      </c>
      <c r="D8" s="4" t="s">
        <v>3</v>
      </c>
      <c r="E8" s="12" t="s">
        <v>3</v>
      </c>
      <c r="F8" s="12" t="s">
        <v>3</v>
      </c>
      <c r="G8" s="4" t="s">
        <v>3</v>
      </c>
      <c r="I8" s="232"/>
      <c r="J8" s="15"/>
      <c r="K8" s="232"/>
      <c r="L8" s="15"/>
      <c r="M8" s="232"/>
      <c r="O8" s="232"/>
      <c r="Q8" s="232"/>
    </row>
    <row r="9" spans="1:17" x14ac:dyDescent="0.25">
      <c r="A9" s="4">
        <v>6</v>
      </c>
      <c r="B9" s="8" t="s">
        <v>2</v>
      </c>
      <c r="C9" s="7" t="s">
        <v>2</v>
      </c>
      <c r="D9" s="4" t="s">
        <v>2</v>
      </c>
      <c r="E9" s="8" t="s">
        <v>2</v>
      </c>
      <c r="F9" s="8" t="s">
        <v>1</v>
      </c>
      <c r="G9" s="4" t="s">
        <v>1</v>
      </c>
      <c r="I9" s="232"/>
      <c r="J9" s="15"/>
      <c r="K9" s="232"/>
      <c r="L9" s="15"/>
      <c r="M9" s="232"/>
      <c r="O9" s="232"/>
      <c r="Q9" s="232"/>
    </row>
    <row r="10" spans="1:17" x14ac:dyDescent="0.25">
      <c r="A10" s="6">
        <v>7</v>
      </c>
      <c r="B10" s="13" t="s">
        <v>3</v>
      </c>
      <c r="C10" s="13" t="s">
        <v>3</v>
      </c>
      <c r="D10" s="4" t="s">
        <v>3</v>
      </c>
      <c r="E10" s="13" t="s">
        <v>3</v>
      </c>
      <c r="F10" s="13" t="s">
        <v>3</v>
      </c>
      <c r="G10" s="4" t="s">
        <v>3</v>
      </c>
      <c r="I10" s="232"/>
      <c r="J10" s="15"/>
      <c r="K10" s="232"/>
      <c r="L10" s="15"/>
      <c r="M10" s="232"/>
      <c r="O10" s="232"/>
      <c r="Q10" s="232"/>
    </row>
    <row r="11" spans="1:17" x14ac:dyDescent="0.25">
      <c r="A11" s="4">
        <v>8</v>
      </c>
      <c r="B11" s="14" t="s">
        <v>3</v>
      </c>
      <c r="C11" s="14" t="s">
        <v>3</v>
      </c>
      <c r="D11" s="4" t="s">
        <v>3</v>
      </c>
      <c r="E11" s="14" t="s">
        <v>3</v>
      </c>
      <c r="F11" s="14" t="s">
        <v>3</v>
      </c>
      <c r="G11" s="4" t="s">
        <v>3</v>
      </c>
      <c r="I11" s="232"/>
      <c r="J11" s="15"/>
      <c r="K11" s="232"/>
      <c r="L11" s="15"/>
      <c r="M11" s="232"/>
      <c r="O11" s="232"/>
      <c r="Q11" s="232"/>
    </row>
    <row r="12" spans="1:17" ht="8.1" customHeight="1" x14ac:dyDescent="0.25">
      <c r="M12" s="232"/>
      <c r="O12" s="232"/>
      <c r="Q12" s="232"/>
    </row>
    <row r="13" spans="1:17" x14ac:dyDescent="0.25">
      <c r="B13" s="231" t="s">
        <v>12</v>
      </c>
      <c r="C13" s="231"/>
      <c r="D13" s="240" t="s">
        <v>16</v>
      </c>
      <c r="E13" s="241"/>
      <c r="F13" s="241"/>
      <c r="G13" s="241"/>
      <c r="H13" s="241"/>
      <c r="I13" s="241"/>
      <c r="J13" s="241"/>
      <c r="K13" s="242"/>
      <c r="M13" s="232"/>
      <c r="O13" s="232"/>
      <c r="Q13" s="232"/>
    </row>
    <row r="14" spans="1:17" x14ac:dyDescent="0.25">
      <c r="B14" s="233" t="s">
        <v>11</v>
      </c>
      <c r="C14" s="233"/>
      <c r="D14" s="237" t="s">
        <v>21</v>
      </c>
      <c r="E14" s="238"/>
      <c r="F14" s="238"/>
      <c r="G14" s="238"/>
      <c r="H14" s="238"/>
      <c r="I14" s="238"/>
      <c r="J14" s="238"/>
      <c r="K14" s="239"/>
      <c r="M14" s="232"/>
      <c r="O14" s="232"/>
      <c r="Q14" s="232"/>
    </row>
    <row r="15" spans="1:17" x14ac:dyDescent="0.25">
      <c r="B15" s="231" t="s">
        <v>10</v>
      </c>
      <c r="C15" s="231"/>
      <c r="D15" s="229" t="s">
        <v>15</v>
      </c>
      <c r="E15" s="230"/>
      <c r="F15" s="230"/>
      <c r="G15" s="230"/>
      <c r="H15" s="230"/>
      <c r="I15" s="230"/>
      <c r="J15" s="230"/>
      <c r="K15" s="230"/>
      <c r="M15" s="232"/>
      <c r="O15" s="232"/>
      <c r="Q15" s="232"/>
    </row>
    <row r="16" spans="1:17" x14ac:dyDescent="0.25">
      <c r="B16" s="234" t="s">
        <v>13</v>
      </c>
      <c r="C16" s="234"/>
      <c r="D16" s="235" t="s">
        <v>14</v>
      </c>
      <c r="E16" s="235"/>
      <c r="F16" s="235"/>
      <c r="G16" s="235"/>
      <c r="H16" s="235"/>
      <c r="I16" s="235"/>
      <c r="J16" s="235"/>
      <c r="K16" s="235"/>
      <c r="M16" s="232"/>
      <c r="O16" s="232"/>
      <c r="Q16" s="232"/>
    </row>
    <row r="17" spans="2:17" x14ac:dyDescent="0.25">
      <c r="B17" s="231" t="s">
        <v>17</v>
      </c>
      <c r="C17" s="231"/>
      <c r="D17" s="229" t="s">
        <v>18</v>
      </c>
      <c r="E17" s="230"/>
      <c r="F17" s="230"/>
      <c r="G17" s="230"/>
      <c r="H17" s="230"/>
      <c r="I17" s="230"/>
      <c r="J17" s="230"/>
      <c r="K17" s="230"/>
      <c r="M17" s="232"/>
      <c r="O17" s="232"/>
      <c r="Q17" s="232"/>
    </row>
  </sheetData>
  <mergeCells count="23">
    <mergeCell ref="Q4:Q17"/>
    <mergeCell ref="O4:O17"/>
    <mergeCell ref="O2:O3"/>
    <mergeCell ref="Q2:Q3"/>
    <mergeCell ref="D17:K17"/>
    <mergeCell ref="B17:C17"/>
    <mergeCell ref="M4:M17"/>
    <mergeCell ref="B14:C14"/>
    <mergeCell ref="B13:C13"/>
    <mergeCell ref="B15:C15"/>
    <mergeCell ref="B16:C16"/>
    <mergeCell ref="D15:K15"/>
    <mergeCell ref="D16:K16"/>
    <mergeCell ref="I4:I11"/>
    <mergeCell ref="K4:K11"/>
    <mergeCell ref="D14:K14"/>
    <mergeCell ref="D13:K13"/>
    <mergeCell ref="E3:F3"/>
    <mergeCell ref="B3:C3"/>
    <mergeCell ref="E2:F2"/>
    <mergeCell ref="M2:M3"/>
    <mergeCell ref="I2:I3"/>
    <mergeCell ref="K2:K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7A3E-DEE6-4290-890F-1E9A92653B68}">
  <dimension ref="A1:S37"/>
  <sheetViews>
    <sheetView topLeftCell="A23" zoomScale="115" zoomScaleNormal="115" workbookViewId="0">
      <selection activeCell="E35" sqref="E35"/>
    </sheetView>
  </sheetViews>
  <sheetFormatPr baseColWidth="10" defaultRowHeight="15" x14ac:dyDescent="0.25"/>
  <cols>
    <col min="1" max="1" width="2.140625" style="27" customWidth="1"/>
    <col min="2" max="2" width="6" bestFit="1" customWidth="1"/>
    <col min="3" max="3" width="9" style="19" bestFit="1" customWidth="1"/>
    <col min="4" max="4" width="10.42578125" style="19" bestFit="1" customWidth="1"/>
    <col min="5" max="5" width="11.140625" style="19" bestFit="1" customWidth="1"/>
    <col min="6" max="6" width="9.42578125" bestFit="1" customWidth="1"/>
    <col min="7" max="7" width="9.5703125" bestFit="1" customWidth="1"/>
    <col min="8" max="8" width="8" bestFit="1" customWidth="1"/>
    <col min="9" max="9" width="9.5703125" customWidth="1"/>
    <col min="10" max="10" width="9.5703125" bestFit="1" customWidth="1"/>
    <col min="11" max="11" width="11" bestFit="1" customWidth="1"/>
    <col min="12" max="12" width="9.7109375" bestFit="1" customWidth="1"/>
    <col min="13" max="15" width="9.7109375" customWidth="1"/>
  </cols>
  <sheetData>
    <row r="1" spans="1:19" ht="8.1" customHeight="1" x14ac:dyDescent="0.25"/>
    <row r="2" spans="1:19" x14ac:dyDescent="0.25">
      <c r="B2" s="243" t="s">
        <v>74</v>
      </c>
      <c r="C2" s="243"/>
      <c r="D2" s="243"/>
      <c r="E2" s="243"/>
      <c r="F2" s="243"/>
      <c r="G2" s="243"/>
      <c r="H2" s="243"/>
      <c r="I2" s="243"/>
      <c r="J2" s="243"/>
      <c r="K2" s="243"/>
      <c r="L2" s="243"/>
    </row>
    <row r="3" spans="1:19" x14ac:dyDescent="0.25">
      <c r="A3"/>
      <c r="B3" s="30" t="s">
        <v>50</v>
      </c>
      <c r="C3" s="54" t="s">
        <v>24</v>
      </c>
      <c r="D3" s="55" t="s">
        <v>25</v>
      </c>
      <c r="E3" s="54" t="s">
        <v>26</v>
      </c>
      <c r="F3" s="55" t="s">
        <v>27</v>
      </c>
      <c r="G3" s="54" t="s">
        <v>28</v>
      </c>
      <c r="H3" s="55" t="s">
        <v>29</v>
      </c>
      <c r="I3" s="54" t="s">
        <v>30</v>
      </c>
      <c r="J3" s="55" t="s">
        <v>31</v>
      </c>
      <c r="K3" s="46" t="s">
        <v>23</v>
      </c>
      <c r="L3" s="35" t="s">
        <v>32</v>
      </c>
      <c r="N3" s="20"/>
      <c r="O3" s="20"/>
      <c r="P3" s="20"/>
      <c r="Q3" s="20"/>
      <c r="R3" s="20"/>
      <c r="S3" s="20"/>
    </row>
    <row r="4" spans="1:19" x14ac:dyDescent="0.25">
      <c r="A4"/>
      <c r="B4" s="31" t="s">
        <v>51</v>
      </c>
      <c r="C4" s="44" t="s">
        <v>52</v>
      </c>
      <c r="D4" s="33" t="s">
        <v>53</v>
      </c>
      <c r="E4" s="44" t="s">
        <v>54</v>
      </c>
      <c r="F4" s="33" t="s">
        <v>55</v>
      </c>
      <c r="G4" s="44" t="s">
        <v>56</v>
      </c>
      <c r="H4" s="33" t="s">
        <v>57</v>
      </c>
      <c r="I4" s="44" t="s">
        <v>58</v>
      </c>
      <c r="J4" s="33" t="s">
        <v>59</v>
      </c>
      <c r="K4" s="44" t="s">
        <v>60</v>
      </c>
      <c r="L4" s="36" t="s">
        <v>61</v>
      </c>
      <c r="N4" s="20"/>
      <c r="O4" s="20"/>
      <c r="P4" s="20"/>
      <c r="Q4" s="20"/>
      <c r="R4" s="20"/>
      <c r="S4" s="20"/>
    </row>
    <row r="5" spans="1:19" x14ac:dyDescent="0.25">
      <c r="A5"/>
      <c r="B5" s="32" t="s">
        <v>39</v>
      </c>
      <c r="C5" s="47" t="s">
        <v>40</v>
      </c>
      <c r="D5" s="34" t="s">
        <v>41</v>
      </c>
      <c r="E5" s="47" t="s">
        <v>42</v>
      </c>
      <c r="F5" s="34" t="s">
        <v>43</v>
      </c>
      <c r="G5" s="47" t="s">
        <v>44</v>
      </c>
      <c r="H5" s="34" t="s">
        <v>62</v>
      </c>
      <c r="I5" s="47" t="s">
        <v>63</v>
      </c>
      <c r="J5" s="34" t="s">
        <v>64</v>
      </c>
      <c r="K5" s="47" t="s">
        <v>65</v>
      </c>
      <c r="L5" s="37" t="s">
        <v>66</v>
      </c>
      <c r="N5" s="26"/>
      <c r="O5" s="25"/>
      <c r="P5" s="24"/>
      <c r="Q5" s="23"/>
      <c r="R5" s="22"/>
      <c r="S5" s="21"/>
    </row>
    <row r="6" spans="1:19" ht="8.1" customHeight="1" x14ac:dyDescent="0.25">
      <c r="A6" s="2"/>
      <c r="B6" s="3"/>
      <c r="C6" s="3"/>
      <c r="D6" s="3"/>
      <c r="E6" s="3"/>
      <c r="F6" s="3"/>
      <c r="G6" s="2"/>
      <c r="H6" s="2"/>
      <c r="I6" s="2"/>
      <c r="J6" s="2"/>
      <c r="K6" s="2"/>
      <c r="L6" s="2"/>
      <c r="N6" s="26"/>
      <c r="O6" s="25"/>
      <c r="P6" s="24"/>
      <c r="Q6" s="23"/>
      <c r="R6" s="22"/>
      <c r="S6" s="21"/>
    </row>
    <row r="7" spans="1:19" x14ac:dyDescent="0.25">
      <c r="B7" s="257" t="s">
        <v>67</v>
      </c>
      <c r="C7" s="257"/>
      <c r="D7" s="257"/>
      <c r="E7" s="257"/>
      <c r="F7" s="257"/>
    </row>
    <row r="8" spans="1:19" x14ac:dyDescent="0.25">
      <c r="B8" s="53" t="s">
        <v>199</v>
      </c>
      <c r="C8" s="46" t="s">
        <v>198</v>
      </c>
      <c r="D8" s="55" t="s">
        <v>197</v>
      </c>
      <c r="E8" s="54" t="s">
        <v>200</v>
      </c>
      <c r="F8" s="56" t="s">
        <v>201</v>
      </c>
    </row>
    <row r="9" spans="1:19" x14ac:dyDescent="0.25">
      <c r="B9" s="31" t="s">
        <v>45</v>
      </c>
      <c r="C9" s="44" t="s">
        <v>46</v>
      </c>
      <c r="D9" s="33" t="s">
        <v>47</v>
      </c>
      <c r="E9" s="44" t="s">
        <v>48</v>
      </c>
      <c r="F9" s="36" t="s">
        <v>49</v>
      </c>
    </row>
    <row r="10" spans="1:19" x14ac:dyDescent="0.25">
      <c r="B10" s="32" t="s">
        <v>39</v>
      </c>
      <c r="C10" s="47" t="s">
        <v>40</v>
      </c>
      <c r="D10" s="34" t="s">
        <v>41</v>
      </c>
      <c r="E10" s="47" t="s">
        <v>42</v>
      </c>
      <c r="F10" s="37" t="s">
        <v>43</v>
      </c>
    </row>
    <row r="11" spans="1:19" ht="8.1" customHeight="1" x14ac:dyDescent="0.25">
      <c r="A11" s="28"/>
      <c r="B11" s="3"/>
      <c r="C11" s="3"/>
      <c r="D11" s="3"/>
      <c r="E11" s="3"/>
      <c r="F11" s="3"/>
      <c r="G11" s="3"/>
    </row>
    <row r="12" spans="1:19" ht="15" customHeight="1" x14ac:dyDescent="0.25">
      <c r="B12" s="244" t="s">
        <v>75</v>
      </c>
      <c r="C12" s="245"/>
      <c r="D12" s="245"/>
      <c r="E12" s="245"/>
      <c r="F12" s="245"/>
      <c r="G12" s="246"/>
      <c r="H12" s="29"/>
      <c r="I12" s="247" t="s">
        <v>151</v>
      </c>
      <c r="J12" s="248"/>
      <c r="K12" s="248"/>
      <c r="L12" s="248"/>
      <c r="M12" s="248"/>
      <c r="N12" s="248"/>
      <c r="O12" s="249"/>
    </row>
    <row r="13" spans="1:19" ht="15" customHeight="1" x14ac:dyDescent="0.25">
      <c r="B13" s="38" t="s">
        <v>68</v>
      </c>
      <c r="C13" s="48" t="s">
        <v>69</v>
      </c>
      <c r="D13" s="41" t="s">
        <v>70</v>
      </c>
      <c r="E13" s="48" t="s">
        <v>71</v>
      </c>
      <c r="F13" s="41" t="s">
        <v>72</v>
      </c>
      <c r="G13" s="49" t="s">
        <v>73</v>
      </c>
      <c r="I13" s="58" t="s">
        <v>76</v>
      </c>
      <c r="J13" s="250" t="s">
        <v>79</v>
      </c>
      <c r="K13" s="250"/>
      <c r="L13" s="250" t="s">
        <v>80</v>
      </c>
      <c r="M13" s="250"/>
      <c r="N13" s="250"/>
      <c r="O13" s="251"/>
    </row>
    <row r="14" spans="1:19" x14ac:dyDescent="0.25">
      <c r="B14" s="39" t="s">
        <v>33</v>
      </c>
      <c r="C14" s="45" t="s">
        <v>34</v>
      </c>
      <c r="D14" s="42" t="s">
        <v>35</v>
      </c>
      <c r="E14" s="45" t="s">
        <v>36</v>
      </c>
      <c r="F14" s="42" t="s">
        <v>37</v>
      </c>
      <c r="G14" s="50" t="s">
        <v>38</v>
      </c>
      <c r="I14" s="59" t="s">
        <v>77</v>
      </c>
      <c r="J14" s="254" t="s">
        <v>81</v>
      </c>
      <c r="K14" s="254"/>
      <c r="L14" s="254" t="s">
        <v>82</v>
      </c>
      <c r="M14" s="254"/>
      <c r="N14" s="254"/>
      <c r="O14" s="255"/>
    </row>
    <row r="15" spans="1:19" ht="15" customHeight="1" x14ac:dyDescent="0.25">
      <c r="B15" s="40" t="s">
        <v>39</v>
      </c>
      <c r="C15" s="51" t="s">
        <v>40</v>
      </c>
      <c r="D15" s="43" t="s">
        <v>41</v>
      </c>
      <c r="E15" s="51" t="s">
        <v>42</v>
      </c>
      <c r="F15" s="43" t="s">
        <v>43</v>
      </c>
      <c r="G15" s="52" t="s">
        <v>44</v>
      </c>
      <c r="I15" s="60" t="s">
        <v>78</v>
      </c>
      <c r="J15" s="252" t="s">
        <v>83</v>
      </c>
      <c r="K15" s="252"/>
      <c r="L15" s="252" t="s">
        <v>84</v>
      </c>
      <c r="M15" s="252"/>
      <c r="N15" s="252"/>
      <c r="O15" s="253"/>
    </row>
    <row r="16" spans="1:19" ht="8.1" customHeight="1" x14ac:dyDescent="0.25"/>
    <row r="17" spans="2:5" x14ac:dyDescent="0.25">
      <c r="B17" s="256" t="s">
        <v>196</v>
      </c>
      <c r="C17" s="256"/>
      <c r="D17" s="256"/>
      <c r="E17" s="256"/>
    </row>
    <row r="18" spans="2:5" x14ac:dyDescent="0.25">
      <c r="B18" s="61" t="s">
        <v>86</v>
      </c>
      <c r="C18" s="61" t="s">
        <v>85</v>
      </c>
      <c r="D18" s="61" t="s">
        <v>202</v>
      </c>
      <c r="E18" s="61" t="s">
        <v>87</v>
      </c>
    </row>
    <row r="19" spans="2:5" ht="15.75" thickBot="1" x14ac:dyDescent="0.3">
      <c r="B19" s="157">
        <v>0</v>
      </c>
      <c r="C19" s="157">
        <v>0</v>
      </c>
      <c r="D19" s="157">
        <v>0</v>
      </c>
      <c r="E19" s="157" t="s">
        <v>92</v>
      </c>
    </row>
    <row r="20" spans="2:5" ht="15.75" thickBot="1" x14ac:dyDescent="0.3">
      <c r="B20" s="155">
        <v>1</v>
      </c>
      <c r="C20" s="155">
        <v>1</v>
      </c>
      <c r="D20" s="155">
        <v>1</v>
      </c>
      <c r="E20" s="155" t="s">
        <v>93</v>
      </c>
    </row>
    <row r="21" spans="2:5" ht="15.75" thickBot="1" x14ac:dyDescent="0.3">
      <c r="B21" s="154">
        <v>2</v>
      </c>
      <c r="C21" s="154">
        <v>2</v>
      </c>
      <c r="D21" s="154">
        <v>2</v>
      </c>
      <c r="E21" s="154" t="s">
        <v>94</v>
      </c>
    </row>
    <row r="22" spans="2:5" ht="15.75" thickBot="1" x14ac:dyDescent="0.3">
      <c r="B22" s="158">
        <v>3</v>
      </c>
      <c r="C22" s="158">
        <v>3</v>
      </c>
      <c r="D22" s="158">
        <v>3</v>
      </c>
      <c r="E22" s="158" t="s">
        <v>95</v>
      </c>
    </row>
    <row r="23" spans="2:5" x14ac:dyDescent="0.25">
      <c r="B23" s="152">
        <v>4</v>
      </c>
      <c r="C23" s="152">
        <v>4</v>
      </c>
      <c r="D23" s="152">
        <v>4</v>
      </c>
      <c r="E23" s="152" t="s">
        <v>96</v>
      </c>
    </row>
    <row r="24" spans="2:5" x14ac:dyDescent="0.25">
      <c r="B24" s="153">
        <v>5</v>
      </c>
      <c r="C24" s="153">
        <v>5</v>
      </c>
      <c r="D24" s="153">
        <v>5</v>
      </c>
      <c r="E24" s="153" t="s">
        <v>97</v>
      </c>
    </row>
    <row r="25" spans="2:5" x14ac:dyDescent="0.25">
      <c r="B25" s="152">
        <v>6</v>
      </c>
      <c r="C25" s="152">
        <v>6</v>
      </c>
      <c r="D25" s="152">
        <v>6</v>
      </c>
      <c r="E25" s="152" t="s">
        <v>98</v>
      </c>
    </row>
    <row r="26" spans="2:5" ht="15.75" thickBot="1" x14ac:dyDescent="0.3">
      <c r="B26" s="155">
        <v>7</v>
      </c>
      <c r="C26" s="155">
        <v>7</v>
      </c>
      <c r="D26" s="155">
        <v>7</v>
      </c>
      <c r="E26" s="155" t="s">
        <v>99</v>
      </c>
    </row>
    <row r="27" spans="2:5" x14ac:dyDescent="0.25">
      <c r="B27" s="152">
        <v>8</v>
      </c>
      <c r="C27" s="152">
        <v>8</v>
      </c>
      <c r="D27" s="152">
        <v>10</v>
      </c>
      <c r="E27" s="152" t="s">
        <v>100</v>
      </c>
    </row>
    <row r="28" spans="2:5" x14ac:dyDescent="0.25">
      <c r="B28" s="153">
        <v>9</v>
      </c>
      <c r="C28" s="153">
        <v>9</v>
      </c>
      <c r="D28" s="153">
        <v>11</v>
      </c>
      <c r="E28" s="153" t="s">
        <v>101</v>
      </c>
    </row>
    <row r="29" spans="2:5" x14ac:dyDescent="0.25">
      <c r="B29" s="152" t="s">
        <v>108</v>
      </c>
      <c r="C29" s="152">
        <v>10</v>
      </c>
      <c r="D29" s="152">
        <v>12</v>
      </c>
      <c r="E29" s="152" t="s">
        <v>102</v>
      </c>
    </row>
    <row r="30" spans="2:5" x14ac:dyDescent="0.25">
      <c r="B30" s="153" t="s">
        <v>51</v>
      </c>
      <c r="C30" s="153">
        <v>11</v>
      </c>
      <c r="D30" s="153">
        <v>13</v>
      </c>
      <c r="E30" s="153" t="s">
        <v>103</v>
      </c>
    </row>
    <row r="31" spans="2:5" x14ac:dyDescent="0.25">
      <c r="B31" s="152" t="s">
        <v>109</v>
      </c>
      <c r="C31" s="152">
        <v>12</v>
      </c>
      <c r="D31" s="152">
        <v>14</v>
      </c>
      <c r="E31" s="152" t="s">
        <v>104</v>
      </c>
    </row>
    <row r="32" spans="2:5" x14ac:dyDescent="0.25">
      <c r="B32" s="153" t="s">
        <v>110</v>
      </c>
      <c r="C32" s="153">
        <v>13</v>
      </c>
      <c r="D32" s="153">
        <v>15</v>
      </c>
      <c r="E32" s="153" t="s">
        <v>105</v>
      </c>
    </row>
    <row r="33" spans="2:5" x14ac:dyDescent="0.25">
      <c r="B33" s="152" t="s">
        <v>111</v>
      </c>
      <c r="C33" s="152">
        <v>14</v>
      </c>
      <c r="D33" s="152">
        <v>16</v>
      </c>
      <c r="E33" s="152" t="s">
        <v>106</v>
      </c>
    </row>
    <row r="34" spans="2:5" ht="15.75" thickBot="1" x14ac:dyDescent="0.3">
      <c r="B34" s="155" t="s">
        <v>112</v>
      </c>
      <c r="C34" s="155">
        <v>15</v>
      </c>
      <c r="D34" s="155">
        <v>17</v>
      </c>
      <c r="E34" s="155" t="s">
        <v>107</v>
      </c>
    </row>
    <row r="35" spans="2:5" ht="15.75" thickBot="1" x14ac:dyDescent="0.3">
      <c r="B35" s="156">
        <v>10</v>
      </c>
      <c r="C35" s="156">
        <v>16</v>
      </c>
      <c r="D35" s="156">
        <v>20</v>
      </c>
      <c r="E35" s="156">
        <v>10000</v>
      </c>
    </row>
    <row r="36" spans="2:5" ht="15.75" thickBot="1" x14ac:dyDescent="0.3">
      <c r="B36" s="159">
        <v>99</v>
      </c>
      <c r="C36" s="159">
        <v>255</v>
      </c>
      <c r="D36" s="159">
        <v>198</v>
      </c>
      <c r="E36" s="159">
        <v>11111111</v>
      </c>
    </row>
    <row r="37" spans="2:5" x14ac:dyDescent="0.25">
      <c r="B37" s="152">
        <v>100</v>
      </c>
      <c r="C37" s="152">
        <v>256</v>
      </c>
      <c r="D37" s="152">
        <v>200</v>
      </c>
      <c r="E37" s="152">
        <v>100000000</v>
      </c>
    </row>
  </sheetData>
  <mergeCells count="11">
    <mergeCell ref="B17:E17"/>
    <mergeCell ref="J13:K13"/>
    <mergeCell ref="J14:K14"/>
    <mergeCell ref="J15:K15"/>
    <mergeCell ref="B7:F7"/>
    <mergeCell ref="B2:L2"/>
    <mergeCell ref="B12:G12"/>
    <mergeCell ref="I12:O12"/>
    <mergeCell ref="L13:O13"/>
    <mergeCell ref="L15:O15"/>
    <mergeCell ref="L14:O14"/>
  </mergeCells>
  <phoneticPr fontId="5" type="noConversion"/>
  <pageMargins left="0.7" right="0.7" top="0.75" bottom="0.75" header="0.3" footer="0.3"/>
  <pageSetup paperSize="0" orientation="portrait" horizontalDpi="0" verticalDpi="0" copies="0"/>
  <ignoredErrors>
    <ignoredError sqref="E19:E3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FBED-E4D1-42A4-B438-E51C33F07CE4}">
  <dimension ref="A1:P35"/>
  <sheetViews>
    <sheetView topLeftCell="A4" zoomScale="130" zoomScaleNormal="130" workbookViewId="0">
      <selection activeCell="H13" sqref="H13"/>
    </sheetView>
  </sheetViews>
  <sheetFormatPr baseColWidth="10" defaultRowHeight="15" x14ac:dyDescent="0.25"/>
  <cols>
    <col min="1" max="1" width="5.7109375" style="57" customWidth="1"/>
    <col min="2" max="9" width="4.7109375" customWidth="1"/>
    <col min="10" max="10" width="1.28515625" customWidth="1"/>
    <col min="11" max="16" width="4.7109375" customWidth="1"/>
    <col min="25" max="25" width="27.85546875" bestFit="1" customWidth="1"/>
    <col min="26" max="26" width="15.28515625" bestFit="1" customWidth="1"/>
  </cols>
  <sheetData>
    <row r="1" spans="1:16" ht="15.75" customHeight="1" x14ac:dyDescent="0.25">
      <c r="A1" s="77" t="s">
        <v>87</v>
      </c>
      <c r="B1" s="258" t="s">
        <v>153</v>
      </c>
      <c r="C1" s="258"/>
      <c r="D1" s="258"/>
      <c r="E1" s="258"/>
      <c r="F1" s="258"/>
      <c r="G1" s="258"/>
      <c r="H1" s="258"/>
      <c r="I1" s="259"/>
      <c r="K1" s="264" t="s">
        <v>205</v>
      </c>
      <c r="L1" s="264"/>
      <c r="M1" s="264"/>
      <c r="N1" s="264"/>
      <c r="O1" s="264"/>
      <c r="P1" s="264"/>
    </row>
    <row r="2" spans="1:16" x14ac:dyDescent="0.25">
      <c r="A2" s="78" t="s">
        <v>194</v>
      </c>
      <c r="B2" s="75" t="s">
        <v>113</v>
      </c>
      <c r="C2" s="76" t="s">
        <v>114</v>
      </c>
      <c r="D2" s="75" t="s">
        <v>115</v>
      </c>
      <c r="E2" s="76" t="s">
        <v>116</v>
      </c>
      <c r="F2" s="75" t="s">
        <v>91</v>
      </c>
      <c r="G2" s="76" t="s">
        <v>90</v>
      </c>
      <c r="H2" s="75" t="s">
        <v>89</v>
      </c>
      <c r="I2" s="35" t="s">
        <v>88</v>
      </c>
      <c r="K2" s="263" t="s">
        <v>204</v>
      </c>
      <c r="L2" s="263"/>
      <c r="M2" s="263"/>
      <c r="N2" s="263"/>
      <c r="O2" s="263"/>
      <c r="P2" s="263"/>
    </row>
    <row r="3" spans="1:16" x14ac:dyDescent="0.25">
      <c r="A3" s="79" t="s">
        <v>85</v>
      </c>
      <c r="B3" s="66">
        <f>2^7</f>
        <v>128</v>
      </c>
      <c r="C3" s="33">
        <f>2^6</f>
        <v>64</v>
      </c>
      <c r="D3" s="66">
        <f>2^5</f>
        <v>32</v>
      </c>
      <c r="E3" s="33">
        <f>2^4</f>
        <v>16</v>
      </c>
      <c r="F3" s="66">
        <f>2^3</f>
        <v>8</v>
      </c>
      <c r="G3" s="33">
        <f>2^2</f>
        <v>4</v>
      </c>
      <c r="H3" s="66">
        <f>2^1</f>
        <v>2</v>
      </c>
      <c r="I3" s="36">
        <f>2^0</f>
        <v>1</v>
      </c>
      <c r="K3" s="263"/>
      <c r="L3" s="263"/>
      <c r="M3" s="263"/>
      <c r="N3" s="263"/>
      <c r="O3" s="263"/>
      <c r="P3" s="263"/>
    </row>
    <row r="4" spans="1:16" x14ac:dyDescent="0.25">
      <c r="A4" s="80" t="s">
        <v>195</v>
      </c>
      <c r="B4" s="70">
        <v>0</v>
      </c>
      <c r="C4" s="34">
        <v>0</v>
      </c>
      <c r="D4" s="70">
        <v>0</v>
      </c>
      <c r="E4" s="34">
        <v>0</v>
      </c>
      <c r="F4" s="70">
        <v>0</v>
      </c>
      <c r="G4" s="34">
        <v>0</v>
      </c>
      <c r="H4" s="70">
        <v>0</v>
      </c>
      <c r="I4" s="37">
        <v>0</v>
      </c>
      <c r="K4" s="263"/>
      <c r="L4" s="263"/>
      <c r="M4" s="263"/>
      <c r="N4" s="263"/>
      <c r="O4" s="263"/>
      <c r="P4" s="263"/>
    </row>
    <row r="5" spans="1:16" ht="5.25" customHeight="1" x14ac:dyDescent="0.25"/>
    <row r="6" spans="1:16" x14ac:dyDescent="0.25">
      <c r="A6" s="65" t="s">
        <v>85</v>
      </c>
      <c r="B6" s="265" t="s">
        <v>50</v>
      </c>
      <c r="C6" s="265"/>
      <c r="D6" s="265"/>
      <c r="E6" s="265"/>
      <c r="F6" s="265"/>
      <c r="G6" s="265"/>
      <c r="H6" s="265"/>
      <c r="I6" s="265"/>
      <c r="K6" s="260" t="s">
        <v>193</v>
      </c>
      <c r="L6" s="258"/>
      <c r="M6" s="258"/>
      <c r="N6" s="258"/>
      <c r="O6" s="258"/>
      <c r="P6" s="259"/>
    </row>
    <row r="7" spans="1:16" ht="15.75" thickBot="1" x14ac:dyDescent="0.3">
      <c r="A7" s="69">
        <v>10</v>
      </c>
      <c r="B7" s="70">
        <v>0</v>
      </c>
      <c r="C7" s="34">
        <v>0</v>
      </c>
      <c r="D7" s="70">
        <v>0</v>
      </c>
      <c r="E7" s="34">
        <v>0</v>
      </c>
      <c r="F7" s="70">
        <v>1</v>
      </c>
      <c r="G7" s="34">
        <v>0</v>
      </c>
      <c r="H7" s="70">
        <v>1</v>
      </c>
      <c r="I7" s="34">
        <v>0</v>
      </c>
      <c r="K7" s="169">
        <v>54</v>
      </c>
      <c r="L7" s="172">
        <v>2</v>
      </c>
      <c r="M7" s="168"/>
      <c r="N7" s="168"/>
      <c r="O7" s="168"/>
      <c r="P7" s="166"/>
    </row>
    <row r="8" spans="1:16" ht="16.5" thickTop="1" thickBot="1" x14ac:dyDescent="0.3">
      <c r="A8" s="71">
        <v>128</v>
      </c>
      <c r="B8" s="72">
        <v>1</v>
      </c>
      <c r="C8" s="73">
        <v>0</v>
      </c>
      <c r="D8" s="72">
        <v>0</v>
      </c>
      <c r="E8" s="73">
        <v>0</v>
      </c>
      <c r="F8" s="72">
        <v>0</v>
      </c>
      <c r="G8" s="73">
        <v>0</v>
      </c>
      <c r="H8" s="72">
        <v>0</v>
      </c>
      <c r="I8" s="73">
        <v>0</v>
      </c>
      <c r="K8" s="173">
        <v>0</v>
      </c>
      <c r="L8" s="64">
        <v>27</v>
      </c>
      <c r="M8" s="171">
        <v>2</v>
      </c>
      <c r="N8" s="165"/>
      <c r="O8" s="165"/>
      <c r="P8" s="167"/>
    </row>
    <row r="9" spans="1:16" ht="16.5" thickTop="1" thickBot="1" x14ac:dyDescent="0.3">
      <c r="A9" s="74">
        <v>127</v>
      </c>
      <c r="B9" s="73">
        <v>0</v>
      </c>
      <c r="C9" s="72">
        <v>1</v>
      </c>
      <c r="D9" s="73">
        <v>1</v>
      </c>
      <c r="E9" s="72">
        <v>1</v>
      </c>
      <c r="F9" s="73">
        <v>1</v>
      </c>
      <c r="G9" s="72">
        <v>1</v>
      </c>
      <c r="H9" s="73">
        <v>1</v>
      </c>
      <c r="I9" s="72">
        <v>1</v>
      </c>
      <c r="J9" s="2"/>
      <c r="K9" s="174"/>
      <c r="L9" s="63">
        <v>1</v>
      </c>
      <c r="M9" s="64">
        <v>13</v>
      </c>
      <c r="N9" s="171">
        <v>2</v>
      </c>
      <c r="O9" s="165"/>
      <c r="P9" s="167"/>
    </row>
    <row r="10" spans="1:16" ht="16.5" thickTop="1" thickBot="1" x14ac:dyDescent="0.3">
      <c r="A10" s="71">
        <v>172</v>
      </c>
      <c r="B10" s="72">
        <v>1</v>
      </c>
      <c r="C10" s="73">
        <v>0</v>
      </c>
      <c r="D10" s="72">
        <v>1</v>
      </c>
      <c r="E10" s="73">
        <v>0</v>
      </c>
      <c r="F10" s="72">
        <v>1</v>
      </c>
      <c r="G10" s="73">
        <v>1</v>
      </c>
      <c r="H10" s="72">
        <v>0</v>
      </c>
      <c r="I10" s="73">
        <v>0</v>
      </c>
      <c r="K10" s="164"/>
      <c r="L10" s="160"/>
      <c r="M10" s="63">
        <v>1</v>
      </c>
      <c r="N10" s="64">
        <v>6</v>
      </c>
      <c r="O10" s="171">
        <v>2</v>
      </c>
      <c r="P10" s="167"/>
    </row>
    <row r="11" spans="1:16" ht="16.5" thickTop="1" thickBot="1" x14ac:dyDescent="0.3">
      <c r="A11" s="74">
        <v>192</v>
      </c>
      <c r="B11" s="73">
        <v>1</v>
      </c>
      <c r="C11" s="72">
        <v>1</v>
      </c>
      <c r="D11" s="73">
        <v>0</v>
      </c>
      <c r="E11" s="72">
        <v>0</v>
      </c>
      <c r="F11" s="73">
        <v>0</v>
      </c>
      <c r="G11" s="72">
        <v>0</v>
      </c>
      <c r="H11" s="73">
        <v>0</v>
      </c>
      <c r="I11" s="72">
        <v>0</v>
      </c>
      <c r="K11" s="164"/>
      <c r="L11" s="165"/>
      <c r="M11" s="160"/>
      <c r="N11" s="63">
        <v>0</v>
      </c>
      <c r="O11" s="64">
        <v>3</v>
      </c>
      <c r="P11" s="170">
        <v>2</v>
      </c>
    </row>
    <row r="12" spans="1:16" ht="15.75" thickTop="1" x14ac:dyDescent="0.25">
      <c r="A12" s="71">
        <v>168</v>
      </c>
      <c r="B12" s="72">
        <v>1</v>
      </c>
      <c r="C12" s="73">
        <v>0</v>
      </c>
      <c r="D12" s="72">
        <v>1</v>
      </c>
      <c r="E12" s="73">
        <v>0</v>
      </c>
      <c r="F12" s="72">
        <v>1</v>
      </c>
      <c r="G12" s="73">
        <v>0</v>
      </c>
      <c r="H12" s="72">
        <v>0</v>
      </c>
      <c r="I12" s="73">
        <v>0</v>
      </c>
      <c r="K12" s="164"/>
      <c r="L12" s="165"/>
      <c r="M12" s="165"/>
      <c r="N12" s="160"/>
      <c r="O12" s="63">
        <v>1</v>
      </c>
      <c r="P12" s="161">
        <v>1</v>
      </c>
    </row>
    <row r="13" spans="1:16" x14ac:dyDescent="0.25">
      <c r="A13" s="74">
        <v>25</v>
      </c>
      <c r="B13" s="73">
        <v>0</v>
      </c>
      <c r="C13" s="72">
        <v>0</v>
      </c>
      <c r="D13" s="73">
        <v>0</v>
      </c>
      <c r="E13" s="72">
        <v>1</v>
      </c>
      <c r="F13" s="73">
        <v>1</v>
      </c>
      <c r="G13" s="72">
        <v>0</v>
      </c>
      <c r="H13" s="73">
        <v>0</v>
      </c>
      <c r="I13" s="72">
        <v>1</v>
      </c>
      <c r="K13" s="261" t="s">
        <v>203</v>
      </c>
      <c r="L13" s="262"/>
      <c r="M13" s="262"/>
      <c r="N13" s="262"/>
      <c r="O13" s="162"/>
      <c r="P13" s="163"/>
    </row>
    <row r="14" spans="1:16" x14ac:dyDescent="0.25">
      <c r="A14" s="68">
        <v>54</v>
      </c>
      <c r="B14" s="33">
        <v>0</v>
      </c>
      <c r="C14" s="66">
        <v>0</v>
      </c>
      <c r="D14" s="33">
        <v>1</v>
      </c>
      <c r="E14" s="66">
        <v>1</v>
      </c>
      <c r="F14" s="33">
        <v>0</v>
      </c>
      <c r="G14" s="66">
        <v>1</v>
      </c>
      <c r="H14" s="33">
        <v>1</v>
      </c>
      <c r="I14" s="66">
        <v>0</v>
      </c>
      <c r="K14" s="176">
        <v>1</v>
      </c>
      <c r="L14" s="73">
        <v>1</v>
      </c>
      <c r="M14" s="72">
        <v>0</v>
      </c>
      <c r="N14" s="73">
        <v>1</v>
      </c>
      <c r="O14" s="72">
        <v>1</v>
      </c>
      <c r="P14" s="177">
        <v>0</v>
      </c>
    </row>
    <row r="34" ht="33" customHeight="1" x14ac:dyDescent="0.25"/>
    <row r="35" ht="45.75" customHeight="1" x14ac:dyDescent="0.25"/>
  </sheetData>
  <mergeCells count="6">
    <mergeCell ref="B1:I1"/>
    <mergeCell ref="K6:P6"/>
    <mergeCell ref="K13:N13"/>
    <mergeCell ref="K2:P4"/>
    <mergeCell ref="K1:P1"/>
    <mergeCell ref="B6:I6"/>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8F79-43E5-497E-9971-83B1A57C48C1}">
  <dimension ref="B1:O30"/>
  <sheetViews>
    <sheetView topLeftCell="A11" zoomScaleNormal="100" workbookViewId="0">
      <pane xSplit="8" topLeftCell="K1" activePane="topRight" state="frozen"/>
      <selection pane="topRight" activeCell="E4" sqref="E4"/>
    </sheetView>
  </sheetViews>
  <sheetFormatPr baseColWidth="10" defaultRowHeight="15" x14ac:dyDescent="0.25"/>
  <cols>
    <col min="1" max="1" width="2" customWidth="1"/>
    <col min="2" max="2" width="6.28515625" bestFit="1" customWidth="1"/>
    <col min="3" max="3" width="14.7109375" style="57" customWidth="1"/>
    <col min="4" max="5" width="14.7109375" customWidth="1"/>
    <col min="6" max="6" width="14.7109375" style="19" customWidth="1"/>
    <col min="7" max="9" width="14.7109375" customWidth="1"/>
    <col min="10" max="10" width="14.7109375" style="57" customWidth="1"/>
    <col min="11" max="14" width="15.7109375" customWidth="1"/>
  </cols>
  <sheetData>
    <row r="1" spans="2:14" ht="9" customHeight="1" x14ac:dyDescent="0.25"/>
    <row r="2" spans="2:14" x14ac:dyDescent="0.25">
      <c r="B2" s="124" t="s">
        <v>183</v>
      </c>
      <c r="C2" s="266" t="s">
        <v>163</v>
      </c>
      <c r="D2" s="266"/>
      <c r="E2" s="266"/>
      <c r="F2" s="267"/>
      <c r="G2" s="266" t="s">
        <v>146</v>
      </c>
      <c r="H2" s="266"/>
      <c r="I2" s="266"/>
      <c r="J2" s="267"/>
    </row>
    <row r="3" spans="2:14" x14ac:dyDescent="0.25">
      <c r="B3" s="125" t="s">
        <v>140</v>
      </c>
      <c r="C3" s="268" t="s">
        <v>164</v>
      </c>
      <c r="D3" s="268"/>
      <c r="E3" s="269" t="s">
        <v>165</v>
      </c>
      <c r="F3" s="270"/>
      <c r="G3" s="269" t="s">
        <v>164</v>
      </c>
      <c r="H3" s="270"/>
      <c r="I3" s="268" t="s">
        <v>165</v>
      </c>
      <c r="J3" s="270"/>
    </row>
    <row r="4" spans="2:14" x14ac:dyDescent="0.25">
      <c r="B4" s="126" t="s">
        <v>187</v>
      </c>
      <c r="C4" s="94" t="s">
        <v>167</v>
      </c>
      <c r="D4" s="94" t="s">
        <v>166</v>
      </c>
      <c r="E4" s="95" t="s">
        <v>167</v>
      </c>
      <c r="F4" s="94" t="s">
        <v>166</v>
      </c>
      <c r="G4" s="95" t="s">
        <v>168</v>
      </c>
      <c r="H4" s="96" t="s">
        <v>166</v>
      </c>
      <c r="I4" s="94" t="s">
        <v>168</v>
      </c>
      <c r="J4" s="96" t="s">
        <v>166</v>
      </c>
    </row>
    <row r="5" spans="2:14" x14ac:dyDescent="0.25">
      <c r="B5" s="127" t="s">
        <v>108</v>
      </c>
      <c r="C5" s="98" t="s">
        <v>169</v>
      </c>
      <c r="D5" s="99" t="s">
        <v>141</v>
      </c>
      <c r="E5" s="100" t="s">
        <v>174</v>
      </c>
      <c r="F5" s="101">
        <v>127255255255</v>
      </c>
      <c r="G5" s="112" t="s">
        <v>129</v>
      </c>
      <c r="H5" s="103" t="s">
        <v>132</v>
      </c>
      <c r="I5" s="113" t="s">
        <v>129</v>
      </c>
      <c r="J5" s="118">
        <v>10255255255</v>
      </c>
    </row>
    <row r="6" spans="2:14" ht="30" x14ac:dyDescent="0.25">
      <c r="B6" s="128" t="s">
        <v>51</v>
      </c>
      <c r="C6" s="105" t="s">
        <v>170</v>
      </c>
      <c r="D6" s="106" t="s">
        <v>142</v>
      </c>
      <c r="E6" s="107" t="s">
        <v>175</v>
      </c>
      <c r="F6" s="108">
        <v>191255255255</v>
      </c>
      <c r="G6" s="109" t="s">
        <v>179</v>
      </c>
      <c r="H6" s="110" t="s">
        <v>149</v>
      </c>
      <c r="I6" s="111" t="s">
        <v>181</v>
      </c>
      <c r="J6" s="119" t="s">
        <v>150</v>
      </c>
    </row>
    <row r="7" spans="2:14" ht="45" x14ac:dyDescent="0.25">
      <c r="B7" s="129" t="s">
        <v>109</v>
      </c>
      <c r="C7" s="98" t="s">
        <v>171</v>
      </c>
      <c r="D7" s="99" t="s">
        <v>143</v>
      </c>
      <c r="E7" s="100" t="s">
        <v>176</v>
      </c>
      <c r="F7" s="101">
        <v>223255255255</v>
      </c>
      <c r="G7" s="102" t="s">
        <v>180</v>
      </c>
      <c r="H7" s="103" t="s">
        <v>122</v>
      </c>
      <c r="I7" s="104" t="s">
        <v>182</v>
      </c>
      <c r="J7" s="118">
        <v>192168255255</v>
      </c>
      <c r="K7" s="271"/>
      <c r="L7" s="271"/>
      <c r="M7" s="271"/>
      <c r="N7" s="81"/>
    </row>
    <row r="8" spans="2:14" x14ac:dyDescent="0.25">
      <c r="B8" s="130" t="s">
        <v>110</v>
      </c>
      <c r="C8" s="105" t="s">
        <v>172</v>
      </c>
      <c r="D8" s="106" t="s">
        <v>144</v>
      </c>
      <c r="E8" s="107" t="s">
        <v>177</v>
      </c>
      <c r="F8" s="108">
        <v>239255255255</v>
      </c>
      <c r="G8" s="277" t="s">
        <v>147</v>
      </c>
      <c r="H8" s="278"/>
      <c r="I8" s="278"/>
      <c r="J8" s="279"/>
      <c r="K8" s="2"/>
      <c r="L8" s="2"/>
      <c r="M8" s="2"/>
      <c r="N8" s="2"/>
    </row>
    <row r="9" spans="2:14" x14ac:dyDescent="0.25">
      <c r="B9" s="131" t="s">
        <v>111</v>
      </c>
      <c r="C9" s="120" t="s">
        <v>173</v>
      </c>
      <c r="D9" s="121" t="s">
        <v>145</v>
      </c>
      <c r="E9" s="122" t="s">
        <v>178</v>
      </c>
      <c r="F9" s="123">
        <v>255255255255</v>
      </c>
      <c r="G9" s="280" t="s">
        <v>148</v>
      </c>
      <c r="H9" s="281"/>
      <c r="I9" s="281"/>
      <c r="J9" s="282"/>
      <c r="K9" s="2"/>
      <c r="L9" s="2"/>
      <c r="M9" s="2"/>
      <c r="N9" s="2"/>
    </row>
    <row r="10" spans="2:14" s="28" customFormat="1" x14ac:dyDescent="0.25">
      <c r="B10" s="114"/>
      <c r="C10" s="115"/>
      <c r="D10" s="116"/>
      <c r="E10" s="115"/>
      <c r="F10" s="117"/>
      <c r="G10" s="115"/>
      <c r="H10" s="115"/>
      <c r="I10" s="115"/>
      <c r="J10" s="115"/>
    </row>
    <row r="11" spans="2:14" x14ac:dyDescent="0.25">
      <c r="B11" s="283" t="s">
        <v>184</v>
      </c>
      <c r="C11" s="132" t="s">
        <v>117</v>
      </c>
      <c r="D11" s="97" t="s">
        <v>152</v>
      </c>
      <c r="E11" s="82" t="s">
        <v>154</v>
      </c>
      <c r="F11" s="82"/>
      <c r="G11" s="82"/>
      <c r="H11" s="142"/>
      <c r="I11" s="97" t="s">
        <v>152</v>
      </c>
      <c r="J11" s="82" t="s">
        <v>154</v>
      </c>
      <c r="K11" s="82"/>
      <c r="L11" s="82"/>
      <c r="M11" s="142"/>
    </row>
    <row r="12" spans="2:14" x14ac:dyDescent="0.25">
      <c r="B12" s="283"/>
      <c r="C12" s="133" t="s">
        <v>159</v>
      </c>
      <c r="D12" s="134" t="s">
        <v>127</v>
      </c>
      <c r="E12" s="86" t="s">
        <v>129</v>
      </c>
      <c r="F12" s="89" t="s">
        <v>130</v>
      </c>
      <c r="G12" s="86" t="s">
        <v>131</v>
      </c>
      <c r="H12" s="143" t="s">
        <v>119</v>
      </c>
      <c r="I12" s="134" t="s">
        <v>211</v>
      </c>
      <c r="J12" s="86" t="s">
        <v>129</v>
      </c>
      <c r="K12" s="89" t="s">
        <v>212</v>
      </c>
      <c r="L12" s="86" t="s">
        <v>213</v>
      </c>
      <c r="M12" s="143" t="s">
        <v>214</v>
      </c>
    </row>
    <row r="13" spans="2:14" x14ac:dyDescent="0.25">
      <c r="B13" s="283"/>
      <c r="C13" s="133" t="s">
        <v>160</v>
      </c>
      <c r="D13" s="135" t="s">
        <v>128</v>
      </c>
      <c r="E13" s="87" t="s">
        <v>125</v>
      </c>
      <c r="F13" s="90" t="s">
        <v>119</v>
      </c>
      <c r="G13" s="87" t="s">
        <v>119</v>
      </c>
      <c r="H13" s="144" t="s">
        <v>119</v>
      </c>
      <c r="I13" s="135" t="s">
        <v>128</v>
      </c>
      <c r="J13" s="87" t="s">
        <v>125</v>
      </c>
      <c r="K13" s="90" t="s">
        <v>119</v>
      </c>
      <c r="L13" s="87" t="s">
        <v>119</v>
      </c>
      <c r="M13" s="144" t="s">
        <v>119</v>
      </c>
    </row>
    <row r="14" spans="2:14" x14ac:dyDescent="0.25">
      <c r="B14" s="283"/>
      <c r="C14" s="133" t="s">
        <v>157</v>
      </c>
      <c r="D14" s="151" t="s">
        <v>132</v>
      </c>
      <c r="E14" s="84" t="s">
        <v>129</v>
      </c>
      <c r="F14" s="91" t="s">
        <v>119</v>
      </c>
      <c r="G14" s="84" t="s">
        <v>119</v>
      </c>
      <c r="H14" s="145" t="s">
        <v>119</v>
      </c>
      <c r="I14" s="151" t="s">
        <v>132</v>
      </c>
      <c r="J14" s="84" t="s">
        <v>129</v>
      </c>
      <c r="K14" s="91" t="s">
        <v>119</v>
      </c>
      <c r="L14" s="84" t="s">
        <v>119</v>
      </c>
      <c r="M14" s="145" t="s">
        <v>119</v>
      </c>
    </row>
    <row r="15" spans="2:14" x14ac:dyDescent="0.25">
      <c r="B15" s="283"/>
      <c r="C15" s="133" t="s">
        <v>158</v>
      </c>
      <c r="D15" s="148">
        <v>10255255255</v>
      </c>
      <c r="E15" s="85" t="s">
        <v>129</v>
      </c>
      <c r="F15" s="92" t="s">
        <v>125</v>
      </c>
      <c r="G15" s="88" t="s">
        <v>125</v>
      </c>
      <c r="H15" s="146" t="s">
        <v>125</v>
      </c>
      <c r="I15" s="148">
        <v>10255255255</v>
      </c>
      <c r="J15" s="85" t="s">
        <v>129</v>
      </c>
      <c r="K15" s="92" t="s">
        <v>125</v>
      </c>
      <c r="L15" s="88" t="s">
        <v>125</v>
      </c>
      <c r="M15" s="146" t="s">
        <v>125</v>
      </c>
    </row>
    <row r="16" spans="2:14" x14ac:dyDescent="0.25">
      <c r="B16" s="283"/>
      <c r="C16" s="133" t="s">
        <v>155</v>
      </c>
      <c r="D16" s="134" t="s">
        <v>161</v>
      </c>
      <c r="E16" s="149" t="str">
        <f>_xlfn.CONCAT("Subnet: "&amp;2^0)</f>
        <v>Subnet: 1</v>
      </c>
      <c r="F16" s="289" t="str">
        <f>_xlfn.CONCAT("Hosts: "&amp;2^24-2)</f>
        <v>Hosts: 16777214</v>
      </c>
      <c r="G16" s="290"/>
      <c r="H16" s="291"/>
      <c r="I16" s="134" t="s">
        <v>161</v>
      </c>
      <c r="J16" s="149" t="str">
        <f>_xlfn.CONCAT("Subnet: "&amp;2^0)</f>
        <v>Subnet: 1</v>
      </c>
      <c r="K16" s="289" t="str">
        <f>_xlfn.CONCAT("Hosts: "&amp;2^24-2)</f>
        <v>Hosts: 16777214</v>
      </c>
      <c r="L16" s="290"/>
      <c r="M16" s="291"/>
    </row>
    <row r="17" spans="2:15" x14ac:dyDescent="0.25">
      <c r="C17" s="2"/>
      <c r="D17" s="136"/>
      <c r="E17" s="2"/>
      <c r="F17" s="2"/>
      <c r="G17" s="62"/>
      <c r="H17" s="147"/>
      <c r="I17" s="136"/>
      <c r="J17" s="2"/>
      <c r="K17" s="2"/>
      <c r="L17" s="62"/>
      <c r="M17" s="147"/>
      <c r="N17" s="2"/>
      <c r="O17" s="2"/>
    </row>
    <row r="18" spans="2:15" x14ac:dyDescent="0.25">
      <c r="B18" s="283" t="s">
        <v>185</v>
      </c>
      <c r="C18" s="132" t="s">
        <v>117</v>
      </c>
      <c r="D18" s="97" t="s">
        <v>152</v>
      </c>
      <c r="E18" s="82" t="s">
        <v>154</v>
      </c>
      <c r="F18" s="82"/>
      <c r="G18" s="82"/>
      <c r="H18" s="142"/>
      <c r="I18" s="97" t="s">
        <v>152</v>
      </c>
      <c r="J18" s="82" t="s">
        <v>154</v>
      </c>
      <c r="K18" s="82"/>
      <c r="L18" s="82"/>
      <c r="M18" s="142"/>
      <c r="N18" s="2"/>
      <c r="O18" s="2"/>
    </row>
    <row r="19" spans="2:15" x14ac:dyDescent="0.25">
      <c r="B19" s="283"/>
      <c r="C19" s="133" t="s">
        <v>159</v>
      </c>
      <c r="D19" s="134" t="s">
        <v>133</v>
      </c>
      <c r="E19" s="86" t="s">
        <v>134</v>
      </c>
      <c r="F19" s="134" t="s">
        <v>135</v>
      </c>
      <c r="G19" s="86" t="s">
        <v>136</v>
      </c>
      <c r="H19" s="143" t="s">
        <v>137</v>
      </c>
      <c r="I19" s="134" t="s">
        <v>206</v>
      </c>
      <c r="J19" s="86" t="s">
        <v>134</v>
      </c>
      <c r="K19" s="175" t="s">
        <v>209</v>
      </c>
      <c r="L19" s="86" t="s">
        <v>210</v>
      </c>
      <c r="M19" s="143" t="s">
        <v>135</v>
      </c>
      <c r="N19" s="2"/>
      <c r="O19" s="2"/>
    </row>
    <row r="20" spans="2:15" x14ac:dyDescent="0.25">
      <c r="B20" s="283"/>
      <c r="C20" s="133" t="s">
        <v>160</v>
      </c>
      <c r="D20" s="135" t="s">
        <v>126</v>
      </c>
      <c r="E20" s="87" t="s">
        <v>125</v>
      </c>
      <c r="F20" s="87" t="s">
        <v>125</v>
      </c>
      <c r="G20" s="90" t="s">
        <v>119</v>
      </c>
      <c r="H20" s="144" t="s">
        <v>119</v>
      </c>
      <c r="I20" s="135" t="s">
        <v>126</v>
      </c>
      <c r="J20" s="87" t="s">
        <v>125</v>
      </c>
      <c r="K20" s="87" t="s">
        <v>125</v>
      </c>
      <c r="L20" s="90" t="s">
        <v>119</v>
      </c>
      <c r="M20" s="144" t="s">
        <v>119</v>
      </c>
      <c r="N20" s="2"/>
      <c r="O20" s="2"/>
    </row>
    <row r="21" spans="2:15" x14ac:dyDescent="0.25">
      <c r="B21" s="283"/>
      <c r="C21" s="133" t="s">
        <v>157</v>
      </c>
      <c r="D21" s="151" t="s">
        <v>138</v>
      </c>
      <c r="E21" s="84" t="s">
        <v>134</v>
      </c>
      <c r="F21" s="84" t="s">
        <v>135</v>
      </c>
      <c r="G21" s="91" t="s">
        <v>119</v>
      </c>
      <c r="H21" s="145" t="s">
        <v>119</v>
      </c>
      <c r="I21" s="151" t="s">
        <v>207</v>
      </c>
      <c r="J21" s="84" t="s">
        <v>134</v>
      </c>
      <c r="K21" s="84" t="s">
        <v>209</v>
      </c>
      <c r="L21" s="91" t="s">
        <v>119</v>
      </c>
      <c r="M21" s="145" t="s">
        <v>119</v>
      </c>
      <c r="N21" s="2"/>
      <c r="O21" s="2"/>
    </row>
    <row r="22" spans="2:15" x14ac:dyDescent="0.25">
      <c r="B22" s="283"/>
      <c r="C22" s="133" t="s">
        <v>158</v>
      </c>
      <c r="D22" s="135" t="s">
        <v>139</v>
      </c>
      <c r="E22" s="85" t="s">
        <v>134</v>
      </c>
      <c r="F22" s="85" t="s">
        <v>135</v>
      </c>
      <c r="G22" s="93" t="s">
        <v>125</v>
      </c>
      <c r="H22" s="146" t="s">
        <v>125</v>
      </c>
      <c r="I22" s="135" t="s">
        <v>208</v>
      </c>
      <c r="J22" s="85" t="s">
        <v>134</v>
      </c>
      <c r="K22" s="85" t="s">
        <v>209</v>
      </c>
      <c r="L22" s="93" t="s">
        <v>125</v>
      </c>
      <c r="M22" s="146" t="s">
        <v>125</v>
      </c>
      <c r="N22" s="2"/>
      <c r="O22" s="2"/>
    </row>
    <row r="23" spans="2:15" x14ac:dyDescent="0.25">
      <c r="B23" s="283"/>
      <c r="C23" s="133" t="s">
        <v>155</v>
      </c>
      <c r="D23" s="134" t="s">
        <v>162</v>
      </c>
      <c r="E23" s="287" t="str">
        <f>_xlfn.CONCAT("Subnet: "&amp;2^4)</f>
        <v>Subnet: 16</v>
      </c>
      <c r="F23" s="288"/>
      <c r="G23" s="275" t="str">
        <f>_xlfn.CONCAT("Hosts: "&amp;2^16-2)</f>
        <v>Hosts: 65534</v>
      </c>
      <c r="H23" s="276"/>
      <c r="I23" s="134" t="s">
        <v>162</v>
      </c>
      <c r="J23" s="287" t="str">
        <f>_xlfn.CONCAT("Subnet: "&amp;2^4)</f>
        <v>Subnet: 16</v>
      </c>
      <c r="K23" s="288"/>
      <c r="L23" s="275" t="str">
        <f>_xlfn.CONCAT("Hosts: "&amp;2^16-2)</f>
        <v>Hosts: 65534</v>
      </c>
      <c r="M23" s="276"/>
    </row>
    <row r="24" spans="2:15" x14ac:dyDescent="0.25">
      <c r="D24" s="137"/>
      <c r="H24" s="147"/>
      <c r="I24" s="137"/>
      <c r="J24"/>
      <c r="K24" s="19"/>
      <c r="M24" s="147"/>
    </row>
    <row r="25" spans="2:15" ht="15" customHeight="1" x14ac:dyDescent="0.25">
      <c r="B25" s="283" t="s">
        <v>186</v>
      </c>
      <c r="C25" s="132" t="s">
        <v>117</v>
      </c>
      <c r="D25" s="97" t="s">
        <v>152</v>
      </c>
      <c r="E25" s="272" t="s">
        <v>154</v>
      </c>
      <c r="F25" s="273"/>
      <c r="G25" s="273"/>
      <c r="H25" s="274"/>
      <c r="I25" s="97" t="s">
        <v>152</v>
      </c>
      <c r="J25" s="272" t="s">
        <v>154</v>
      </c>
      <c r="K25" s="273"/>
      <c r="L25" s="273"/>
      <c r="M25" s="274"/>
    </row>
    <row r="26" spans="2:15" x14ac:dyDescent="0.25">
      <c r="B26" s="283"/>
      <c r="C26" s="133" t="s">
        <v>159</v>
      </c>
      <c r="D26" s="134" t="s">
        <v>118</v>
      </c>
      <c r="E26" s="86">
        <v>11000000</v>
      </c>
      <c r="F26" s="86">
        <v>10101000</v>
      </c>
      <c r="G26" s="86" t="s">
        <v>119</v>
      </c>
      <c r="H26" s="138" t="s">
        <v>120</v>
      </c>
      <c r="I26" s="134" t="s">
        <v>188</v>
      </c>
      <c r="J26" s="86">
        <v>11000000</v>
      </c>
      <c r="K26" s="86">
        <v>10101000</v>
      </c>
      <c r="L26" s="86" t="s">
        <v>191</v>
      </c>
      <c r="M26" s="138" t="s">
        <v>192</v>
      </c>
    </row>
    <row r="27" spans="2:15" x14ac:dyDescent="0.25">
      <c r="B27" s="283"/>
      <c r="C27" s="133" t="s">
        <v>160</v>
      </c>
      <c r="D27" s="135" t="s">
        <v>121</v>
      </c>
      <c r="E27" s="87">
        <v>11111111</v>
      </c>
      <c r="F27" s="87">
        <v>11111111</v>
      </c>
      <c r="G27" s="87">
        <v>11111111</v>
      </c>
      <c r="H27" s="139" t="s">
        <v>119</v>
      </c>
      <c r="I27" s="135" t="s">
        <v>121</v>
      </c>
      <c r="J27" s="87">
        <v>11111111</v>
      </c>
      <c r="K27" s="87">
        <v>11111111</v>
      </c>
      <c r="L27" s="87">
        <v>11111111</v>
      </c>
      <c r="M27" s="139" t="s">
        <v>119</v>
      </c>
    </row>
    <row r="28" spans="2:15" x14ac:dyDescent="0.25">
      <c r="B28" s="283"/>
      <c r="C28" s="133" t="s">
        <v>157</v>
      </c>
      <c r="D28" s="151" t="s">
        <v>122</v>
      </c>
      <c r="E28" s="84" t="s">
        <v>123</v>
      </c>
      <c r="F28" s="84">
        <v>10101000</v>
      </c>
      <c r="G28" s="84" t="s">
        <v>119</v>
      </c>
      <c r="H28" s="140" t="s">
        <v>119</v>
      </c>
      <c r="I28" s="151" t="s">
        <v>189</v>
      </c>
      <c r="J28" s="84" t="s">
        <v>123</v>
      </c>
      <c r="K28" s="84">
        <v>10101000</v>
      </c>
      <c r="L28" s="84" t="s">
        <v>191</v>
      </c>
      <c r="M28" s="140" t="s">
        <v>119</v>
      </c>
    </row>
    <row r="29" spans="2:15" x14ac:dyDescent="0.25">
      <c r="B29" s="283"/>
      <c r="C29" s="133" t="s">
        <v>158</v>
      </c>
      <c r="D29" s="135" t="s">
        <v>124</v>
      </c>
      <c r="E29" s="85" t="s">
        <v>123</v>
      </c>
      <c r="F29" s="85">
        <v>10101000</v>
      </c>
      <c r="G29" s="85" t="s">
        <v>119</v>
      </c>
      <c r="H29" s="141" t="s">
        <v>125</v>
      </c>
      <c r="I29" s="135" t="s">
        <v>190</v>
      </c>
      <c r="J29" s="85" t="s">
        <v>123</v>
      </c>
      <c r="K29" s="85">
        <v>10101000</v>
      </c>
      <c r="L29" s="85" t="s">
        <v>191</v>
      </c>
      <c r="M29" s="141" t="s">
        <v>125</v>
      </c>
    </row>
    <row r="30" spans="2:15" x14ac:dyDescent="0.25">
      <c r="B30" s="283"/>
      <c r="C30" s="133" t="s">
        <v>155</v>
      </c>
      <c r="D30" s="134" t="s">
        <v>156</v>
      </c>
      <c r="E30" s="284" t="str">
        <f>_xlfn.CONCAT("Subnets: "&amp;2^8)</f>
        <v>Subnets: 256</v>
      </c>
      <c r="F30" s="285"/>
      <c r="G30" s="286"/>
      <c r="H30" s="150" t="str">
        <f>_xlfn.CONCAT("Hosts: "&amp;2^8-2)</f>
        <v>Hosts: 254</v>
      </c>
      <c r="I30" s="134" t="s">
        <v>156</v>
      </c>
      <c r="J30" s="284" t="str">
        <f>_xlfn.CONCAT("Subnets: "&amp;2^8)</f>
        <v>Subnets: 256</v>
      </c>
      <c r="K30" s="285"/>
      <c r="L30" s="286"/>
      <c r="M30" s="150" t="str">
        <f>_xlfn.CONCAT("Hosts: "&amp;2^8-2)</f>
        <v>Hosts: 254</v>
      </c>
    </row>
  </sheetData>
  <mergeCells count="22">
    <mergeCell ref="B25:B30"/>
    <mergeCell ref="B18:B23"/>
    <mergeCell ref="B11:B16"/>
    <mergeCell ref="J30:L30"/>
    <mergeCell ref="E23:F23"/>
    <mergeCell ref="G23:H23"/>
    <mergeCell ref="F16:H16"/>
    <mergeCell ref="K16:M16"/>
    <mergeCell ref="J23:K23"/>
    <mergeCell ref="E30:G30"/>
    <mergeCell ref="J25:M25"/>
    <mergeCell ref="K7:M7"/>
    <mergeCell ref="E25:H25"/>
    <mergeCell ref="L23:M23"/>
    <mergeCell ref="G8:J8"/>
    <mergeCell ref="G9:J9"/>
    <mergeCell ref="C2:F2"/>
    <mergeCell ref="G2:J2"/>
    <mergeCell ref="C3:D3"/>
    <mergeCell ref="E3:F3"/>
    <mergeCell ref="G3:H3"/>
    <mergeCell ref="I3:J3"/>
  </mergeCells>
  <pageMargins left="0.7" right="0.7" top="0.75" bottom="0.75" header="0.3" footer="0.3"/>
  <ignoredErrors>
    <ignoredError sqref="C5:C9 E5:E9 G5 I5 E19:H22 E12:H15 G26:H29 E28:E29 J13:M18 J29:K29 M29 J28:K28 M28 J23:M25 J21 M21 J27:M27 J26:K26 J22 L22:M22 J20:K20 J19 M20 J1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DC826-54FE-44AE-8F2C-24385E50CD29}">
  <dimension ref="A1:R18"/>
  <sheetViews>
    <sheetView topLeftCell="A5" zoomScale="160" zoomScaleNormal="160" workbookViewId="0">
      <selection activeCell="O10" sqref="O10:R10"/>
    </sheetView>
  </sheetViews>
  <sheetFormatPr baseColWidth="10" defaultRowHeight="15" x14ac:dyDescent="0.25"/>
  <cols>
    <col min="2" max="2" width="6.28515625" bestFit="1" customWidth="1"/>
    <col min="3" max="6" width="5" bestFit="1" customWidth="1"/>
    <col min="7" max="9" width="4" bestFit="1" customWidth="1"/>
    <col min="10" max="10" width="3" bestFit="1" customWidth="1"/>
    <col min="11" max="11" width="3.42578125" bestFit="1" customWidth="1"/>
    <col min="12" max="12" width="2.5703125" customWidth="1"/>
    <col min="13" max="13" width="4.140625" bestFit="1" customWidth="1"/>
    <col min="14" max="15" width="3" bestFit="1" customWidth="1"/>
    <col min="16" max="18" width="2" bestFit="1" customWidth="1"/>
  </cols>
  <sheetData>
    <row r="1" spans="1:18" x14ac:dyDescent="0.25">
      <c r="A1" s="77" t="s">
        <v>87</v>
      </c>
      <c r="B1" s="258" t="s">
        <v>153</v>
      </c>
      <c r="C1" s="258"/>
      <c r="D1" s="258"/>
      <c r="E1" s="258"/>
      <c r="F1" s="258"/>
    </row>
    <row r="2" spans="1:18" x14ac:dyDescent="0.25">
      <c r="A2" s="78" t="s">
        <v>194</v>
      </c>
      <c r="B2" s="75" t="s">
        <v>219</v>
      </c>
      <c r="C2" s="76" t="s">
        <v>218</v>
      </c>
      <c r="D2" s="75" t="s">
        <v>217</v>
      </c>
      <c r="E2" s="76" t="s">
        <v>216</v>
      </c>
      <c r="F2" s="75" t="s">
        <v>215</v>
      </c>
    </row>
    <row r="3" spans="1:18" x14ac:dyDescent="0.25">
      <c r="A3" s="79" t="s">
        <v>85</v>
      </c>
      <c r="B3" s="66">
        <f>16^4</f>
        <v>65536</v>
      </c>
      <c r="C3" s="33">
        <f>16^3</f>
        <v>4096</v>
      </c>
      <c r="D3" s="66">
        <f>16^2</f>
        <v>256</v>
      </c>
      <c r="E3" s="33">
        <f>16^1</f>
        <v>16</v>
      </c>
      <c r="F3" s="66">
        <f>16^0</f>
        <v>1</v>
      </c>
    </row>
    <row r="4" spans="1:18" x14ac:dyDescent="0.25">
      <c r="A4" s="80" t="s">
        <v>194</v>
      </c>
      <c r="B4" s="298" t="s">
        <v>230</v>
      </c>
      <c r="C4" s="299"/>
      <c r="D4" s="299"/>
      <c r="E4" s="299"/>
      <c r="F4" s="299"/>
    </row>
    <row r="6" spans="1:18" x14ac:dyDescent="0.25">
      <c r="A6" s="67" t="s">
        <v>85</v>
      </c>
      <c r="B6" s="265" t="s">
        <v>265</v>
      </c>
      <c r="C6" s="265"/>
      <c r="D6" s="265"/>
      <c r="E6" s="265"/>
      <c r="F6" s="265" t="s">
        <v>265</v>
      </c>
      <c r="G6" s="265"/>
      <c r="H6" s="265"/>
      <c r="I6" s="265"/>
      <c r="J6" s="265" t="s">
        <v>86</v>
      </c>
      <c r="K6" s="265"/>
      <c r="M6" s="260" t="s">
        <v>193</v>
      </c>
      <c r="N6" s="258"/>
      <c r="O6" s="258"/>
      <c r="P6" s="258"/>
      <c r="Q6" s="258"/>
      <c r="R6" s="259"/>
    </row>
    <row r="7" spans="1:18" ht="15.75" thickBot="1" x14ac:dyDescent="0.3">
      <c r="A7" s="69">
        <v>10</v>
      </c>
      <c r="B7" s="70">
        <v>0</v>
      </c>
      <c r="C7" s="34">
        <v>0</v>
      </c>
      <c r="D7" s="70">
        <v>0</v>
      </c>
      <c r="E7" s="37">
        <v>0</v>
      </c>
      <c r="F7" s="70">
        <v>1</v>
      </c>
      <c r="G7" s="34">
        <v>0</v>
      </c>
      <c r="H7" s="70">
        <v>1</v>
      </c>
      <c r="I7" s="34">
        <v>0</v>
      </c>
      <c r="J7" s="190" t="s">
        <v>221</v>
      </c>
      <c r="K7" s="191" t="s">
        <v>220</v>
      </c>
      <c r="M7" s="169">
        <v>54</v>
      </c>
      <c r="N7" s="172">
        <v>16</v>
      </c>
      <c r="O7" s="295" t="s">
        <v>243</v>
      </c>
      <c r="P7" s="296"/>
      <c r="Q7" s="296"/>
      <c r="R7" s="297"/>
    </row>
    <row r="8" spans="1:18" ht="15.75" thickTop="1" x14ac:dyDescent="0.25">
      <c r="A8" s="71">
        <v>128</v>
      </c>
      <c r="B8" s="72">
        <v>1</v>
      </c>
      <c r="C8" s="73">
        <v>0</v>
      </c>
      <c r="D8" s="72">
        <v>0</v>
      </c>
      <c r="E8" s="177">
        <v>0</v>
      </c>
      <c r="F8" s="72">
        <v>0</v>
      </c>
      <c r="G8" s="73">
        <v>0</v>
      </c>
      <c r="H8" s="72">
        <v>0</v>
      </c>
      <c r="I8" s="73">
        <v>0</v>
      </c>
      <c r="J8" s="179" t="s">
        <v>221</v>
      </c>
      <c r="K8" s="182">
        <v>80</v>
      </c>
      <c r="M8" s="196">
        <v>6</v>
      </c>
      <c r="N8" s="196">
        <v>3</v>
      </c>
      <c r="O8" s="292">
        <v>36</v>
      </c>
      <c r="P8" s="293"/>
      <c r="Q8" s="293"/>
      <c r="R8" s="294"/>
    </row>
    <row r="9" spans="1:18" ht="15.75" thickBot="1" x14ac:dyDescent="0.3">
      <c r="A9" s="74">
        <v>127</v>
      </c>
      <c r="B9" s="73">
        <v>0</v>
      </c>
      <c r="C9" s="72">
        <v>1</v>
      </c>
      <c r="D9" s="73">
        <v>1</v>
      </c>
      <c r="E9" s="186">
        <v>1</v>
      </c>
      <c r="F9" s="73">
        <v>1</v>
      </c>
      <c r="G9" s="72">
        <v>1</v>
      </c>
      <c r="H9" s="73">
        <v>1</v>
      </c>
      <c r="I9" s="72">
        <v>1</v>
      </c>
      <c r="J9" s="180" t="s">
        <v>221</v>
      </c>
      <c r="K9" s="183" t="s">
        <v>222</v>
      </c>
      <c r="M9" s="169">
        <v>124</v>
      </c>
      <c r="N9" s="172">
        <v>16</v>
      </c>
      <c r="O9" s="295" t="s">
        <v>243</v>
      </c>
      <c r="P9" s="296"/>
      <c r="Q9" s="296"/>
      <c r="R9" s="297"/>
    </row>
    <row r="10" spans="1:18" ht="15.75" thickTop="1" x14ac:dyDescent="0.25">
      <c r="A10" s="71">
        <v>172</v>
      </c>
      <c r="B10" s="72">
        <v>1</v>
      </c>
      <c r="C10" s="73">
        <v>0</v>
      </c>
      <c r="D10" s="72">
        <v>1</v>
      </c>
      <c r="E10" s="177">
        <v>0</v>
      </c>
      <c r="F10" s="72">
        <v>1</v>
      </c>
      <c r="G10" s="73">
        <v>1</v>
      </c>
      <c r="H10" s="72">
        <v>0</v>
      </c>
      <c r="I10" s="73">
        <v>0</v>
      </c>
      <c r="J10" s="179" t="s">
        <v>221</v>
      </c>
      <c r="K10" s="182" t="s">
        <v>223</v>
      </c>
      <c r="M10" s="196">
        <v>12</v>
      </c>
      <c r="N10" s="196">
        <v>7</v>
      </c>
      <c r="O10" s="292" t="s">
        <v>229</v>
      </c>
      <c r="P10" s="293"/>
      <c r="Q10" s="293"/>
      <c r="R10" s="294"/>
    </row>
    <row r="11" spans="1:18" ht="15.75" thickBot="1" x14ac:dyDescent="0.3">
      <c r="A11" s="74">
        <v>192</v>
      </c>
      <c r="B11" s="73">
        <v>1</v>
      </c>
      <c r="C11" s="72">
        <v>1</v>
      </c>
      <c r="D11" s="73">
        <v>0</v>
      </c>
      <c r="E11" s="186">
        <v>0</v>
      </c>
      <c r="F11" s="73">
        <v>0</v>
      </c>
      <c r="G11" s="72">
        <v>0</v>
      </c>
      <c r="H11" s="73">
        <v>0</v>
      </c>
      <c r="I11" s="72">
        <v>0</v>
      </c>
      <c r="J11" s="180" t="s">
        <v>221</v>
      </c>
      <c r="K11" s="183" t="s">
        <v>224</v>
      </c>
      <c r="M11" s="169">
        <v>25</v>
      </c>
      <c r="N11" s="172">
        <v>16</v>
      </c>
      <c r="O11" s="295" t="s">
        <v>243</v>
      </c>
      <c r="P11" s="296"/>
      <c r="Q11" s="296"/>
      <c r="R11" s="297"/>
    </row>
    <row r="12" spans="1:18" ht="15.75" thickTop="1" x14ac:dyDescent="0.25">
      <c r="A12" s="71">
        <v>168</v>
      </c>
      <c r="B12" s="72">
        <v>1</v>
      </c>
      <c r="C12" s="73">
        <v>0</v>
      </c>
      <c r="D12" s="72">
        <v>1</v>
      </c>
      <c r="E12" s="177">
        <v>0</v>
      </c>
      <c r="F12" s="72">
        <v>1</v>
      </c>
      <c r="G12" s="73">
        <v>0</v>
      </c>
      <c r="H12" s="72">
        <v>0</v>
      </c>
      <c r="I12" s="73">
        <v>0</v>
      </c>
      <c r="J12" s="181" t="s">
        <v>221</v>
      </c>
      <c r="K12" s="184" t="s">
        <v>225</v>
      </c>
      <c r="M12" s="196">
        <v>9</v>
      </c>
      <c r="N12" s="196">
        <v>1</v>
      </c>
      <c r="O12" s="292">
        <v>19</v>
      </c>
      <c r="P12" s="293"/>
      <c r="Q12" s="293"/>
      <c r="R12" s="294"/>
    </row>
    <row r="13" spans="1:18" ht="15.75" thickBot="1" x14ac:dyDescent="0.3">
      <c r="A13" s="74">
        <v>25</v>
      </c>
      <c r="B13" s="73">
        <v>0</v>
      </c>
      <c r="C13" s="72">
        <v>0</v>
      </c>
      <c r="D13" s="73">
        <v>0</v>
      </c>
      <c r="E13" s="186">
        <v>1</v>
      </c>
      <c r="F13" s="73">
        <v>1</v>
      </c>
      <c r="G13" s="72">
        <v>0</v>
      </c>
      <c r="H13" s="73">
        <v>0</v>
      </c>
      <c r="I13" s="72">
        <v>1</v>
      </c>
      <c r="J13" s="180" t="s">
        <v>221</v>
      </c>
      <c r="K13" s="183">
        <v>19</v>
      </c>
      <c r="M13" s="169">
        <v>62</v>
      </c>
      <c r="N13" s="172">
        <v>16</v>
      </c>
      <c r="O13" s="295" t="s">
        <v>243</v>
      </c>
      <c r="P13" s="296"/>
      <c r="Q13" s="296"/>
      <c r="R13" s="297"/>
    </row>
    <row r="14" spans="1:18" ht="15.75" thickTop="1" x14ac:dyDescent="0.25">
      <c r="A14" s="68">
        <v>54</v>
      </c>
      <c r="B14" s="33">
        <v>0</v>
      </c>
      <c r="C14" s="66">
        <v>0</v>
      </c>
      <c r="D14" s="33">
        <v>1</v>
      </c>
      <c r="E14" s="187">
        <v>1</v>
      </c>
      <c r="F14" s="33">
        <v>0</v>
      </c>
      <c r="G14" s="66">
        <v>1</v>
      </c>
      <c r="H14" s="33">
        <v>1</v>
      </c>
      <c r="I14" s="66">
        <v>0</v>
      </c>
      <c r="J14" s="181" t="s">
        <v>221</v>
      </c>
      <c r="K14" s="184">
        <v>36</v>
      </c>
      <c r="M14" s="196">
        <v>14</v>
      </c>
      <c r="N14" s="196">
        <v>3</v>
      </c>
      <c r="O14" s="292" t="s">
        <v>226</v>
      </c>
      <c r="P14" s="293"/>
      <c r="Q14" s="293"/>
      <c r="R14" s="294"/>
    </row>
    <row r="15" spans="1:18" ht="15.75" thickBot="1" x14ac:dyDescent="0.3">
      <c r="A15" s="74">
        <v>62</v>
      </c>
      <c r="B15" s="73">
        <v>0</v>
      </c>
      <c r="C15" s="72">
        <v>0</v>
      </c>
      <c r="D15" s="73">
        <v>1</v>
      </c>
      <c r="E15" s="186">
        <v>1</v>
      </c>
      <c r="F15" s="73">
        <v>1</v>
      </c>
      <c r="G15" s="72">
        <v>1</v>
      </c>
      <c r="H15" s="73">
        <v>1</v>
      </c>
      <c r="I15" s="72">
        <v>0</v>
      </c>
      <c r="J15" s="178" t="s">
        <v>221</v>
      </c>
      <c r="K15" s="185" t="s">
        <v>226</v>
      </c>
      <c r="M15" s="169">
        <v>106</v>
      </c>
      <c r="N15" s="172">
        <v>16</v>
      </c>
      <c r="O15" s="295" t="s">
        <v>243</v>
      </c>
      <c r="P15" s="296"/>
      <c r="Q15" s="296"/>
      <c r="R15" s="297"/>
    </row>
    <row r="16" spans="1:18" ht="15.75" thickTop="1" x14ac:dyDescent="0.25">
      <c r="A16" s="71">
        <v>106</v>
      </c>
      <c r="B16" s="72">
        <v>0</v>
      </c>
      <c r="C16" s="73">
        <v>1</v>
      </c>
      <c r="D16" s="72">
        <v>1</v>
      </c>
      <c r="E16" s="177">
        <v>0</v>
      </c>
      <c r="F16" s="72">
        <v>1</v>
      </c>
      <c r="G16" s="73">
        <v>0</v>
      </c>
      <c r="H16" s="72">
        <v>1</v>
      </c>
      <c r="I16" s="197">
        <v>0</v>
      </c>
      <c r="J16" s="181" t="s">
        <v>221</v>
      </c>
      <c r="K16" s="184" t="s">
        <v>227</v>
      </c>
      <c r="M16" s="196">
        <v>10</v>
      </c>
      <c r="N16" s="196">
        <v>6</v>
      </c>
      <c r="O16" s="292" t="s">
        <v>227</v>
      </c>
      <c r="P16" s="293"/>
      <c r="Q16" s="293"/>
      <c r="R16" s="294"/>
    </row>
    <row r="17" spans="1:18" ht="15.75" thickBot="1" x14ac:dyDescent="0.3">
      <c r="A17" s="74">
        <v>139</v>
      </c>
      <c r="B17" s="73">
        <v>1</v>
      </c>
      <c r="C17" s="72">
        <v>0</v>
      </c>
      <c r="D17" s="73">
        <v>0</v>
      </c>
      <c r="E17" s="186">
        <v>0</v>
      </c>
      <c r="F17" s="73">
        <v>1</v>
      </c>
      <c r="G17" s="72">
        <v>0</v>
      </c>
      <c r="H17" s="73">
        <v>1</v>
      </c>
      <c r="I17" s="72">
        <v>1</v>
      </c>
      <c r="J17" s="192" t="s">
        <v>221</v>
      </c>
      <c r="K17" s="193" t="s">
        <v>228</v>
      </c>
      <c r="M17" s="169">
        <v>28</v>
      </c>
      <c r="N17" s="172">
        <v>16</v>
      </c>
      <c r="O17" s="295" t="s">
        <v>243</v>
      </c>
      <c r="P17" s="296"/>
      <c r="Q17" s="296"/>
      <c r="R17" s="297"/>
    </row>
    <row r="18" spans="1:18" ht="15.75" thickTop="1" x14ac:dyDescent="0.25">
      <c r="A18" s="68">
        <v>124</v>
      </c>
      <c r="B18" s="33">
        <v>0</v>
      </c>
      <c r="C18" s="66">
        <v>1</v>
      </c>
      <c r="D18" s="33">
        <v>1</v>
      </c>
      <c r="E18" s="187">
        <v>1</v>
      </c>
      <c r="F18" s="33">
        <v>1</v>
      </c>
      <c r="G18" s="66">
        <v>1</v>
      </c>
      <c r="H18" s="33">
        <v>0</v>
      </c>
      <c r="I18" s="66">
        <v>0</v>
      </c>
      <c r="J18" s="194" t="s">
        <v>221</v>
      </c>
      <c r="K18" s="195" t="s">
        <v>229</v>
      </c>
      <c r="M18" s="196">
        <v>12</v>
      </c>
      <c r="N18" s="196">
        <v>1</v>
      </c>
      <c r="O18" s="292" t="s">
        <v>266</v>
      </c>
      <c r="P18" s="293"/>
      <c r="Q18" s="293"/>
      <c r="R18" s="294"/>
    </row>
  </sheetData>
  <mergeCells count="18">
    <mergeCell ref="O9:R9"/>
    <mergeCell ref="B1:F1"/>
    <mergeCell ref="M6:R6"/>
    <mergeCell ref="B4:F4"/>
    <mergeCell ref="O8:R8"/>
    <mergeCell ref="J6:K6"/>
    <mergeCell ref="B6:E6"/>
    <mergeCell ref="F6:I6"/>
    <mergeCell ref="O7:R7"/>
    <mergeCell ref="O16:R16"/>
    <mergeCell ref="O17:R17"/>
    <mergeCell ref="O18:R18"/>
    <mergeCell ref="O10:R10"/>
    <mergeCell ref="O11:R11"/>
    <mergeCell ref="O12:R12"/>
    <mergeCell ref="O13:R13"/>
    <mergeCell ref="O14:R14"/>
    <mergeCell ref="O15:R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3E9B-02D6-4DFC-9913-DDC28647DF6E}">
  <dimension ref="A1:M17"/>
  <sheetViews>
    <sheetView zoomScale="130" zoomScaleNormal="130" workbookViewId="0">
      <selection activeCell="L7" sqref="L7"/>
    </sheetView>
  </sheetViews>
  <sheetFormatPr baseColWidth="10" defaultRowHeight="15" x14ac:dyDescent="0.25"/>
  <cols>
    <col min="1" max="1" width="15.7109375" bestFit="1" customWidth="1"/>
    <col min="2" max="2" width="5.42578125" bestFit="1" customWidth="1"/>
    <col min="3" max="3" width="5.5703125" bestFit="1" customWidth="1"/>
    <col min="4" max="4" width="6" bestFit="1" customWidth="1"/>
    <col min="5" max="9" width="5.42578125" bestFit="1" customWidth="1"/>
    <col min="10" max="10" width="6.28515625" bestFit="1" customWidth="1"/>
    <col min="11" max="11" width="12.5703125" bestFit="1" customWidth="1"/>
    <col min="12" max="12" width="9.85546875" bestFit="1" customWidth="1"/>
    <col min="13" max="13" width="10" bestFit="1" customWidth="1"/>
  </cols>
  <sheetData>
    <row r="1" spans="1:13" x14ac:dyDescent="0.25">
      <c r="A1" s="206" t="s">
        <v>231</v>
      </c>
      <c r="B1" s="302" t="s">
        <v>238</v>
      </c>
      <c r="C1" s="302"/>
      <c r="D1" s="302"/>
      <c r="E1" s="207" t="s">
        <v>290</v>
      </c>
      <c r="F1" s="305" t="s">
        <v>237</v>
      </c>
      <c r="G1" s="305"/>
      <c r="H1" s="305"/>
      <c r="I1" s="305"/>
      <c r="J1" s="223" t="s">
        <v>289</v>
      </c>
      <c r="K1" s="300" t="s">
        <v>292</v>
      </c>
      <c r="L1" s="300"/>
      <c r="M1" s="300"/>
    </row>
    <row r="2" spans="1:13" x14ac:dyDescent="0.25">
      <c r="A2" s="208" t="s">
        <v>286</v>
      </c>
      <c r="B2" s="209">
        <v>2001</v>
      </c>
      <c r="C2" s="209" t="s">
        <v>232</v>
      </c>
      <c r="D2" s="210" t="s">
        <v>235</v>
      </c>
      <c r="E2" s="211" t="s">
        <v>233</v>
      </c>
      <c r="F2" s="212" t="s">
        <v>234</v>
      </c>
      <c r="G2" s="212" t="s">
        <v>234</v>
      </c>
      <c r="H2" s="212" t="s">
        <v>234</v>
      </c>
      <c r="I2" s="212" t="s">
        <v>233</v>
      </c>
      <c r="J2" s="189" t="s">
        <v>236</v>
      </c>
      <c r="K2" s="83" t="s">
        <v>268</v>
      </c>
      <c r="L2" s="218" t="s">
        <v>244</v>
      </c>
      <c r="M2" s="218" t="s">
        <v>245</v>
      </c>
    </row>
    <row r="3" spans="1:13" x14ac:dyDescent="0.25">
      <c r="A3" s="213" t="s">
        <v>239</v>
      </c>
      <c r="B3" s="214">
        <v>2001</v>
      </c>
      <c r="C3" s="214" t="s">
        <v>240</v>
      </c>
      <c r="D3" s="215" t="s">
        <v>235</v>
      </c>
      <c r="E3" s="216">
        <v>1</v>
      </c>
      <c r="F3" s="217">
        <v>0</v>
      </c>
      <c r="G3" s="217">
        <v>0</v>
      </c>
      <c r="H3" s="217">
        <v>0</v>
      </c>
      <c r="I3" s="217">
        <v>1</v>
      </c>
      <c r="J3" s="221" t="s">
        <v>236</v>
      </c>
      <c r="K3" s="204" t="s">
        <v>246</v>
      </c>
      <c r="L3" s="219" t="s">
        <v>284</v>
      </c>
      <c r="M3" s="219" t="s">
        <v>285</v>
      </c>
    </row>
    <row r="4" spans="1:13" x14ac:dyDescent="0.25">
      <c r="A4" s="208" t="s">
        <v>291</v>
      </c>
      <c r="B4" s="209">
        <v>2001</v>
      </c>
      <c r="C4" s="209" t="s">
        <v>240</v>
      </c>
      <c r="D4" s="210" t="s">
        <v>235</v>
      </c>
      <c r="E4" s="211">
        <v>1</v>
      </c>
      <c r="F4" s="303" t="s">
        <v>241</v>
      </c>
      <c r="G4" s="303"/>
      <c r="H4" s="303"/>
      <c r="I4" s="212">
        <v>1</v>
      </c>
      <c r="J4" s="189" t="s">
        <v>236</v>
      </c>
      <c r="K4" s="205" t="s">
        <v>247</v>
      </c>
      <c r="L4" s="220" t="s">
        <v>283</v>
      </c>
      <c r="M4" s="220" t="s">
        <v>250</v>
      </c>
    </row>
    <row r="5" spans="1:13" x14ac:dyDescent="0.25">
      <c r="A5" s="67" t="s">
        <v>243</v>
      </c>
      <c r="B5" s="304" t="s">
        <v>242</v>
      </c>
      <c r="C5" s="304"/>
      <c r="D5" s="304"/>
      <c r="E5" s="304"/>
      <c r="F5" s="304"/>
      <c r="G5" s="304"/>
      <c r="H5" s="304"/>
      <c r="I5" s="304"/>
      <c r="J5" s="222" t="s">
        <v>236</v>
      </c>
      <c r="K5" s="204" t="s">
        <v>248</v>
      </c>
      <c r="L5" s="219" t="s">
        <v>288</v>
      </c>
      <c r="M5" s="219" t="s">
        <v>287</v>
      </c>
    </row>
    <row r="6" spans="1:13" x14ac:dyDescent="0.25">
      <c r="B6" s="57"/>
      <c r="C6" s="57"/>
      <c r="D6" s="57"/>
      <c r="E6" s="57"/>
      <c r="F6" s="57"/>
      <c r="G6" s="57"/>
      <c r="H6" s="57"/>
      <c r="I6" s="57"/>
    </row>
    <row r="7" spans="1:13" x14ac:dyDescent="0.25">
      <c r="A7" s="83" t="s">
        <v>279</v>
      </c>
      <c r="B7" s="301" t="s">
        <v>280</v>
      </c>
      <c r="C7" s="301"/>
      <c r="D7" s="301"/>
      <c r="E7" s="301"/>
      <c r="F7" s="301"/>
      <c r="G7" s="301"/>
      <c r="H7" s="301"/>
      <c r="I7" s="301"/>
    </row>
    <row r="8" spans="1:13" x14ac:dyDescent="0.25">
      <c r="A8" s="198" t="s">
        <v>254</v>
      </c>
      <c r="B8" s="198" t="s">
        <v>251</v>
      </c>
      <c r="C8" s="198" t="s">
        <v>252</v>
      </c>
      <c r="D8" s="198">
        <v>31</v>
      </c>
      <c r="E8" s="199" t="s">
        <v>255</v>
      </c>
      <c r="F8" s="199" t="s">
        <v>256</v>
      </c>
      <c r="G8" s="198" t="s">
        <v>253</v>
      </c>
      <c r="H8" s="198">
        <v>81</v>
      </c>
      <c r="I8" s="198">
        <v>30</v>
      </c>
    </row>
    <row r="9" spans="1:13" x14ac:dyDescent="0.25">
      <c r="A9" s="200" t="s">
        <v>249</v>
      </c>
      <c r="B9" s="201" t="s">
        <v>257</v>
      </c>
      <c r="C9" s="201" t="s">
        <v>252</v>
      </c>
      <c r="D9" s="201">
        <v>31</v>
      </c>
      <c r="E9" s="202" t="s">
        <v>255</v>
      </c>
      <c r="F9" s="202" t="s">
        <v>256</v>
      </c>
      <c r="G9" s="201" t="s">
        <v>253</v>
      </c>
      <c r="H9" s="201">
        <v>81</v>
      </c>
      <c r="I9" s="201">
        <v>30</v>
      </c>
    </row>
    <row r="10" spans="1:13" x14ac:dyDescent="0.25">
      <c r="A10" s="198" t="s">
        <v>267</v>
      </c>
      <c r="B10" s="198" t="s">
        <v>258</v>
      </c>
      <c r="C10" s="198" t="s">
        <v>259</v>
      </c>
      <c r="D10" s="198" t="s">
        <v>260</v>
      </c>
      <c r="E10" s="199" t="s">
        <v>255</v>
      </c>
      <c r="F10" s="199" t="s">
        <v>256</v>
      </c>
      <c r="G10" s="198" t="s">
        <v>95</v>
      </c>
      <c r="H10" s="198" t="s">
        <v>261</v>
      </c>
      <c r="I10" s="198" t="s">
        <v>262</v>
      </c>
    </row>
    <row r="11" spans="1:13" x14ac:dyDescent="0.25">
      <c r="A11" s="200" t="s">
        <v>249</v>
      </c>
      <c r="B11" s="203" t="s">
        <v>263</v>
      </c>
      <c r="C11" s="201" t="s">
        <v>259</v>
      </c>
      <c r="D11" s="201" t="s">
        <v>260</v>
      </c>
      <c r="E11" s="202" t="s">
        <v>255</v>
      </c>
      <c r="F11" s="202" t="s">
        <v>256</v>
      </c>
      <c r="G11" s="201" t="s">
        <v>95</v>
      </c>
      <c r="H11" s="201" t="s">
        <v>261</v>
      </c>
      <c r="I11" s="201" t="s">
        <v>262</v>
      </c>
      <c r="J11" s="2"/>
    </row>
    <row r="12" spans="1:13" x14ac:dyDescent="0.25">
      <c r="A12" s="198" t="s">
        <v>275</v>
      </c>
      <c r="B12" s="198" t="s">
        <v>270</v>
      </c>
      <c r="C12" s="198" t="s">
        <v>271</v>
      </c>
      <c r="D12" s="198" t="s">
        <v>272</v>
      </c>
      <c r="E12" s="199" t="s">
        <v>255</v>
      </c>
      <c r="F12" s="199" t="s">
        <v>256</v>
      </c>
      <c r="G12" s="198" t="s">
        <v>276</v>
      </c>
      <c r="H12" s="198" t="s">
        <v>273</v>
      </c>
      <c r="I12" s="198" t="s">
        <v>274</v>
      </c>
      <c r="J12" s="2"/>
    </row>
    <row r="13" spans="1:13" x14ac:dyDescent="0.25">
      <c r="A13" s="200" t="s">
        <v>249</v>
      </c>
      <c r="B13" s="201" t="s">
        <v>277</v>
      </c>
      <c r="C13" s="201" t="s">
        <v>271</v>
      </c>
      <c r="D13" s="201" t="s">
        <v>272</v>
      </c>
      <c r="E13" s="202" t="s">
        <v>255</v>
      </c>
      <c r="F13" s="202" t="s">
        <v>256</v>
      </c>
      <c r="G13" s="201" t="s">
        <v>276</v>
      </c>
      <c r="H13" s="201" t="s">
        <v>273</v>
      </c>
      <c r="I13" s="201" t="s">
        <v>274</v>
      </c>
      <c r="J13" s="2"/>
    </row>
    <row r="14" spans="1:13" x14ac:dyDescent="0.25">
      <c r="A14" s="198" t="s">
        <v>278</v>
      </c>
      <c r="B14" s="198" t="s">
        <v>258</v>
      </c>
      <c r="C14" s="198" t="s">
        <v>281</v>
      </c>
      <c r="D14" s="198" t="s">
        <v>282</v>
      </c>
      <c r="E14" s="199" t="s">
        <v>255</v>
      </c>
      <c r="F14" s="199" t="s">
        <v>256</v>
      </c>
      <c r="G14" s="198" t="s">
        <v>264</v>
      </c>
      <c r="H14" s="198" t="s">
        <v>269</v>
      </c>
      <c r="I14" s="198" t="s">
        <v>282</v>
      </c>
    </row>
    <row r="15" spans="1:13" x14ac:dyDescent="0.25">
      <c r="A15" s="200" t="s">
        <v>249</v>
      </c>
      <c r="B15" s="203" t="s">
        <v>263</v>
      </c>
      <c r="C15" s="201" t="s">
        <v>281</v>
      </c>
      <c r="D15" s="201">
        <v>85</v>
      </c>
      <c r="E15" s="202" t="s">
        <v>255</v>
      </c>
      <c r="F15" s="202" t="s">
        <v>256</v>
      </c>
      <c r="G15" s="201" t="s">
        <v>264</v>
      </c>
      <c r="H15" s="201" t="s">
        <v>269</v>
      </c>
      <c r="I15" s="201">
        <v>85</v>
      </c>
    </row>
    <row r="16" spans="1:13" x14ac:dyDescent="0.25">
      <c r="A16" s="188"/>
    </row>
    <row r="17" spans="2:5" x14ac:dyDescent="0.25">
      <c r="B17" s="57"/>
      <c r="C17" s="57"/>
      <c r="D17" s="57"/>
      <c r="E17" s="57"/>
    </row>
  </sheetData>
  <mergeCells count="6">
    <mergeCell ref="K1:M1"/>
    <mergeCell ref="B7:I7"/>
    <mergeCell ref="B1:D1"/>
    <mergeCell ref="F4:H4"/>
    <mergeCell ref="B5:I5"/>
    <mergeCell ref="F1:I1"/>
  </mergeCells>
  <phoneticPr fontId="5" type="noConversion"/>
  <pageMargins left="0.7" right="0.7" top="0.75" bottom="0.75" header="0.3" footer="0.3"/>
  <ignoredErrors>
    <ignoredError sqref="B10:I10 B11:I13 B14:I1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5661-3ABF-402C-8B05-AD993B7D7E51}">
  <dimension ref="A1:I47"/>
  <sheetViews>
    <sheetView tabSelected="1" zoomScale="130" zoomScaleNormal="130" workbookViewId="0">
      <pane ySplit="2" topLeftCell="A37" activePane="bottomLeft" state="frozen"/>
      <selection pane="bottomLeft" activeCell="F40" sqref="F40:F47"/>
    </sheetView>
  </sheetViews>
  <sheetFormatPr baseColWidth="10" defaultRowHeight="15" x14ac:dyDescent="0.25"/>
  <cols>
    <col min="1" max="1" width="17.5703125" bestFit="1" customWidth="1"/>
    <col min="2" max="2" width="15.85546875" bestFit="1" customWidth="1"/>
    <col min="3" max="3" width="13.85546875" bestFit="1" customWidth="1"/>
    <col min="4" max="4" width="10.85546875" bestFit="1" customWidth="1"/>
    <col min="5" max="5" width="9.140625" bestFit="1" customWidth="1"/>
    <col min="6" max="7" width="13.7109375" bestFit="1" customWidth="1"/>
    <col min="8" max="9" width="14.7109375" bestFit="1" customWidth="1"/>
  </cols>
  <sheetData>
    <row r="1" spans="1:9" x14ac:dyDescent="0.25">
      <c r="A1" t="s">
        <v>297</v>
      </c>
      <c r="B1" t="s">
        <v>338</v>
      </c>
      <c r="C1" t="s">
        <v>332</v>
      </c>
      <c r="D1" t="s">
        <v>334</v>
      </c>
    </row>
    <row r="2" spans="1:9" x14ac:dyDescent="0.25">
      <c r="B2" t="s">
        <v>331</v>
      </c>
      <c r="C2" t="s">
        <v>333</v>
      </c>
      <c r="D2" t="s">
        <v>335</v>
      </c>
    </row>
    <row r="3" spans="1:9" x14ac:dyDescent="0.25">
      <c r="F3" t="s">
        <v>326</v>
      </c>
      <c r="G3" t="s">
        <v>327</v>
      </c>
      <c r="H3" t="s">
        <v>326</v>
      </c>
      <c r="I3" t="s">
        <v>327</v>
      </c>
    </row>
    <row r="4" spans="1:9" x14ac:dyDescent="0.25">
      <c r="A4" t="s">
        <v>328</v>
      </c>
      <c r="E4" t="s">
        <v>307</v>
      </c>
      <c r="F4" t="s">
        <v>308</v>
      </c>
      <c r="G4" t="s">
        <v>309</v>
      </c>
      <c r="H4" t="s">
        <v>310</v>
      </c>
      <c r="I4" t="s">
        <v>311</v>
      </c>
    </row>
    <row r="5" spans="1:9" x14ac:dyDescent="0.25">
      <c r="A5" t="s">
        <v>329</v>
      </c>
      <c r="E5">
        <v>1</v>
      </c>
      <c r="F5" t="s">
        <v>132</v>
      </c>
      <c r="G5" t="s">
        <v>312</v>
      </c>
      <c r="H5" s="307" t="s">
        <v>325</v>
      </c>
      <c r="I5" s="307" t="s">
        <v>324</v>
      </c>
    </row>
    <row r="6" spans="1:9" x14ac:dyDescent="0.25">
      <c r="E6">
        <v>2</v>
      </c>
      <c r="F6" t="s">
        <v>314</v>
      </c>
      <c r="G6" t="s">
        <v>321</v>
      </c>
      <c r="H6" s="307">
        <v>10127255254</v>
      </c>
      <c r="I6" s="307">
        <v>10127255255</v>
      </c>
    </row>
    <row r="7" spans="1:9" x14ac:dyDescent="0.25">
      <c r="A7" t="s">
        <v>298</v>
      </c>
      <c r="B7" s="57" t="s">
        <v>132</v>
      </c>
      <c r="E7">
        <v>3</v>
      </c>
      <c r="F7" t="s">
        <v>315</v>
      </c>
      <c r="G7" t="s">
        <v>322</v>
      </c>
      <c r="H7" s="307">
        <v>10191255254</v>
      </c>
      <c r="I7" s="307">
        <v>10191255255</v>
      </c>
    </row>
    <row r="8" spans="1:9" x14ac:dyDescent="0.25">
      <c r="A8" t="s">
        <v>299</v>
      </c>
      <c r="B8" s="57">
        <v>1</v>
      </c>
      <c r="E8">
        <v>4</v>
      </c>
      <c r="F8" t="s">
        <v>316</v>
      </c>
      <c r="G8" t="s">
        <v>323</v>
      </c>
      <c r="H8" s="307">
        <v>10255255254</v>
      </c>
      <c r="I8" s="307">
        <v>10255255255</v>
      </c>
    </row>
    <row r="9" spans="1:9" x14ac:dyDescent="0.25">
      <c r="A9" t="s">
        <v>300</v>
      </c>
      <c r="B9">
        <v>4</v>
      </c>
    </row>
    <row r="10" spans="1:9" x14ac:dyDescent="0.25">
      <c r="A10" t="s">
        <v>301</v>
      </c>
      <c r="B10">
        <v>2</v>
      </c>
      <c r="C10" t="s">
        <v>128</v>
      </c>
    </row>
    <row r="11" spans="1:9" x14ac:dyDescent="0.25">
      <c r="A11" t="s">
        <v>302</v>
      </c>
      <c r="B11" t="s">
        <v>303</v>
      </c>
      <c r="C11" t="s">
        <v>306</v>
      </c>
    </row>
    <row r="12" spans="1:9" x14ac:dyDescent="0.25">
      <c r="A12" t="s">
        <v>304</v>
      </c>
      <c r="B12" t="s">
        <v>305</v>
      </c>
      <c r="C12" s="57">
        <v>11000000</v>
      </c>
    </row>
    <row r="13" spans="1:9" x14ac:dyDescent="0.25">
      <c r="A13" t="s">
        <v>313</v>
      </c>
      <c r="B13">
        <v>64</v>
      </c>
      <c r="C13" s="309" t="s">
        <v>317</v>
      </c>
    </row>
    <row r="14" spans="1:9" x14ac:dyDescent="0.25">
      <c r="C14" s="309" t="s">
        <v>318</v>
      </c>
    </row>
    <row r="15" spans="1:9" x14ac:dyDescent="0.25">
      <c r="C15" s="309" t="s">
        <v>319</v>
      </c>
    </row>
    <row r="16" spans="1:9" x14ac:dyDescent="0.25">
      <c r="C16" s="309" t="s">
        <v>320</v>
      </c>
    </row>
    <row r="17" spans="1:9" x14ac:dyDescent="0.25">
      <c r="A17" t="s">
        <v>330</v>
      </c>
      <c r="B17" s="310">
        <f>2^22 - 2</f>
        <v>4194302</v>
      </c>
      <c r="C17" s="311">
        <f>B17*4</f>
        <v>16777208</v>
      </c>
    </row>
    <row r="19" spans="1:9" x14ac:dyDescent="0.25">
      <c r="A19" t="s">
        <v>138</v>
      </c>
      <c r="B19" t="s">
        <v>162</v>
      </c>
      <c r="C19" s="309" t="s">
        <v>336</v>
      </c>
      <c r="D19" t="s">
        <v>340</v>
      </c>
      <c r="F19" t="s">
        <v>326</v>
      </c>
      <c r="G19" t="s">
        <v>327</v>
      </c>
      <c r="H19" t="s">
        <v>326</v>
      </c>
      <c r="I19" t="s">
        <v>327</v>
      </c>
    </row>
    <row r="20" spans="1:9" x14ac:dyDescent="0.25">
      <c r="D20" t="s">
        <v>348</v>
      </c>
      <c r="E20" t="s">
        <v>307</v>
      </c>
      <c r="F20" t="s">
        <v>308</v>
      </c>
      <c r="G20" t="s">
        <v>309</v>
      </c>
      <c r="H20" t="s">
        <v>310</v>
      </c>
      <c r="I20" t="s">
        <v>311</v>
      </c>
    </row>
    <row r="21" spans="1:9" x14ac:dyDescent="0.25">
      <c r="A21" t="s">
        <v>337</v>
      </c>
      <c r="B21">
        <v>4</v>
      </c>
      <c r="D21" s="308" t="s">
        <v>349</v>
      </c>
      <c r="E21">
        <v>0</v>
      </c>
      <c r="F21" t="s">
        <v>138</v>
      </c>
      <c r="G21" t="s">
        <v>345</v>
      </c>
      <c r="H21" s="307" t="s">
        <v>346</v>
      </c>
      <c r="I21" s="307" t="s">
        <v>344</v>
      </c>
    </row>
    <row r="22" spans="1:9" x14ac:dyDescent="0.25">
      <c r="A22" t="s">
        <v>339</v>
      </c>
      <c r="B22">
        <f>256/16</f>
        <v>16</v>
      </c>
      <c r="D22" s="308" t="s">
        <v>350</v>
      </c>
      <c r="E22">
        <v>1</v>
      </c>
      <c r="F22" t="s">
        <v>343</v>
      </c>
      <c r="G22" t="s">
        <v>347</v>
      </c>
      <c r="H22" s="307" t="s">
        <v>361</v>
      </c>
      <c r="I22" s="307" t="s">
        <v>360</v>
      </c>
    </row>
    <row r="23" spans="1:9" x14ac:dyDescent="0.25">
      <c r="A23" t="s">
        <v>341</v>
      </c>
      <c r="B23" t="s">
        <v>342</v>
      </c>
      <c r="D23" s="308" t="s">
        <v>351</v>
      </c>
      <c r="E23">
        <v>2</v>
      </c>
      <c r="F23" t="s">
        <v>358</v>
      </c>
      <c r="G23" t="s">
        <v>359</v>
      </c>
      <c r="H23" s="307" t="s">
        <v>408</v>
      </c>
      <c r="I23" s="307" t="s">
        <v>398</v>
      </c>
    </row>
    <row r="24" spans="1:9" x14ac:dyDescent="0.25">
      <c r="A24" t="s">
        <v>422</v>
      </c>
      <c r="B24">
        <v>20</v>
      </c>
      <c r="D24" s="308" t="s">
        <v>352</v>
      </c>
      <c r="E24">
        <v>3</v>
      </c>
      <c r="F24" t="s">
        <v>362</v>
      </c>
      <c r="G24" t="s">
        <v>382</v>
      </c>
      <c r="H24" s="307" t="s">
        <v>409</v>
      </c>
      <c r="I24" s="307" t="s">
        <v>399</v>
      </c>
    </row>
    <row r="25" spans="1:9" x14ac:dyDescent="0.25">
      <c r="A25" t="s">
        <v>423</v>
      </c>
      <c r="B25">
        <f>2^12 -2</f>
        <v>4094</v>
      </c>
      <c r="D25" s="308" t="s">
        <v>353</v>
      </c>
      <c r="E25">
        <v>4</v>
      </c>
      <c r="F25" t="s">
        <v>363</v>
      </c>
      <c r="G25" t="s">
        <v>383</v>
      </c>
      <c r="H25" s="307" t="s">
        <v>410</v>
      </c>
      <c r="I25" s="307" t="s">
        <v>400</v>
      </c>
    </row>
    <row r="26" spans="1:9" x14ac:dyDescent="0.25">
      <c r="D26" s="308" t="s">
        <v>354</v>
      </c>
      <c r="E26">
        <v>5</v>
      </c>
      <c r="F26" t="s">
        <v>364</v>
      </c>
      <c r="G26" t="s">
        <v>384</v>
      </c>
      <c r="H26" s="307" t="s">
        <v>411</v>
      </c>
      <c r="I26" s="307" t="s">
        <v>401</v>
      </c>
    </row>
    <row r="27" spans="1:9" x14ac:dyDescent="0.25">
      <c r="D27" s="308" t="s">
        <v>355</v>
      </c>
      <c r="E27">
        <v>6</v>
      </c>
      <c r="F27" t="s">
        <v>365</v>
      </c>
      <c r="G27" t="s">
        <v>385</v>
      </c>
      <c r="H27" s="307" t="s">
        <v>412</v>
      </c>
      <c r="I27" s="307" t="s">
        <v>402</v>
      </c>
    </row>
    <row r="28" spans="1:9" x14ac:dyDescent="0.25">
      <c r="D28" s="308" t="s">
        <v>356</v>
      </c>
      <c r="E28">
        <v>7</v>
      </c>
      <c r="F28" t="s">
        <v>366</v>
      </c>
      <c r="G28" t="s">
        <v>386</v>
      </c>
      <c r="H28" s="307" t="s">
        <v>413</v>
      </c>
      <c r="I28" s="307" t="s">
        <v>403</v>
      </c>
    </row>
    <row r="29" spans="1:9" x14ac:dyDescent="0.25">
      <c r="D29" s="308" t="s">
        <v>357</v>
      </c>
      <c r="E29">
        <v>8</v>
      </c>
      <c r="F29" t="s">
        <v>367</v>
      </c>
      <c r="G29" t="s">
        <v>387</v>
      </c>
      <c r="H29" s="307" t="s">
        <v>414</v>
      </c>
      <c r="I29" s="307" t="s">
        <v>404</v>
      </c>
    </row>
    <row r="30" spans="1:9" x14ac:dyDescent="0.25">
      <c r="D30" s="308" t="s">
        <v>375</v>
      </c>
      <c r="E30">
        <v>9</v>
      </c>
      <c r="F30" t="s">
        <v>368</v>
      </c>
      <c r="G30" t="s">
        <v>388</v>
      </c>
      <c r="H30" s="307" t="s">
        <v>415</v>
      </c>
      <c r="I30" s="307" t="s">
        <v>405</v>
      </c>
    </row>
    <row r="31" spans="1:9" x14ac:dyDescent="0.25">
      <c r="D31" s="308" t="s">
        <v>376</v>
      </c>
      <c r="E31">
        <v>10</v>
      </c>
      <c r="F31" t="s">
        <v>369</v>
      </c>
      <c r="G31" t="s">
        <v>389</v>
      </c>
      <c r="H31" s="307" t="s">
        <v>416</v>
      </c>
      <c r="I31" s="307" t="s">
        <v>406</v>
      </c>
    </row>
    <row r="32" spans="1:9" x14ac:dyDescent="0.25">
      <c r="D32" s="308" t="s">
        <v>377</v>
      </c>
      <c r="E32">
        <v>11</v>
      </c>
      <c r="F32" t="s">
        <v>370</v>
      </c>
      <c r="G32" t="s">
        <v>390</v>
      </c>
      <c r="H32" s="307" t="s">
        <v>417</v>
      </c>
      <c r="I32" s="307" t="s">
        <v>407</v>
      </c>
    </row>
    <row r="33" spans="1:9" x14ac:dyDescent="0.25">
      <c r="D33" s="308" t="s">
        <v>378</v>
      </c>
      <c r="E33">
        <v>12</v>
      </c>
      <c r="F33" t="s">
        <v>371</v>
      </c>
      <c r="G33" t="s">
        <v>391</v>
      </c>
      <c r="H33" t="s">
        <v>418</v>
      </c>
      <c r="I33" t="s">
        <v>397</v>
      </c>
    </row>
    <row r="34" spans="1:9" x14ac:dyDescent="0.25">
      <c r="D34" s="308" t="s">
        <v>379</v>
      </c>
      <c r="E34">
        <v>13</v>
      </c>
      <c r="F34" t="s">
        <v>372</v>
      </c>
      <c r="G34" t="s">
        <v>392</v>
      </c>
      <c r="H34" t="s">
        <v>419</v>
      </c>
      <c r="I34" t="s">
        <v>396</v>
      </c>
    </row>
    <row r="35" spans="1:9" x14ac:dyDescent="0.25">
      <c r="D35" s="308" t="s">
        <v>380</v>
      </c>
      <c r="E35">
        <v>14</v>
      </c>
      <c r="F35" t="s">
        <v>373</v>
      </c>
      <c r="G35" t="s">
        <v>393</v>
      </c>
      <c r="H35" t="s">
        <v>420</v>
      </c>
      <c r="I35" t="s">
        <v>395</v>
      </c>
    </row>
    <row r="36" spans="1:9" x14ac:dyDescent="0.25">
      <c r="D36" s="308" t="s">
        <v>381</v>
      </c>
      <c r="E36">
        <v>15</v>
      </c>
      <c r="F36" t="s">
        <v>374</v>
      </c>
      <c r="G36" t="s">
        <v>394</v>
      </c>
      <c r="H36" t="s">
        <v>421</v>
      </c>
      <c r="I36" t="s">
        <v>139</v>
      </c>
    </row>
    <row r="38" spans="1:9" x14ac:dyDescent="0.25">
      <c r="A38" t="s">
        <v>122</v>
      </c>
      <c r="B38" t="s">
        <v>156</v>
      </c>
      <c r="C38" t="s">
        <v>424</v>
      </c>
      <c r="D38" s="308" t="s">
        <v>425</v>
      </c>
      <c r="F38" t="s">
        <v>326</v>
      </c>
      <c r="G38" t="s">
        <v>327</v>
      </c>
      <c r="H38" t="s">
        <v>326</v>
      </c>
      <c r="I38" t="s">
        <v>327</v>
      </c>
    </row>
    <row r="39" spans="1:9" x14ac:dyDescent="0.25">
      <c r="A39" t="s">
        <v>337</v>
      </c>
      <c r="B39">
        <v>3</v>
      </c>
      <c r="E39" t="s">
        <v>307</v>
      </c>
      <c r="F39" t="s">
        <v>308</v>
      </c>
      <c r="G39" t="s">
        <v>309</v>
      </c>
      <c r="H39" t="s">
        <v>310</v>
      </c>
      <c r="I39" t="s">
        <v>311</v>
      </c>
    </row>
    <row r="40" spans="1:9" x14ac:dyDescent="0.25">
      <c r="A40" t="s">
        <v>339</v>
      </c>
      <c r="B40">
        <f>256/8</f>
        <v>32</v>
      </c>
      <c r="D40" s="308"/>
      <c r="E40">
        <v>0</v>
      </c>
      <c r="F40" t="s">
        <v>122</v>
      </c>
      <c r="G40" t="s">
        <v>426</v>
      </c>
      <c r="H40" t="s">
        <v>435</v>
      </c>
      <c r="I40" t="s">
        <v>435</v>
      </c>
    </row>
    <row r="41" spans="1:9" x14ac:dyDescent="0.25">
      <c r="A41" t="s">
        <v>341</v>
      </c>
      <c r="B41" s="308" t="s">
        <v>427</v>
      </c>
      <c r="E41">
        <v>1</v>
      </c>
      <c r="F41" t="s">
        <v>428</v>
      </c>
      <c r="G41" t="s">
        <v>442</v>
      </c>
      <c r="H41" t="s">
        <v>436</v>
      </c>
      <c r="I41" t="s">
        <v>436</v>
      </c>
    </row>
    <row r="42" spans="1:9" x14ac:dyDescent="0.25">
      <c r="A42" t="s">
        <v>422</v>
      </c>
      <c r="B42">
        <v>27</v>
      </c>
      <c r="D42" s="308"/>
      <c r="E42">
        <v>2</v>
      </c>
      <c r="F42" t="s">
        <v>429</v>
      </c>
      <c r="G42" t="s">
        <v>443</v>
      </c>
      <c r="H42" t="s">
        <v>437</v>
      </c>
      <c r="I42" t="s">
        <v>437</v>
      </c>
    </row>
    <row r="43" spans="1:9" x14ac:dyDescent="0.25">
      <c r="A43" t="s">
        <v>423</v>
      </c>
      <c r="B43">
        <f>2^5-2</f>
        <v>30</v>
      </c>
      <c r="E43">
        <v>3</v>
      </c>
      <c r="F43" t="s">
        <v>430</v>
      </c>
      <c r="G43" t="s">
        <v>444</v>
      </c>
      <c r="H43" t="s">
        <v>438</v>
      </c>
      <c r="I43" t="s">
        <v>438</v>
      </c>
    </row>
    <row r="44" spans="1:9" x14ac:dyDescent="0.25">
      <c r="D44" s="308"/>
      <c r="E44">
        <v>4</v>
      </c>
      <c r="F44" t="s">
        <v>431</v>
      </c>
      <c r="G44" t="s">
        <v>445</v>
      </c>
      <c r="H44" t="s">
        <v>439</v>
      </c>
      <c r="I44" t="s">
        <v>439</v>
      </c>
    </row>
    <row r="45" spans="1:9" x14ac:dyDescent="0.25">
      <c r="E45">
        <v>5</v>
      </c>
      <c r="F45" t="s">
        <v>432</v>
      </c>
      <c r="G45" t="s">
        <v>446</v>
      </c>
      <c r="H45" t="s">
        <v>440</v>
      </c>
      <c r="I45" t="s">
        <v>440</v>
      </c>
    </row>
    <row r="46" spans="1:9" x14ac:dyDescent="0.25">
      <c r="D46" s="308"/>
      <c r="E46">
        <v>6</v>
      </c>
      <c r="F46" t="s">
        <v>433</v>
      </c>
      <c r="G46" t="s">
        <v>447</v>
      </c>
      <c r="H46" t="s">
        <v>441</v>
      </c>
      <c r="I46" t="s">
        <v>441</v>
      </c>
    </row>
    <row r="47" spans="1:9" x14ac:dyDescent="0.25">
      <c r="E47">
        <v>7</v>
      </c>
      <c r="F47" t="s">
        <v>434</v>
      </c>
      <c r="G47" t="s">
        <v>448</v>
      </c>
      <c r="H47" t="s">
        <v>124</v>
      </c>
      <c r="I47" t="s">
        <v>124</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066F-76F3-4834-8CFB-41449B38856E}">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capa fisica</vt:lpstr>
      <vt:lpstr>Unidades</vt:lpstr>
      <vt:lpstr>BIN</vt:lpstr>
      <vt:lpstr>IPv4</vt:lpstr>
      <vt:lpstr>HEX</vt:lpstr>
      <vt:lpstr>IPv6</vt:lpstr>
      <vt:lpstr>CLASSIC</vt:lpstr>
      <vt:lpstr>VLSM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EducacionIT</cp:lastModifiedBy>
  <dcterms:created xsi:type="dcterms:W3CDTF">2021-06-26T17:50:47Z</dcterms:created>
  <dcterms:modified xsi:type="dcterms:W3CDTF">2021-07-24T20:54:43Z</dcterms:modified>
</cp:coreProperties>
</file>