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1AB884C4-4519-46E8-9A89-F271F3640E43}" xr6:coauthVersionLast="47" xr6:coauthVersionMax="47" xr10:uidLastSave="{00000000-0000-0000-0000-000000000000}"/>
  <bookViews>
    <workbookView xWindow="-120" yWindow="-120" windowWidth="20730" windowHeight="11040" activeTab="8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  <sheet name="Classic" sheetId="6" r:id="rId6"/>
    <sheet name="VLSM" sheetId="7" r:id="rId7"/>
    <sheet name="IPv6" sheetId="8" r:id="rId8"/>
    <sheet name="transport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H20" i="6"/>
  <c r="H21" i="6"/>
  <c r="H22" i="6"/>
  <c r="H23" i="6"/>
  <c r="H17" i="6"/>
  <c r="H9" i="6"/>
  <c r="H10" i="6"/>
  <c r="H11" i="6"/>
  <c r="H12" i="6"/>
  <c r="H13" i="6"/>
  <c r="H14" i="6"/>
  <c r="H15" i="6"/>
  <c r="H8" i="6"/>
  <c r="E5" i="6"/>
  <c r="G5" i="6" s="1"/>
  <c r="H5" i="6" s="1"/>
  <c r="F5" i="6"/>
  <c r="J9" i="5"/>
  <c r="F9" i="5"/>
  <c r="M6" i="5"/>
  <c r="M5" i="5"/>
  <c r="M4" i="5"/>
  <c r="B9" i="5"/>
</calcChain>
</file>

<file path=xl/sharedStrings.xml><?xml version="1.0" encoding="utf-8"?>
<sst xmlns="http://schemas.openxmlformats.org/spreadsheetml/2006/main" count="1134" uniqueCount="675">
  <si>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</si>
  <si>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</si>
  <si>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</si>
  <si>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</si>
  <si>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</si>
  <si>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</si>
  <si>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</si>
  <si>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</si>
  <si>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</si>
  <si>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</si>
  <si>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</si>
  <si>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</si>
  <si>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</si>
  <si>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</si>
  <si>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</si>
  <si>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</si>
  <si>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</si>
  <si>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</si>
  <si>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</si>
  <si>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</si>
  <si>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</si>
  <si>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</si>
  <si>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</si>
  <si>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</si>
  <si>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</si>
  <si>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</si>
  <si>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</si>
  <si>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</si>
  <si>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</si>
  <si>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</si>
  <si>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</si>
  <si>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</si>
  <si>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</si>
  <si>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</si>
  <si>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</si>
  <si>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</si>
  <si>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</si>
  <si>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</si>
  <si>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</si>
  <si>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</si>
  <si>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</si>
  <si>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</si>
  <si>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</si>
  <si>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</si>
  <si>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</si>
  <si>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</si>
  <si>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</si>
  <si>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</si>
  <si>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</si>
  <si>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</si>
  <si>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</si>
  <si>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</si>
  <si>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</si>
  <si>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</si>
  <si>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</si>
  <si>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</si>
  <si>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</si>
  <si>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</si>
  <si>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</si>
  <si>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</si>
  <si>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</si>
  <si>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</si>
  <si>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</si>
  <si>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</si>
  <si>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</si>
  <si>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</si>
  <si>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</si>
  <si>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</si>
  <si>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</si>
  <si>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</si>
  <si>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</si>
  <si>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</si>
  <si>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</si>
  <si>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</si>
  <si>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</si>
  <si>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</si>
  <si>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</si>
  <si>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</si>
  <si>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</si>
  <si>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</si>
  <si>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</si>
  <si>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</si>
  <si>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</si>
  <si>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</si>
  <si>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</si>
  <si>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</si>
  <si>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</si>
  <si>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</si>
  <si>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</si>
  <si>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</si>
  <si>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</si>
  <si>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</si>
  <si>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</si>
  <si>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</si>
  <si>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</si>
  <si>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</si>
  <si>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</si>
  <si>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</si>
  <si>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</si>
  <si>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</si>
  <si>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</si>
  <si>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</si>
  <si>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</si>
  <si>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</si>
  <si>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</si>
  <si>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</si>
  <si>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</si>
  <si>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</si>
  <si>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</si>
  <si>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</si>
  <si>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</si>
  <si>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</si>
  <si>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</si>
  <si>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</si>
  <si>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</si>
  <si>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</si>
  <si>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</si>
  <si>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</si>
  <si>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</si>
  <si>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</si>
  <si>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</si>
  <si>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</si>
  <si>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</si>
  <si>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</si>
  <si>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</si>
  <si>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</si>
  <si>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</si>
  <si>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</si>
  <si>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</si>
  <si>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</si>
  <si>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</si>
  <si>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</si>
  <si>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</si>
  <si>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</si>
  <si>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</si>
  <si>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</si>
  <si>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</si>
  <si>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</si>
  <si>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</si>
  <si>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</si>
  <si>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</si>
  <si>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</si>
  <si>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</si>
  <si>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</si>
  <si>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</si>
  <si>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</si>
  <si>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</si>
  <si>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</si>
  <si>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</si>
  <si>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</si>
  <si>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</si>
  <si>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</si>
  <si>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</si>
  <si>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</si>
  <si>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</si>
  <si>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</si>
  <si>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</si>
  <si>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</si>
  <si>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</si>
  <si>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</si>
  <si>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</si>
  <si>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</si>
  <si>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</si>
  <si>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</si>
  <si>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</si>
  <si>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</si>
  <si>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</si>
  <si>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</si>
  <si>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</si>
  <si>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</si>
  <si>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</si>
  <si>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</si>
  <si>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</si>
  <si>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</si>
  <si>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</si>
  <si>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</si>
  <si>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</si>
  <si>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</si>
  <si>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</si>
  <si>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</si>
  <si>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</si>
  <si>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</si>
  <si>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</si>
  <si>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</si>
  <si>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</si>
  <si>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</si>
  <si>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</si>
  <si>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</si>
  <si>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</si>
  <si>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</si>
  <si>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</si>
  <si>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</si>
  <si>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</si>
  <si>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</si>
  <si>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</si>
  <si>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</si>
  <si>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</si>
  <si>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</si>
  <si>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</si>
  <si>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</si>
  <si>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</si>
  <si>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</si>
  <si>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</si>
  <si>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</si>
  <si>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</si>
  <si>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</si>
  <si>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</si>
  <si>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</si>
  <si>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</si>
  <si>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</si>
  <si>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</si>
  <si>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</si>
  <si>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</si>
  <si>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</si>
  <si>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</si>
  <si>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</si>
  <si>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</si>
  <si>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</si>
  <si>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</si>
  <si>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</si>
  <si>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</si>
  <si>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</si>
  <si>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</si>
  <si>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</si>
  <si>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</si>
  <si>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</si>
  <si>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</si>
  <si>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</si>
  <si>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</si>
  <si>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</si>
  <si>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</si>
  <si>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</si>
  <si>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</si>
  <si>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</si>
  <si>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</si>
  <si>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</si>
  <si>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</si>
  <si>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</si>
  <si>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</si>
  <si>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</si>
  <si>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</si>
  <si>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</si>
  <si>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</si>
  <si>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</si>
  <si>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</si>
  <si>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</si>
  <si>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</si>
  <si>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</si>
  <si>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</si>
  <si>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</si>
  <si>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</si>
  <si>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</si>
  <si>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</si>
  <si>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</si>
  <si>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</si>
  <si>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</si>
  <si>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</si>
  <si>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</si>
  <si>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</si>
  <si>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</si>
  <si>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</si>
  <si>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</si>
  <si>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</si>
  <si>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</si>
  <si>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</si>
  <si>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</si>
  <si>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</si>
  <si>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</si>
  <si>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</si>
  <si>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</si>
  <si>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</si>
  <si>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</si>
  <si>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</si>
  <si>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</si>
  <si>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</si>
  <si>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</si>
  <si>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</si>
  <si>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</si>
  <si>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</si>
  <si>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</si>
  <si>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</si>
  <si>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</si>
  <si>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</si>
  <si>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</si>
  <si>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</si>
  <si>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</si>
  <si>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</si>
  <si>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</si>
  <si>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</si>
  <si>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</si>
  <si>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</si>
  <si>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</si>
  <si>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</si>
  <si>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</si>
  <si>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</si>
  <si>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</si>
  <si>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</si>
  <si>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</si>
  <si>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</si>
  <si>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</si>
  <si>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</si>
  <si>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</si>
  <si>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</si>
  <si>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</si>
  <si>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</si>
  <si>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</si>
  <si>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</si>
  <si>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</si>
  <si>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</si>
  <si>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</si>
  <si>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</si>
  <si>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</si>
  <si>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</si>
  <si>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</si>
  <si>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</si>
  <si>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</si>
  <si>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</si>
  <si>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</si>
  <si>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</si>
  <si>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</si>
  <si>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</si>
  <si>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</si>
  <si>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</si>
  <si>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</si>
  <si>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</si>
  <si>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</si>
  <si>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</si>
  <si>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</si>
  <si>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</si>
  <si>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</si>
  <si>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</si>
  <si>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</si>
  <si>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</si>
  <si>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</si>
  <si>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</si>
  <si>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</si>
  <si>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</si>
  <si>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</si>
  <si>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</si>
  <si>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</si>
  <si>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</si>
  <si>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</si>
  <si>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</si>
  <si>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</si>
  <si>
    <t>Subnetting</t>
  </si>
  <si>
    <t>solicitado</t>
  </si>
  <si>
    <t>N</t>
  </si>
  <si>
    <t>2^n &gt;= N</t>
  </si>
  <si>
    <t>s = subredes</t>
  </si>
  <si>
    <t>cidr</t>
  </si>
  <si>
    <t>next hop</t>
  </si>
  <si>
    <t>256 / s</t>
  </si>
  <si>
    <t>bits + n</t>
  </si>
  <si>
    <t>hosts</t>
  </si>
  <si>
    <t>2^H -2</t>
  </si>
  <si>
    <t>H = bits 0</t>
  </si>
  <si>
    <t>32 - cidr</t>
  </si>
  <si>
    <t>cidr = bits 1</t>
  </si>
  <si>
    <t>primer ip</t>
  </si>
  <si>
    <t>ultima ip</t>
  </si>
  <si>
    <t>broadcast</t>
  </si>
  <si>
    <t>mascara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</si>
  <si>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</si>
  <si>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</si>
  <si>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</si>
  <si>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</si>
  <si>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</si>
  <si>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t>valor</t>
  </si>
  <si>
    <t>bits</t>
  </si>
  <si>
    <t>n</t>
  </si>
  <si>
    <t>255.224.0.0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</si>
  <si>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</si>
  <si>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</si>
  <si>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</si>
  <si>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</si>
  <si>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</si>
  <si>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</si>
  <si>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</si>
  <si>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</si>
  <si>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</si>
  <si>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</si>
  <si>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</si>
  <si>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</si>
  <si>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</si>
  <si>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</si>
  <si>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</si>
  <si>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</si>
  <si>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</si>
  <si>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</si>
  <si>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</si>
  <si>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</si>
  <si>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</si>
  <si>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</si>
  <si>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</si>
  <si>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</si>
  <si>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</si>
  <si>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</si>
  <si>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</si>
  <si>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</si>
  <si>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</si>
  <si>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</si>
  <si>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</si>
  <si>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</si>
  <si>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</si>
  <si>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</si>
  <si>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</si>
  <si>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t>/11</t>
  </si>
  <si>
    <t>/18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</si>
  <si>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</si>
  <si>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</si>
  <si>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</si>
  <si>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</si>
  <si>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</si>
  <si>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</si>
  <si>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</si>
  <si>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</si>
  <si>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</si>
  <si>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</si>
  <si>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</si>
  <si>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255.255.192.0</t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</si>
  <si>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</si>
  <si>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</si>
  <si>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</si>
  <si>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</si>
  <si>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</si>
  <si>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</si>
  <si>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</si>
  <si>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</si>
  <si>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6</t>
  </si>
  <si>
    <t>8</t>
  </si>
  <si>
    <t>3</t>
  </si>
  <si>
    <t>27</t>
  </si>
  <si>
    <t>192.168.0.1</t>
  </si>
  <si>
    <t>/27</t>
  </si>
  <si>
    <t>192.168.0.32</t>
  </si>
  <si>
    <t>192.168.0.31</t>
  </si>
  <si>
    <t>192.168.0.30</t>
  </si>
  <si>
    <t>192.168.0.64</t>
  </si>
  <si>
    <t>192.168.0.96</t>
  </si>
  <si>
    <t>192.168.0.128</t>
  </si>
  <si>
    <t>192.168.0.160</t>
  </si>
  <si>
    <t>192.168.0.192</t>
  </si>
  <si>
    <t>192.168.0.224</t>
  </si>
  <si>
    <t>192.168.0.63</t>
  </si>
  <si>
    <t>192.168.0.62</t>
  </si>
  <si>
    <t>192.168.0.95</t>
  </si>
  <si>
    <t>192.168.0.127</t>
  </si>
  <si>
    <t>192.168.0.159</t>
  </si>
  <si>
    <t>192.168.0.191</t>
  </si>
  <si>
    <t>192.168.0.223</t>
  </si>
  <si>
    <t>192.168.0.255</t>
  </si>
  <si>
    <t>/28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</si>
  <si>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</si>
  <si>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</si>
  <si>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</si>
  <si>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</si>
  <si>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</si>
  <si>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</si>
  <si>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</si>
  <si>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192.168.0.94</t>
  </si>
  <si>
    <t>192.168.0.126</t>
  </si>
  <si>
    <t>192.168.0.158</t>
  </si>
  <si>
    <t>192.168.0.190</t>
  </si>
  <si>
    <t>192.168.0.222</t>
  </si>
  <si>
    <t>192.168.0.254</t>
  </si>
  <si>
    <t>par</t>
  </si>
  <si>
    <t>impar</t>
  </si>
  <si>
    <t>Practica que consiste en la creacion de subredes, aumentado la cantiadad bits de la mascara que corresponden a la porcion de SUBRED, a partir de la disminucion de los bits de la porcion de HOST.</t>
  </si>
  <si>
    <t>VLSM</t>
  </si>
  <si>
    <t>Hosts</t>
  </si>
  <si>
    <t>hosts2</t>
  </si>
  <si>
    <t>H</t>
  </si>
  <si>
    <t>2^h - 2 &gt;= H</t>
  </si>
  <si>
    <t>Depto</t>
  </si>
  <si>
    <t>32 - h</t>
  </si>
  <si>
    <t>Metodo de Mascara de Subred de ancho Variable  que se aplica priorizando la cantidad de HOST por SUBRED en lugar de las subredes, ordenando previamente las redes.</t>
  </si>
  <si>
    <t>ultimo bit 1</t>
  </si>
  <si>
    <t>equipos</t>
  </si>
  <si>
    <t>80</t>
  </si>
  <si>
    <t>30</t>
  </si>
  <si>
    <t>50</t>
  </si>
  <si>
    <t>10.0.0.1</t>
  </si>
  <si>
    <t>h = bits 0</t>
  </si>
  <si>
    <t>h</t>
  </si>
  <si>
    <t>10.0.0.128</t>
  </si>
  <si>
    <t>10.0.0.129</t>
  </si>
  <si>
    <t>10.0.0.127</t>
  </si>
  <si>
    <t>10.0.0.126</t>
  </si>
  <si>
    <t>/25</t>
  </si>
  <si>
    <t>/26</t>
  </si>
  <si>
    <t>10.0.1.0</t>
  </si>
  <si>
    <t>10.0.1.1</t>
  </si>
  <si>
    <t>10.0.0.255</t>
  </si>
  <si>
    <t>10.0.0.254</t>
  </si>
  <si>
    <t>10.0.1.64</t>
  </si>
  <si>
    <t>10.0.1.63</t>
  </si>
  <si>
    <t>10.0.1.62</t>
  </si>
  <si>
    <t>10.0.1.96</t>
  </si>
  <si>
    <t>10.0.1.65</t>
  </si>
  <si>
    <t>10.0.1.95</t>
  </si>
  <si>
    <t>10.0.1.94</t>
  </si>
  <si>
    <t>10.0.1.97</t>
  </si>
  <si>
    <t>10.0.1.111</t>
  </si>
  <si>
    <t>10.0.1.112</t>
  </si>
  <si>
    <t>10.0.1.110</t>
  </si>
  <si>
    <t>F</t>
  </si>
  <si>
    <t>40</t>
  </si>
  <si>
    <t>20</t>
  </si>
  <si>
    <t>60</t>
  </si>
  <si>
    <t>200</t>
  </si>
  <si>
    <t>172.20.0.1</t>
  </si>
  <si>
    <t>172.20.1.0</t>
  </si>
  <si>
    <t>172.20.2.0</t>
  </si>
  <si>
    <t>172.20.1.1</t>
  </si>
  <si>
    <t>172.20.0.255</t>
  </si>
  <si>
    <t>172.20.0.254</t>
  </si>
  <si>
    <t>172.20.1.128</t>
  </si>
  <si>
    <t>172.20.1.127</t>
  </si>
  <si>
    <t>172.20.1.126</t>
  </si>
  <si>
    <t>172.20.1.129</t>
  </si>
  <si>
    <t>172.20.1.255</t>
  </si>
  <si>
    <t>172.20.1.254</t>
  </si>
  <si>
    <t>172.20.2.64</t>
  </si>
  <si>
    <t>172.20.2.63</t>
  </si>
  <si>
    <t>172.20.2.62</t>
  </si>
  <si>
    <t>172.20.2.1</t>
  </si>
  <si>
    <t>172.20.2.65</t>
  </si>
  <si>
    <t>172.20.2.128</t>
  </si>
  <si>
    <t>172.20.2.127</t>
  </si>
  <si>
    <t>172.20.2.126</t>
  </si>
  <si>
    <t>172.20.2.129</t>
  </si>
  <si>
    <t>172.20.2.160</t>
  </si>
  <si>
    <t>172.20.2.159</t>
  </si>
  <si>
    <t>172.20.2.158</t>
  </si>
  <si>
    <t>172.20.0.32</t>
  </si>
  <si>
    <t>172.20.0.31</t>
  </si>
  <si>
    <t>172.20.0.30</t>
  </si>
  <si>
    <t>172.20.0.33</t>
  </si>
  <si>
    <t>172.20.0.160</t>
  </si>
  <si>
    <t>172.20.0.158</t>
  </si>
  <si>
    <t>172.20.0.159</t>
  </si>
  <si>
    <t>172.20.0.224</t>
  </si>
  <si>
    <t>172.20.0.161</t>
  </si>
  <si>
    <t>172.20.0.223</t>
  </si>
  <si>
    <t>172.20.0.222</t>
  </si>
  <si>
    <t>172.20.0.225</t>
  </si>
  <si>
    <t>172.20.1.32</t>
  </si>
  <si>
    <t>172.20.1.31</t>
  </si>
  <si>
    <t>172.20.1.30</t>
  </si>
  <si>
    <t>172.20.1.33</t>
  </si>
  <si>
    <t>172.20.1.160</t>
  </si>
  <si>
    <t>172.20.1.161</t>
  </si>
  <si>
    <t>172.20.1.158</t>
  </si>
  <si>
    <t>172.20.1.159</t>
  </si>
  <si>
    <t>172.20.0.128</t>
  </si>
  <si>
    <t>172.20.0.129</t>
  </si>
  <si>
    <t>172.20.1.64</t>
  </si>
  <si>
    <t>172.20.1.63</t>
  </si>
  <si>
    <t>172.20.1.62</t>
  </si>
  <si>
    <t>172.20.1.65</t>
  </si>
  <si>
    <t>172.20.2.254</t>
  </si>
  <si>
    <t>172.20.2.255</t>
  </si>
  <si>
    <t>172.20.3.0</t>
  </si>
  <si>
    <t>10100000</t>
  </si>
  <si>
    <t>11100000</t>
  </si>
  <si>
    <t>byte 4</t>
  </si>
  <si>
    <r>
      <t>00</t>
    </r>
    <r>
      <rPr>
        <sz val="11"/>
        <color theme="9" tint="-0.249977111117893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00000</t>
    </r>
  </si>
  <si>
    <t>10000000</t>
  </si>
  <si>
    <t>Global Address</t>
  </si>
  <si>
    <t>SN ID</t>
  </si>
  <si>
    <t>Interface ID</t>
  </si>
  <si>
    <t>2001:</t>
  </si>
  <si>
    <t>0DB6:</t>
  </si>
  <si>
    <t>ACAD:</t>
  </si>
  <si>
    <t>0001:</t>
  </si>
  <si>
    <t>0000:</t>
  </si>
  <si>
    <t>0001</t>
  </si>
  <si>
    <t>prefix</t>
  </si>
  <si>
    <t>/64</t>
  </si>
  <si>
    <t>Reglas IPv6</t>
  </si>
  <si>
    <t>ceros izq.</t>
  </si>
  <si>
    <t>DB6:</t>
  </si>
  <si>
    <t>1:</t>
  </si>
  <si>
    <t>0:</t>
  </si>
  <si>
    <t>sin resumir</t>
  </si>
  <si>
    <t>conjunto 0</t>
  </si>
  <si>
    <t>::</t>
  </si>
  <si>
    <t>resultado</t>
  </si>
  <si>
    <t>Direccion</t>
  </si>
  <si>
    <t>Global</t>
  </si>
  <si>
    <t>Link-Local</t>
  </si>
  <si>
    <t>Unique-Local</t>
  </si>
  <si>
    <t>Inicio</t>
  </si>
  <si>
    <t>Fin</t>
  </si>
  <si>
    <t>Bits</t>
  </si>
  <si>
    <t>Uso</t>
  </si>
  <si>
    <t>Equivalencia</t>
  </si>
  <si>
    <t>3FFF</t>
  </si>
  <si>
    <t>WAN Enrutable</t>
  </si>
  <si>
    <t>Publicas IPv4</t>
  </si>
  <si>
    <t>FE80</t>
  </si>
  <si>
    <t>FEBF</t>
  </si>
  <si>
    <t>LAN No enrutable</t>
  </si>
  <si>
    <t>APIPA</t>
  </si>
  <si>
    <t>FC00</t>
  </si>
  <si>
    <t>FDFF</t>
  </si>
  <si>
    <t>LAN Enrutable</t>
  </si>
  <si>
    <t>Privadas IPv4</t>
  </si>
  <si>
    <t>FF00</t>
  </si>
  <si>
    <t>FFFF</t>
  </si>
  <si>
    <t>Multicast IPv4</t>
  </si>
  <si>
    <t>Transmision</t>
  </si>
  <si>
    <r>
      <rPr>
        <sz val="11"/>
        <color rgb="FFC00000"/>
        <rFont val="Calibri"/>
        <family val="2"/>
        <scheme val="minor"/>
      </rPr>
      <t>2001:db6:acad:</t>
    </r>
    <r>
      <rPr>
        <sz val="11"/>
        <color theme="9" tint="-0.499984740745262"/>
        <rFont val="Calibri"/>
        <family val="2"/>
        <scheme val="minor"/>
      </rPr>
      <t>1:</t>
    </r>
    <r>
      <rPr>
        <sz val="11"/>
        <color theme="4" tint="-0.499984740745262"/>
        <rFont val="Calibri"/>
        <family val="2"/>
        <scheme val="minor"/>
      </rPr>
      <t>:1</t>
    </r>
  </si>
  <si>
    <t>EUI-64</t>
  </si>
  <si>
    <t>Extended Unique Identifier</t>
  </si>
  <si>
    <t>MAC</t>
  </si>
  <si>
    <t>52</t>
  </si>
  <si>
    <t>000A</t>
  </si>
  <si>
    <t>F3</t>
  </si>
  <si>
    <t>C221</t>
  </si>
  <si>
    <t>16 bits</t>
  </si>
  <si>
    <t>!7 bit</t>
  </si>
  <si>
    <t>F3FF</t>
  </si>
  <si>
    <t>FE52</t>
  </si>
  <si>
    <t>/65</t>
  </si>
  <si>
    <t>/66</t>
  </si>
  <si>
    <t>020A</t>
  </si>
  <si>
    <t>FE80::</t>
  </si>
  <si>
    <t>20A:f3ff:fe52:c221</t>
  </si>
  <si>
    <t>000C</t>
  </si>
  <si>
    <t>CF</t>
  </si>
  <si>
    <t>00</t>
  </si>
  <si>
    <t>A9BA</t>
  </si>
  <si>
    <t>3c</t>
  </si>
  <si>
    <t>47da</t>
  </si>
  <si>
    <t>00e0</t>
  </si>
  <si>
    <t>000c</t>
  </si>
  <si>
    <t>cfff</t>
  </si>
  <si>
    <t>fe00</t>
  </si>
  <si>
    <t>a9ba</t>
  </si>
  <si>
    <t>!7bit</t>
  </si>
  <si>
    <t>020c</t>
  </si>
  <si>
    <t>fe80::</t>
  </si>
  <si>
    <t>/67</t>
  </si>
  <si>
    <t>20c:cfff:fe00:a9ba</t>
  </si>
  <si>
    <t>02e0</t>
  </si>
  <si>
    <t>f7</t>
  </si>
  <si>
    <t>f7ff</t>
  </si>
  <si>
    <t>fe3c</t>
  </si>
  <si>
    <t>2e0:f7ff:fe3c:47da</t>
  </si>
  <si>
    <t>Protocolo</t>
  </si>
  <si>
    <t>TCP</t>
  </si>
  <si>
    <t>UDP</t>
  </si>
  <si>
    <t>Definicion</t>
  </si>
  <si>
    <t>Transport Control Protocol</t>
  </si>
  <si>
    <t>User Datagram Protocol</t>
  </si>
  <si>
    <t>Cabecera</t>
  </si>
  <si>
    <t>20 Bytes</t>
  </si>
  <si>
    <t>8 Bytes</t>
  </si>
  <si>
    <t xml:space="preserve">Tipo </t>
  </si>
  <si>
    <t>Segment</t>
  </si>
  <si>
    <t>Datagram</t>
  </si>
  <si>
    <t>Confiable (ACK)</t>
  </si>
  <si>
    <t>Max. esfuerzo (Sin ACK)</t>
  </si>
  <si>
    <t>Capa de Transporte</t>
  </si>
  <si>
    <t>Capa de Aplicación</t>
  </si>
  <si>
    <t>Organización</t>
  </si>
  <si>
    <t>Conocidos</t>
  </si>
  <si>
    <t>Registrados</t>
  </si>
  <si>
    <t>Dinamicos</t>
  </si>
  <si>
    <t>tftp - dns - dhcp</t>
  </si>
  <si>
    <t>https - https - ftp - sftp - pop - smtp - ssh</t>
  </si>
  <si>
    <t>Reenvio</t>
  </si>
  <si>
    <t>En caso de perdida</t>
  </si>
  <si>
    <t>se procesa solo lo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</si>
</sst>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2">
    <xf numFmtId="0" fontId="0" fillId="0" borderId="0" xfId="0"/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2" fillId="19" borderId="0" xfId="0" applyFont="1" applyFill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11" borderId="0" xfId="0" applyFont="1" applyFill="1" applyAlignment="1">
      <alignment horizontal="left" wrapText="1" indent="1"/>
    </xf>
    <xf numFmtId="0" fontId="2" fillId="15" borderId="13" xfId="0" applyFont="1" applyFill="1" applyBorder="1" applyAlignment="1">
      <alignment horizontal="left" wrapText="1" indent="1"/>
    </xf>
    <xf numFmtId="0" fontId="2" fillId="20" borderId="14" xfId="0" applyFont="1" applyFill="1" applyBorder="1" applyAlignment="1">
      <alignment horizontal="left" indent="1"/>
    </xf>
    <xf numFmtId="0" fontId="2" fillId="21" borderId="14" xfId="0" applyFont="1" applyFill="1" applyBorder="1" applyAlignment="1">
      <alignment horizontal="left" indent="1"/>
    </xf>
    <xf numFmtId="0" fontId="2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1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2" fillId="24" borderId="20" xfId="0" applyFont="1" applyFill="1" applyBorder="1" applyAlignment="1">
      <alignment horizontal="center"/>
    </xf>
    <xf numFmtId="0" fontId="2" fillId="24" borderId="0" xfId="0" applyFont="1" applyFill="1"/>
    <xf numFmtId="0" fontId="2" fillId="24" borderId="23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0" fillId="0" borderId="0" xfId="0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1" fillId="9" borderId="11" xfId="0" applyFont="1" applyFill="1" applyBorder="1"/>
    <xf numFmtId="0" fontId="1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3" fontId="6" fillId="18" borderId="37" xfId="0" applyNumberFormat="1" applyFont="1" applyFill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4" fontId="0" fillId="18" borderId="12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18" borderId="12" xfId="1" applyNumberFormat="1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49" fontId="6" fillId="18" borderId="37" xfId="0" applyNumberFormat="1" applyFont="1" applyFill="1" applyBorder="1" applyAlignment="1">
      <alignment horizontal="center" vertical="center"/>
    </xf>
    <xf numFmtId="49" fontId="6" fillId="0" borderId="37" xfId="0" applyNumberFormat="1" applyFont="1" applyBorder="1" applyAlignment="1">
      <alignment horizontal="center" vertical="center" wrapText="1"/>
    </xf>
    <xf numFmtId="49" fontId="6" fillId="18" borderId="37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1" fillId="9" borderId="4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6" fillId="0" borderId="36" xfId="0" applyNumberFormat="1" applyFont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0" fontId="2" fillId="25" borderId="23" xfId="0" applyFont="1" applyFill="1" applyBorder="1"/>
    <xf numFmtId="0" fontId="2" fillId="25" borderId="0" xfId="0" applyFont="1" applyFill="1"/>
    <xf numFmtId="0" fontId="2" fillId="25" borderId="23" xfId="0" applyFont="1" applyFill="1" applyBorder="1" applyAlignment="1">
      <alignment horizontal="center"/>
    </xf>
    <xf numFmtId="0" fontId="2" fillId="25" borderId="0" xfId="0" applyFont="1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1" applyNumberFormat="1" applyFont="1"/>
    <xf numFmtId="0" fontId="1" fillId="0" borderId="48" xfId="0" applyFont="1" applyFill="1" applyBorder="1"/>
    <xf numFmtId="49" fontId="0" fillId="0" borderId="36" xfId="0" applyNumberFormat="1" applyFont="1" applyFill="1" applyBorder="1" applyAlignment="1">
      <alignment horizontal="center"/>
    </xf>
    <xf numFmtId="3" fontId="0" fillId="0" borderId="36" xfId="0" applyNumberFormat="1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164" fontId="0" fillId="0" borderId="36" xfId="1" applyNumberFormat="1" applyFont="1" applyFill="1" applyBorder="1"/>
    <xf numFmtId="49" fontId="0" fillId="0" borderId="37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164" fontId="0" fillId="0" borderId="37" xfId="1" applyNumberFormat="1" applyFont="1" applyFill="1" applyBorder="1"/>
    <xf numFmtId="3" fontId="0" fillId="0" borderId="37" xfId="0" applyNumberFormat="1" applyFont="1" applyFill="1" applyBorder="1" applyAlignment="1">
      <alignment horizontal="center"/>
    </xf>
    <xf numFmtId="49" fontId="5" fillId="0" borderId="36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164" fontId="5" fillId="0" borderId="36" xfId="1" applyNumberFormat="1" applyFont="1" applyFill="1" applyBorder="1"/>
    <xf numFmtId="49" fontId="5" fillId="0" borderId="37" xfId="0" applyNumberFormat="1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164" fontId="5" fillId="0" borderId="37" xfId="1" applyNumberFormat="1" applyFont="1" applyFill="1" applyBorder="1"/>
    <xf numFmtId="49" fontId="8" fillId="0" borderId="36" xfId="0" applyNumberFormat="1" applyFont="1" applyFill="1" applyBorder="1" applyAlignment="1">
      <alignment horizontal="center"/>
    </xf>
    <xf numFmtId="3" fontId="8" fillId="0" borderId="36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164" fontId="8" fillId="0" borderId="36" xfId="1" applyNumberFormat="1" applyFont="1" applyFill="1" applyBorder="1"/>
    <xf numFmtId="49" fontId="8" fillId="0" borderId="37" xfId="0" applyNumberFormat="1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64" fontId="8" fillId="0" borderId="37" xfId="1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" fillId="9" borderId="37" xfId="0" applyFont="1" applyFill="1" applyBorder="1"/>
    <xf numFmtId="49" fontId="0" fillId="18" borderId="12" xfId="0" applyNumberFormat="1" applyFont="1" applyFill="1" applyBorder="1"/>
    <xf numFmtId="3" fontId="0" fillId="0" borderId="11" xfId="0" applyNumberFormat="1" applyFont="1" applyBorder="1"/>
    <xf numFmtId="49" fontId="0" fillId="0" borderId="12" xfId="0" applyNumberFormat="1" applyFont="1" applyBorder="1"/>
    <xf numFmtId="49" fontId="0" fillId="18" borderId="37" xfId="0" applyNumberFormat="1" applyFont="1" applyFill="1" applyBorder="1" applyAlignment="1">
      <alignment horizontal="center"/>
    </xf>
    <xf numFmtId="49" fontId="0" fillId="0" borderId="10" xfId="0" applyNumberFormat="1" applyFont="1" applyBorder="1"/>
    <xf numFmtId="0" fontId="0" fillId="0" borderId="36" xfId="0" applyFont="1" applyBorder="1"/>
    <xf numFmtId="49" fontId="0" fillId="18" borderId="11" xfId="0" applyNumberFormat="1" applyFont="1" applyFill="1" applyBorder="1"/>
    <xf numFmtId="0" fontId="0" fillId="18" borderId="37" xfId="0" applyFont="1" applyFill="1" applyBorder="1"/>
    <xf numFmtId="0" fontId="0" fillId="0" borderId="37" xfId="0" applyFont="1" applyBorder="1"/>
    <xf numFmtId="0" fontId="0" fillId="0" borderId="36" xfId="0" applyFont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49" fontId="5" fillId="18" borderId="37" xfId="0" applyNumberFormat="1" applyFont="1" applyFill="1" applyBorder="1" applyAlignment="1">
      <alignment horizontal="center"/>
    </xf>
    <xf numFmtId="49" fontId="11" fillId="0" borderId="37" xfId="0" applyNumberFormat="1" applyFont="1" applyBorder="1" applyAlignment="1">
      <alignment horizontal="center"/>
    </xf>
    <xf numFmtId="49" fontId="11" fillId="18" borderId="37" xfId="0" applyNumberFormat="1" applyFont="1" applyFill="1" applyBorder="1" applyAlignment="1">
      <alignment horizontal="center"/>
    </xf>
    <xf numFmtId="49" fontId="12" fillId="0" borderId="37" xfId="0" applyNumberFormat="1" applyFont="1" applyBorder="1" applyAlignment="1">
      <alignment horizontal="center"/>
    </xf>
    <xf numFmtId="49" fontId="12" fillId="18" borderId="37" xfId="0" applyNumberFormat="1" applyFont="1" applyFill="1" applyBorder="1" applyAlignment="1">
      <alignment horizontal="center"/>
    </xf>
    <xf numFmtId="49" fontId="0" fillId="0" borderId="0" xfId="0" applyNumberFormat="1" applyAlignment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9" fontId="0" fillId="0" borderId="36" xfId="0" applyNumberFormat="1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Millares" xfId="1" builtinId="3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0DBF7-1A51-407C-907F-CB4B9F7CC57D}" name="Tabla81011" displayName="Tabla81011" ref="A27:H35">
  <autoFilter ref="A27:H35" xr:uid="{A180DBF7-1A51-407C-907F-CB4B9F7CC57D}"/>
  <tableColumns count="8">
    <tableColumn id="1" xr3:uid="{FD3F88FE-3DDD-49D3-A8E6-0647D7808F39}" name="binario" totalsRowLabel="Total" dataDxfId="66"/>
    <tableColumn id="2" xr3:uid="{1D84AD03-B902-4F40-B0BB-14E78A096F6A}" name="red" dataDxfId="65"/>
    <tableColumn id="3" xr3:uid="{93B91B8A-BC7A-44C7-82E6-B453283364C7}" name="primer ip" dataDxfId="64"/>
    <tableColumn id="4" xr3:uid="{797A6BCB-ACD2-47F6-AB4A-DA0C9A40518C}" name="ultima ip" dataDxfId="63"/>
    <tableColumn id="5" xr3:uid="{C4E8FEE1-BE9D-4AD1-821F-E0FE9DA4B930}" name="broadcast" dataDxfId="62"/>
    <tableColumn id="6" xr3:uid="{64E2742C-8A21-4F78-ABCF-D34821058B8B}" name="mascara" dataDxfId="61"/>
    <tableColumn id="7" xr3:uid="{E9A842C3-C29F-4CC3-A5C7-1FD8B63221C1}" name="cidr" dataDxfId="60"/>
    <tableColumn id="8" xr3:uid="{B43EB0D2-71A7-4C05-A613-A6A9A146738E}" name="hosts" totalsRowFunction="sum" dataDxfId="59" totalsRowDxfId="58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274E0-7FCB-4616-A4C8-A88D6B226AE2}" name="Tabla612" displayName="Tabla612" ref="A3:E5" totalsRowShown="0" headerRowDxfId="57" dataDxfId="56">
  <autoFilter ref="A3:E5" xr:uid="{F26274E0-7FCB-4616-A4C8-A88D6B226AE2}"/>
  <tableColumns count="5">
    <tableColumn id="1" xr3:uid="{F245494E-4713-4193-9857-3C0E5291EC02}" name="Hosts" dataDxfId="55"/>
    <tableColumn id="2" xr3:uid="{3DFD68BF-2FD2-4CB5-A1E7-B87A9E477A8A}" name="hosts2" dataDxfId="54"/>
    <tableColumn id="9" xr3:uid="{D10518A4-0679-4CFE-AAFE-6B6EC0C744CC}" name="h = bits 0" dataDxfId="53"/>
    <tableColumn id="8" xr3:uid="{926CD250-6D8D-4EFB-A42A-63F334062D15}" name="cidr" dataDxfId="52"/>
    <tableColumn id="3" xr3:uid="{1B822227-BA10-40FF-A35D-65D64FFB3E60}" name="next hop" dataDxfId="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708E9-F272-4AA8-BF32-D364105DAA6A}" name="Tabla813" displayName="Tabla813" ref="A7:I13">
  <autoFilter ref="A7:I13" xr:uid="{6B4708E9-F272-4AA8-BF32-D364105DAA6A}"/>
  <sortState xmlns:xlrd2="http://schemas.microsoft.com/office/spreadsheetml/2017/richdata2" ref="A8:I12">
    <sortCondition descending="1" ref="B7:B12"/>
  </sortState>
  <tableColumns count="9">
    <tableColumn id="1" xr3:uid="{66F39FF4-0BC4-40D5-A7ED-20CCDB02E1CD}" name="Depto" totalsRowLabel="Total" dataDxfId="50"/>
    <tableColumn id="9" xr3:uid="{C260C953-42CF-407C-B191-71673B9F445B}" name="equipos" dataDxfId="49"/>
    <tableColumn id="2" xr3:uid="{83526A93-3346-4C83-B9EF-56CE6C214CD0}" name="red" dataDxfId="48"/>
    <tableColumn id="3" xr3:uid="{32544E57-1436-44A5-81FC-2879A8450F71}" name="primer ip" dataDxfId="47"/>
    <tableColumn id="4" xr3:uid="{9D5A8020-A48A-46D9-A5EE-51899C46D6BE}" name="ultima ip" dataDxfId="46"/>
    <tableColumn id="5" xr3:uid="{7FCD8AF0-A033-4EA1-B347-1815A49CFC7C}" name="broadcast" dataDxfId="45"/>
    <tableColumn id="6" xr3:uid="{8012672C-2FF8-4F65-8013-B4754EE06DE7}" name="mascara" dataDxfId="44"/>
    <tableColumn id="7" xr3:uid="{3C2FE2BC-5B8F-4D06-A7D4-F9094ADC3610}" name="cidr" dataDxfId="43"/>
    <tableColumn id="8" xr3:uid="{C4C302F4-BBA8-4A35-A15A-9EEDE0ACE52C}" name="hosts" totalsRowFunction="sum" dataDxfId="42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158E70-88CC-4494-8D53-DAEA07367FE6}" name="Tabla13" displayName="Tabla13" ref="A15:I22" totalsRowShown="0" headerRowDxfId="41" dataDxfId="39" headerRowBorderDxfId="40" tableBorderDxfId="38" totalsRowBorderDxfId="37">
  <autoFilter ref="A15:I22" xr:uid="{64158E70-88CC-4494-8D53-DAEA07367FE6}"/>
  <sortState xmlns:xlrd2="http://schemas.microsoft.com/office/spreadsheetml/2017/richdata2" ref="A16:I21">
    <sortCondition descending="1" ref="B15:B21"/>
  </sortState>
  <tableColumns count="9">
    <tableColumn id="1" xr3:uid="{BE25B9C8-70B3-40AE-81F8-F6D881DE24AB}" name="Depto" dataDxfId="36"/>
    <tableColumn id="2" xr3:uid="{4B2E8338-A61E-400F-8F38-66AE9A28B8DA}" name="equipos" dataDxfId="35"/>
    <tableColumn id="3" xr3:uid="{46590A4E-6A6D-408E-9219-C1E909A20D86}" name="red" dataDxfId="34"/>
    <tableColumn id="4" xr3:uid="{3404A1F1-31FE-44A7-9D2E-DAC1DED700C9}" name="primer ip" dataDxfId="33"/>
    <tableColumn id="5" xr3:uid="{3BA2F3F0-E9C3-4EE4-9390-618398D77305}" name="ultima ip" dataDxfId="32"/>
    <tableColumn id="6" xr3:uid="{1E87AAEE-C094-454B-9D51-F1C7DB068C72}" name="broadcast" dataDxfId="31"/>
    <tableColumn id="7" xr3:uid="{8E409EFF-38FD-41BD-8BF4-984C9AD9EA4F}" name="mascara" dataDxfId="30"/>
    <tableColumn id="8" xr3:uid="{EC2621B2-0346-4112-9EA9-8B3A3E745F55}" name="cidr" dataDxfId="29"/>
    <tableColumn id="9" xr3:uid="{3532C1E4-F85A-44DB-A7EE-6BBB9DDCE435}" name="hosts" dataDxfId="28" dataCellStyle="Millar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402BB6-D0E1-4799-9987-0E689A81D0E5}" name="Tabla1315" displayName="Tabla1315" ref="A24:I31" totalsRowShown="0" headerRowDxfId="27" dataDxfId="25" headerRowBorderDxfId="26" tableBorderDxfId="24" totalsRowBorderDxfId="23">
  <autoFilter ref="A24:I31" xr:uid="{48402BB6-D0E1-4799-9987-0E689A81D0E5}"/>
  <sortState xmlns:xlrd2="http://schemas.microsoft.com/office/spreadsheetml/2017/richdata2" ref="A25:I31">
    <sortCondition ref="A24:A31"/>
  </sortState>
  <tableColumns count="9">
    <tableColumn id="1" xr3:uid="{CCC18F72-05E4-46AD-9BBA-EA48E22C07B1}" name="Depto" dataDxfId="22"/>
    <tableColumn id="2" xr3:uid="{F858718E-D60B-43A4-974F-20D33EA6E55E}" name="equipos" dataDxfId="21"/>
    <tableColumn id="3" xr3:uid="{8B558A64-F841-4173-BF3C-43CA1DB94576}" name="red" dataDxfId="20"/>
    <tableColumn id="4" xr3:uid="{D2617FB3-F57F-4073-95AD-72AD28B63B79}" name="primer ip" dataDxfId="19"/>
    <tableColumn id="5" xr3:uid="{B415C030-B18F-4621-A87F-917748B66DB7}" name="ultima ip" dataDxfId="18"/>
    <tableColumn id="6" xr3:uid="{FBDB8010-3C35-4BED-87E1-1AA5EB6D4440}" name="broadcast" dataDxfId="17"/>
    <tableColumn id="7" xr3:uid="{02A4FEDE-2C07-4826-820A-4C521C70F6B0}" name="mascara" dataDxfId="16"/>
    <tableColumn id="8" xr3:uid="{CB9DFA88-E81F-404C-BCA1-A24E7FC56EF8}" name="cidr" dataDxfId="15"/>
    <tableColumn id="9" xr3:uid="{D0FD7066-CC59-4ED9-BCDC-5C54BCA1854B}" name="hosts" dataDxfId="14" dataCellStyle="Millares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DC214D-BF32-4E63-A24B-5F0A75299DF8}" name="Tabla131516" displayName="Tabla131516" ref="A33:I40" totalsRowShown="0" headerRowDxfId="13" dataDxfId="11" headerRowBorderDxfId="12" tableBorderDxfId="10" totalsRowBorderDxfId="9">
  <autoFilter ref="A33:I40" xr:uid="{80DC214D-BF32-4E63-A24B-5F0A75299DF8}"/>
  <sortState xmlns:xlrd2="http://schemas.microsoft.com/office/spreadsheetml/2017/richdata2" ref="A34:I40">
    <sortCondition ref="A24:A31"/>
  </sortState>
  <tableColumns count="9">
    <tableColumn id="1" xr3:uid="{080A64F5-DB14-4507-82A1-31D600E0C298}" name="Depto" dataDxfId="8"/>
    <tableColumn id="2" xr3:uid="{D652CF3F-89D2-4B1D-AFEE-D44B95424223}" name="equipos" dataDxfId="7"/>
    <tableColumn id="3" xr3:uid="{2B6EBDC7-D582-4957-91DF-7E87EF3D5CE0}" name="red" dataDxfId="6"/>
    <tableColumn id="4" xr3:uid="{F7F2BB0C-02DA-493E-8E04-6A7FBE91791A}" name="primer ip" dataDxfId="5"/>
    <tableColumn id="5" xr3:uid="{963A97BC-ACAA-4E28-9EB3-15AFEE759EDD}" name="ultima ip" dataDxfId="4"/>
    <tableColumn id="6" xr3:uid="{742A5C20-B6DE-4B7A-B49F-8E2232B359D6}" name="broadcast" dataDxfId="3"/>
    <tableColumn id="7" xr3:uid="{FCD8B9C7-1AAA-44A7-867C-1B0BF9150249}" name="mascara" dataDxfId="2"/>
    <tableColumn id="8" xr3:uid="{0EAE1073-9514-450C-ACEF-8A08DC097A52}" name="cidr" dataDxfId="1"/>
    <tableColumn id="9" xr3:uid="{16C85F7F-4597-4E01-896D-4001A18058C9}" name="hosts" dataDxfId="0" dataCellStyle="Millare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A3CBD8-6260-47CE-921E-C47E66FB7E2A}" name="Tabla16" displayName="Tabla16" ref="A1:C8" totalsRowShown="0">
  <autoFilter ref="A1:C8" xr:uid="{41A3CBD8-6260-47CE-921E-C47E66FB7E2A}"/>
  <tableColumns count="3">
    <tableColumn id="1" xr3:uid="{F4672F37-20C6-4D2B-8506-0822968E67E7}" name="Protocolo"/>
    <tableColumn id="2" xr3:uid="{E0752E5B-2656-44D9-BE50-8832383F2619}" name="TCP"/>
    <tableColumn id="3" xr3:uid="{A28E540E-DC30-4BB5-B7CF-BABF121FEA04}" name="UDP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1449B62-2A2E-45AD-A4E2-E95B2C337E54}" name="Tabla17" displayName="Tabla17" ref="E1:G4" totalsRowShown="0">
  <autoFilter ref="E1:G4" xr:uid="{11449B62-2A2E-45AD-A4E2-E95B2C337E54}"/>
  <tableColumns count="3">
    <tableColumn id="1" xr3:uid="{ECD0979A-8857-41A4-88DC-7BAB5F0D1E5A}" name="Inicio"/>
    <tableColumn id="2" xr3:uid="{F2BE9A95-4562-474B-8AAE-13F541482D69}" name="Fin"/>
    <tableColumn id="3" xr3:uid="{59B8410F-A8B8-4DEB-8235-D8C00BA826AB}" name="Ti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E6615-78A7-4112-820B-85F818F68D77}" name="Tabla6" displayName="Tabla6" ref="A3:H5" totalsRowShown="0">
  <autoFilter ref="A3:H5" xr:uid="{737E6615-78A7-4112-820B-85F818F68D77}"/>
  <tableColumns count="8">
    <tableColumn id="7" xr3:uid="{AD7A5566-742F-4E2E-8265-64946F574BD8}" name="CLASE"/>
    <tableColumn id="1" xr3:uid="{3EB60E67-EA52-4F81-AFFB-74BE9FE35862}" name="solicitado"/>
    <tableColumn id="2" xr3:uid="{11D9ED3A-4889-44D5-B7F8-389DF68A868A}" name="s = subredes"/>
    <tableColumn id="8" xr3:uid="{BB2ABAA3-7421-4F0F-A172-344E06D54E4B}" name="bits"/>
    <tableColumn id="3" xr3:uid="{29EB870F-04F4-43AB-91C0-A3E91D89D4C0}" name="cidr = bits 1"/>
    <tableColumn id="4" xr3:uid="{1FF93835-C17E-44DD-8A92-70F560101CAA}" name="next hop"/>
    <tableColumn id="5" xr3:uid="{8C8BC271-CD1A-45F9-846B-DE8E7DFD7077}" name="H = bits 0"/>
    <tableColumn id="6" xr3:uid="{66DA5163-F8C6-4AE7-B75E-BD94955CE1B8}" name="hos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257F07-4ABA-4F5B-9C87-723BAAEDB7D4}" name="Tabla8" displayName="Tabla8" ref="A7:H15">
  <autoFilter ref="A7:H15" xr:uid="{73257F07-4ABA-4F5B-9C87-723BAAEDB7D4}"/>
  <tableColumns count="8">
    <tableColumn id="1" xr3:uid="{FE44EF54-97E0-4BFA-8660-4CB2761305B0}" name="binario" totalsRowLabel="Total" dataDxfId="83"/>
    <tableColumn id="2" xr3:uid="{C78E8F0E-6453-4852-A80F-C42105C34351}" name="red" dataDxfId="82"/>
    <tableColumn id="3" xr3:uid="{550EC1FB-DA26-47EE-958E-08B135CD65E4}" name="primer ip" dataDxfId="81"/>
    <tableColumn id="4" xr3:uid="{9C91AB55-BD0A-46C4-8B63-04B244F02EFC}" name="ultima ip" dataDxfId="80"/>
    <tableColumn id="5" xr3:uid="{CE91EFF6-7A63-470A-A452-71F6AC70138D}" name="broadcast" dataDxfId="79"/>
    <tableColumn id="6" xr3:uid="{67A6B74A-BA1B-4150-9AAA-AA003D4C4292}" name="mascara" dataDxfId="78"/>
    <tableColumn id="7" xr3:uid="{E35FC235-F6A5-42C2-89A2-E480A24DE894}" name="cidr" dataDxfId="77"/>
    <tableColumn id="8" xr3:uid="{B640069A-A80A-4C80-A629-2DE6F444924F}" name="hosts" totalsRowFunction="sum" dataDxfId="76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7664E-FCD6-42E2-8C1B-041504FEDD0B}" name="Tabla810" displayName="Tabla810" ref="A19:H23">
  <autoFilter ref="A19:H23" xr:uid="{EE17664E-FCD6-42E2-8C1B-041504FEDD0B}"/>
  <tableColumns count="8">
    <tableColumn id="1" xr3:uid="{03C33E2E-494E-4B97-9BC8-DE93FAC921D2}" name="binario" totalsRowLabel="Total" dataDxfId="75"/>
    <tableColumn id="2" xr3:uid="{822F987C-2FE7-4A01-AB81-0291CFF47D19}" name="red" dataDxfId="74"/>
    <tableColumn id="3" xr3:uid="{F0FA4D4E-2736-4748-A30C-9DBA3DC77B3C}" name="primer ip" dataDxfId="73"/>
    <tableColumn id="4" xr3:uid="{322533DE-A708-462F-A636-EB64E237628F}" name="ultima ip" dataDxfId="72"/>
    <tableColumn id="5" xr3:uid="{B22E293B-AF7B-4D8A-B2A9-FBF9AC413BD5}" name="broadcast" dataDxfId="71"/>
    <tableColumn id="6" xr3:uid="{5727992B-0264-494C-BFA0-AA68170523EE}" name="mascara" dataDxfId="70"/>
    <tableColumn id="7" xr3:uid="{83196FCA-9747-4E3B-9D66-A19683EED906}" name="cidr" dataDxfId="69"/>
    <tableColumn id="8" xr3:uid="{61DB8854-04EB-4C4B-B113-0A95C3A47654}" name="hosts" totalsRowFunction="sum" dataDxfId="68" totalsRowDxfId="67" dataCellStyle="Millares">
      <calculatedColumnFormula>2^14-2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232" t="s">
        <v>11</v>
      </c>
      <c r="C2" s="240" t="s">
        <v>24</v>
      </c>
      <c r="D2" s="235" t="s">
        <v>16</v>
      </c>
    </row>
    <row r="3" spans="1:4" x14ac:dyDescent="0.25">
      <c r="A3" s="6" t="s">
        <v>6</v>
      </c>
      <c r="B3" s="233"/>
      <c r="C3" s="241"/>
      <c r="D3" s="236"/>
    </row>
    <row r="4" spans="1:4" ht="15.75" thickBot="1" x14ac:dyDescent="0.3">
      <c r="A4" s="12" t="s">
        <v>5</v>
      </c>
      <c r="B4" s="234"/>
      <c r="C4" s="242"/>
      <c r="D4" s="237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238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239"/>
    </row>
  </sheetData>
  <mergeCells count="4">
    <mergeCell ref="B2:B4"/>
    <mergeCell ref="D2:D4"/>
    <mergeCell ref="D7:D8"/>
    <mergeCell ref="C2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243" t="s">
        <v>27</v>
      </c>
      <c r="B3" s="243"/>
      <c r="C3" s="243"/>
      <c r="E3" s="243" t="s">
        <v>66</v>
      </c>
      <c r="F3" s="243"/>
      <c r="G3" s="243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243" t="s">
        <v>75</v>
      </c>
      <c r="F11" s="243"/>
      <c r="G11" s="243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244" t="s">
        <v>174</v>
      </c>
      <c r="J2" s="245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244" t="s">
        <v>173</v>
      </c>
      <c r="J7" s="245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244" t="s">
        <v>164</v>
      </c>
      <c r="J12" s="245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15" zoomScaleNormal="115" workbookViewId="0">
      <pane ySplit="3" topLeftCell="A7" activePane="bottomLeft" state="frozen"/>
      <selection activeCell="J1" sqref="J1"/>
      <selection pane="bottomLeft" activeCell="Y10" sqref="Y10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5.5703125" style="30" bestFit="1" customWidth="1"/>
    <col min="19" max="19" width="5.140625" style="102" bestFit="1" customWidth="1"/>
    <col min="28" max="28" width="5.7109375" style="57"/>
  </cols>
  <sheetData>
    <row r="1" spans="1:43" x14ac:dyDescent="0.25">
      <c r="A1" s="244" t="s">
        <v>230</v>
      </c>
      <c r="B1" s="246"/>
      <c r="C1" s="246"/>
      <c r="D1" s="246"/>
      <c r="E1" s="245"/>
      <c r="F1" s="31"/>
      <c r="G1" s="244" t="s">
        <v>239</v>
      </c>
      <c r="H1" s="246"/>
      <c r="I1" s="246"/>
      <c r="J1" s="246"/>
      <c r="K1" s="246"/>
      <c r="L1" s="246"/>
      <c r="M1" s="246"/>
      <c r="N1" s="246"/>
      <c r="O1" s="246"/>
      <c r="P1" s="108"/>
      <c r="Q1" s="246" t="s">
        <v>240</v>
      </c>
      <c r="R1" s="246"/>
      <c r="S1" s="246"/>
      <c r="T1" s="246"/>
      <c r="U1" s="245"/>
      <c r="V1" s="31"/>
      <c r="W1" s="103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84" t="s">
        <v>225</v>
      </c>
      <c r="B2" s="85" t="s">
        <v>35</v>
      </c>
      <c r="C2" s="85" t="s">
        <v>228</v>
      </c>
      <c r="D2" s="85" t="s">
        <v>227</v>
      </c>
      <c r="E2" s="86" t="s">
        <v>33</v>
      </c>
      <c r="F2" s="31"/>
      <c r="G2" s="84" t="s">
        <v>225</v>
      </c>
      <c r="H2" s="85" t="s">
        <v>231</v>
      </c>
      <c r="I2" s="85" t="s">
        <v>232</v>
      </c>
      <c r="J2" s="85" t="s">
        <v>233</v>
      </c>
      <c r="K2" s="85" t="s">
        <v>234</v>
      </c>
      <c r="L2" s="85" t="s">
        <v>235</v>
      </c>
      <c r="M2" s="85" t="s">
        <v>236</v>
      </c>
      <c r="N2" s="85" t="s">
        <v>237</v>
      </c>
      <c r="O2" s="85" t="s">
        <v>238</v>
      </c>
      <c r="P2" s="109"/>
      <c r="Q2" s="85" t="s">
        <v>225</v>
      </c>
      <c r="R2" s="85" t="s">
        <v>241</v>
      </c>
      <c r="S2" s="85" t="s">
        <v>242</v>
      </c>
      <c r="T2" s="85" t="s">
        <v>243</v>
      </c>
      <c r="U2" s="86" t="s">
        <v>244</v>
      </c>
      <c r="V2" s="31"/>
      <c r="W2" s="95" t="s">
        <v>183</v>
      </c>
      <c r="X2" s="105" t="s">
        <v>185</v>
      </c>
      <c r="Y2" s="106" t="s">
        <v>186</v>
      </c>
      <c r="Z2" s="105" t="s">
        <v>187</v>
      </c>
      <c r="AA2" s="106" t="s">
        <v>188</v>
      </c>
      <c r="AB2" s="105" t="s">
        <v>189</v>
      </c>
      <c r="AC2" s="106" t="s">
        <v>190</v>
      </c>
      <c r="AD2" s="105" t="s">
        <v>191</v>
      </c>
      <c r="AE2" s="106" t="s">
        <v>192</v>
      </c>
      <c r="AF2" s="105" t="s">
        <v>193</v>
      </c>
      <c r="AG2" s="106" t="s">
        <v>204</v>
      </c>
      <c r="AH2" s="105" t="s">
        <v>205</v>
      </c>
      <c r="AI2" s="106" t="s">
        <v>214</v>
      </c>
      <c r="AJ2" s="105" t="s">
        <v>215</v>
      </c>
      <c r="AK2" s="106" t="s">
        <v>216</v>
      </c>
      <c r="AL2" s="105" t="s">
        <v>217</v>
      </c>
      <c r="AM2" s="106" t="s">
        <v>206</v>
      </c>
      <c r="AN2" s="105" t="s">
        <v>218</v>
      </c>
      <c r="AO2" s="106" t="s">
        <v>220</v>
      </c>
      <c r="AP2" s="105" t="s">
        <v>219</v>
      </c>
      <c r="AQ2" s="107" t="s">
        <v>221</v>
      </c>
    </row>
    <row r="3" spans="1:43" x14ac:dyDescent="0.25">
      <c r="A3" s="87" t="s">
        <v>226</v>
      </c>
      <c r="B3" s="88">
        <v>1000</v>
      </c>
      <c r="C3" s="88">
        <v>100</v>
      </c>
      <c r="D3" s="88">
        <v>10</v>
      </c>
      <c r="E3" s="89">
        <v>1</v>
      </c>
      <c r="F3" s="31"/>
      <c r="G3" s="87" t="s">
        <v>226</v>
      </c>
      <c r="H3" s="88">
        <v>128</v>
      </c>
      <c r="I3" s="88">
        <v>64</v>
      </c>
      <c r="J3" s="88">
        <v>32</v>
      </c>
      <c r="K3" s="88">
        <v>16</v>
      </c>
      <c r="L3" s="88">
        <v>8</v>
      </c>
      <c r="M3" s="88">
        <v>4</v>
      </c>
      <c r="N3" s="88">
        <v>2</v>
      </c>
      <c r="O3" s="88">
        <v>1</v>
      </c>
      <c r="P3" s="109"/>
      <c r="Q3" s="88" t="s">
        <v>226</v>
      </c>
      <c r="R3" s="88">
        <v>4096</v>
      </c>
      <c r="S3" s="88">
        <v>256</v>
      </c>
      <c r="T3" s="88">
        <v>16</v>
      </c>
      <c r="U3" s="89">
        <v>1</v>
      </c>
      <c r="V3" s="31"/>
      <c r="W3" s="104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92" t="s">
        <v>229</v>
      </c>
      <c r="B4" s="93">
        <v>0</v>
      </c>
      <c r="C4" s="93">
        <v>2</v>
      </c>
      <c r="D4" s="93">
        <v>3</v>
      </c>
      <c r="E4" s="94">
        <v>6</v>
      </c>
      <c r="F4" s="31"/>
      <c r="G4" s="92" t="s">
        <v>229</v>
      </c>
      <c r="H4" s="93">
        <v>1</v>
      </c>
      <c r="I4" s="93">
        <v>1</v>
      </c>
      <c r="J4" s="93">
        <v>1</v>
      </c>
      <c r="K4" s="93">
        <v>0</v>
      </c>
      <c r="L4" s="93">
        <v>1</v>
      </c>
      <c r="M4" s="93">
        <v>1</v>
      </c>
      <c r="N4" s="93">
        <v>0</v>
      </c>
      <c r="O4" s="93">
        <v>0</v>
      </c>
      <c r="P4" s="109"/>
      <c r="Q4" s="90" t="s">
        <v>229</v>
      </c>
      <c r="R4" s="90">
        <v>0</v>
      </c>
      <c r="S4" s="90">
        <v>0</v>
      </c>
      <c r="T4" s="90" t="s">
        <v>246</v>
      </c>
      <c r="U4" s="91" t="s">
        <v>245</v>
      </c>
      <c r="V4" s="31"/>
      <c r="W4" s="30"/>
      <c r="X4" s="102"/>
      <c r="AB4"/>
      <c r="AG4" s="57"/>
    </row>
    <row r="6" spans="1:43" ht="15.75" thickBot="1" x14ac:dyDescent="0.3">
      <c r="E6" s="48" t="s">
        <v>182</v>
      </c>
      <c r="H6" s="247" t="s">
        <v>239</v>
      </c>
      <c r="I6" s="248"/>
      <c r="J6" s="248"/>
      <c r="K6" s="248"/>
      <c r="L6" s="248"/>
      <c r="M6" s="248"/>
      <c r="N6" s="248"/>
      <c r="O6" s="249"/>
      <c r="P6" s="108"/>
      <c r="Q6" s="248" t="s">
        <v>184</v>
      </c>
      <c r="R6" s="248"/>
      <c r="S6" s="96"/>
      <c r="T6" s="243" t="s">
        <v>247</v>
      </c>
      <c r="U6" s="243"/>
      <c r="V6" s="243"/>
      <c r="W6" s="243"/>
      <c r="X6" s="243"/>
      <c r="Y6" s="243"/>
      <c r="Z6" s="243"/>
      <c r="AA6" s="243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10"/>
      <c r="Q7" s="62" t="s">
        <v>249</v>
      </c>
      <c r="R7" s="60">
        <v>80</v>
      </c>
      <c r="S7" s="97"/>
      <c r="T7" s="99">
        <v>128</v>
      </c>
      <c r="U7" s="54">
        <v>2</v>
      </c>
      <c r="AB7" s="57">
        <v>128</v>
      </c>
      <c r="AC7" s="171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10"/>
      <c r="Q8" s="50" t="s">
        <v>249</v>
      </c>
      <c r="R8" s="61">
        <v>20</v>
      </c>
      <c r="S8" s="97"/>
      <c r="T8" s="100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166">
        <v>0</v>
      </c>
      <c r="AC8" s="167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10"/>
      <c r="Q9" s="51" t="s">
        <v>249</v>
      </c>
      <c r="R9" s="98" t="s">
        <v>250</v>
      </c>
      <c r="S9" s="97"/>
      <c r="T9" s="101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10"/>
      <c r="Q10" s="50" t="s">
        <v>249</v>
      </c>
      <c r="R10" s="61" t="s">
        <v>251</v>
      </c>
      <c r="S10" s="97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10"/>
      <c r="Q11" s="51" t="s">
        <v>249</v>
      </c>
      <c r="R11" s="60">
        <v>84</v>
      </c>
      <c r="S11" s="97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10"/>
      <c r="Q12" s="50" t="s">
        <v>249</v>
      </c>
      <c r="R12" s="61" t="s">
        <v>252</v>
      </c>
      <c r="S12" s="97"/>
      <c r="T12" s="100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10"/>
      <c r="Q13" s="51" t="s">
        <v>249</v>
      </c>
      <c r="R13" s="98" t="s">
        <v>253</v>
      </c>
      <c r="S13" s="97"/>
      <c r="T13" s="101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10"/>
      <c r="Q14" s="50" t="s">
        <v>249</v>
      </c>
      <c r="R14" s="61" t="s">
        <v>254</v>
      </c>
      <c r="S14" s="97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9">
        <v>172</v>
      </c>
      <c r="AC14" s="170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10"/>
      <c r="Q15" s="51" t="s">
        <v>249</v>
      </c>
      <c r="R15" s="60">
        <v>14</v>
      </c>
      <c r="S15" s="97"/>
      <c r="V15" s="75"/>
      <c r="W15" s="58">
        <v>0</v>
      </c>
      <c r="X15" s="58">
        <v>8</v>
      </c>
      <c r="Y15" s="76">
        <v>2</v>
      </c>
      <c r="Z15" s="80"/>
      <c r="AA15" s="81"/>
      <c r="AB15" s="59">
        <v>12</v>
      </c>
      <c r="AC15" s="83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10"/>
      <c r="Q16" s="50" t="s">
        <v>249</v>
      </c>
      <c r="R16" s="61">
        <v>38</v>
      </c>
      <c r="S16" s="97"/>
      <c r="W16" s="75"/>
      <c r="X16" s="58">
        <v>0</v>
      </c>
      <c r="Y16" s="58">
        <v>4</v>
      </c>
      <c r="Z16" s="76">
        <v>2</v>
      </c>
      <c r="AA16" s="77"/>
      <c r="AB16" s="168" t="s">
        <v>245</v>
      </c>
      <c r="AC16" s="169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10"/>
      <c r="Q17" s="51" t="s">
        <v>249</v>
      </c>
      <c r="R17" s="60">
        <v>40</v>
      </c>
      <c r="S17" s="97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10"/>
      <c r="Q18" s="50" t="s">
        <v>249</v>
      </c>
      <c r="R18" s="61" t="s">
        <v>255</v>
      </c>
      <c r="S18" s="97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10"/>
      <c r="Q19" s="51" t="s">
        <v>249</v>
      </c>
      <c r="R19" s="60" t="s">
        <v>256</v>
      </c>
      <c r="S19" s="97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10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1" width="7.5703125" style="125" bestFit="1" customWidth="1"/>
    <col min="2" max="3" width="10.140625" style="125" bestFit="1" customWidth="1"/>
    <col min="4" max="4" width="14.28515625" style="125" bestFit="1" customWidth="1"/>
    <col min="5" max="5" width="11" style="125" bestFit="1" customWidth="1"/>
    <col min="6" max="6" width="16" style="126" bestFit="1" customWidth="1"/>
    <col min="7" max="7" width="10.140625" style="125" bestFit="1" customWidth="1"/>
    <col min="8" max="8" width="14.28515625" style="125" bestFit="1" customWidth="1"/>
    <col min="9" max="10" width="10.140625" style="125" bestFit="1" customWidth="1"/>
    <col min="11" max="11" width="13.28515625" style="149" bestFit="1" customWidth="1"/>
    <col min="12" max="12" width="4.42578125" style="125" bestFit="1" customWidth="1"/>
    <col min="13" max="13" width="12.28515625" style="125" bestFit="1" customWidth="1"/>
    <col min="14" max="16384" width="11.42578125" style="125"/>
  </cols>
  <sheetData>
    <row r="1" spans="1:13" x14ac:dyDescent="0.25">
      <c r="A1" s="125" t="s">
        <v>258</v>
      </c>
      <c r="B1" s="250" t="s">
        <v>259</v>
      </c>
      <c r="C1" s="250"/>
      <c r="D1" s="250"/>
      <c r="E1" s="250"/>
      <c r="F1" s="250" t="s">
        <v>260</v>
      </c>
      <c r="G1" s="250"/>
      <c r="H1" s="250"/>
      <c r="I1" s="250"/>
      <c r="J1" s="250" t="s">
        <v>304</v>
      </c>
      <c r="K1" s="250"/>
      <c r="L1" s="250"/>
      <c r="M1" s="250"/>
    </row>
    <row r="2" spans="1:13" x14ac:dyDescent="0.25">
      <c r="A2" s="125" t="s">
        <v>266</v>
      </c>
      <c r="B2" s="250" t="s">
        <v>264</v>
      </c>
      <c r="C2" s="250"/>
      <c r="D2" s="250" t="s">
        <v>265</v>
      </c>
      <c r="E2" s="250"/>
      <c r="F2" s="250" t="s">
        <v>264</v>
      </c>
      <c r="G2" s="250"/>
      <c r="H2" s="250" t="s">
        <v>265</v>
      </c>
      <c r="I2" s="250"/>
      <c r="J2" s="250" t="s">
        <v>299</v>
      </c>
      <c r="K2" s="250"/>
      <c r="L2" s="250" t="s">
        <v>305</v>
      </c>
      <c r="M2" s="250"/>
    </row>
    <row r="3" spans="1:13" x14ac:dyDescent="0.25">
      <c r="A3" s="127" t="s">
        <v>261</v>
      </c>
      <c r="B3" s="128" t="s">
        <v>230</v>
      </c>
      <c r="C3" s="128" t="s">
        <v>267</v>
      </c>
      <c r="D3" s="128" t="s">
        <v>230</v>
      </c>
      <c r="E3" s="128" t="s">
        <v>267</v>
      </c>
      <c r="F3" s="128" t="s">
        <v>230</v>
      </c>
      <c r="G3" s="128" t="s">
        <v>268</v>
      </c>
      <c r="H3" s="128" t="s">
        <v>230</v>
      </c>
      <c r="I3" s="129" t="s">
        <v>268</v>
      </c>
      <c r="J3" s="128" t="s">
        <v>300</v>
      </c>
      <c r="K3" s="128" t="s">
        <v>230</v>
      </c>
      <c r="L3" s="128" t="s">
        <v>306</v>
      </c>
      <c r="M3" s="129" t="s">
        <v>307</v>
      </c>
    </row>
    <row r="4" spans="1:13" x14ac:dyDescent="0.25">
      <c r="A4" s="111" t="s">
        <v>248</v>
      </c>
      <c r="B4" s="147" t="s">
        <v>270</v>
      </c>
      <c r="C4" s="113" t="s">
        <v>276</v>
      </c>
      <c r="D4" s="134">
        <v>127255255255</v>
      </c>
      <c r="E4" s="115" t="s">
        <v>277</v>
      </c>
      <c r="F4" s="147" t="s">
        <v>287</v>
      </c>
      <c r="G4" s="113" t="s">
        <v>293</v>
      </c>
      <c r="H4" s="134">
        <v>10255255255</v>
      </c>
      <c r="I4" s="116" t="s">
        <v>293</v>
      </c>
      <c r="J4" s="112">
        <v>8</v>
      </c>
      <c r="K4" s="151" t="s">
        <v>301</v>
      </c>
      <c r="L4" s="114">
        <v>1</v>
      </c>
      <c r="M4" s="139">
        <f>2^24-2</f>
        <v>16777214</v>
      </c>
    </row>
    <row r="5" spans="1:13" ht="30" x14ac:dyDescent="0.25">
      <c r="A5" s="117" t="s">
        <v>262</v>
      </c>
      <c r="B5" s="146" t="s">
        <v>271</v>
      </c>
      <c r="C5" s="119" t="s">
        <v>278</v>
      </c>
      <c r="D5" s="135">
        <v>191255255255</v>
      </c>
      <c r="E5" s="120" t="s">
        <v>279</v>
      </c>
      <c r="F5" s="146" t="s">
        <v>288</v>
      </c>
      <c r="G5" s="121" t="s">
        <v>295</v>
      </c>
      <c r="H5" s="146" t="s">
        <v>289</v>
      </c>
      <c r="I5" s="122" t="s">
        <v>297</v>
      </c>
      <c r="J5" s="118">
        <v>16</v>
      </c>
      <c r="K5" s="152" t="s">
        <v>302</v>
      </c>
      <c r="L5" s="118">
        <v>16</v>
      </c>
      <c r="M5" s="140">
        <f>2^16-2</f>
        <v>65534</v>
      </c>
    </row>
    <row r="6" spans="1:13" ht="45" x14ac:dyDescent="0.25">
      <c r="A6" s="111" t="s">
        <v>245</v>
      </c>
      <c r="B6" s="147" t="s">
        <v>272</v>
      </c>
      <c r="C6" s="113" t="s">
        <v>281</v>
      </c>
      <c r="D6" s="134">
        <v>223255255255</v>
      </c>
      <c r="E6" s="115" t="s">
        <v>282</v>
      </c>
      <c r="F6" s="147" t="s">
        <v>290</v>
      </c>
      <c r="G6" s="123" t="s">
        <v>296</v>
      </c>
      <c r="H6" s="134">
        <v>192168255255</v>
      </c>
      <c r="I6" s="124" t="s">
        <v>298</v>
      </c>
      <c r="J6" s="112">
        <v>24</v>
      </c>
      <c r="K6" s="153" t="s">
        <v>303</v>
      </c>
      <c r="L6" s="114">
        <v>256</v>
      </c>
      <c r="M6" s="141">
        <f>2^8-2</f>
        <v>254</v>
      </c>
    </row>
    <row r="7" spans="1:13" x14ac:dyDescent="0.25">
      <c r="A7" s="117" t="s">
        <v>263</v>
      </c>
      <c r="B7" s="146" t="s">
        <v>273</v>
      </c>
      <c r="C7" s="119" t="s">
        <v>283</v>
      </c>
      <c r="D7" s="135">
        <v>239255255255</v>
      </c>
      <c r="E7" s="120" t="s">
        <v>284</v>
      </c>
      <c r="F7" s="252" t="s">
        <v>291</v>
      </c>
      <c r="G7" s="252"/>
      <c r="H7" s="252"/>
      <c r="I7" s="253"/>
      <c r="J7" s="252" t="s">
        <v>291</v>
      </c>
      <c r="K7" s="252"/>
      <c r="L7" s="252"/>
      <c r="M7" s="253"/>
    </row>
    <row r="8" spans="1:13" x14ac:dyDescent="0.25">
      <c r="A8" s="130" t="s">
        <v>246</v>
      </c>
      <c r="B8" s="148" t="s">
        <v>274</v>
      </c>
      <c r="C8" s="131" t="s">
        <v>285</v>
      </c>
      <c r="D8" s="136">
        <v>255255255255</v>
      </c>
      <c r="E8" s="132" t="s">
        <v>286</v>
      </c>
      <c r="F8" s="254" t="s">
        <v>292</v>
      </c>
      <c r="G8" s="254"/>
      <c r="H8" s="254"/>
      <c r="I8" s="255"/>
      <c r="J8" s="254" t="s">
        <v>292</v>
      </c>
      <c r="K8" s="254"/>
      <c r="L8" s="254"/>
      <c r="M8" s="255"/>
    </row>
    <row r="9" spans="1:13" x14ac:dyDescent="0.25">
      <c r="A9" s="133" t="s">
        <v>269</v>
      </c>
      <c r="B9" s="251">
        <f>2^32</f>
        <v>4294967296</v>
      </c>
      <c r="C9" s="251"/>
      <c r="D9" s="251"/>
      <c r="E9" s="251"/>
      <c r="F9" s="251">
        <f>2^32</f>
        <v>4294967296</v>
      </c>
      <c r="G9" s="251"/>
      <c r="H9" s="251"/>
      <c r="I9" s="251"/>
      <c r="J9" s="251">
        <f>2^32</f>
        <v>4294967296</v>
      </c>
      <c r="K9" s="251"/>
      <c r="L9" s="251"/>
      <c r="M9" s="251"/>
    </row>
    <row r="11" spans="1:13" x14ac:dyDescent="0.25">
      <c r="A11" s="127" t="s">
        <v>308</v>
      </c>
      <c r="B11" s="128" t="s">
        <v>313</v>
      </c>
      <c r="C11" s="128" t="s">
        <v>314</v>
      </c>
      <c r="D11" s="128" t="s">
        <v>315</v>
      </c>
      <c r="E11" s="142" t="s">
        <v>316</v>
      </c>
      <c r="F11" s="128" t="s">
        <v>317</v>
      </c>
      <c r="G11" s="128" t="s">
        <v>313</v>
      </c>
      <c r="H11" s="128" t="s">
        <v>314</v>
      </c>
      <c r="I11" s="128" t="s">
        <v>315</v>
      </c>
      <c r="J11" s="128" t="s">
        <v>316</v>
      </c>
      <c r="K11" s="150" t="s">
        <v>317</v>
      </c>
    </row>
    <row r="12" spans="1:13" x14ac:dyDescent="0.25">
      <c r="A12" s="111" t="s">
        <v>309</v>
      </c>
      <c r="B12" s="113" t="s">
        <v>293</v>
      </c>
      <c r="C12" s="113" t="s">
        <v>319</v>
      </c>
      <c r="D12" s="113" t="s">
        <v>320</v>
      </c>
      <c r="E12" s="143" t="s">
        <v>321</v>
      </c>
      <c r="F12" s="147" t="s">
        <v>318</v>
      </c>
      <c r="G12" s="113" t="s">
        <v>293</v>
      </c>
      <c r="H12" s="113" t="s">
        <v>330</v>
      </c>
      <c r="I12" s="113" t="s">
        <v>275</v>
      </c>
      <c r="J12" s="113" t="s">
        <v>221</v>
      </c>
      <c r="K12" s="154" t="s">
        <v>331</v>
      </c>
    </row>
    <row r="13" spans="1:13" x14ac:dyDescent="0.25">
      <c r="A13" s="117" t="s">
        <v>310</v>
      </c>
      <c r="B13" s="119" t="s">
        <v>221</v>
      </c>
      <c r="C13" s="119" t="s">
        <v>275</v>
      </c>
      <c r="D13" s="119" t="s">
        <v>275</v>
      </c>
      <c r="E13" s="144" t="s">
        <v>275</v>
      </c>
      <c r="F13" s="146" t="s">
        <v>301</v>
      </c>
      <c r="G13" s="119" t="s">
        <v>221</v>
      </c>
      <c r="H13" s="119" t="s">
        <v>275</v>
      </c>
      <c r="I13" s="119" t="s">
        <v>275</v>
      </c>
      <c r="J13" s="119" t="s">
        <v>275</v>
      </c>
      <c r="K13" s="155" t="s">
        <v>301</v>
      </c>
    </row>
    <row r="14" spans="1:13" x14ac:dyDescent="0.25">
      <c r="A14" s="111" t="s">
        <v>311</v>
      </c>
      <c r="B14" s="113" t="s">
        <v>293</v>
      </c>
      <c r="C14" s="113" t="s">
        <v>275</v>
      </c>
      <c r="D14" s="113" t="s">
        <v>275</v>
      </c>
      <c r="E14" s="143" t="s">
        <v>275</v>
      </c>
      <c r="F14" s="147" t="s">
        <v>287</v>
      </c>
      <c r="G14" s="113" t="s">
        <v>293</v>
      </c>
      <c r="H14" s="113" t="s">
        <v>275</v>
      </c>
      <c r="I14" s="113" t="s">
        <v>275</v>
      </c>
      <c r="J14" s="113" t="s">
        <v>275</v>
      </c>
      <c r="K14" s="154" t="s">
        <v>287</v>
      </c>
    </row>
    <row r="15" spans="1:13" x14ac:dyDescent="0.25">
      <c r="A15" s="137" t="s">
        <v>312</v>
      </c>
      <c r="B15" s="138" t="s">
        <v>293</v>
      </c>
      <c r="C15" s="138" t="s">
        <v>221</v>
      </c>
      <c r="D15" s="138" t="s">
        <v>221</v>
      </c>
      <c r="E15" s="145" t="s">
        <v>221</v>
      </c>
      <c r="F15" s="159">
        <v>10255255255</v>
      </c>
      <c r="G15" s="138" t="s">
        <v>293</v>
      </c>
      <c r="H15" s="138" t="s">
        <v>221</v>
      </c>
      <c r="I15" s="138" t="s">
        <v>221</v>
      </c>
      <c r="J15" s="138" t="s">
        <v>221</v>
      </c>
      <c r="K15" s="156" t="s">
        <v>332</v>
      </c>
    </row>
    <row r="16" spans="1:13" x14ac:dyDescent="0.25">
      <c r="F16" s="149"/>
    </row>
    <row r="17" spans="1:11" x14ac:dyDescent="0.25">
      <c r="A17" s="127" t="s">
        <v>308</v>
      </c>
      <c r="B17" s="128" t="s">
        <v>313</v>
      </c>
      <c r="C17" s="128" t="s">
        <v>314</v>
      </c>
      <c r="D17" s="128" t="s">
        <v>315</v>
      </c>
      <c r="E17" s="142" t="s">
        <v>316</v>
      </c>
      <c r="F17" s="129" t="s">
        <v>317</v>
      </c>
      <c r="G17" s="128" t="s">
        <v>313</v>
      </c>
      <c r="H17" s="128" t="s">
        <v>314</v>
      </c>
      <c r="I17" s="128" t="s">
        <v>315</v>
      </c>
      <c r="J17" s="128" t="s">
        <v>316</v>
      </c>
      <c r="K17" s="150" t="s">
        <v>317</v>
      </c>
    </row>
    <row r="18" spans="1:11" x14ac:dyDescent="0.25">
      <c r="A18" s="111" t="s">
        <v>309</v>
      </c>
      <c r="B18" s="113" t="s">
        <v>294</v>
      </c>
      <c r="C18" s="113" t="s">
        <v>323</v>
      </c>
      <c r="D18" s="113" t="s">
        <v>319</v>
      </c>
      <c r="E18" s="143" t="s">
        <v>275</v>
      </c>
      <c r="F18" s="160" t="s">
        <v>322</v>
      </c>
      <c r="G18" s="113" t="s">
        <v>294</v>
      </c>
      <c r="H18" s="113" t="s">
        <v>333</v>
      </c>
      <c r="I18" s="113" t="s">
        <v>334</v>
      </c>
      <c r="J18" s="113" t="s">
        <v>335</v>
      </c>
      <c r="K18" s="154" t="s">
        <v>336</v>
      </c>
    </row>
    <row r="19" spans="1:11" x14ac:dyDescent="0.25">
      <c r="A19" s="117" t="s">
        <v>310</v>
      </c>
      <c r="B19" s="119" t="s">
        <v>221</v>
      </c>
      <c r="C19" s="119" t="s">
        <v>221</v>
      </c>
      <c r="D19" s="119" t="s">
        <v>275</v>
      </c>
      <c r="E19" s="144" t="s">
        <v>275</v>
      </c>
      <c r="F19" s="161" t="s">
        <v>302</v>
      </c>
      <c r="G19" s="119" t="s">
        <v>221</v>
      </c>
      <c r="H19" s="119" t="s">
        <v>221</v>
      </c>
      <c r="I19" s="119" t="s">
        <v>275</v>
      </c>
      <c r="J19" s="119" t="s">
        <v>275</v>
      </c>
      <c r="K19" s="155" t="s">
        <v>302</v>
      </c>
    </row>
    <row r="20" spans="1:11" x14ac:dyDescent="0.25">
      <c r="A20" s="111" t="s">
        <v>311</v>
      </c>
      <c r="B20" s="113" t="s">
        <v>294</v>
      </c>
      <c r="C20" s="113" t="s">
        <v>323</v>
      </c>
      <c r="D20" s="113" t="s">
        <v>275</v>
      </c>
      <c r="E20" s="143" t="s">
        <v>275</v>
      </c>
      <c r="F20" s="160" t="s">
        <v>324</v>
      </c>
      <c r="G20" s="113" t="s">
        <v>294</v>
      </c>
      <c r="H20" s="113" t="s">
        <v>333</v>
      </c>
      <c r="I20" s="113" t="s">
        <v>275</v>
      </c>
      <c r="J20" s="113" t="s">
        <v>275</v>
      </c>
      <c r="K20" s="154" t="s">
        <v>337</v>
      </c>
    </row>
    <row r="21" spans="1:11" x14ac:dyDescent="0.25">
      <c r="A21" s="137" t="s">
        <v>312</v>
      </c>
      <c r="B21" s="138" t="s">
        <v>294</v>
      </c>
      <c r="C21" s="138" t="s">
        <v>323</v>
      </c>
      <c r="D21" s="138" t="s">
        <v>221</v>
      </c>
      <c r="E21" s="145" t="s">
        <v>221</v>
      </c>
      <c r="F21" s="162" t="s">
        <v>325</v>
      </c>
      <c r="G21" s="138" t="s">
        <v>294</v>
      </c>
      <c r="H21" s="138" t="s">
        <v>333</v>
      </c>
      <c r="I21" s="138" t="s">
        <v>221</v>
      </c>
      <c r="J21" s="138" t="s">
        <v>221</v>
      </c>
      <c r="K21" s="156" t="s">
        <v>338</v>
      </c>
    </row>
    <row r="22" spans="1:11" x14ac:dyDescent="0.25">
      <c r="F22" s="149"/>
    </row>
    <row r="23" spans="1:11" x14ac:dyDescent="0.25">
      <c r="A23" s="127" t="s">
        <v>308</v>
      </c>
      <c r="B23" s="128" t="s">
        <v>313</v>
      </c>
      <c r="C23" s="128" t="s">
        <v>314</v>
      </c>
      <c r="D23" s="128" t="s">
        <v>315</v>
      </c>
      <c r="E23" s="128" t="s">
        <v>316</v>
      </c>
      <c r="F23" s="157" t="s">
        <v>317</v>
      </c>
      <c r="G23" s="128" t="s">
        <v>313</v>
      </c>
      <c r="H23" s="128" t="s">
        <v>314</v>
      </c>
      <c r="I23" s="128" t="s">
        <v>315</v>
      </c>
      <c r="J23" s="128" t="s">
        <v>316</v>
      </c>
      <c r="K23" s="150" t="s">
        <v>317</v>
      </c>
    </row>
    <row r="24" spans="1:11" x14ac:dyDescent="0.25">
      <c r="A24" s="111" t="s">
        <v>309</v>
      </c>
      <c r="B24" s="113" t="s">
        <v>280</v>
      </c>
      <c r="C24" s="113" t="s">
        <v>327</v>
      </c>
      <c r="D24" s="113" t="s">
        <v>221</v>
      </c>
      <c r="E24" s="113" t="s">
        <v>328</v>
      </c>
      <c r="F24" s="163" t="s">
        <v>326</v>
      </c>
      <c r="G24" s="113" t="s">
        <v>280</v>
      </c>
      <c r="H24" s="113" t="s">
        <v>327</v>
      </c>
      <c r="I24" s="113" t="s">
        <v>340</v>
      </c>
      <c r="J24" s="113" t="s">
        <v>341</v>
      </c>
      <c r="K24" s="154" t="s">
        <v>339</v>
      </c>
    </row>
    <row r="25" spans="1:11" x14ac:dyDescent="0.25">
      <c r="A25" s="117" t="s">
        <v>310</v>
      </c>
      <c r="B25" s="119" t="s">
        <v>221</v>
      </c>
      <c r="C25" s="119" t="s">
        <v>221</v>
      </c>
      <c r="D25" s="119" t="s">
        <v>221</v>
      </c>
      <c r="E25" s="119" t="s">
        <v>275</v>
      </c>
      <c r="F25" s="164" t="s">
        <v>303</v>
      </c>
      <c r="G25" s="119" t="s">
        <v>221</v>
      </c>
      <c r="H25" s="119" t="s">
        <v>221</v>
      </c>
      <c r="I25" s="119" t="s">
        <v>221</v>
      </c>
      <c r="J25" s="119" t="s">
        <v>275</v>
      </c>
      <c r="K25" s="155" t="s">
        <v>303</v>
      </c>
    </row>
    <row r="26" spans="1:11" x14ac:dyDescent="0.25">
      <c r="A26" s="111" t="s">
        <v>311</v>
      </c>
      <c r="B26" s="113" t="s">
        <v>280</v>
      </c>
      <c r="C26" s="113" t="s">
        <v>327</v>
      </c>
      <c r="D26" s="113" t="s">
        <v>221</v>
      </c>
      <c r="E26" s="113" t="s">
        <v>275</v>
      </c>
      <c r="F26" s="163" t="s">
        <v>329</v>
      </c>
      <c r="G26" s="113" t="s">
        <v>280</v>
      </c>
      <c r="H26" s="113" t="s">
        <v>327</v>
      </c>
      <c r="I26" s="113" t="s">
        <v>340</v>
      </c>
      <c r="J26" s="113" t="s">
        <v>275</v>
      </c>
      <c r="K26" s="154" t="s">
        <v>342</v>
      </c>
    </row>
    <row r="27" spans="1:11" x14ac:dyDescent="0.25">
      <c r="A27" s="137" t="s">
        <v>312</v>
      </c>
      <c r="B27" s="138" t="s">
        <v>280</v>
      </c>
      <c r="C27" s="138" t="s">
        <v>327</v>
      </c>
      <c r="D27" s="138" t="s">
        <v>221</v>
      </c>
      <c r="E27" s="138" t="s">
        <v>221</v>
      </c>
      <c r="F27" s="165">
        <v>192168255255</v>
      </c>
      <c r="G27" s="138" t="s">
        <v>280</v>
      </c>
      <c r="H27" s="138" t="s">
        <v>327</v>
      </c>
      <c r="I27" s="138" t="s">
        <v>340</v>
      </c>
      <c r="J27" s="138" t="s">
        <v>221</v>
      </c>
      <c r="K27" s="156" t="s">
        <v>343</v>
      </c>
    </row>
  </sheetData>
  <mergeCells count="16"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  <mergeCell ref="L2:M2"/>
    <mergeCell ref="J1:M1"/>
    <mergeCell ref="F9:I9"/>
    <mergeCell ref="J9:M9"/>
    <mergeCell ref="J7:M7"/>
    <mergeCell ref="J8:M8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6758-0A0E-4A21-9C34-F3AEACFA754F}">
  <dimension ref="A1:H35"/>
  <sheetViews>
    <sheetView zoomScale="130" zoomScaleNormal="13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14.140625" bestFit="1" customWidth="1"/>
    <col min="4" max="5" width="14.7109375" bestFit="1" customWidth="1"/>
    <col min="6" max="6" width="15.85546875" bestFit="1" customWidth="1"/>
    <col min="7" max="8" width="11.140625" bestFit="1" customWidth="1"/>
  </cols>
  <sheetData>
    <row r="1" spans="1:8" ht="31.5" customHeight="1" x14ac:dyDescent="0.25">
      <c r="A1" s="126" t="s">
        <v>344</v>
      </c>
      <c r="B1" s="256" t="s">
        <v>467</v>
      </c>
      <c r="C1" s="256"/>
      <c r="D1" s="256"/>
      <c r="E1" s="256"/>
      <c r="F1" s="256"/>
      <c r="G1" s="256"/>
      <c r="H1" s="256"/>
    </row>
    <row r="3" spans="1:8" x14ac:dyDescent="0.25">
      <c r="A3" t="s">
        <v>261</v>
      </c>
      <c r="B3" t="s">
        <v>345</v>
      </c>
      <c r="C3" t="s">
        <v>348</v>
      </c>
      <c r="D3" t="s">
        <v>368</v>
      </c>
      <c r="E3" t="s">
        <v>357</v>
      </c>
      <c r="F3" t="s">
        <v>350</v>
      </c>
      <c r="G3" t="s">
        <v>355</v>
      </c>
      <c r="H3" t="s">
        <v>353</v>
      </c>
    </row>
    <row r="4" spans="1:8" x14ac:dyDescent="0.25">
      <c r="A4" t="s">
        <v>367</v>
      </c>
      <c r="B4" t="s">
        <v>346</v>
      </c>
      <c r="C4" t="s">
        <v>347</v>
      </c>
      <c r="D4" t="s">
        <v>369</v>
      </c>
      <c r="E4" t="s">
        <v>352</v>
      </c>
      <c r="F4" t="s">
        <v>351</v>
      </c>
      <c r="G4" t="s">
        <v>356</v>
      </c>
      <c r="H4" t="s">
        <v>354</v>
      </c>
    </row>
    <row r="5" spans="1:8" x14ac:dyDescent="0.25">
      <c r="A5" s="83" t="s">
        <v>248</v>
      </c>
      <c r="B5" s="83">
        <v>5</v>
      </c>
      <c r="C5" s="83">
        <v>8</v>
      </c>
      <c r="D5" s="83">
        <v>3</v>
      </c>
      <c r="E5" s="83">
        <f>IF(Tabla6[[#This Row],[CLASE]]="A",8,IF(Tabla6[[#This Row],[CLASE]]="B",16,24)) + Tabla6[[#This Row],[bits]]</f>
        <v>11</v>
      </c>
      <c r="F5" s="83">
        <f>256/Tabla6[[#This Row],[s = subredes]]</f>
        <v>32</v>
      </c>
      <c r="G5" s="83">
        <f>32-Tabla6[[#This Row],[cidr = bits 1]]</f>
        <v>21</v>
      </c>
      <c r="H5" s="172">
        <f>2^Tabla6[[#This Row],[H = bits 0]]-2</f>
        <v>2097150</v>
      </c>
    </row>
    <row r="6" spans="1:8" x14ac:dyDescent="0.25">
      <c r="B6" t="s">
        <v>465</v>
      </c>
      <c r="C6" t="s">
        <v>466</v>
      </c>
      <c r="D6" t="s">
        <v>465</v>
      </c>
      <c r="E6" t="s">
        <v>466</v>
      </c>
    </row>
    <row r="7" spans="1:8" x14ac:dyDescent="0.25">
      <c r="A7" t="s">
        <v>362</v>
      </c>
      <c r="B7" t="s">
        <v>306</v>
      </c>
      <c r="C7" t="s">
        <v>358</v>
      </c>
      <c r="D7" t="s">
        <v>359</v>
      </c>
      <c r="E7" t="s">
        <v>360</v>
      </c>
      <c r="F7" t="s">
        <v>361</v>
      </c>
      <c r="G7" t="s">
        <v>349</v>
      </c>
      <c r="H7" t="s">
        <v>353</v>
      </c>
    </row>
    <row r="8" spans="1:8" x14ac:dyDescent="0.25">
      <c r="A8" s="174" t="s">
        <v>371</v>
      </c>
      <c r="B8" s="174" t="s">
        <v>363</v>
      </c>
      <c r="C8" s="174" t="s">
        <v>364</v>
      </c>
      <c r="D8" s="174" t="s">
        <v>398</v>
      </c>
      <c r="E8" s="174" t="s">
        <v>366</v>
      </c>
      <c r="F8" s="83" t="s">
        <v>370</v>
      </c>
      <c r="G8" s="83" t="s">
        <v>406</v>
      </c>
      <c r="H8" s="173">
        <f>2^21-2</f>
        <v>2097150</v>
      </c>
    </row>
    <row r="9" spans="1:8" x14ac:dyDescent="0.25">
      <c r="A9" s="174" t="s">
        <v>372</v>
      </c>
      <c r="B9" s="174" t="s">
        <v>365</v>
      </c>
      <c r="C9" s="174" t="s">
        <v>378</v>
      </c>
      <c r="D9" s="174" t="s">
        <v>399</v>
      </c>
      <c r="E9" s="174" t="s">
        <v>391</v>
      </c>
      <c r="F9" s="83" t="s">
        <v>370</v>
      </c>
      <c r="G9" s="83" t="s">
        <v>406</v>
      </c>
      <c r="H9" s="173">
        <f t="shared" ref="H9:H15" si="0">2^21-2</f>
        <v>2097150</v>
      </c>
    </row>
    <row r="10" spans="1:8" x14ac:dyDescent="0.25">
      <c r="A10" s="174" t="s">
        <v>373</v>
      </c>
      <c r="B10" s="174" t="s">
        <v>379</v>
      </c>
      <c r="C10" s="174" t="s">
        <v>385</v>
      </c>
      <c r="D10" s="174" t="s">
        <v>400</v>
      </c>
      <c r="E10" s="174" t="s">
        <v>392</v>
      </c>
      <c r="F10" s="83" t="s">
        <v>370</v>
      </c>
      <c r="G10" s="83" t="s">
        <v>406</v>
      </c>
      <c r="H10" s="173">
        <f t="shared" si="0"/>
        <v>2097150</v>
      </c>
    </row>
    <row r="11" spans="1:8" x14ac:dyDescent="0.25">
      <c r="A11" s="174" t="s">
        <v>374</v>
      </c>
      <c r="B11" s="174" t="s">
        <v>380</v>
      </c>
      <c r="C11" s="174" t="s">
        <v>386</v>
      </c>
      <c r="D11" s="174" t="s">
        <v>401</v>
      </c>
      <c r="E11" s="174" t="s">
        <v>393</v>
      </c>
      <c r="F11" s="83" t="s">
        <v>370</v>
      </c>
      <c r="G11" s="83" t="s">
        <v>406</v>
      </c>
      <c r="H11" s="173">
        <f t="shared" si="0"/>
        <v>2097150</v>
      </c>
    </row>
    <row r="12" spans="1:8" x14ac:dyDescent="0.25">
      <c r="A12" s="174" t="s">
        <v>375</v>
      </c>
      <c r="B12" s="174" t="s">
        <v>381</v>
      </c>
      <c r="C12" s="174" t="s">
        <v>387</v>
      </c>
      <c r="D12" s="174" t="s">
        <v>402</v>
      </c>
      <c r="E12" s="174" t="s">
        <v>395</v>
      </c>
      <c r="F12" s="83" t="s">
        <v>370</v>
      </c>
      <c r="G12" s="83" t="s">
        <v>406</v>
      </c>
      <c r="H12" s="173">
        <f t="shared" si="0"/>
        <v>2097150</v>
      </c>
    </row>
    <row r="13" spans="1:8" x14ac:dyDescent="0.25">
      <c r="A13" s="174" t="s">
        <v>376</v>
      </c>
      <c r="B13" s="174" t="s">
        <v>382</v>
      </c>
      <c r="C13" s="174" t="s">
        <v>388</v>
      </c>
      <c r="D13" s="174" t="s">
        <v>403</v>
      </c>
      <c r="E13" s="174" t="s">
        <v>396</v>
      </c>
      <c r="F13" s="83" t="s">
        <v>370</v>
      </c>
      <c r="G13" s="83" t="s">
        <v>406</v>
      </c>
      <c r="H13" s="173">
        <f t="shared" si="0"/>
        <v>2097150</v>
      </c>
    </row>
    <row r="14" spans="1:8" x14ac:dyDescent="0.25">
      <c r="A14" s="174" t="s">
        <v>281</v>
      </c>
      <c r="B14" s="174" t="s">
        <v>383</v>
      </c>
      <c r="C14" s="174" t="s">
        <v>389</v>
      </c>
      <c r="D14" s="174" t="s">
        <v>404</v>
      </c>
      <c r="E14" s="174" t="s">
        <v>397</v>
      </c>
      <c r="F14" s="83" t="s">
        <v>370</v>
      </c>
      <c r="G14" s="83" t="s">
        <v>406</v>
      </c>
      <c r="H14" s="173">
        <f t="shared" si="0"/>
        <v>2097150</v>
      </c>
    </row>
    <row r="15" spans="1:8" x14ac:dyDescent="0.25">
      <c r="A15" s="174" t="s">
        <v>377</v>
      </c>
      <c r="B15" s="174" t="s">
        <v>384</v>
      </c>
      <c r="C15" s="174" t="s">
        <v>390</v>
      </c>
      <c r="D15" s="174" t="s">
        <v>405</v>
      </c>
      <c r="E15" s="174" t="s">
        <v>394</v>
      </c>
      <c r="F15" s="83" t="s">
        <v>370</v>
      </c>
      <c r="G15" s="83" t="s">
        <v>406</v>
      </c>
      <c r="H15" s="173">
        <f t="shared" si="0"/>
        <v>2097150</v>
      </c>
    </row>
    <row r="17" spans="1:8" x14ac:dyDescent="0.25">
      <c r="A17" t="s">
        <v>262</v>
      </c>
      <c r="B17">
        <v>3</v>
      </c>
      <c r="C17">
        <v>4</v>
      </c>
      <c r="D17">
        <v>2</v>
      </c>
      <c r="E17">
        <v>18</v>
      </c>
      <c r="F17">
        <v>64</v>
      </c>
      <c r="G17">
        <v>14</v>
      </c>
      <c r="H17" s="173">
        <f>2^G17-2</f>
        <v>16382</v>
      </c>
    </row>
    <row r="18" spans="1:8" x14ac:dyDescent="0.25">
      <c r="B18" t="s">
        <v>465</v>
      </c>
      <c r="C18" t="s">
        <v>466</v>
      </c>
      <c r="D18" t="s">
        <v>465</v>
      </c>
      <c r="E18" t="s">
        <v>466</v>
      </c>
    </row>
    <row r="19" spans="1:8" x14ac:dyDescent="0.25">
      <c r="A19" t="s">
        <v>362</v>
      </c>
      <c r="B19" t="s">
        <v>306</v>
      </c>
      <c r="C19" t="s">
        <v>358</v>
      </c>
      <c r="D19" t="s">
        <v>359</v>
      </c>
      <c r="E19" t="s">
        <v>360</v>
      </c>
      <c r="F19" t="s">
        <v>361</v>
      </c>
      <c r="G19" t="s">
        <v>349</v>
      </c>
      <c r="H19" t="s">
        <v>353</v>
      </c>
    </row>
    <row r="20" spans="1:8" x14ac:dyDescent="0.25">
      <c r="A20" s="174" t="s">
        <v>408</v>
      </c>
      <c r="B20" s="174" t="s">
        <v>411</v>
      </c>
      <c r="C20" s="174" t="s">
        <v>415</v>
      </c>
      <c r="D20" s="174" t="s">
        <v>424</v>
      </c>
      <c r="E20" s="174" t="s">
        <v>420</v>
      </c>
      <c r="F20" s="83" t="s">
        <v>419</v>
      </c>
      <c r="G20" s="83" t="s">
        <v>407</v>
      </c>
      <c r="H20" s="173">
        <f t="shared" ref="H20:H23" si="1">2^14-2</f>
        <v>16382</v>
      </c>
    </row>
    <row r="21" spans="1:8" x14ac:dyDescent="0.25">
      <c r="A21" s="174" t="s">
        <v>409</v>
      </c>
      <c r="B21" s="174" t="s">
        <v>412</v>
      </c>
      <c r="C21" s="174" t="s">
        <v>416</v>
      </c>
      <c r="D21" s="174" t="s">
        <v>425</v>
      </c>
      <c r="E21" s="174" t="s">
        <v>421</v>
      </c>
      <c r="F21" s="83" t="s">
        <v>419</v>
      </c>
      <c r="G21" s="83" t="s">
        <v>407</v>
      </c>
      <c r="H21" s="173">
        <f t="shared" si="1"/>
        <v>16382</v>
      </c>
    </row>
    <row r="22" spans="1:8" x14ac:dyDescent="0.25">
      <c r="A22" s="174" t="s">
        <v>278</v>
      </c>
      <c r="B22" s="174" t="s">
        <v>413</v>
      </c>
      <c r="C22" s="174" t="s">
        <v>417</v>
      </c>
      <c r="D22" s="174" t="s">
        <v>426</v>
      </c>
      <c r="E22" s="174" t="s">
        <v>422</v>
      </c>
      <c r="F22" s="83" t="s">
        <v>419</v>
      </c>
      <c r="G22" s="83" t="s">
        <v>407</v>
      </c>
      <c r="H22" s="173">
        <f t="shared" si="1"/>
        <v>16382</v>
      </c>
    </row>
    <row r="23" spans="1:8" x14ac:dyDescent="0.25">
      <c r="A23" s="174" t="s">
        <v>410</v>
      </c>
      <c r="B23" s="174" t="s">
        <v>414</v>
      </c>
      <c r="C23" s="174" t="s">
        <v>418</v>
      </c>
      <c r="D23" s="174" t="s">
        <v>427</v>
      </c>
      <c r="E23" s="174" t="s">
        <v>423</v>
      </c>
      <c r="F23" s="83" t="s">
        <v>419</v>
      </c>
      <c r="G23" s="83" t="s">
        <v>407</v>
      </c>
      <c r="H23" s="173">
        <f t="shared" si="1"/>
        <v>16382</v>
      </c>
    </row>
    <row r="24" spans="1:8" x14ac:dyDescent="0.25">
      <c r="A24" s="174"/>
      <c r="B24" s="174"/>
      <c r="C24" s="174"/>
      <c r="D24" s="174"/>
      <c r="E24" s="174"/>
      <c r="F24" s="83"/>
      <c r="G24" s="83"/>
      <c r="H24" s="173"/>
    </row>
    <row r="25" spans="1:8" x14ac:dyDescent="0.25">
      <c r="A25" s="174" t="s">
        <v>245</v>
      </c>
      <c r="B25" s="174" t="s">
        <v>428</v>
      </c>
      <c r="C25" s="174" t="s">
        <v>429</v>
      </c>
      <c r="D25" s="174" t="s">
        <v>430</v>
      </c>
      <c r="E25" s="174" t="s">
        <v>431</v>
      </c>
      <c r="F25" s="83">
        <v>32</v>
      </c>
      <c r="G25" s="83">
        <v>5</v>
      </c>
      <c r="H25" s="173">
        <v>30</v>
      </c>
    </row>
    <row r="26" spans="1:8" x14ac:dyDescent="0.25">
      <c r="A26" s="174"/>
      <c r="B26" s="174" t="s">
        <v>465</v>
      </c>
      <c r="C26" s="174" t="s">
        <v>466</v>
      </c>
      <c r="D26" s="174" t="s">
        <v>465</v>
      </c>
      <c r="E26" s="174" t="s">
        <v>466</v>
      </c>
      <c r="F26" s="83"/>
      <c r="G26" s="83"/>
      <c r="H26" s="173"/>
    </row>
    <row r="27" spans="1:8" x14ac:dyDescent="0.25">
      <c r="A27" t="s">
        <v>362</v>
      </c>
      <c r="B27" t="s">
        <v>306</v>
      </c>
      <c r="C27" t="s">
        <v>358</v>
      </c>
      <c r="D27" t="s">
        <v>359</v>
      </c>
      <c r="E27" t="s">
        <v>360</v>
      </c>
      <c r="F27" t="s">
        <v>361</v>
      </c>
      <c r="G27" t="s">
        <v>349</v>
      </c>
      <c r="H27" t="s">
        <v>353</v>
      </c>
    </row>
    <row r="28" spans="1:8" x14ac:dyDescent="0.25">
      <c r="A28" s="174" t="s">
        <v>371</v>
      </c>
      <c r="B28" s="174" t="s">
        <v>290</v>
      </c>
      <c r="C28" s="174" t="s">
        <v>432</v>
      </c>
      <c r="D28" s="174" t="s">
        <v>436</v>
      </c>
      <c r="E28" s="174" t="s">
        <v>435</v>
      </c>
      <c r="F28" s="175">
        <v>255255255224</v>
      </c>
      <c r="G28" s="83" t="s">
        <v>433</v>
      </c>
      <c r="H28" s="173">
        <v>30</v>
      </c>
    </row>
    <row r="29" spans="1:8" x14ac:dyDescent="0.25">
      <c r="A29" s="174" t="s">
        <v>372</v>
      </c>
      <c r="B29" s="174" t="s">
        <v>434</v>
      </c>
      <c r="C29" s="174" t="s">
        <v>452</v>
      </c>
      <c r="D29" s="174" t="s">
        <v>444</v>
      </c>
      <c r="E29" s="174" t="s">
        <v>443</v>
      </c>
      <c r="F29" s="175">
        <v>255255255224</v>
      </c>
      <c r="G29" s="83" t="s">
        <v>433</v>
      </c>
      <c r="H29" s="173">
        <v>30</v>
      </c>
    </row>
    <row r="30" spans="1:8" x14ac:dyDescent="0.25">
      <c r="A30" s="174" t="s">
        <v>373</v>
      </c>
      <c r="B30" s="174" t="s">
        <v>437</v>
      </c>
      <c r="C30" s="174" t="s">
        <v>453</v>
      </c>
      <c r="D30" s="174" t="s">
        <v>459</v>
      </c>
      <c r="E30" s="174" t="s">
        <v>445</v>
      </c>
      <c r="F30" s="175">
        <v>255255255224</v>
      </c>
      <c r="G30" s="83" t="s">
        <v>433</v>
      </c>
      <c r="H30" s="173">
        <v>30</v>
      </c>
    </row>
    <row r="31" spans="1:8" x14ac:dyDescent="0.25">
      <c r="A31" s="174" t="s">
        <v>374</v>
      </c>
      <c r="B31" s="174" t="s">
        <v>438</v>
      </c>
      <c r="C31" s="174" t="s">
        <v>454</v>
      </c>
      <c r="D31" s="174" t="s">
        <v>460</v>
      </c>
      <c r="E31" s="174" t="s">
        <v>446</v>
      </c>
      <c r="F31" s="175">
        <v>255255255224</v>
      </c>
      <c r="G31" s="83" t="s">
        <v>433</v>
      </c>
      <c r="H31" s="173">
        <v>30</v>
      </c>
    </row>
    <row r="32" spans="1:8" x14ac:dyDescent="0.25">
      <c r="A32" s="174" t="s">
        <v>375</v>
      </c>
      <c r="B32" s="174" t="s">
        <v>439</v>
      </c>
      <c r="C32" s="174" t="s">
        <v>455</v>
      </c>
      <c r="D32" s="174" t="s">
        <v>461</v>
      </c>
      <c r="E32" s="174" t="s">
        <v>447</v>
      </c>
      <c r="F32" s="175">
        <v>255255255224</v>
      </c>
      <c r="G32" s="83" t="s">
        <v>433</v>
      </c>
      <c r="H32" s="173">
        <v>30</v>
      </c>
    </row>
    <row r="33" spans="1:8" x14ac:dyDescent="0.25">
      <c r="A33" s="174" t="s">
        <v>376</v>
      </c>
      <c r="B33" s="174" t="s">
        <v>440</v>
      </c>
      <c r="C33" s="174" t="s">
        <v>456</v>
      </c>
      <c r="D33" s="174" t="s">
        <v>462</v>
      </c>
      <c r="E33" s="174" t="s">
        <v>448</v>
      </c>
      <c r="F33" s="175">
        <v>255255255224</v>
      </c>
      <c r="G33" s="83" t="s">
        <v>433</v>
      </c>
      <c r="H33" s="173">
        <v>30</v>
      </c>
    </row>
    <row r="34" spans="1:8" x14ac:dyDescent="0.25">
      <c r="A34" s="174" t="s">
        <v>281</v>
      </c>
      <c r="B34" s="174" t="s">
        <v>441</v>
      </c>
      <c r="C34" s="174" t="s">
        <v>457</v>
      </c>
      <c r="D34" s="174" t="s">
        <v>463</v>
      </c>
      <c r="E34" s="174" t="s">
        <v>449</v>
      </c>
      <c r="F34" s="175">
        <v>255255255224</v>
      </c>
      <c r="G34" s="83" t="s">
        <v>433</v>
      </c>
      <c r="H34" s="173">
        <v>30</v>
      </c>
    </row>
    <row r="35" spans="1:8" x14ac:dyDescent="0.25">
      <c r="A35" s="174" t="s">
        <v>377</v>
      </c>
      <c r="B35" s="174" t="s">
        <v>442</v>
      </c>
      <c r="C35" s="174" t="s">
        <v>458</v>
      </c>
      <c r="D35" s="174" t="s">
        <v>464</v>
      </c>
      <c r="E35" s="174" t="s">
        <v>450</v>
      </c>
      <c r="F35" s="175">
        <v>255255255224</v>
      </c>
      <c r="G35" s="83" t="s">
        <v>433</v>
      </c>
      <c r="H35" s="173">
        <v>30</v>
      </c>
    </row>
  </sheetData>
  <mergeCells count="1">
    <mergeCell ref="B1:H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10AC-097D-4523-B531-6423B6A8BD52}">
  <dimension ref="A1:R40"/>
  <sheetViews>
    <sheetView topLeftCell="G22" zoomScale="115" zoomScaleNormal="115" workbookViewId="0">
      <selection activeCell="K33" sqref="K33:N33"/>
    </sheetView>
  </sheetViews>
  <sheetFormatPr baseColWidth="10" defaultRowHeight="15" x14ac:dyDescent="0.25"/>
  <cols>
    <col min="2" max="2" width="11" bestFit="1" customWidth="1"/>
    <col min="3" max="3" width="15.42578125" customWidth="1"/>
    <col min="4" max="4" width="12.7109375" bestFit="1" customWidth="1"/>
    <col min="5" max="5" width="13.42578125" bestFit="1" customWidth="1"/>
    <col min="6" max="6" width="12.7109375" bestFit="1" customWidth="1"/>
    <col min="7" max="7" width="16.42578125" bestFit="1" customWidth="1"/>
  </cols>
  <sheetData>
    <row r="1" spans="1:9" ht="30.75" customHeight="1" x14ac:dyDescent="0.25">
      <c r="A1" s="126" t="s">
        <v>468</v>
      </c>
      <c r="B1" s="256" t="s">
        <v>475</v>
      </c>
      <c r="C1" s="256"/>
      <c r="D1" s="256"/>
      <c r="E1" s="256"/>
      <c r="F1" s="256"/>
      <c r="G1" s="256"/>
      <c r="H1" s="256"/>
    </row>
    <row r="3" spans="1:9" x14ac:dyDescent="0.25">
      <c r="A3" s="83" t="s">
        <v>469</v>
      </c>
      <c r="B3" s="83" t="s">
        <v>470</v>
      </c>
      <c r="C3" s="83" t="s">
        <v>482</v>
      </c>
      <c r="D3" s="83" t="s">
        <v>349</v>
      </c>
      <c r="E3" s="83" t="s">
        <v>350</v>
      </c>
      <c r="F3" s="83"/>
      <c r="G3" s="83"/>
      <c r="H3" s="83"/>
      <c r="I3" s="83"/>
    </row>
    <row r="4" spans="1:9" x14ac:dyDescent="0.25">
      <c r="A4" s="83" t="s">
        <v>471</v>
      </c>
      <c r="B4" s="83" t="s">
        <v>472</v>
      </c>
      <c r="C4" s="83" t="s">
        <v>483</v>
      </c>
      <c r="D4" s="83" t="s">
        <v>474</v>
      </c>
      <c r="E4" s="83" t="s">
        <v>476</v>
      </c>
      <c r="F4" s="83"/>
      <c r="G4" s="83"/>
      <c r="H4" s="83"/>
      <c r="I4" s="83"/>
    </row>
    <row r="5" spans="1:9" x14ac:dyDescent="0.25">
      <c r="A5" s="83">
        <v>10</v>
      </c>
      <c r="B5" s="83">
        <v>14</v>
      </c>
      <c r="C5" s="83">
        <v>4</v>
      </c>
      <c r="D5" s="83"/>
      <c r="E5" s="83"/>
      <c r="F5" s="83"/>
      <c r="G5" s="83"/>
      <c r="H5" s="172"/>
      <c r="I5" s="83"/>
    </row>
    <row r="6" spans="1:9" x14ac:dyDescent="0.25">
      <c r="C6" t="s">
        <v>465</v>
      </c>
      <c r="D6" t="s">
        <v>466</v>
      </c>
      <c r="E6" t="s">
        <v>465</v>
      </c>
      <c r="F6" t="s">
        <v>466</v>
      </c>
    </row>
    <row r="7" spans="1:9" x14ac:dyDescent="0.25">
      <c r="A7" t="s">
        <v>473</v>
      </c>
      <c r="B7" t="s">
        <v>477</v>
      </c>
      <c r="C7" t="s">
        <v>306</v>
      </c>
      <c r="D7" t="s">
        <v>358</v>
      </c>
      <c r="E7" t="s">
        <v>359</v>
      </c>
      <c r="F7" t="s">
        <v>360</v>
      </c>
      <c r="G7" t="s">
        <v>361</v>
      </c>
      <c r="H7" t="s">
        <v>349</v>
      </c>
      <c r="I7" t="s">
        <v>353</v>
      </c>
    </row>
    <row r="8" spans="1:9" x14ac:dyDescent="0.25">
      <c r="A8" s="174" t="s">
        <v>262</v>
      </c>
      <c r="B8" s="174" t="s">
        <v>189</v>
      </c>
      <c r="C8" s="174" t="s">
        <v>287</v>
      </c>
      <c r="D8" s="174" t="s">
        <v>481</v>
      </c>
      <c r="E8" s="174" t="s">
        <v>487</v>
      </c>
      <c r="F8" s="174" t="s">
        <v>486</v>
      </c>
      <c r="G8" s="175">
        <v>255255255128</v>
      </c>
      <c r="H8" s="83" t="s">
        <v>488</v>
      </c>
      <c r="I8" s="173">
        <v>126</v>
      </c>
    </row>
    <row r="9" spans="1:9" x14ac:dyDescent="0.25">
      <c r="A9" s="174" t="s">
        <v>248</v>
      </c>
      <c r="B9" s="174" t="s">
        <v>478</v>
      </c>
      <c r="C9" s="174" t="s">
        <v>484</v>
      </c>
      <c r="D9" s="174" t="s">
        <v>485</v>
      </c>
      <c r="E9" s="174" t="s">
        <v>493</v>
      </c>
      <c r="F9" s="174" t="s">
        <v>492</v>
      </c>
      <c r="G9" s="175">
        <v>255255255128</v>
      </c>
      <c r="H9" s="83" t="s">
        <v>488</v>
      </c>
      <c r="I9" s="173">
        <v>126</v>
      </c>
    </row>
    <row r="10" spans="1:9" x14ac:dyDescent="0.25">
      <c r="A10" s="174" t="s">
        <v>263</v>
      </c>
      <c r="B10" s="174" t="s">
        <v>480</v>
      </c>
      <c r="C10" s="174" t="s">
        <v>490</v>
      </c>
      <c r="D10" s="174" t="s">
        <v>491</v>
      </c>
      <c r="E10" s="174" t="s">
        <v>496</v>
      </c>
      <c r="F10" s="174" t="s">
        <v>495</v>
      </c>
      <c r="G10" s="175">
        <v>255255255192</v>
      </c>
      <c r="H10" s="83" t="s">
        <v>489</v>
      </c>
      <c r="I10" s="173">
        <v>62</v>
      </c>
    </row>
    <row r="11" spans="1:9" x14ac:dyDescent="0.25">
      <c r="A11" s="174" t="s">
        <v>245</v>
      </c>
      <c r="B11" s="174" t="s">
        <v>479</v>
      </c>
      <c r="C11" s="174" t="s">
        <v>494</v>
      </c>
      <c r="D11" s="174" t="s">
        <v>498</v>
      </c>
      <c r="E11" s="174" t="s">
        <v>500</v>
      </c>
      <c r="F11" s="174" t="s">
        <v>499</v>
      </c>
      <c r="G11" s="175">
        <v>255255255224</v>
      </c>
      <c r="H11" s="83" t="s">
        <v>433</v>
      </c>
      <c r="I11" s="173">
        <v>30</v>
      </c>
    </row>
    <row r="12" spans="1:9" x14ac:dyDescent="0.25">
      <c r="A12" s="174" t="s">
        <v>246</v>
      </c>
      <c r="B12" s="174" t="s">
        <v>187</v>
      </c>
      <c r="C12" s="174" t="s">
        <v>497</v>
      </c>
      <c r="D12" s="174" t="s">
        <v>501</v>
      </c>
      <c r="E12" s="174" t="s">
        <v>504</v>
      </c>
      <c r="F12" s="174" t="s">
        <v>502</v>
      </c>
      <c r="G12" s="175">
        <v>255255255240</v>
      </c>
      <c r="H12" s="83" t="s">
        <v>451</v>
      </c>
      <c r="I12" s="173">
        <v>14</v>
      </c>
    </row>
    <row r="13" spans="1:9" x14ac:dyDescent="0.25">
      <c r="A13" s="174"/>
      <c r="B13" s="174"/>
      <c r="C13" s="174" t="s">
        <v>503</v>
      </c>
      <c r="D13" s="174"/>
      <c r="E13" s="174"/>
      <c r="F13" s="174"/>
      <c r="G13" s="83"/>
      <c r="H13" s="83"/>
      <c r="I13" s="173"/>
    </row>
    <row r="14" spans="1:9" x14ac:dyDescent="0.25">
      <c r="A14" s="174"/>
      <c r="B14" s="174"/>
      <c r="C14" s="174"/>
      <c r="D14" s="174"/>
      <c r="E14" s="174"/>
      <c r="F14" s="174"/>
      <c r="G14" s="83"/>
      <c r="H14" s="83"/>
      <c r="I14" s="173"/>
    </row>
    <row r="15" spans="1:9" x14ac:dyDescent="0.25">
      <c r="A15" s="177" t="s">
        <v>473</v>
      </c>
      <c r="B15" s="177" t="s">
        <v>477</v>
      </c>
      <c r="C15" s="177" t="s">
        <v>306</v>
      </c>
      <c r="D15" s="177" t="s">
        <v>358</v>
      </c>
      <c r="E15" s="177" t="s">
        <v>359</v>
      </c>
      <c r="F15" s="177" t="s">
        <v>360</v>
      </c>
      <c r="G15" s="177" t="s">
        <v>361</v>
      </c>
      <c r="H15" s="177" t="s">
        <v>349</v>
      </c>
      <c r="I15" s="177" t="s">
        <v>353</v>
      </c>
    </row>
    <row r="16" spans="1:9" x14ac:dyDescent="0.25">
      <c r="A16" s="178" t="s">
        <v>505</v>
      </c>
      <c r="B16" s="178" t="s">
        <v>509</v>
      </c>
      <c r="C16" s="178" t="s">
        <v>324</v>
      </c>
      <c r="D16" s="178" t="s">
        <v>510</v>
      </c>
      <c r="E16" s="178" t="s">
        <v>515</v>
      </c>
      <c r="F16" s="178" t="s">
        <v>514</v>
      </c>
      <c r="G16" s="180" t="s">
        <v>303</v>
      </c>
      <c r="H16" s="180">
        <v>24</v>
      </c>
      <c r="I16" s="181">
        <v>254</v>
      </c>
    </row>
    <row r="17" spans="1:18" x14ac:dyDescent="0.25">
      <c r="A17" s="178" t="s">
        <v>262</v>
      </c>
      <c r="B17" s="178" t="s">
        <v>189</v>
      </c>
      <c r="C17" s="178" t="s">
        <v>511</v>
      </c>
      <c r="D17" s="178" t="s">
        <v>513</v>
      </c>
      <c r="E17" s="178" t="s">
        <v>518</v>
      </c>
      <c r="F17" s="178" t="s">
        <v>517</v>
      </c>
      <c r="G17" s="179">
        <v>255255255128</v>
      </c>
      <c r="H17" s="180">
        <v>25</v>
      </c>
      <c r="I17" s="181">
        <v>126</v>
      </c>
    </row>
    <row r="18" spans="1:18" x14ac:dyDescent="0.25">
      <c r="A18" s="178" t="s">
        <v>246</v>
      </c>
      <c r="B18" s="178" t="s">
        <v>478</v>
      </c>
      <c r="C18" s="178" t="s">
        <v>516</v>
      </c>
      <c r="D18" s="178" t="s">
        <v>519</v>
      </c>
      <c r="E18" s="178" t="s">
        <v>521</v>
      </c>
      <c r="F18" s="178" t="s">
        <v>520</v>
      </c>
      <c r="G18" s="179">
        <v>255255255128</v>
      </c>
      <c r="H18" s="180">
        <v>25</v>
      </c>
      <c r="I18" s="181">
        <v>126</v>
      </c>
    </row>
    <row r="19" spans="1:18" x14ac:dyDescent="0.25">
      <c r="A19" s="178" t="s">
        <v>263</v>
      </c>
      <c r="B19" s="178" t="s">
        <v>508</v>
      </c>
      <c r="C19" s="178" t="s">
        <v>512</v>
      </c>
      <c r="D19" s="178" t="s">
        <v>525</v>
      </c>
      <c r="E19" s="178" t="s">
        <v>524</v>
      </c>
      <c r="F19" s="178" t="s">
        <v>523</v>
      </c>
      <c r="G19" s="179">
        <v>255255255192</v>
      </c>
      <c r="H19" s="180">
        <v>26</v>
      </c>
      <c r="I19" s="181">
        <v>62</v>
      </c>
    </row>
    <row r="20" spans="1:18" x14ac:dyDescent="0.25">
      <c r="A20" s="178" t="s">
        <v>245</v>
      </c>
      <c r="B20" s="178" t="s">
        <v>506</v>
      </c>
      <c r="C20" s="178" t="s">
        <v>522</v>
      </c>
      <c r="D20" s="178" t="s">
        <v>526</v>
      </c>
      <c r="E20" s="178" t="s">
        <v>529</v>
      </c>
      <c r="F20" s="178" t="s">
        <v>528</v>
      </c>
      <c r="G20" s="179">
        <v>255255255192</v>
      </c>
      <c r="H20" s="180">
        <v>26</v>
      </c>
      <c r="I20" s="181">
        <v>62</v>
      </c>
    </row>
    <row r="21" spans="1:18" x14ac:dyDescent="0.25">
      <c r="A21" s="182" t="s">
        <v>248</v>
      </c>
      <c r="B21" s="182" t="s">
        <v>507</v>
      </c>
      <c r="C21" s="182" t="s">
        <v>527</v>
      </c>
      <c r="D21" s="182" t="s">
        <v>530</v>
      </c>
      <c r="E21" s="182" t="s">
        <v>533</v>
      </c>
      <c r="F21" s="182" t="s">
        <v>532</v>
      </c>
      <c r="G21" s="185">
        <v>255255255224</v>
      </c>
      <c r="H21" s="183">
        <v>27</v>
      </c>
      <c r="I21" s="184">
        <v>30</v>
      </c>
    </row>
    <row r="22" spans="1:18" x14ac:dyDescent="0.25">
      <c r="A22" s="182"/>
      <c r="B22" s="182"/>
      <c r="C22" s="182" t="s">
        <v>531</v>
      </c>
      <c r="D22" s="182"/>
      <c r="E22" s="182"/>
      <c r="F22" s="182"/>
      <c r="G22" s="185"/>
      <c r="H22" s="183"/>
      <c r="I22" s="184"/>
    </row>
    <row r="23" spans="1:18" x14ac:dyDescent="0.25">
      <c r="C23" s="158"/>
      <c r="D23" s="176"/>
      <c r="M23">
        <v>11110000</v>
      </c>
      <c r="N23">
        <v>11100000</v>
      </c>
      <c r="O23">
        <v>11000000</v>
      </c>
      <c r="P23">
        <v>10000000</v>
      </c>
      <c r="Q23" s="174" t="s">
        <v>275</v>
      </c>
    </row>
    <row r="24" spans="1:18" x14ac:dyDescent="0.25">
      <c r="A24" s="177" t="s">
        <v>473</v>
      </c>
      <c r="B24" s="177" t="s">
        <v>477</v>
      </c>
      <c r="C24" s="177" t="s">
        <v>306</v>
      </c>
      <c r="D24" s="177" t="s">
        <v>358</v>
      </c>
      <c r="E24" s="177" t="s">
        <v>359</v>
      </c>
      <c r="F24" s="177" t="s">
        <v>360</v>
      </c>
      <c r="G24" s="177" t="s">
        <v>361</v>
      </c>
      <c r="H24" s="177" t="s">
        <v>349</v>
      </c>
      <c r="I24" s="177" t="s">
        <v>353</v>
      </c>
      <c r="L24" t="s">
        <v>565</v>
      </c>
      <c r="M24" s="109">
        <v>28</v>
      </c>
      <c r="N24" s="201">
        <v>27</v>
      </c>
      <c r="O24" s="201">
        <v>26</v>
      </c>
      <c r="P24" s="201">
        <v>25</v>
      </c>
      <c r="Q24" s="201">
        <v>24</v>
      </c>
    </row>
    <row r="25" spans="1:18" x14ac:dyDescent="0.25">
      <c r="A25" s="178" t="s">
        <v>248</v>
      </c>
      <c r="B25" s="178" t="s">
        <v>507</v>
      </c>
      <c r="C25" s="178" t="s">
        <v>324</v>
      </c>
      <c r="D25" s="178" t="s">
        <v>510</v>
      </c>
      <c r="E25" s="178" t="s">
        <v>536</v>
      </c>
      <c r="F25" s="178" t="s">
        <v>535</v>
      </c>
      <c r="G25" s="179">
        <v>255255255224</v>
      </c>
      <c r="H25" s="180">
        <v>27</v>
      </c>
      <c r="I25" s="181">
        <v>30</v>
      </c>
      <c r="K25" s="200" t="s">
        <v>324</v>
      </c>
      <c r="L25" s="203" t="s">
        <v>275</v>
      </c>
      <c r="M25" s="203" t="s">
        <v>275</v>
      </c>
      <c r="N25" s="203" t="s">
        <v>275</v>
      </c>
      <c r="O25" s="203" t="s">
        <v>275</v>
      </c>
      <c r="P25" s="203" t="s">
        <v>275</v>
      </c>
      <c r="Q25" s="203" t="s">
        <v>275</v>
      </c>
    </row>
    <row r="26" spans="1:18" x14ac:dyDescent="0.25">
      <c r="A26" s="178" t="s">
        <v>262</v>
      </c>
      <c r="B26" s="178" t="s">
        <v>189</v>
      </c>
      <c r="C26" s="186" t="s">
        <v>534</v>
      </c>
      <c r="D26" s="186" t="s">
        <v>537</v>
      </c>
      <c r="E26" s="186" t="s">
        <v>539</v>
      </c>
      <c r="F26" s="186" t="s">
        <v>540</v>
      </c>
      <c r="G26" s="187">
        <v>255255255128</v>
      </c>
      <c r="H26" s="188">
        <v>25</v>
      </c>
      <c r="I26" s="189">
        <v>126</v>
      </c>
      <c r="K26" s="206" t="s">
        <v>534</v>
      </c>
      <c r="L26" s="207" t="s">
        <v>566</v>
      </c>
      <c r="M26" s="174" t="s">
        <v>340</v>
      </c>
      <c r="N26" s="174" t="s">
        <v>340</v>
      </c>
      <c r="O26" s="204" t="s">
        <v>275</v>
      </c>
      <c r="P26" s="204" t="s">
        <v>275</v>
      </c>
      <c r="Q26" s="204" t="s">
        <v>275</v>
      </c>
      <c r="R26" s="202"/>
    </row>
    <row r="27" spans="1:18" x14ac:dyDescent="0.25">
      <c r="A27" s="178" t="s">
        <v>245</v>
      </c>
      <c r="B27" s="178" t="s">
        <v>506</v>
      </c>
      <c r="C27" s="186" t="s">
        <v>538</v>
      </c>
      <c r="D27" s="186" t="s">
        <v>542</v>
      </c>
      <c r="E27" s="186" t="s">
        <v>544</v>
      </c>
      <c r="F27" s="186" t="s">
        <v>543</v>
      </c>
      <c r="G27" s="187">
        <v>255255255192</v>
      </c>
      <c r="H27" s="188">
        <v>26</v>
      </c>
      <c r="I27" s="189">
        <v>62</v>
      </c>
      <c r="K27" s="206" t="s">
        <v>538</v>
      </c>
      <c r="L27" s="207" t="s">
        <v>563</v>
      </c>
      <c r="M27" s="174" t="s">
        <v>563</v>
      </c>
      <c r="N27" s="174" t="s">
        <v>563</v>
      </c>
      <c r="O27" s="208" t="s">
        <v>567</v>
      </c>
      <c r="P27" s="208" t="s">
        <v>567</v>
      </c>
      <c r="Q27" s="208" t="s">
        <v>275</v>
      </c>
      <c r="R27" s="202"/>
    </row>
    <row r="28" spans="1:18" x14ac:dyDescent="0.25">
      <c r="A28" s="178" t="s">
        <v>263</v>
      </c>
      <c r="B28" s="178" t="s">
        <v>508</v>
      </c>
      <c r="C28" s="186" t="s">
        <v>541</v>
      </c>
      <c r="D28" s="186" t="s">
        <v>545</v>
      </c>
      <c r="E28" s="186" t="s">
        <v>548</v>
      </c>
      <c r="F28" s="186" t="s">
        <v>547</v>
      </c>
      <c r="G28" s="187">
        <v>255255255192</v>
      </c>
      <c r="H28" s="188">
        <v>26</v>
      </c>
      <c r="I28" s="189">
        <v>62</v>
      </c>
      <c r="K28" s="206" t="s">
        <v>541</v>
      </c>
      <c r="L28" s="207" t="s">
        <v>564</v>
      </c>
      <c r="M28" s="174" t="s">
        <v>564</v>
      </c>
      <c r="N28" s="174" t="s">
        <v>564</v>
      </c>
      <c r="O28" s="208" t="s">
        <v>280</v>
      </c>
      <c r="P28" s="208" t="s">
        <v>567</v>
      </c>
      <c r="Q28" s="204" t="s">
        <v>275</v>
      </c>
      <c r="R28" s="202"/>
    </row>
    <row r="29" spans="1:18" x14ac:dyDescent="0.25">
      <c r="A29" s="178" t="s">
        <v>246</v>
      </c>
      <c r="B29" s="178" t="s">
        <v>478</v>
      </c>
      <c r="C29" s="186" t="s">
        <v>546</v>
      </c>
      <c r="D29" s="186" t="s">
        <v>549</v>
      </c>
      <c r="E29" s="186" t="s">
        <v>552</v>
      </c>
      <c r="F29" s="186" t="s">
        <v>553</v>
      </c>
      <c r="G29" s="187">
        <v>255255255128</v>
      </c>
      <c r="H29" s="188">
        <v>25</v>
      </c>
      <c r="I29" s="189">
        <v>126</v>
      </c>
      <c r="K29" s="206" t="s">
        <v>546</v>
      </c>
      <c r="L29" s="207" t="s">
        <v>340</v>
      </c>
      <c r="M29" s="174" t="s">
        <v>340</v>
      </c>
      <c r="N29" s="174" t="s">
        <v>340</v>
      </c>
      <c r="O29" s="208" t="s">
        <v>275</v>
      </c>
      <c r="P29" s="204" t="s">
        <v>275</v>
      </c>
      <c r="Q29" s="204" t="s">
        <v>275</v>
      </c>
      <c r="R29" s="202"/>
    </row>
    <row r="30" spans="1:18" x14ac:dyDescent="0.25">
      <c r="A30" s="182" t="s">
        <v>505</v>
      </c>
      <c r="B30" s="182" t="s">
        <v>509</v>
      </c>
      <c r="C30" s="190" t="s">
        <v>550</v>
      </c>
      <c r="D30" s="190" t="s">
        <v>551</v>
      </c>
      <c r="E30" s="190" t="s">
        <v>533</v>
      </c>
      <c r="F30" s="190" t="s">
        <v>532</v>
      </c>
      <c r="G30" s="191" t="s">
        <v>303</v>
      </c>
      <c r="H30" s="191">
        <v>24</v>
      </c>
      <c r="I30" s="192">
        <v>254</v>
      </c>
      <c r="K30" s="206" t="s">
        <v>550</v>
      </c>
      <c r="L30" s="207" t="s">
        <v>563</v>
      </c>
      <c r="M30" s="174" t="s">
        <v>563</v>
      </c>
      <c r="N30" s="174" t="s">
        <v>563</v>
      </c>
      <c r="O30" s="208" t="s">
        <v>567</v>
      </c>
      <c r="P30" s="208" t="s">
        <v>567</v>
      </c>
      <c r="Q30" s="208" t="s">
        <v>275</v>
      </c>
      <c r="R30" s="202"/>
    </row>
    <row r="31" spans="1:18" x14ac:dyDescent="0.25">
      <c r="A31" s="182"/>
      <c r="B31" s="182"/>
      <c r="C31" s="182" t="s">
        <v>531</v>
      </c>
      <c r="D31" s="182"/>
      <c r="E31" s="182"/>
      <c r="F31" s="182"/>
      <c r="G31" s="185"/>
      <c r="H31" s="183"/>
      <c r="I31" s="184"/>
      <c r="K31" s="200" t="s">
        <v>531</v>
      </c>
      <c r="L31" s="205" t="s">
        <v>563</v>
      </c>
      <c r="M31" s="174" t="s">
        <v>563</v>
      </c>
      <c r="N31" s="174" t="s">
        <v>563</v>
      </c>
      <c r="O31" s="208" t="s">
        <v>567</v>
      </c>
      <c r="P31" s="208" t="s">
        <v>567</v>
      </c>
      <c r="Q31" s="204" t="s">
        <v>275</v>
      </c>
      <c r="R31" s="202"/>
    </row>
    <row r="32" spans="1:18" x14ac:dyDescent="0.25">
      <c r="K32" s="58"/>
      <c r="L32" s="58"/>
    </row>
    <row r="33" spans="1:14" x14ac:dyDescent="0.25">
      <c r="A33" s="177" t="s">
        <v>473</v>
      </c>
      <c r="B33" s="177" t="s">
        <v>477</v>
      </c>
      <c r="C33" s="177" t="s">
        <v>306</v>
      </c>
      <c r="D33" s="177" t="s">
        <v>358</v>
      </c>
      <c r="E33" s="177" t="s">
        <v>359</v>
      </c>
      <c r="F33" s="177" t="s">
        <v>360</v>
      </c>
      <c r="G33" s="177" t="s">
        <v>361</v>
      </c>
      <c r="H33" s="177" t="s">
        <v>349</v>
      </c>
      <c r="I33" s="177" t="s">
        <v>353</v>
      </c>
      <c r="K33" s="206"/>
      <c r="L33" s="207"/>
      <c r="M33" s="174"/>
      <c r="N33" s="174"/>
    </row>
    <row r="34" spans="1:14" x14ac:dyDescent="0.25">
      <c r="A34" s="178" t="s">
        <v>248</v>
      </c>
      <c r="B34" s="178" t="s">
        <v>507</v>
      </c>
      <c r="C34" s="178" t="s">
        <v>324</v>
      </c>
      <c r="D34" s="178" t="s">
        <v>510</v>
      </c>
      <c r="E34" s="178" t="s">
        <v>536</v>
      </c>
      <c r="F34" s="178" t="s">
        <v>535</v>
      </c>
      <c r="G34" s="179">
        <v>255255255224</v>
      </c>
      <c r="H34" s="180">
        <v>27</v>
      </c>
      <c r="I34" s="181">
        <v>30</v>
      </c>
    </row>
    <row r="35" spans="1:14" x14ac:dyDescent="0.25">
      <c r="A35" s="178" t="s">
        <v>262</v>
      </c>
      <c r="B35" s="178" t="s">
        <v>189</v>
      </c>
      <c r="C35" s="193" t="s">
        <v>554</v>
      </c>
      <c r="D35" s="193" t="s">
        <v>555</v>
      </c>
      <c r="E35" s="193" t="s">
        <v>515</v>
      </c>
      <c r="F35" s="193" t="s">
        <v>514</v>
      </c>
      <c r="G35" s="194">
        <v>255255255128</v>
      </c>
      <c r="H35" s="195">
        <v>25</v>
      </c>
      <c r="I35" s="196">
        <v>126</v>
      </c>
    </row>
    <row r="36" spans="1:14" x14ac:dyDescent="0.25">
      <c r="A36" s="178" t="s">
        <v>245</v>
      </c>
      <c r="B36" s="178" t="s">
        <v>506</v>
      </c>
      <c r="C36" s="193" t="s">
        <v>511</v>
      </c>
      <c r="D36" s="193" t="s">
        <v>513</v>
      </c>
      <c r="E36" s="193" t="s">
        <v>558</v>
      </c>
      <c r="F36" s="193" t="s">
        <v>557</v>
      </c>
      <c r="G36" s="194">
        <v>255255255192</v>
      </c>
      <c r="H36" s="195">
        <v>26</v>
      </c>
      <c r="I36" s="196">
        <v>62</v>
      </c>
    </row>
    <row r="37" spans="1:14" x14ac:dyDescent="0.25">
      <c r="A37" s="178" t="s">
        <v>263</v>
      </c>
      <c r="B37" s="178" t="s">
        <v>508</v>
      </c>
      <c r="C37" s="193" t="s">
        <v>556</v>
      </c>
      <c r="D37" s="193" t="s">
        <v>559</v>
      </c>
      <c r="E37" s="193" t="s">
        <v>518</v>
      </c>
      <c r="F37" s="193" t="s">
        <v>517</v>
      </c>
      <c r="G37" s="194">
        <v>255255255192</v>
      </c>
      <c r="H37" s="195">
        <v>26</v>
      </c>
      <c r="I37" s="196">
        <v>62</v>
      </c>
    </row>
    <row r="38" spans="1:14" x14ac:dyDescent="0.25">
      <c r="A38" s="178" t="s">
        <v>246</v>
      </c>
      <c r="B38" s="178" t="s">
        <v>478</v>
      </c>
      <c r="C38" s="193" t="s">
        <v>516</v>
      </c>
      <c r="D38" s="193" t="s">
        <v>519</v>
      </c>
      <c r="E38" s="193" t="s">
        <v>521</v>
      </c>
      <c r="F38" s="193" t="s">
        <v>520</v>
      </c>
      <c r="G38" s="194">
        <v>255255255128</v>
      </c>
      <c r="H38" s="195">
        <v>25</v>
      </c>
      <c r="I38" s="196">
        <v>126</v>
      </c>
    </row>
    <row r="39" spans="1:14" x14ac:dyDescent="0.25">
      <c r="A39" s="182" t="s">
        <v>505</v>
      </c>
      <c r="B39" s="182" t="s">
        <v>509</v>
      </c>
      <c r="C39" s="197" t="s">
        <v>512</v>
      </c>
      <c r="D39" s="197" t="s">
        <v>525</v>
      </c>
      <c r="E39" s="197" t="s">
        <v>560</v>
      </c>
      <c r="F39" s="197" t="s">
        <v>561</v>
      </c>
      <c r="G39" s="198" t="s">
        <v>303</v>
      </c>
      <c r="H39" s="198">
        <v>24</v>
      </c>
      <c r="I39" s="199">
        <v>254</v>
      </c>
    </row>
    <row r="40" spans="1:14" x14ac:dyDescent="0.25">
      <c r="A40" s="182"/>
      <c r="B40" s="182"/>
      <c r="C40" s="182" t="s">
        <v>562</v>
      </c>
      <c r="D40" s="182"/>
      <c r="E40" s="182"/>
      <c r="F40" s="182"/>
      <c r="G40" s="185"/>
      <c r="H40" s="183"/>
      <c r="I40" s="184"/>
    </row>
  </sheetData>
  <sortState xmlns:xlrd2="http://schemas.microsoft.com/office/spreadsheetml/2017/richdata2" ref="A16:I21">
    <sortCondition ref="A15:A21"/>
  </sortState>
  <mergeCells count="1">
    <mergeCell ref="B1:H1"/>
  </mergeCells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E413-6567-4A3B-BA4C-0009554AB6BA}">
  <dimension ref="A1:Q22"/>
  <sheetViews>
    <sheetView topLeftCell="A11" zoomScale="145" zoomScaleNormal="145" workbookViewId="0">
      <selection activeCell="B22" sqref="B22:E22"/>
    </sheetView>
  </sheetViews>
  <sheetFormatPr baseColWidth="10" defaultRowHeight="15" x14ac:dyDescent="0.25"/>
  <cols>
    <col min="1" max="1" width="10.85546875" bestFit="1" customWidth="1"/>
    <col min="2" max="2" width="8.85546875" bestFit="1" customWidth="1"/>
    <col min="3" max="3" width="6" bestFit="1" customWidth="1"/>
    <col min="4" max="4" width="6.5703125" bestFit="1" customWidth="1"/>
    <col min="5" max="5" width="5.85546875" bestFit="1" customWidth="1"/>
    <col min="6" max="8" width="6" bestFit="1" customWidth="1"/>
    <col min="9" max="9" width="5.42578125" bestFit="1" customWidth="1"/>
    <col min="10" max="10" width="7.28515625" customWidth="1"/>
    <col min="11" max="11" width="4.7109375" customWidth="1"/>
    <col min="12" max="12" width="12.5703125" bestFit="1" customWidth="1"/>
    <col min="13" max="13" width="5.85546875" bestFit="1" customWidth="1"/>
    <col min="14" max="14" width="5.28515625" bestFit="1" customWidth="1"/>
    <col min="15" max="15" width="4.42578125" bestFit="1" customWidth="1"/>
    <col min="16" max="16" width="16.85546875" bestFit="1" customWidth="1"/>
    <col min="17" max="17" width="13.28515625" bestFit="1" customWidth="1"/>
  </cols>
  <sheetData>
    <row r="1" spans="1:17" x14ac:dyDescent="0.25">
      <c r="A1" s="103" t="s">
        <v>579</v>
      </c>
      <c r="B1" s="246" t="s">
        <v>568</v>
      </c>
      <c r="C1" s="246"/>
      <c r="D1" s="246"/>
      <c r="E1" s="214" t="s">
        <v>569</v>
      </c>
      <c r="F1" s="246" t="s">
        <v>570</v>
      </c>
      <c r="G1" s="246"/>
      <c r="H1" s="246"/>
      <c r="I1" s="246"/>
      <c r="J1" s="104" t="s">
        <v>577</v>
      </c>
      <c r="L1" s="103" t="s">
        <v>588</v>
      </c>
      <c r="M1" s="214" t="s">
        <v>592</v>
      </c>
      <c r="N1" s="214" t="s">
        <v>593</v>
      </c>
      <c r="O1" s="214" t="s">
        <v>594</v>
      </c>
      <c r="P1" s="214" t="s">
        <v>595</v>
      </c>
      <c r="Q1" s="104" t="s">
        <v>596</v>
      </c>
    </row>
    <row r="2" spans="1:17" x14ac:dyDescent="0.25">
      <c r="A2" s="36" t="s">
        <v>584</v>
      </c>
      <c r="B2" s="226" t="s">
        <v>571</v>
      </c>
      <c r="C2" s="226" t="s">
        <v>572</v>
      </c>
      <c r="D2" s="226" t="s">
        <v>573</v>
      </c>
      <c r="E2" s="228" t="s">
        <v>574</v>
      </c>
      <c r="F2" s="230" t="s">
        <v>575</v>
      </c>
      <c r="G2" s="230" t="s">
        <v>575</v>
      </c>
      <c r="H2" s="230" t="s">
        <v>575</v>
      </c>
      <c r="I2" s="230" t="s">
        <v>576</v>
      </c>
      <c r="J2" s="215" t="s">
        <v>578</v>
      </c>
      <c r="L2" s="221" t="s">
        <v>589</v>
      </c>
      <c r="M2" s="85">
        <v>2000</v>
      </c>
      <c r="N2" s="218" t="s">
        <v>597</v>
      </c>
      <c r="O2" s="222">
        <v>3</v>
      </c>
      <c r="P2" s="222" t="s">
        <v>598</v>
      </c>
      <c r="Q2" s="37" t="s">
        <v>599</v>
      </c>
    </row>
    <row r="3" spans="1:17" x14ac:dyDescent="0.25">
      <c r="A3" s="216" t="s">
        <v>580</v>
      </c>
      <c r="B3" s="225" t="s">
        <v>571</v>
      </c>
      <c r="C3" s="225" t="s">
        <v>581</v>
      </c>
      <c r="D3" s="225" t="s">
        <v>573</v>
      </c>
      <c r="E3" s="227" t="s">
        <v>582</v>
      </c>
      <c r="F3" s="229" t="s">
        <v>583</v>
      </c>
      <c r="G3" s="229" t="s">
        <v>583</v>
      </c>
      <c r="H3" s="229" t="s">
        <v>583</v>
      </c>
      <c r="I3" s="229">
        <v>1</v>
      </c>
      <c r="J3" s="217" t="s">
        <v>578</v>
      </c>
      <c r="L3" s="38" t="s">
        <v>590</v>
      </c>
      <c r="M3" s="88" t="s">
        <v>600</v>
      </c>
      <c r="N3" s="88" t="s">
        <v>601</v>
      </c>
      <c r="O3" s="223">
        <v>10</v>
      </c>
      <c r="P3" s="223" t="s">
        <v>602</v>
      </c>
      <c r="Q3" s="39" t="s">
        <v>603</v>
      </c>
    </row>
    <row r="4" spans="1:17" x14ac:dyDescent="0.25">
      <c r="A4" s="36" t="s">
        <v>585</v>
      </c>
      <c r="B4" s="226" t="s">
        <v>571</v>
      </c>
      <c r="C4" s="226" t="s">
        <v>581</v>
      </c>
      <c r="D4" s="226" t="s">
        <v>573</v>
      </c>
      <c r="E4" s="228" t="s">
        <v>186</v>
      </c>
      <c r="F4" s="230" t="s">
        <v>586</v>
      </c>
      <c r="G4" s="230"/>
      <c r="H4" s="230"/>
      <c r="I4" s="230">
        <v>1</v>
      </c>
      <c r="J4" s="215" t="s">
        <v>578</v>
      </c>
      <c r="L4" s="36" t="s">
        <v>591</v>
      </c>
      <c r="M4" s="85" t="s">
        <v>604</v>
      </c>
      <c r="N4" s="85" t="s">
        <v>605</v>
      </c>
      <c r="O4" s="222">
        <v>7</v>
      </c>
      <c r="P4" s="222" t="s">
        <v>606</v>
      </c>
      <c r="Q4" s="37" t="s">
        <v>607</v>
      </c>
    </row>
    <row r="5" spans="1:17" x14ac:dyDescent="0.25">
      <c r="A5" s="34" t="s">
        <v>587</v>
      </c>
      <c r="B5" s="259" t="s">
        <v>612</v>
      </c>
      <c r="C5" s="259"/>
      <c r="D5" s="259"/>
      <c r="E5" s="259"/>
      <c r="F5" s="259"/>
      <c r="G5" s="259"/>
      <c r="H5" s="259"/>
      <c r="I5" s="259"/>
      <c r="J5" s="219" t="s">
        <v>578</v>
      </c>
      <c r="L5" s="34" t="s">
        <v>291</v>
      </c>
      <c r="M5" s="224" t="s">
        <v>608</v>
      </c>
      <c r="N5" s="224" t="s">
        <v>609</v>
      </c>
      <c r="O5" s="220">
        <v>8</v>
      </c>
      <c r="P5" s="220" t="s">
        <v>611</v>
      </c>
      <c r="Q5" s="35" t="s">
        <v>610</v>
      </c>
    </row>
    <row r="6" spans="1:17" x14ac:dyDescent="0.25">
      <c r="B6" s="258">
        <f>2^128</f>
        <v>3.4028236692093846E+38</v>
      </c>
      <c r="C6" s="258"/>
      <c r="D6" s="258"/>
      <c r="E6" s="258"/>
      <c r="F6" s="258"/>
      <c r="G6" s="258"/>
      <c r="H6" s="258"/>
      <c r="I6" s="258"/>
    </row>
    <row r="7" spans="1:17" x14ac:dyDescent="0.25">
      <c r="F7" s="202"/>
    </row>
    <row r="8" spans="1:17" x14ac:dyDescent="0.25">
      <c r="A8" s="202" t="s">
        <v>613</v>
      </c>
      <c r="B8" s="243" t="s">
        <v>614</v>
      </c>
      <c r="C8" s="243"/>
      <c r="D8" s="243"/>
      <c r="E8" s="243"/>
      <c r="F8" s="243"/>
      <c r="G8" s="32"/>
      <c r="H8" s="32"/>
      <c r="I8" s="32"/>
    </row>
    <row r="9" spans="1:17" x14ac:dyDescent="0.25">
      <c r="A9" s="202" t="s">
        <v>615</v>
      </c>
      <c r="B9" s="32" t="s">
        <v>617</v>
      </c>
      <c r="C9" s="231" t="s">
        <v>618</v>
      </c>
      <c r="D9" s="231" t="s">
        <v>616</v>
      </c>
      <c r="E9" s="231" t="s">
        <v>619</v>
      </c>
      <c r="F9" s="202" t="s">
        <v>578</v>
      </c>
    </row>
    <row r="10" spans="1:17" x14ac:dyDescent="0.25">
      <c r="A10" s="202" t="s">
        <v>620</v>
      </c>
      <c r="B10" s="231" t="s">
        <v>617</v>
      </c>
      <c r="C10" s="210" t="s">
        <v>622</v>
      </c>
      <c r="D10" s="210" t="s">
        <v>623</v>
      </c>
      <c r="E10" s="231" t="s">
        <v>619</v>
      </c>
      <c r="F10" s="202" t="s">
        <v>578</v>
      </c>
    </row>
    <row r="11" spans="1:17" x14ac:dyDescent="0.25">
      <c r="A11" s="202" t="s">
        <v>621</v>
      </c>
      <c r="B11" s="32" t="s">
        <v>626</v>
      </c>
      <c r="C11" s="231" t="s">
        <v>622</v>
      </c>
      <c r="D11" s="231" t="s">
        <v>623</v>
      </c>
      <c r="E11" s="231" t="s">
        <v>619</v>
      </c>
      <c r="F11" s="202" t="s">
        <v>578</v>
      </c>
    </row>
    <row r="12" spans="1:17" x14ac:dyDescent="0.25">
      <c r="A12" s="202" t="s">
        <v>627</v>
      </c>
      <c r="B12" s="257" t="s">
        <v>628</v>
      </c>
      <c r="C12" s="257"/>
      <c r="D12" s="257"/>
      <c r="E12" s="257"/>
      <c r="F12" s="202" t="s">
        <v>578</v>
      </c>
      <c r="G12" s="231"/>
      <c r="H12" s="231"/>
      <c r="I12" s="231"/>
    </row>
    <row r="13" spans="1:17" x14ac:dyDescent="0.25">
      <c r="A13" s="202"/>
      <c r="B13" s="202"/>
      <c r="C13" s="202"/>
      <c r="D13" s="202"/>
      <c r="E13" s="202"/>
      <c r="F13" s="202"/>
      <c r="G13" s="202"/>
      <c r="H13" s="202"/>
      <c r="I13" s="202"/>
    </row>
    <row r="14" spans="1:17" x14ac:dyDescent="0.25">
      <c r="A14" s="210" t="s">
        <v>615</v>
      </c>
      <c r="B14" s="210" t="s">
        <v>629</v>
      </c>
      <c r="C14" s="210" t="s">
        <v>630</v>
      </c>
      <c r="D14" s="210" t="s">
        <v>631</v>
      </c>
      <c r="E14" s="210" t="s">
        <v>632</v>
      </c>
      <c r="F14" s="210" t="s">
        <v>578</v>
      </c>
      <c r="G14" s="202"/>
      <c r="H14" s="202"/>
      <c r="I14" s="202"/>
    </row>
    <row r="15" spans="1:17" x14ac:dyDescent="0.25">
      <c r="A15" s="210" t="s">
        <v>620</v>
      </c>
      <c r="B15" s="209" t="s">
        <v>636</v>
      </c>
      <c r="C15" s="209" t="s">
        <v>637</v>
      </c>
      <c r="D15" s="209" t="s">
        <v>638</v>
      </c>
      <c r="E15" s="210" t="s">
        <v>639</v>
      </c>
      <c r="F15" s="210" t="s">
        <v>578</v>
      </c>
    </row>
    <row r="16" spans="1:17" x14ac:dyDescent="0.25">
      <c r="A16" s="210" t="s">
        <v>640</v>
      </c>
      <c r="B16" s="209" t="s">
        <v>641</v>
      </c>
      <c r="C16" s="209" t="s">
        <v>637</v>
      </c>
      <c r="D16" s="209" t="s">
        <v>638</v>
      </c>
      <c r="E16" s="210" t="s">
        <v>639</v>
      </c>
      <c r="F16" s="210" t="s">
        <v>578</v>
      </c>
    </row>
    <row r="17" spans="1:6" x14ac:dyDescent="0.25">
      <c r="A17" s="210" t="s">
        <v>642</v>
      </c>
      <c r="B17" s="243" t="s">
        <v>644</v>
      </c>
      <c r="C17" s="243"/>
      <c r="D17" s="243"/>
      <c r="E17" s="243"/>
      <c r="F17" s="210" t="s">
        <v>578</v>
      </c>
    </row>
    <row r="19" spans="1:6" x14ac:dyDescent="0.25">
      <c r="A19" s="210" t="s">
        <v>615</v>
      </c>
      <c r="B19" s="210" t="s">
        <v>635</v>
      </c>
      <c r="C19" s="209" t="s">
        <v>646</v>
      </c>
      <c r="D19" s="209" t="s">
        <v>633</v>
      </c>
      <c r="E19" s="209" t="s">
        <v>634</v>
      </c>
      <c r="F19" s="210" t="s">
        <v>578</v>
      </c>
    </row>
    <row r="20" spans="1:6" x14ac:dyDescent="0.25">
      <c r="A20" s="210" t="s">
        <v>620</v>
      </c>
      <c r="B20" s="210" t="s">
        <v>635</v>
      </c>
      <c r="C20" s="209" t="s">
        <v>647</v>
      </c>
      <c r="D20" s="209" t="s">
        <v>648</v>
      </c>
      <c r="E20" t="s">
        <v>634</v>
      </c>
      <c r="F20" s="210" t="s">
        <v>624</v>
      </c>
    </row>
    <row r="21" spans="1:6" x14ac:dyDescent="0.25">
      <c r="A21" s="210" t="s">
        <v>640</v>
      </c>
      <c r="B21" s="210" t="s">
        <v>645</v>
      </c>
      <c r="C21" s="209" t="s">
        <v>647</v>
      </c>
      <c r="D21" s="209" t="s">
        <v>648</v>
      </c>
      <c r="E21" t="s">
        <v>634</v>
      </c>
      <c r="F21" s="210" t="s">
        <v>625</v>
      </c>
    </row>
    <row r="22" spans="1:6" x14ac:dyDescent="0.25">
      <c r="A22" s="210" t="s">
        <v>642</v>
      </c>
      <c r="B22" s="257" t="s">
        <v>649</v>
      </c>
      <c r="C22" s="257"/>
      <c r="D22" s="257"/>
      <c r="E22" s="257"/>
      <c r="F22" s="210" t="s">
        <v>643</v>
      </c>
    </row>
  </sheetData>
  <mergeCells count="8">
    <mergeCell ref="B8:F8"/>
    <mergeCell ref="B12:E12"/>
    <mergeCell ref="B17:E17"/>
    <mergeCell ref="B22:E22"/>
    <mergeCell ref="B1:D1"/>
    <mergeCell ref="F1:I1"/>
    <mergeCell ref="B6:I6"/>
    <mergeCell ref="B5:I5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4BEE-0B0C-4839-8E89-B927729AD621}">
  <dimension ref="A1:G8"/>
  <sheetViews>
    <sheetView tabSelected="1" zoomScale="160" zoomScaleNormal="160" workbookViewId="0">
      <selection activeCell="C8" sqref="C8"/>
    </sheetView>
  </sheetViews>
  <sheetFormatPr baseColWidth="10" defaultRowHeight="15" x14ac:dyDescent="0.25"/>
  <cols>
    <col min="1" max="1" width="12.42578125" bestFit="1" customWidth="1"/>
    <col min="2" max="3" width="25.85546875" bestFit="1" customWidth="1"/>
    <col min="4" max="4" width="4.140625" customWidth="1"/>
    <col min="5" max="5" width="8.140625" bestFit="1" customWidth="1"/>
    <col min="6" max="6" width="6.28515625" bestFit="1" customWidth="1"/>
    <col min="7" max="7" width="11.28515625" bestFit="1" customWidth="1"/>
  </cols>
  <sheetData>
    <row r="1" spans="1:7" x14ac:dyDescent="0.25">
      <c r="A1" t="s">
        <v>650</v>
      </c>
      <c r="B1" s="211" t="s">
        <v>651</v>
      </c>
      <c r="C1" s="211" t="s">
        <v>652</v>
      </c>
      <c r="E1" t="s">
        <v>592</v>
      </c>
      <c r="F1" t="s">
        <v>593</v>
      </c>
      <c r="G1" t="s">
        <v>162</v>
      </c>
    </row>
    <row r="2" spans="1:7" x14ac:dyDescent="0.25">
      <c r="A2" t="s">
        <v>653</v>
      </c>
      <c r="B2" s="261" t="s">
        <v>654</v>
      </c>
      <c r="C2" s="261" t="s">
        <v>655</v>
      </c>
      <c r="E2">
        <v>0</v>
      </c>
      <c r="F2">
        <v>1023</v>
      </c>
      <c r="G2" t="s">
        <v>667</v>
      </c>
    </row>
    <row r="3" spans="1:7" x14ac:dyDescent="0.25">
      <c r="A3" t="s">
        <v>656</v>
      </c>
      <c r="B3" s="261" t="s">
        <v>657</v>
      </c>
      <c r="C3" s="261" t="s">
        <v>658</v>
      </c>
      <c r="E3">
        <v>1024</v>
      </c>
      <c r="F3">
        <v>49151</v>
      </c>
      <c r="G3" t="s">
        <v>668</v>
      </c>
    </row>
    <row r="4" spans="1:7" x14ac:dyDescent="0.25">
      <c r="A4" t="s">
        <v>8</v>
      </c>
      <c r="B4" s="261" t="s">
        <v>660</v>
      </c>
      <c r="C4" s="261" t="s">
        <v>661</v>
      </c>
      <c r="E4">
        <v>49152</v>
      </c>
      <c r="F4">
        <v>65535</v>
      </c>
      <c r="G4" t="s">
        <v>669</v>
      </c>
    </row>
    <row r="5" spans="1:7" x14ac:dyDescent="0.25">
      <c r="A5" t="s">
        <v>659</v>
      </c>
      <c r="B5" s="261" t="s">
        <v>662</v>
      </c>
      <c r="C5" s="261" t="s">
        <v>663</v>
      </c>
    </row>
    <row r="6" spans="1:7" x14ac:dyDescent="0.25">
      <c r="A6" t="s">
        <v>666</v>
      </c>
      <c r="B6" s="261" t="s">
        <v>664</v>
      </c>
      <c r="C6" s="261" t="s">
        <v>665</v>
      </c>
    </row>
    <row r="7" spans="1:7" x14ac:dyDescent="0.25">
      <c r="A7" t="s">
        <v>672</v>
      </c>
      <c r="B7" s="261" t="s">
        <v>673</v>
      </c>
      <c r="C7" s="261" t="s">
        <v>674</v>
      </c>
    </row>
    <row r="8" spans="1:7" ht="30" x14ac:dyDescent="0.25">
      <c r="A8" s="212" t="s">
        <v>9</v>
      </c>
      <c r="B8" s="213" t="s">
        <v>671</v>
      </c>
      <c r="C8" s="260" t="s">
        <v>670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suite</vt:lpstr>
      <vt:lpstr>unidades</vt:lpstr>
      <vt:lpstr>fisica</vt:lpstr>
      <vt:lpstr>sistemas</vt:lpstr>
      <vt:lpstr>IPv4</vt:lpstr>
      <vt:lpstr>Classic</vt:lpstr>
      <vt:lpstr>VLSM</vt:lpstr>
      <vt:lpstr>IPv6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2022-12-07T00:49:28Z</dcterms:modified>
</cp:coreProperties>
</file>