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-s10\docs\"/>
    </mc:Choice>
  </mc:AlternateContent>
  <xr:revisionPtr revIDLastSave="0" documentId="13_ncr:1_{DA2EF02C-846F-41AA-85D8-12BDDB87997B}" xr6:coauthVersionLast="47" xr6:coauthVersionMax="47" xr10:uidLastSave="{00000000-0000-0000-0000-000000000000}"/>
  <bookViews>
    <workbookView xWindow="-120" yWindow="-120" windowWidth="20730" windowHeight="11040" activeTab="7" xr2:uid="{F2A32163-0D52-4F0A-8C5D-6317EB95D18F}"/>
  </bookViews>
  <sheets>
    <sheet name="modelos" sheetId="1" r:id="rId1"/>
    <sheet name="unidades" sheetId="2" r:id="rId2"/>
    <sheet name="fisica" sheetId="3" r:id="rId3"/>
    <sheet name="enlace" sheetId="4" r:id="rId4"/>
    <sheet name="sistemas" sheetId="5" r:id="rId5"/>
    <sheet name="ipv4" sheetId="6" r:id="rId6"/>
    <sheet name="classic" sheetId="7" r:id="rId7"/>
    <sheet name="vlsm" sheetId="8" r:id="rId8"/>
  </sheets>
  <definedNames>
    <definedName name="_xlnm._FilterDatabase" localSheetId="0" hidden="1">modelos!$C$1:$C$14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7" l="1"/>
  <c r="G21" i="7"/>
  <c r="G22" i="7"/>
  <c r="G23" i="7"/>
  <c r="H17" i="7"/>
  <c r="G9" i="7"/>
  <c r="G10" i="7"/>
  <c r="G11" i="7"/>
  <c r="G12" i="7"/>
  <c r="G13" i="7"/>
  <c r="G14" i="7"/>
  <c r="G15" i="7"/>
  <c r="G8" i="7"/>
  <c r="H5" i="7"/>
  <c r="J8" i="6"/>
  <c r="F8" i="6"/>
  <c r="M5" i="6"/>
  <c r="M4" i="6"/>
  <c r="M3" i="6"/>
  <c r="B8" i="6"/>
  <c r="F6" i="5"/>
  <c r="G6" i="5"/>
  <c r="H6" i="5"/>
  <c r="I6" i="5"/>
  <c r="L2" i="5"/>
  <c r="M2" i="5"/>
  <c r="N2" i="5"/>
  <c r="O2" i="5"/>
  <c r="P2" i="5"/>
  <c r="Q2" i="5"/>
  <c r="R2" i="5"/>
  <c r="S2" i="5"/>
  <c r="F2" i="5"/>
  <c r="G2" i="5"/>
  <c r="H2" i="5"/>
  <c r="I2" i="5"/>
</calcChain>
</file>

<file path=xl/sharedStrings.xml><?xml version="1.0" encoding="utf-8"?>
<sst xmlns="http://schemas.openxmlformats.org/spreadsheetml/2006/main" count="981" uniqueCount="622">
  <si>
    <t>OSI de ISO</t>
  </si>
  <si>
    <t>TCP/IP de IETF</t>
  </si>
  <si>
    <t>Capa 1: Fisica</t>
  </si>
  <si>
    <t>Capa 2: Enlace</t>
  </si>
  <si>
    <t>Acceso a Red</t>
  </si>
  <si>
    <t>LAN</t>
  </si>
  <si>
    <t>WAN</t>
  </si>
  <si>
    <t>Capa 3: Red</t>
  </si>
  <si>
    <t>Internet</t>
  </si>
  <si>
    <t>PDU</t>
  </si>
  <si>
    <t>Protocolos</t>
  </si>
  <si>
    <t>Capa 4: Transporte</t>
  </si>
  <si>
    <t>Transporte</t>
  </si>
  <si>
    <t>Aplicación</t>
  </si>
  <si>
    <t>Capa 5: Sesion</t>
  </si>
  <si>
    <t>Capa 6: Presentacion</t>
  </si>
  <si>
    <t>Capa 7: Aplicación</t>
  </si>
  <si>
    <t>Data</t>
  </si>
  <si>
    <t>Segment</t>
  </si>
  <si>
    <t>Packet</t>
  </si>
  <si>
    <t>Frame</t>
  </si>
  <si>
    <t>Bits</t>
  </si>
  <si>
    <t>HTTP, HTTPS, FTP, SFTP, TFTP, POP3, SMTP, IMAP, SSH, TELNET, DHCP, DNS</t>
  </si>
  <si>
    <t>TCP, UDP</t>
  </si>
  <si>
    <t>IP, ARP, ICMP</t>
  </si>
  <si>
    <t>Ethernet, Wi-Fi, PPP, HDLC</t>
  </si>
  <si>
    <t>100BaseT, 100BaseTx, 100BaseFx, 100BaseCx</t>
  </si>
  <si>
    <t>bit</t>
  </si>
  <si>
    <t>Binary Digit</t>
  </si>
  <si>
    <t>U. Minima</t>
  </si>
  <si>
    <t>ALMACENAMIENTO</t>
  </si>
  <si>
    <t>ANCHO DE BANDA</t>
  </si>
  <si>
    <t>Unidad</t>
  </si>
  <si>
    <t>Equivalencia</t>
  </si>
  <si>
    <t>Byte</t>
  </si>
  <si>
    <t>8 bits</t>
  </si>
  <si>
    <t>10^0</t>
  </si>
  <si>
    <t>KiloByte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</si>
  <si>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</si>
  <si>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</si>
  <si>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</si>
  <si>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</si>
  <si>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</si>
  <si>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</si>
  <si>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</si>
  <si>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</si>
  <si>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</si>
  <si>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</si>
  <si>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</si>
  <si>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MegaByte</t>
  </si>
  <si>
    <t>1000B</t>
  </si>
  <si>
    <t>1000KB</t>
  </si>
  <si>
    <t>GigaByte</t>
  </si>
  <si>
    <t>1000MB</t>
  </si>
  <si>
    <t>TeraByte</t>
  </si>
  <si>
    <t>1000GB</t>
  </si>
  <si>
    <t>PetaByte</t>
  </si>
  <si>
    <t>ExaByte</t>
  </si>
  <si>
    <t>ZettaByte</t>
  </si>
  <si>
    <t>YottaByte</t>
  </si>
  <si>
    <t>BrontoByte</t>
  </si>
  <si>
    <t>GeopByte</t>
  </si>
  <si>
    <t>SaganByte</t>
  </si>
  <si>
    <t>1000TB</t>
  </si>
  <si>
    <t>1000PB</t>
  </si>
  <si>
    <t>1000XB</t>
  </si>
  <si>
    <t>1000ZB</t>
  </si>
  <si>
    <t>1000YB</t>
  </si>
  <si>
    <t>1000BB</t>
  </si>
  <si>
    <t>1000GeB</t>
  </si>
  <si>
    <t>KiB</t>
  </si>
  <si>
    <t>GiB</t>
  </si>
  <si>
    <t>MiB</t>
  </si>
  <si>
    <t>TiB</t>
  </si>
  <si>
    <t>Real</t>
  </si>
  <si>
    <t>B</t>
  </si>
  <si>
    <t>PiB</t>
  </si>
  <si>
    <t>ZiB</t>
  </si>
  <si>
    <t>YiB</t>
  </si>
  <si>
    <t>BiB</t>
  </si>
  <si>
    <t>XiB</t>
  </si>
  <si>
    <t>GeiB</t>
  </si>
  <si>
    <t>SiB</t>
  </si>
  <si>
    <t>Kilobits/second</t>
  </si>
  <si>
    <t>bits/second</t>
  </si>
  <si>
    <t>Megabits/second</t>
  </si>
  <si>
    <t>Gigabits/second</t>
  </si>
  <si>
    <t>Terabit/second</t>
  </si>
  <si>
    <t>1000bps</t>
  </si>
  <si>
    <t>1000Gbps</t>
  </si>
  <si>
    <t>1000Mbps</t>
  </si>
  <si>
    <t>1000Kbps</t>
  </si>
  <si>
    <t>Exp.</t>
  </si>
  <si>
    <t>Exp</t>
  </si>
  <si>
    <t>Equiv</t>
  </si>
  <si>
    <t>FRECUENCIA</t>
  </si>
  <si>
    <t>Hertz</t>
  </si>
  <si>
    <t>KiloHertz</t>
  </si>
  <si>
    <t>MegaHertz</t>
  </si>
  <si>
    <t>GigaHertz</t>
  </si>
  <si>
    <t>TeraHertz</t>
  </si>
  <si>
    <t>1 ciclo por seg</t>
  </si>
  <si>
    <t>1 bit por seg</t>
  </si>
  <si>
    <t>1000Hz</t>
  </si>
  <si>
    <t>1000KHz</t>
  </si>
  <si>
    <t>1000MHz</t>
  </si>
  <si>
    <t>1000GHz</t>
  </si>
  <si>
    <t>b</t>
  </si>
  <si>
    <t>AM</t>
  </si>
  <si>
    <t>FM</t>
  </si>
  <si>
    <t>PM</t>
  </si>
  <si>
    <t>Señal</t>
  </si>
  <si>
    <t>Carrier</t>
  </si>
  <si>
    <t>Definicion</t>
  </si>
  <si>
    <t>Amplitud Modulada</t>
  </si>
  <si>
    <t>Frecuencia Modulada</t>
  </si>
  <si>
    <t>Modulacion de Fase</t>
  </si>
  <si>
    <t>Señal Portadora</t>
  </si>
  <si>
    <t>TIA 568A</t>
  </si>
  <si>
    <t>TIA568B</t>
  </si>
  <si>
    <t>B.Verde</t>
  </si>
  <si>
    <t>Verde</t>
  </si>
  <si>
    <t>B.Naranja</t>
  </si>
  <si>
    <t>Azul</t>
  </si>
  <si>
    <t>B.Azul</t>
  </si>
  <si>
    <t>Naranja</t>
  </si>
  <si>
    <t>B.Marron</t>
  </si>
  <si>
    <t>Marron</t>
  </si>
  <si>
    <t>Rx</t>
  </si>
  <si>
    <t>Tx</t>
  </si>
  <si>
    <t>Tipo</t>
  </si>
  <si>
    <t>Simplex</t>
  </si>
  <si>
    <t>Uno Envia o Recibe</t>
  </si>
  <si>
    <t>Uno Envia, no Recibe</t>
  </si>
  <si>
    <t>Uno Envia y Recibe</t>
  </si>
  <si>
    <t>Muchos a Muchos</t>
  </si>
  <si>
    <t>Comunicación</t>
  </si>
  <si>
    <t>Half Duplex</t>
  </si>
  <si>
    <t>Full Duplex</t>
  </si>
  <si>
    <t>Full Full Duplex</t>
  </si>
  <si>
    <t>Pin</t>
  </si>
  <si>
    <t>Fibra</t>
  </si>
  <si>
    <t>MMF</t>
  </si>
  <si>
    <t>SMF</t>
  </si>
  <si>
    <t>tipo</t>
  </si>
  <si>
    <t>Monomodo</t>
  </si>
  <si>
    <t>Multimodo</t>
  </si>
  <si>
    <t>luz</t>
  </si>
  <si>
    <t>laser</t>
  </si>
  <si>
    <t>led</t>
  </si>
  <si>
    <t>rango</t>
  </si>
  <si>
    <t>200km</t>
  </si>
  <si>
    <t>2km</t>
  </si>
  <si>
    <t>nucleo</t>
  </si>
  <si>
    <t>9 micrones</t>
  </si>
  <si>
    <t>60 micrones</t>
  </si>
  <si>
    <t>capac</t>
  </si>
  <si>
    <t>10Gbps</t>
  </si>
  <si>
    <t>100Gbps</t>
  </si>
  <si>
    <t>ventaja</t>
  </si>
  <si>
    <t>contra</t>
  </si>
  <si>
    <t>uso</t>
  </si>
  <si>
    <t>Electronica</t>
  </si>
  <si>
    <t>Economica</t>
  </si>
  <si>
    <t>Hogares</t>
  </si>
  <si>
    <t>Empresas</t>
  </si>
  <si>
    <t>Conector</t>
  </si>
  <si>
    <t>Terminacion</t>
  </si>
  <si>
    <t>FC</t>
  </si>
  <si>
    <t>ST</t>
  </si>
  <si>
    <t>SC</t>
  </si>
  <si>
    <t>LC</t>
  </si>
  <si>
    <t>Ferrule Connector</t>
  </si>
  <si>
    <t>Straigth Tip</t>
  </si>
  <si>
    <t>Suscriber Connector</t>
  </si>
  <si>
    <t>Lucent Connector</t>
  </si>
  <si>
    <t>PC</t>
  </si>
  <si>
    <t>UPC</t>
  </si>
  <si>
    <t>APC</t>
  </si>
  <si>
    <t>Physical Connector</t>
  </si>
  <si>
    <t>Ultra Physical Connector</t>
  </si>
  <si>
    <t>Angled Physical Connector</t>
  </si>
  <si>
    <t>Problemas</t>
  </si>
  <si>
    <t>EMI</t>
  </si>
  <si>
    <t>RFI</t>
  </si>
  <si>
    <t>CrossTalk</t>
  </si>
  <si>
    <t>Colision</t>
  </si>
  <si>
    <t>Interf. Electromagnetica</t>
  </si>
  <si>
    <t>Interf. Por Radiofrecuencia</t>
  </si>
  <si>
    <t>Diafonia</t>
  </si>
  <si>
    <t>Choque datos / Señales</t>
  </si>
  <si>
    <t>DEC</t>
  </si>
  <si>
    <t>BIN</t>
  </si>
  <si>
    <t>HEX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</si>
  <si>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</si>
  <si>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</si>
  <si>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</si>
  <si>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</si>
  <si>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</si>
  <si>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</si>
  <si>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</si>
  <si>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</si>
  <si>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</si>
  <si>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</si>
  <si>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</si>
  <si>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C</t>
  </si>
  <si>
    <t>E</t>
  </si>
  <si>
    <t>10</t>
  </si>
  <si>
    <t>11</t>
  </si>
  <si>
    <t>12</t>
  </si>
  <si>
    <t>13</t>
  </si>
  <si>
    <t>14</t>
  </si>
  <si>
    <t>15</t>
  </si>
  <si>
    <t>16</t>
  </si>
  <si>
    <t>99</t>
  </si>
  <si>
    <t>100</t>
  </si>
  <si>
    <t>255</t>
  </si>
  <si>
    <t>11111111</t>
  </si>
  <si>
    <t>01100100</t>
  </si>
  <si>
    <t>01100011</t>
  </si>
  <si>
    <t>00010000</t>
  </si>
  <si>
    <t>00001111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</si>
  <si>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</si>
  <si>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</si>
  <si>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</si>
  <si>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</si>
  <si>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</si>
  <si>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</si>
  <si>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</si>
  <si>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</si>
  <si>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</si>
  <si>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</si>
  <si>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</si>
  <si>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</si>
  <si>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</si>
  <si>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</si>
  <si>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</si>
  <si>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0x10</t>
  </si>
  <si>
    <t>0x63</t>
  </si>
  <si>
    <t>0x64</t>
  </si>
  <si>
    <t>0xFF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</si>
  <si>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</si>
  <si>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</si>
  <si>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</si>
  <si>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</si>
  <si>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</si>
  <si>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</si>
  <si>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</si>
  <si>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</si>
  <si>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</si>
  <si>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</si>
  <si>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</si>
  <si>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</si>
  <si>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</si>
  <si>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</si>
  <si>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</si>
  <si>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</si>
  <si>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EXP</t>
  </si>
  <si>
    <t>VALOR</t>
  </si>
  <si>
    <t>10^2</t>
  </si>
  <si>
    <t>10^1</t>
  </si>
  <si>
    <t>2^0</t>
  </si>
  <si>
    <t>2^7</t>
  </si>
  <si>
    <t>2^6</t>
  </si>
  <si>
    <t>2^5</t>
  </si>
  <si>
    <t>2^4</t>
  </si>
  <si>
    <t>2^3</t>
  </si>
  <si>
    <t>2^2</t>
  </si>
  <si>
    <t>2^1</t>
  </si>
  <si>
    <t>16^0</t>
  </si>
  <si>
    <t>16^3</t>
  </si>
  <si>
    <t>16^2</t>
  </si>
  <si>
    <t>16^1</t>
  </si>
  <si>
    <t>X</t>
  </si>
  <si>
    <t>DIVISION</t>
  </si>
  <si>
    <t>RESULTADO</t>
  </si>
  <si>
    <t>0x20</t>
  </si>
  <si>
    <t>0x7F</t>
  </si>
  <si>
    <t>0xFE</t>
  </si>
  <si>
    <t>0xC0</t>
  </si>
  <si>
    <t>0xA8</t>
  </si>
  <si>
    <t>0xDF</t>
  </si>
  <si>
    <t>0x38</t>
  </si>
  <si>
    <t>0x57</t>
  </si>
  <si>
    <t>0x82</t>
  </si>
  <si>
    <t>0xAC</t>
  </si>
  <si>
    <t>0x90</t>
  </si>
  <si>
    <t>0xED</t>
  </si>
  <si>
    <t>0x73</t>
  </si>
  <si>
    <t>Tramas</t>
  </si>
  <si>
    <t>RUNT</t>
  </si>
  <si>
    <t>GIANT</t>
  </si>
  <si>
    <t>CRC</t>
  </si>
  <si>
    <t>THROTTLE</t>
  </si>
  <si>
    <t>Descripcion</t>
  </si>
  <si>
    <t>Tramas menores a 64B (Tamaño Min.)</t>
  </si>
  <si>
    <t>Tramas mayores a 1,5KB (Tamaños Max.)</t>
  </si>
  <si>
    <t>Error de Redundancia Ciclica (FCS)</t>
  </si>
  <si>
    <t>Desbordamiendo de Buffer de Memoria</t>
  </si>
  <si>
    <t>Fragment Free</t>
  </si>
  <si>
    <t>Store &amp; Forward</t>
  </si>
  <si>
    <t>Cut Through</t>
  </si>
  <si>
    <t>Metodo</t>
  </si>
  <si>
    <t>Reenvia la trama apenas recibe la misma</t>
  </si>
  <si>
    <t>Almacena la trama y la reenvia despues de verificarla</t>
  </si>
  <si>
    <t>Verifica los primero 64B antes de hacer el reenvio</t>
  </si>
  <si>
    <t>Configuracion</t>
  </si>
  <si>
    <t>SPEED</t>
  </si>
  <si>
    <t>DUPLEX</t>
  </si>
  <si>
    <t>MDIX</t>
  </si>
  <si>
    <t>Establece en Ancho de Banda de la Interfaz</t>
  </si>
  <si>
    <t>Define el tipo de comunicación del Enlace</t>
  </si>
  <si>
    <t>Habilta la deteccion de Medios Cruzados</t>
  </si>
  <si>
    <t>Ejemplo</t>
  </si>
  <si>
    <t>speed 100</t>
  </si>
  <si>
    <t>duplex half</t>
  </si>
  <si>
    <t>mdix auto</t>
  </si>
  <si>
    <t>0x51</t>
  </si>
  <si>
    <t>0xD8</t>
  </si>
  <si>
    <t>0x16</t>
  </si>
  <si>
    <t>0x78</t>
  </si>
  <si>
    <t>0xE6</t>
  </si>
  <si>
    <t>0xC3</t>
  </si>
  <si>
    <t>IPv4</t>
  </si>
  <si>
    <t>D</t>
  </si>
  <si>
    <t>Clase</t>
  </si>
  <si>
    <t>Publico</t>
  </si>
  <si>
    <t>Privado</t>
  </si>
  <si>
    <t>INI DEC</t>
  </si>
  <si>
    <t>INI BIN</t>
  </si>
  <si>
    <t>FIN DEC</t>
  </si>
  <si>
    <t>FIN BIN</t>
  </si>
  <si>
    <t>Total</t>
  </si>
  <si>
    <t>0.0.0.0</t>
  </si>
  <si>
    <t>128.0.0.0</t>
  </si>
  <si>
    <t>192.0.0.0</t>
  </si>
  <si>
    <t>224.0.0.0</t>
  </si>
  <si>
    <t>240.0.0.0</t>
  </si>
  <si>
    <t>11000000</t>
  </si>
  <si>
    <t>10.0.0.0</t>
  </si>
  <si>
    <t>172.16.0.0</t>
  </si>
  <si>
    <t>172.31.255.255</t>
  </si>
  <si>
    <t>192.168.0.0</t>
  </si>
  <si>
    <t>Multicast</t>
  </si>
  <si>
    <t>Research</t>
  </si>
  <si>
    <t>10101100</t>
  </si>
  <si>
    <t>10101100.
00010000</t>
  </si>
  <si>
    <t>10101100.
00011111</t>
  </si>
  <si>
    <t>11000000.
10101000.
00000000</t>
  </si>
  <si>
    <t>11000000.
10101000.
11111111</t>
  </si>
  <si>
    <t>Subnetting</t>
  </si>
  <si>
    <t>CIDR</t>
  </si>
  <si>
    <t>Hosts</t>
  </si>
  <si>
    <t>Subnets</t>
  </si>
  <si>
    <t>/8</t>
  </si>
  <si>
    <t>/16</t>
  </si>
  <si>
    <t>255.0.0.0</t>
  </si>
  <si>
    <t>255.255.0.0</t>
  </si>
  <si>
    <t>255.255.255.0</t>
  </si>
  <si>
    <t>Mask</t>
  </si>
  <si>
    <t>AND</t>
  </si>
  <si>
    <t>IP</t>
  </si>
  <si>
    <t>SM</t>
  </si>
  <si>
    <t>NET</t>
  </si>
  <si>
    <t>BC</t>
  </si>
  <si>
    <t>BYTE 1</t>
  </si>
  <si>
    <t>BYTE 2</t>
  </si>
  <si>
    <t>BYTE 3</t>
  </si>
  <si>
    <t>BYTE 4</t>
  </si>
  <si>
    <t>10.54.232.25</t>
  </si>
  <si>
    <t>172.19.125.30</t>
  </si>
  <si>
    <t>192.168.33.14</t>
  </si>
  <si>
    <t>00110110</t>
  </si>
  <si>
    <t>11101000</t>
  </si>
  <si>
    <t>00011001</t>
  </si>
  <si>
    <r>
      <t>0000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</si>
  <si>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r>
      <t>1111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</si>
  <si>
    <t>00010011</t>
  </si>
  <si>
    <t>01111101</t>
  </si>
  <si>
    <t>00011110</t>
  </si>
  <si>
    <t>172.19.0.0</t>
  </si>
  <si>
    <t>172.19.255.255</t>
  </si>
  <si>
    <t>10101000</t>
  </si>
  <si>
    <t>00100001</t>
  </si>
  <si>
    <t>192.168.33.0</t>
  </si>
  <si>
    <t>192.168.33.255</t>
  </si>
  <si>
    <t>172.21.47.0</t>
  </si>
  <si>
    <t>00010101</t>
  </si>
  <si>
    <t>00101111</t>
  </si>
  <si>
    <t>172.21.0.0</t>
  </si>
  <si>
    <t>172.21.255.255</t>
  </si>
  <si>
    <t>192.168.255.31</t>
  </si>
  <si>
    <t>192.168.255.0</t>
  </si>
  <si>
    <t>00011111</t>
  </si>
  <si>
    <r>
      <rPr>
        <b/>
        <sz val="9"/>
        <color rgb="FFC00000"/>
        <rFont val="Calibri"/>
        <family val="2"/>
        <scheme val="minor"/>
      </rPr>
      <t>0</t>
    </r>
    <r>
      <rPr>
        <b/>
        <sz val="9"/>
        <rFont val="Calibri"/>
        <family val="2"/>
        <scheme val="minor"/>
      </rPr>
      <t>0000000</t>
    </r>
  </si>
  <si>
    <r>
      <rPr>
        <b/>
        <sz val="9"/>
        <color rgb="FFC00000"/>
        <rFont val="Calibri"/>
        <family val="2"/>
        <scheme val="minor"/>
      </rPr>
      <t>0</t>
    </r>
    <r>
      <rPr>
        <b/>
        <sz val="9"/>
        <rFont val="Calibri"/>
        <family val="2"/>
        <scheme val="minor"/>
      </rPr>
      <t>1111111</t>
    </r>
  </si>
  <si>
    <r>
      <rPr>
        <b/>
        <sz val="9"/>
        <color rgb="FFC00000"/>
        <rFont val="Calibri"/>
        <family val="2"/>
        <scheme val="minor"/>
      </rPr>
      <t>10</t>
    </r>
    <r>
      <rPr>
        <b/>
        <sz val="9"/>
        <rFont val="Calibri"/>
        <family val="2"/>
        <scheme val="minor"/>
      </rPr>
      <t>000000</t>
    </r>
  </si>
  <si>
    <r>
      <rPr>
        <b/>
        <sz val="9"/>
        <color rgb="FFC00000"/>
        <rFont val="Calibri"/>
        <family val="2"/>
        <scheme val="minor"/>
      </rPr>
      <t>10</t>
    </r>
    <r>
      <rPr>
        <b/>
        <sz val="9"/>
        <rFont val="Calibri"/>
        <family val="2"/>
        <scheme val="minor"/>
      </rPr>
      <t>111111</t>
    </r>
  </si>
  <si>
    <r>
      <rPr>
        <b/>
        <sz val="9"/>
        <color rgb="FFC00000"/>
        <rFont val="Calibri"/>
        <family val="2"/>
        <scheme val="minor"/>
      </rPr>
      <t>110</t>
    </r>
    <r>
      <rPr>
        <b/>
        <sz val="9"/>
        <rFont val="Calibri"/>
        <family val="2"/>
        <scheme val="minor"/>
      </rPr>
      <t>00000</t>
    </r>
  </si>
  <si>
    <r>
      <rPr>
        <b/>
        <sz val="9"/>
        <color rgb="FFC00000"/>
        <rFont val="Calibri"/>
        <family val="2"/>
        <scheme val="minor"/>
      </rPr>
      <t>110</t>
    </r>
    <r>
      <rPr>
        <b/>
        <sz val="9"/>
        <rFont val="Calibri"/>
        <family val="2"/>
        <scheme val="minor"/>
      </rPr>
      <t>11111</t>
    </r>
  </si>
  <si>
    <r>
      <rPr>
        <b/>
        <sz val="9"/>
        <color rgb="FFC00000"/>
        <rFont val="Calibri"/>
        <family val="2"/>
        <scheme val="minor"/>
      </rPr>
      <t>1110</t>
    </r>
    <r>
      <rPr>
        <b/>
        <sz val="9"/>
        <rFont val="Calibri"/>
        <family val="2"/>
        <scheme val="minor"/>
      </rPr>
      <t>0000</t>
    </r>
  </si>
  <si>
    <r>
      <rPr>
        <b/>
        <sz val="9"/>
        <color rgb="FFC00000"/>
        <rFont val="Calibri"/>
        <family val="2"/>
        <scheme val="minor"/>
      </rPr>
      <t>1110</t>
    </r>
    <r>
      <rPr>
        <b/>
        <sz val="9"/>
        <rFont val="Calibri"/>
        <family val="2"/>
        <scheme val="minor"/>
      </rPr>
      <t>1111</t>
    </r>
  </si>
  <si>
    <r>
      <rPr>
        <b/>
        <sz val="9"/>
        <color rgb="FFC00000"/>
        <rFont val="Calibri"/>
        <family val="2"/>
        <scheme val="minor"/>
      </rPr>
      <t>1111</t>
    </r>
    <r>
      <rPr>
        <b/>
        <sz val="9"/>
        <rFont val="Calibri"/>
        <family val="2"/>
        <scheme val="minor"/>
      </rPr>
      <t>0000</t>
    </r>
  </si>
  <si>
    <r>
      <rPr>
        <b/>
        <sz val="9"/>
        <color rgb="FFC00000"/>
        <rFont val="Calibri"/>
        <family val="2"/>
        <scheme val="minor"/>
      </rPr>
      <t>1111</t>
    </r>
    <r>
      <rPr>
        <b/>
        <sz val="9"/>
        <rFont val="Calibri"/>
        <family val="2"/>
        <scheme val="minor"/>
      </rPr>
      <t>1111</t>
    </r>
  </si>
  <si>
    <t>RED</t>
  </si>
  <si>
    <t>n</t>
  </si>
  <si>
    <t>bits</t>
  </si>
  <si>
    <t>Next Hop</t>
  </si>
  <si>
    <t>Requerido</t>
  </si>
  <si>
    <t>R</t>
  </si>
  <si>
    <t>2^n &gt;= R</t>
  </si>
  <si>
    <t>S = Subnets</t>
  </si>
  <si>
    <t>256/S</t>
  </si>
  <si>
    <t>cidr + n</t>
  </si>
  <si>
    <t>A - 10.0.0.0</t>
  </si>
  <si>
    <t>Network</t>
  </si>
  <si>
    <t>Class - IP</t>
  </si>
  <si>
    <t>2^H-2</t>
  </si>
  <si>
    <t>H</t>
  </si>
  <si>
    <t>32 - mask</t>
  </si>
  <si>
    <t>Practica que consiste en segmentar una red, con el objetivo de optimizar el broadcast y desperdiciar menos direcciones, modificando la mascara con clase y quitando bits de la porcion de hosts.</t>
  </si>
  <si>
    <t>BINARIO</t>
  </si>
  <si>
    <t>IP INI</t>
  </si>
  <si>
    <t>IP FIN</t>
  </si>
  <si>
    <t>BROADCAST</t>
  </si>
  <si>
    <t>MASK</t>
  </si>
  <si>
    <t>10.0.0.1</t>
  </si>
  <si>
    <t>10.32.0.1</t>
  </si>
  <si>
    <t>10.31.255.255</t>
  </si>
  <si>
    <t>10.31.255.254</t>
  </si>
  <si>
    <t>NETWORK</t>
  </si>
  <si>
    <t>HOSTS</t>
  </si>
  <si>
    <t>10.64.0.1</t>
  </si>
  <si>
    <t>10.96.0.1</t>
  </si>
  <si>
    <t>10.128.0.1</t>
  </si>
  <si>
    <t>10.160.0.1</t>
  </si>
  <si>
    <t>10.192.0.1</t>
  </si>
  <si>
    <t>10.224.0.1</t>
  </si>
  <si>
    <t>10.63.255.255</t>
  </si>
  <si>
    <t>10.96.255.255</t>
  </si>
  <si>
    <t>10.63.255.254</t>
  </si>
  <si>
    <t>10.96.255.254</t>
  </si>
  <si>
    <t>PAR</t>
  </si>
  <si>
    <t>IMPAR</t>
  </si>
  <si>
    <r>
      <rPr>
        <sz val="11"/>
        <color rgb="FFA50021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</si>
  <si>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A50021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</si>
  <si>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A50021"/>
        <rFont val="Calibri"/>
        <family val="2"/>
        <scheme val="minor"/>
      </rPr>
      <t>010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</si>
  <si>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A50021"/>
        <rFont val="Calibri"/>
        <family val="2"/>
        <scheme val="minor"/>
      </rPr>
      <t>011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</si>
  <si>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A5002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</si>
  <si>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A5002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</si>
  <si>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A50021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</si>
  <si>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A50021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00000</t>
    </r>
  </si>
  <si>
    <t>255.224.0.0</t>
  </si>
  <si>
    <r>
      <rPr>
        <sz val="11"/>
        <color rgb="FFA50021"/>
        <rFont val="Calibri"/>
        <family val="2"/>
        <scheme val="minor"/>
      </rPr>
      <t>10.0.</t>
    </r>
    <r>
      <rPr>
        <sz val="11"/>
        <color theme="1"/>
        <rFont val="Calibri"/>
        <family val="2"/>
        <scheme val="minor"/>
      </rPr>
      <t>0.0</t>
    </r>
  </si>
  <si>
    <r>
      <rPr>
        <sz val="11"/>
        <color rgb="FFA50021"/>
        <rFont val="Calibri"/>
        <family val="2"/>
        <scheme val="minor"/>
      </rPr>
      <t>10.32.</t>
    </r>
    <r>
      <rPr>
        <sz val="11"/>
        <color theme="1"/>
        <rFont val="Calibri"/>
        <family val="2"/>
        <scheme val="minor"/>
      </rPr>
      <t>0.0</t>
    </r>
  </si>
  <si>
    <r>
      <rPr>
        <sz val="11"/>
        <color rgb="FFA50021"/>
        <rFont val="Calibri"/>
        <family val="2"/>
        <scheme val="minor"/>
      </rPr>
      <t>10.64.</t>
    </r>
    <r>
      <rPr>
        <sz val="11"/>
        <color theme="1"/>
        <rFont val="Calibri"/>
        <family val="2"/>
        <scheme val="minor"/>
      </rPr>
      <t>0.0</t>
    </r>
  </si>
  <si>
    <r>
      <rPr>
        <sz val="11"/>
        <color rgb="FFA50021"/>
        <rFont val="Calibri"/>
        <family val="2"/>
        <scheme val="minor"/>
      </rPr>
      <t>10.96.</t>
    </r>
    <r>
      <rPr>
        <sz val="11"/>
        <color theme="1"/>
        <rFont val="Calibri"/>
        <family val="2"/>
        <scheme val="minor"/>
      </rPr>
      <t>0.0</t>
    </r>
  </si>
  <si>
    <r>
      <rPr>
        <sz val="11"/>
        <color rgb="FFA50021"/>
        <rFont val="Calibri"/>
        <family val="2"/>
        <scheme val="minor"/>
      </rPr>
      <t>10.128.</t>
    </r>
    <r>
      <rPr>
        <sz val="11"/>
        <color theme="1"/>
        <rFont val="Calibri"/>
        <family val="2"/>
        <scheme val="minor"/>
      </rPr>
      <t>0.0</t>
    </r>
  </si>
  <si>
    <r>
      <rPr>
        <sz val="11"/>
        <color rgb="FFA50021"/>
        <rFont val="Calibri"/>
        <family val="2"/>
        <scheme val="minor"/>
      </rPr>
      <t>10.160.</t>
    </r>
    <r>
      <rPr>
        <sz val="11"/>
        <color theme="1"/>
        <rFont val="Calibri"/>
        <family val="2"/>
        <scheme val="minor"/>
      </rPr>
      <t>0.0</t>
    </r>
  </si>
  <si>
    <r>
      <rPr>
        <sz val="11"/>
        <color rgb="FFA50021"/>
        <rFont val="Calibri"/>
        <family val="2"/>
        <scheme val="minor"/>
      </rPr>
      <t>10.192.</t>
    </r>
    <r>
      <rPr>
        <sz val="11"/>
        <color theme="1"/>
        <rFont val="Calibri"/>
        <family val="2"/>
        <scheme val="minor"/>
      </rPr>
      <t>0.0</t>
    </r>
  </si>
  <si>
    <r>
      <rPr>
        <sz val="11"/>
        <color rgb="FFA50021"/>
        <rFont val="Calibri"/>
        <family val="2"/>
        <scheme val="minor"/>
      </rPr>
      <t>10.224.</t>
    </r>
    <r>
      <rPr>
        <sz val="11"/>
        <color theme="1"/>
        <rFont val="Calibri"/>
        <family val="2"/>
        <scheme val="minor"/>
      </rPr>
      <t>0.0</t>
    </r>
  </si>
  <si>
    <t>B - 172.20.0.0</t>
  </si>
  <si>
    <r>
      <rPr>
        <sz val="11"/>
        <color rgb="FFA5002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</si>
  <si>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A50021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</si>
  <si>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A5002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</si>
  <si>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A5002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000000</t>
    </r>
  </si>
  <si>
    <t>172.20.0.1</t>
  </si>
  <si>
    <r>
      <rPr>
        <sz val="11"/>
        <color rgb="FFA50021"/>
        <rFont val="Calibri"/>
        <family val="2"/>
        <scheme val="minor"/>
      </rPr>
      <t>172.20.0.</t>
    </r>
    <r>
      <rPr>
        <sz val="11"/>
        <color theme="1"/>
        <rFont val="Calibri"/>
        <family val="2"/>
        <scheme val="minor"/>
      </rPr>
      <t>0</t>
    </r>
  </si>
  <si>
    <r>
      <rPr>
        <sz val="11"/>
        <color rgb="FFA50021"/>
        <rFont val="Calibri"/>
        <family val="2"/>
        <scheme val="minor"/>
      </rPr>
      <t>172.20.64.</t>
    </r>
    <r>
      <rPr>
        <sz val="11"/>
        <color theme="1"/>
        <rFont val="Calibri"/>
        <family val="2"/>
        <scheme val="minor"/>
      </rPr>
      <t>0</t>
    </r>
  </si>
  <si>
    <r>
      <rPr>
        <sz val="11"/>
        <color rgb="FFA50021"/>
        <rFont val="Calibri"/>
        <family val="2"/>
        <scheme val="minor"/>
      </rPr>
      <t>172.20.128</t>
    </r>
    <r>
      <rPr>
        <sz val="11"/>
        <color theme="1"/>
        <rFont val="Calibri"/>
        <family val="2"/>
        <scheme val="minor"/>
      </rPr>
      <t>.0</t>
    </r>
  </si>
  <si>
    <r>
      <rPr>
        <sz val="11"/>
        <color rgb="FFA50021"/>
        <rFont val="Calibri"/>
        <family val="2"/>
        <scheme val="minor"/>
      </rPr>
      <t>172.20.192.</t>
    </r>
    <r>
      <rPr>
        <sz val="11"/>
        <color theme="1"/>
        <rFont val="Calibri"/>
        <family val="2"/>
        <scheme val="minor"/>
      </rPr>
      <t>0</t>
    </r>
  </si>
  <si>
    <r>
      <t>172.20.64.1</t>
    </r>
    <r>
      <rPr>
        <sz val="11"/>
        <color theme="1"/>
        <rFont val="Calibri"/>
        <family val="2"/>
        <scheme val="minor"/>
      </rPr>
      <t/>
    </r>
  </si>
  <si>
    <r>
      <t>172.20.128.1</t>
    </r>
    <r>
      <rPr>
        <sz val="11"/>
        <color theme="1"/>
        <rFont val="Calibri"/>
        <family val="2"/>
        <scheme val="minor"/>
      </rPr>
      <t/>
    </r>
  </si>
  <si>
    <r>
      <t>172.20.192.1</t>
    </r>
    <r>
      <rPr>
        <sz val="11"/>
        <color theme="1"/>
        <rFont val="Calibri"/>
        <family val="2"/>
        <scheme val="minor"/>
      </rPr>
      <t/>
    </r>
  </si>
  <si>
    <t>172.20.63.255</t>
  </si>
  <si>
    <t>172.20.127.255</t>
  </si>
  <si>
    <t>172.20.191.255</t>
  </si>
  <si>
    <t>172.20.255.255</t>
  </si>
  <si>
    <t>172.20.63.254</t>
  </si>
  <si>
    <t>172.20.127.254</t>
  </si>
  <si>
    <t>172.20.191.254</t>
  </si>
  <si>
    <t>172.20.255.254</t>
  </si>
  <si>
    <t>255.255.192.0</t>
  </si>
  <si>
    <t>C - 192.168.0.0</t>
  </si>
  <si>
    <r>
      <rPr>
        <sz val="11"/>
        <color rgb="FFA50021"/>
        <rFont val="Calibri"/>
        <family val="2"/>
        <scheme val="minor"/>
      </rPr>
      <t>0000</t>
    </r>
    <r>
      <rPr>
        <sz val="11"/>
        <color theme="1"/>
        <rFont val="Calibri"/>
        <family val="2"/>
        <scheme val="minor"/>
      </rPr>
      <t>0000</t>
    </r>
  </si>
  <si>
    <t>192.168.0.16</t>
  </si>
  <si>
    <t>192.168.0.32</t>
  </si>
  <si>
    <t>192.168.0.48</t>
  </si>
  <si>
    <t>192.168.0.64</t>
  </si>
  <si>
    <t>192.168.0.80</t>
  </si>
  <si>
    <t>192.168.0.96</t>
  </si>
  <si>
    <t>192.168.0.112</t>
  </si>
  <si>
    <t>192.168.0.128</t>
  </si>
  <si>
    <t>192.168.0.144</t>
  </si>
  <si>
    <t>192.168.0.160</t>
  </si>
  <si>
    <t>192.168.0.176</t>
  </si>
  <si>
    <t>192.168.0.192</t>
  </si>
  <si>
    <t>192.168.0.208</t>
  </si>
  <si>
    <t>192.168.0.224</t>
  </si>
  <si>
    <t>192.168.0.240</t>
  </si>
  <si>
    <t>192.168.0.15</t>
  </si>
  <si>
    <t>192.168.0.31</t>
  </si>
  <si>
    <t>192.168.0.47</t>
  </si>
  <si>
    <t>192.168.0.63</t>
  </si>
  <si>
    <t>192.168.0.79</t>
  </si>
  <si>
    <t>192.168.0.95</t>
  </si>
  <si>
    <t>192.168.0.111</t>
  </si>
  <si>
    <t>192.168.0.127</t>
  </si>
  <si>
    <t>192.168.0.143</t>
  </si>
  <si>
    <t>192.168.0.159</t>
  </si>
  <si>
    <t>192.168.0.175</t>
  </si>
  <si>
    <t>192.168.0.191</t>
  </si>
  <si>
    <t>192.168.0.207</t>
  </si>
  <si>
    <t>192.168.0.223</t>
  </si>
  <si>
    <t>192.168.0.239</t>
  </si>
  <si>
    <t>192.168.0.255</t>
  </si>
  <si>
    <t>192.168.0.14</t>
  </si>
  <si>
    <t>192.168.0.30</t>
  </si>
  <si>
    <t>192.168.0.46</t>
  </si>
  <si>
    <t>192.168.0.62</t>
  </si>
  <si>
    <t>192.168.0.78</t>
  </si>
  <si>
    <t>192.168.0.94</t>
  </si>
  <si>
    <t>192.168.0.110</t>
  </si>
  <si>
    <t>192.168.0.126</t>
  </si>
  <si>
    <t>192.168.0.142</t>
  </si>
  <si>
    <t>192.168.0.158</t>
  </si>
  <si>
    <t>192.168.0.174</t>
  </si>
  <si>
    <t>192.168.0.190</t>
  </si>
  <si>
    <t>192.168.0.206</t>
  </si>
  <si>
    <t>192.168.0.222</t>
  </si>
  <si>
    <t>192.168.0.238</t>
  </si>
  <si>
    <t>192.168.0.254</t>
  </si>
  <si>
    <t>192.168.0.1</t>
  </si>
  <si>
    <t>192.168.0.17</t>
  </si>
  <si>
    <t>192.168.0.33</t>
  </si>
  <si>
    <t>192.168.0.49</t>
  </si>
  <si>
    <t>192.168.0.65</t>
  </si>
  <si>
    <t>192.168.0.81</t>
  </si>
  <si>
    <t>192.168.0.97</t>
  </si>
  <si>
    <t>192.168.0.113</t>
  </si>
  <si>
    <t>192.168.0.129</t>
  </si>
  <si>
    <t>192.168.0.145</t>
  </si>
  <si>
    <t>192.168.0.161</t>
  </si>
  <si>
    <t>192.168.0.177</t>
  </si>
  <si>
    <t>192.168.0.193</t>
  </si>
  <si>
    <t>192.168.0.209</t>
  </si>
  <si>
    <t>192.168.0.225</t>
  </si>
  <si>
    <t>192.168.0.241</t>
  </si>
  <si>
    <t>VLSM</t>
  </si>
  <si>
    <t>Variable Length Subnet Mask es un metodo de subnetting que consiste en ajustar la mascara de subred priorizando la porcion de hosts, ordenando las redes de mayor a menor</t>
  </si>
  <si>
    <t>h</t>
  </si>
  <si>
    <t>2^H-2 &gt;= h</t>
  </si>
  <si>
    <t>32 - H</t>
  </si>
  <si>
    <t>Max Hosts.</t>
  </si>
  <si>
    <t>Ultimo bit 1</t>
  </si>
  <si>
    <t>DEPTO.</t>
  </si>
  <si>
    <t>MAX</t>
  </si>
  <si>
    <t>/24</t>
  </si>
  <si>
    <t>10.0.1.0</t>
  </si>
  <si>
    <t>10.0.0.255</t>
  </si>
  <si>
    <t>10.0.0.254</t>
  </si>
  <si>
    <t>/25</t>
  </si>
  <si>
    <t>/26</t>
  </si>
  <si>
    <t>10.0.1.128</t>
  </si>
  <si>
    <t>10.0.1.127</t>
  </si>
  <si>
    <t>10.0.1.126</t>
  </si>
  <si>
    <t>10.0.1.1</t>
  </si>
  <si>
    <t>10.0.2.0</t>
  </si>
  <si>
    <t>10.0.1.255</t>
  </si>
  <si>
    <t>10.0.1.254</t>
  </si>
  <si>
    <t>10.0.1.129</t>
  </si>
  <si>
    <t>/27</t>
  </si>
  <si>
    <t>10.0.2.64</t>
  </si>
  <si>
    <t>10.0.2.63</t>
  </si>
  <si>
    <t>10.0.2.62</t>
  </si>
  <si>
    <t>10.0.2.1</t>
  </si>
  <si>
    <t>10.0.2.96</t>
  </si>
  <si>
    <t>10.0.2.65</t>
  </si>
  <si>
    <t>10.0.2.95</t>
  </si>
  <si>
    <t>10.0.2.94</t>
  </si>
  <si>
    <t>ROUTER</t>
  </si>
  <si>
    <t>/30</t>
  </si>
  <si>
    <t>10.0.2.97</t>
  </si>
  <si>
    <t>10.0.2.98</t>
  </si>
  <si>
    <t>10.0.2.99</t>
  </si>
  <si>
    <t>10.0.0.30</t>
  </si>
  <si>
    <t>10.0.0.31</t>
  </si>
  <si>
    <t>10.0.0.32</t>
  </si>
  <si>
    <t>10.0.0.33</t>
  </si>
  <si>
    <t>10.0.0.160</t>
  </si>
  <si>
    <t>10.0.0.158</t>
  </si>
  <si>
    <t>10.0.0.159</t>
  </si>
  <si>
    <t>10.0.0.224</t>
  </si>
  <si>
    <t>10.0.0.223</t>
  </si>
  <si>
    <t>10.0.0.222</t>
  </si>
  <si>
    <t>10.0.0.161</t>
  </si>
  <si>
    <t>10.0.1.224</t>
  </si>
  <si>
    <t>10.0.0.225</t>
  </si>
  <si>
    <t>10.0.1.223</t>
  </si>
  <si>
    <t>10.0.1.222</t>
  </si>
  <si>
    <t>10.0.1.225</t>
  </si>
  <si>
    <t>DECIMAL</t>
  </si>
  <si>
    <t>10.0.0.127</t>
  </si>
  <si>
    <t>10.0.0.128</t>
  </si>
  <si>
    <t>10.0.0.191</t>
  </si>
  <si>
    <t>11100000</t>
  </si>
  <si>
    <t>10.0.0.129</t>
  </si>
  <si>
    <t>10.0.1.63</t>
  </si>
  <si>
    <t>10.0.1.62</t>
  </si>
  <si>
    <t>10.0.2.255</t>
  </si>
  <si>
    <t>10.0.2.254</t>
  </si>
  <si>
    <t>10.0.3.0</t>
  </si>
  <si>
    <t>10.0.3.1</t>
  </si>
  <si>
    <t>10.0.3.128</t>
  </si>
  <si>
    <t>10.0.3.127</t>
  </si>
  <si>
    <t>10.0.3.126</t>
  </si>
  <si>
    <t>10.0.3.129</t>
  </si>
  <si>
    <t>10.0.3.130</t>
  </si>
  <si>
    <t>10.0.3.131</t>
  </si>
  <si>
    <t>PROBLEMA</t>
  </si>
  <si>
    <t>-</t>
  </si>
  <si>
    <t>La direcciones de las red son incorrectas y se superponen.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</si>
</sst>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C00000"/>
      <name val="Calibri"/>
      <family val="2"/>
      <scheme val="minor"/>
    </font>
    <font>
      <sz val="11"/>
      <color rgb="FFA50021"/>
      <name val="Calibri"/>
      <family val="2"/>
      <scheme val="minor"/>
    </font>
    <font>
      <b/>
      <sz val="11"/>
      <color rgb="FFA5002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gray125">
        <bgColor theme="4" tint="-0.249977111117893"/>
      </patternFill>
    </fill>
    <fill>
      <patternFill patternType="gray125">
        <bgColor theme="9" tint="-0.499984740745262"/>
      </patternFill>
    </fill>
    <fill>
      <patternFill patternType="gray125">
        <bgColor theme="9" tint="-0.249977111117893"/>
      </patternFill>
    </fill>
    <fill>
      <patternFill patternType="gray125">
        <bgColor theme="9"/>
      </patternFill>
    </fill>
    <fill>
      <patternFill patternType="gray125">
        <bgColor theme="7" tint="-0.249977111117893"/>
      </patternFill>
    </fill>
    <fill>
      <patternFill patternType="gray125">
        <bgColor rgb="FFCC3300"/>
      </patternFill>
    </fill>
    <fill>
      <patternFill patternType="gray125">
        <bgColor rgb="FFA50021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D2906C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 diagonalUp="1">
      <left/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Up="1" diagonalDown="1">
      <left style="thin">
        <color indexed="64"/>
      </left>
      <right/>
      <top/>
      <bottom/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49">
    <xf numFmtId="0" fontId="0" fillId="0" borderId="0" xfId="0"/>
    <xf numFmtId="0" fontId="0" fillId="0" borderId="0" xfId="0" applyAlignment="1">
      <alignment horizontal="center"/>
    </xf>
    <xf numFmtId="0" fontId="3" fillId="3" borderId="0" xfId="0" applyFont="1" applyFill="1" applyAlignment="1">
      <alignment horizontal="left" vertical="center" indent="1"/>
    </xf>
    <xf numFmtId="0" fontId="3" fillId="4" borderId="0" xfId="0" applyFont="1" applyFill="1" applyAlignment="1">
      <alignment horizontal="left" vertical="center" indent="1"/>
    </xf>
    <xf numFmtId="0" fontId="3" fillId="5" borderId="0" xfId="0" applyFont="1" applyFill="1" applyAlignment="1">
      <alignment horizontal="left" vertical="center" indent="1"/>
    </xf>
    <xf numFmtId="0" fontId="3" fillId="6" borderId="0" xfId="0" applyFont="1" applyFill="1" applyAlignment="1">
      <alignment horizontal="left" vertical="center" indent="1"/>
    </xf>
    <xf numFmtId="0" fontId="3" fillId="7" borderId="0" xfId="0" applyFont="1" applyFill="1" applyAlignment="1">
      <alignment horizontal="left" vertical="center" indent="1"/>
    </xf>
    <xf numFmtId="0" fontId="3" fillId="8" borderId="0" xfId="0" applyFont="1" applyFill="1" applyAlignment="1">
      <alignment horizontal="left" vertical="center" indent="1"/>
    </xf>
    <xf numFmtId="0" fontId="3" fillId="5" borderId="0" xfId="0" applyFont="1" applyFill="1" applyAlignment="1">
      <alignment horizontal="left" vertical="center" wrapText="1" indent="1"/>
    </xf>
    <xf numFmtId="0" fontId="3" fillId="6" borderId="0" xfId="0" applyFont="1" applyFill="1" applyAlignment="1">
      <alignment horizontal="left" vertical="center" wrapText="1" indent="1"/>
    </xf>
    <xf numFmtId="0" fontId="3" fillId="7" borderId="0" xfId="0" applyFont="1" applyFill="1" applyAlignment="1">
      <alignment horizontal="left" vertical="center" wrapText="1" indent="1"/>
    </xf>
    <xf numFmtId="0" fontId="3" fillId="8" borderId="0" xfId="0" applyFont="1" applyFill="1" applyAlignment="1">
      <alignment horizontal="left" vertical="center" wrapText="1" indent="1"/>
    </xf>
    <xf numFmtId="0" fontId="2" fillId="9" borderId="2" xfId="0" applyFont="1" applyFill="1" applyBorder="1"/>
    <xf numFmtId="0" fontId="3" fillId="2" borderId="2" xfId="0" applyFont="1" applyFill="1" applyBorder="1" applyAlignment="1">
      <alignment horizontal="left" vertical="center" inden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 indent="1"/>
    </xf>
    <xf numFmtId="0" fontId="0" fillId="0" borderId="1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NumberFormat="1"/>
    <xf numFmtId="0" fontId="2" fillId="9" borderId="3" xfId="0" applyFont="1" applyFill="1" applyBorder="1" applyAlignment="1">
      <alignment horizontal="left" vertical="center" indent="1"/>
    </xf>
    <xf numFmtId="0" fontId="0" fillId="10" borderId="0" xfId="0" applyFont="1" applyFill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10" borderId="1" xfId="0" applyFont="1" applyFill="1" applyBorder="1" applyAlignment="1">
      <alignment horizontal="left" vertical="center" indent="1"/>
    </xf>
    <xf numFmtId="0" fontId="2" fillId="9" borderId="2" xfId="0" applyFont="1" applyFill="1" applyBorder="1" applyAlignment="1">
      <alignment horizontal="left" indent="1"/>
    </xf>
    <xf numFmtId="0" fontId="2" fillId="9" borderId="2" xfId="0" applyFont="1" applyFill="1" applyBorder="1" applyAlignment="1">
      <alignment horizontal="center"/>
    </xf>
    <xf numFmtId="0" fontId="0" fillId="10" borderId="2" xfId="0" applyFont="1" applyFill="1" applyBorder="1" applyAlignment="1">
      <alignment horizontal="left" indent="1"/>
    </xf>
    <xf numFmtId="0" fontId="0" fillId="0" borderId="0" xfId="0" applyFont="1" applyAlignment="1">
      <alignment horizontal="left" indent="1"/>
    </xf>
    <xf numFmtId="0" fontId="0" fillId="10" borderId="0" xfId="0" applyFont="1" applyFill="1" applyAlignment="1">
      <alignment horizontal="left" indent="1"/>
    </xf>
    <xf numFmtId="0" fontId="2" fillId="9" borderId="2" xfId="0" applyFont="1" applyFill="1" applyBorder="1" applyAlignment="1">
      <alignment horizontal="left" vertical="center" indent="1"/>
    </xf>
    <xf numFmtId="0" fontId="0" fillId="10" borderId="2" xfId="0" applyFont="1" applyFill="1" applyBorder="1" applyAlignment="1">
      <alignment horizontal="left" vertical="center" indent="1"/>
    </xf>
    <xf numFmtId="0" fontId="0" fillId="0" borderId="0" xfId="0" applyBorder="1"/>
    <xf numFmtId="0" fontId="0" fillId="0" borderId="4" xfId="0" applyBorder="1"/>
    <xf numFmtId="0" fontId="0" fillId="11" borderId="0" xfId="0" applyFill="1" applyAlignment="1">
      <alignment horizontal="left" indent="1"/>
    </xf>
    <xf numFmtId="0" fontId="0" fillId="12" borderId="0" xfId="0" applyFill="1" applyAlignment="1">
      <alignment horizontal="left" indent="1"/>
    </xf>
    <xf numFmtId="0" fontId="0" fillId="13" borderId="0" xfId="0" applyFill="1" applyAlignment="1">
      <alignment horizontal="left" indent="1"/>
    </xf>
    <xf numFmtId="0" fontId="0" fillId="14" borderId="0" xfId="0" applyFill="1" applyAlignment="1">
      <alignment horizontal="left" indent="1"/>
    </xf>
    <xf numFmtId="0" fontId="0" fillId="15" borderId="0" xfId="0" applyFill="1" applyAlignment="1">
      <alignment horizontal="left" indent="1"/>
    </xf>
    <xf numFmtId="0" fontId="0" fillId="16" borderId="0" xfId="0" applyFill="1" applyAlignment="1">
      <alignment horizontal="left" indent="1"/>
    </xf>
    <xf numFmtId="0" fontId="0" fillId="18" borderId="0" xfId="0" applyFill="1" applyAlignment="1">
      <alignment horizontal="left" indent="1"/>
    </xf>
    <xf numFmtId="0" fontId="0" fillId="17" borderId="0" xfId="0" applyFill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Fill="1" applyBorder="1"/>
    <xf numFmtId="0" fontId="0" fillId="0" borderId="0" xfId="0" applyFill="1" applyBorder="1" applyAlignment="1">
      <alignment horizontal="left" indent="1"/>
    </xf>
    <xf numFmtId="0" fontId="0" fillId="10" borderId="0" xfId="0" applyFont="1" applyFill="1"/>
    <xf numFmtId="0" fontId="0" fillId="0" borderId="0" xfId="0" applyFont="1"/>
    <xf numFmtId="0" fontId="0" fillId="0" borderId="1" xfId="0" applyFont="1" applyBorder="1"/>
    <xf numFmtId="0" fontId="2" fillId="9" borderId="2" xfId="0" applyFont="1" applyFill="1" applyBorder="1" applyAlignment="1">
      <alignment horizontal="left"/>
    </xf>
    <xf numFmtId="0" fontId="0" fillId="10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10" borderId="0" xfId="0" applyFont="1" applyFill="1" applyAlignment="1">
      <alignment horizontal="left"/>
    </xf>
    <xf numFmtId="0" fontId="0" fillId="0" borderId="1" xfId="0" applyFont="1" applyBorder="1" applyAlignment="1">
      <alignment horizontal="left"/>
    </xf>
    <xf numFmtId="0" fontId="0" fillId="10" borderId="2" xfId="0" applyFont="1" applyFill="1" applyBorder="1"/>
    <xf numFmtId="0" fontId="0" fillId="0" borderId="0" xfId="0" applyFont="1" applyBorder="1"/>
    <xf numFmtId="0" fontId="0" fillId="10" borderId="0" xfId="0" applyFont="1" applyFill="1" applyBorder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right"/>
    </xf>
    <xf numFmtId="49" fontId="0" fillId="0" borderId="5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right"/>
    </xf>
    <xf numFmtId="0" fontId="2" fillId="9" borderId="0" xfId="0" applyFont="1" applyFill="1" applyBorder="1"/>
    <xf numFmtId="0" fontId="0" fillId="10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10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0" fillId="10" borderId="2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0" fillId="1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2" fillId="9" borderId="1" xfId="0" applyFont="1" applyFill="1" applyBorder="1"/>
    <xf numFmtId="0" fontId="0" fillId="0" borderId="6" xfId="0" applyBorder="1"/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/>
    <xf numFmtId="0" fontId="0" fillId="19" borderId="0" xfId="0" applyFill="1" applyAlignment="1">
      <alignment horizontal="center"/>
    </xf>
    <xf numFmtId="0" fontId="0" fillId="19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Border="1" applyAlignment="1">
      <alignment horizontal="center"/>
    </xf>
    <xf numFmtId="0" fontId="3" fillId="19" borderId="0" xfId="0" applyFont="1" applyFill="1"/>
    <xf numFmtId="0" fontId="0" fillId="19" borderId="7" xfId="0" applyFill="1" applyBorder="1"/>
    <xf numFmtId="0" fontId="0" fillId="19" borderId="7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19" borderId="6" xfId="0" applyFill="1" applyBorder="1"/>
    <xf numFmtId="0" fontId="0" fillId="10" borderId="0" xfId="0" applyFont="1" applyFill="1" applyBorder="1" applyAlignment="1">
      <alignment horizontal="center"/>
    </xf>
    <xf numFmtId="0" fontId="0" fillId="10" borderId="12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right"/>
    </xf>
    <xf numFmtId="0" fontId="0" fillId="10" borderId="1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6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0" borderId="0" xfId="0" applyFont="1"/>
    <xf numFmtId="49" fontId="2" fillId="9" borderId="2" xfId="0" applyNumberFormat="1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center" vertical="center"/>
    </xf>
    <xf numFmtId="49" fontId="6" fillId="10" borderId="2" xfId="0" applyNumberFormat="1" applyFont="1" applyFill="1" applyBorder="1" applyAlignment="1">
      <alignment horizontal="left" vertical="center"/>
    </xf>
    <xf numFmtId="49" fontId="0" fillId="10" borderId="2" xfId="0" applyNumberFormat="1" applyFont="1" applyFill="1" applyBorder="1" applyAlignment="1">
      <alignment horizontal="left" vertical="center"/>
    </xf>
    <xf numFmtId="0" fontId="0" fillId="10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49" fontId="6" fillId="10" borderId="0" xfId="0" applyNumberFormat="1" applyFont="1" applyFill="1" applyAlignment="1">
      <alignment horizontal="left" vertical="center"/>
    </xf>
    <xf numFmtId="0" fontId="0" fillId="10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2" fillId="14" borderId="0" xfId="0" applyFont="1" applyFill="1" applyAlignment="1">
      <alignment horizontal="center"/>
    </xf>
    <xf numFmtId="0" fontId="2" fillId="9" borderId="12" xfId="0" applyFont="1" applyFill="1" applyBorder="1" applyAlignment="1">
      <alignment horizontal="left"/>
    </xf>
    <xf numFmtId="49" fontId="2" fillId="9" borderId="17" xfId="0" applyNumberFormat="1" applyFont="1" applyFill="1" applyBorder="1" applyAlignment="1">
      <alignment horizontal="left" vertical="center"/>
    </xf>
    <xf numFmtId="0" fontId="2" fillId="9" borderId="12" xfId="0" applyFont="1" applyFill="1" applyBorder="1" applyAlignment="1">
      <alignment horizontal="left" vertical="center"/>
    </xf>
    <xf numFmtId="3" fontId="8" fillId="10" borderId="2" xfId="0" applyNumberFormat="1" applyFont="1" applyFill="1" applyBorder="1" applyAlignment="1">
      <alignment horizontal="left" vertical="center"/>
    </xf>
    <xf numFmtId="3" fontId="8" fillId="0" borderId="0" xfId="0" applyNumberFormat="1" applyFont="1" applyBorder="1" applyAlignment="1">
      <alignment horizontal="left" vertical="center"/>
    </xf>
    <xf numFmtId="3" fontId="8" fillId="10" borderId="0" xfId="0" applyNumberFormat="1" applyFont="1" applyFill="1" applyBorder="1" applyAlignment="1">
      <alignment horizontal="left" vertical="center"/>
    </xf>
    <xf numFmtId="0" fontId="0" fillId="10" borderId="2" xfId="0" applyFont="1" applyFill="1" applyBorder="1" applyAlignment="1">
      <alignment horizontal="left" vertical="center"/>
    </xf>
    <xf numFmtId="0" fontId="0" fillId="10" borderId="0" xfId="0" applyFont="1" applyFill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0" fillId="10" borderId="2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vertical="center"/>
    </xf>
    <xf numFmtId="49" fontId="0" fillId="10" borderId="0" xfId="0" applyNumberFormat="1" applyFont="1" applyFill="1" applyAlignment="1">
      <alignment horizontal="left"/>
    </xf>
    <xf numFmtId="49" fontId="0" fillId="10" borderId="0" xfId="0" applyNumberFormat="1" applyFont="1" applyFill="1" applyAlignment="1">
      <alignment horizontal="left" vertical="center"/>
    </xf>
    <xf numFmtId="49" fontId="0" fillId="0" borderId="1" xfId="0" applyNumberFormat="1" applyFont="1" applyBorder="1" applyAlignment="1">
      <alignment horizontal="left"/>
    </xf>
    <xf numFmtId="49" fontId="0" fillId="10" borderId="2" xfId="0" applyNumberFormat="1" applyFont="1" applyFill="1" applyBorder="1" applyAlignment="1">
      <alignment horizontal="center"/>
    </xf>
    <xf numFmtId="49" fontId="6" fillId="10" borderId="2" xfId="0" applyNumberFormat="1" applyFont="1" applyFill="1" applyBorder="1" applyAlignment="1">
      <alignment horizontal="center" vertical="center"/>
    </xf>
    <xf numFmtId="49" fontId="0" fillId="10" borderId="2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10" borderId="0" xfId="0" applyNumberFormat="1" applyFont="1" applyFill="1" applyAlignment="1">
      <alignment horizontal="center"/>
    </xf>
    <xf numFmtId="49" fontId="6" fillId="10" borderId="0" xfId="0" applyNumberFormat="1" applyFont="1" applyFill="1" applyAlignment="1">
      <alignment horizontal="center" vertical="center"/>
    </xf>
    <xf numFmtId="49" fontId="0" fillId="10" borderId="0" xfId="0" applyNumberFormat="1" applyFont="1" applyFill="1" applyAlignment="1">
      <alignment horizontal="center" vertical="center"/>
    </xf>
    <xf numFmtId="49" fontId="0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49" fontId="0" fillId="10" borderId="12" xfId="0" applyNumberFormat="1" applyFont="1" applyFill="1" applyBorder="1" applyAlignment="1">
      <alignment horizontal="center"/>
    </xf>
    <xf numFmtId="49" fontId="0" fillId="0" borderId="10" xfId="0" applyNumberFormat="1" applyFont="1" applyBorder="1" applyAlignment="1">
      <alignment horizontal="center"/>
    </xf>
    <xf numFmtId="49" fontId="0" fillId="10" borderId="10" xfId="0" applyNumberFormat="1" applyFont="1" applyFill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3" fontId="0" fillId="10" borderId="2" xfId="0" applyNumberFormat="1" applyFont="1" applyFill="1" applyBorder="1" applyAlignment="1">
      <alignment horizontal="right" vertical="center"/>
    </xf>
    <xf numFmtId="3" fontId="0" fillId="0" borderId="1" xfId="0" applyNumberFormat="1" applyFont="1" applyBorder="1" applyAlignment="1">
      <alignment horizontal="right" vertical="center"/>
    </xf>
    <xf numFmtId="3" fontId="0" fillId="0" borderId="1" xfId="0" applyNumberFormat="1" applyFont="1" applyBorder="1" applyAlignment="1">
      <alignment horizontal="left" vertical="center"/>
    </xf>
    <xf numFmtId="164" fontId="9" fillId="10" borderId="12" xfId="1" applyNumberFormat="1" applyFont="1" applyFill="1" applyBorder="1" applyAlignment="1">
      <alignment horizontal="left" vertical="center"/>
    </xf>
    <xf numFmtId="49" fontId="9" fillId="10" borderId="2" xfId="0" applyNumberFormat="1" applyFont="1" applyFill="1" applyBorder="1" applyAlignment="1">
      <alignment horizontal="left" vertical="center"/>
    </xf>
    <xf numFmtId="49" fontId="9" fillId="10" borderId="17" xfId="0" applyNumberFormat="1" applyFont="1" applyFill="1" applyBorder="1" applyAlignment="1">
      <alignment horizontal="left" vertical="center"/>
    </xf>
    <xf numFmtId="164" fontId="9" fillId="0" borderId="10" xfId="1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49" fontId="9" fillId="0" borderId="4" xfId="0" applyNumberFormat="1" applyFont="1" applyBorder="1" applyAlignment="1">
      <alignment horizontal="left" vertical="center" wrapText="1"/>
    </xf>
    <xf numFmtId="164" fontId="9" fillId="10" borderId="10" xfId="1" applyNumberFormat="1" applyFont="1" applyFill="1" applyBorder="1" applyAlignment="1">
      <alignment horizontal="left" vertical="center"/>
    </xf>
    <xf numFmtId="49" fontId="9" fillId="10" borderId="0" xfId="0" applyNumberFormat="1" applyFont="1" applyFill="1" applyBorder="1" applyAlignment="1">
      <alignment horizontal="left" vertical="center" wrapText="1"/>
    </xf>
    <xf numFmtId="49" fontId="9" fillId="10" borderId="4" xfId="0" applyNumberFormat="1" applyFont="1" applyFill="1" applyBorder="1" applyAlignment="1">
      <alignment horizontal="left" vertical="center" wrapText="1"/>
    </xf>
    <xf numFmtId="0" fontId="8" fillId="10" borderId="12" xfId="0" applyFont="1" applyFill="1" applyBorder="1" applyAlignment="1">
      <alignment horizontal="left"/>
    </xf>
    <xf numFmtId="49" fontId="10" fillId="10" borderId="2" xfId="0" applyNumberFormat="1" applyFont="1" applyFill="1" applyBorder="1" applyAlignment="1">
      <alignment horizontal="left" vertical="center"/>
    </xf>
    <xf numFmtId="49" fontId="10" fillId="10" borderId="17" xfId="0" applyNumberFormat="1" applyFont="1" applyFill="1" applyBorder="1" applyAlignment="1">
      <alignment horizontal="left" vertical="center"/>
    </xf>
    <xf numFmtId="0" fontId="9" fillId="10" borderId="2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left"/>
    </xf>
    <xf numFmtId="49" fontId="10" fillId="0" borderId="0" xfId="0" applyNumberFormat="1" applyFont="1" applyBorder="1" applyAlignment="1">
      <alignment horizontal="left" vertical="center"/>
    </xf>
    <xf numFmtId="49" fontId="10" fillId="0" borderId="4" xfId="0" applyNumberFormat="1" applyFont="1" applyBorder="1" applyAlignment="1">
      <alignment horizontal="left" vertical="center"/>
    </xf>
    <xf numFmtId="0" fontId="8" fillId="10" borderId="10" xfId="0" applyFont="1" applyFill="1" applyBorder="1" applyAlignment="1">
      <alignment horizontal="left"/>
    </xf>
    <xf numFmtId="49" fontId="10" fillId="10" borderId="0" xfId="0" applyNumberFormat="1" applyFont="1" applyFill="1" applyBorder="1" applyAlignment="1">
      <alignment horizontal="left" vertical="center"/>
    </xf>
    <xf numFmtId="49" fontId="10" fillId="10" borderId="4" xfId="0" applyNumberFormat="1" applyFont="1" applyFill="1" applyBorder="1" applyAlignment="1">
      <alignment horizontal="left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9" fillId="10" borderId="12" xfId="0" applyFont="1" applyFill="1" applyBorder="1" applyAlignment="1">
      <alignment horizontal="center" vertical="center"/>
    </xf>
    <xf numFmtId="164" fontId="9" fillId="10" borderId="17" xfId="1" applyNumberFormat="1" applyFont="1" applyFill="1" applyBorder="1" applyAlignment="1">
      <alignment horizontal="right" vertical="center"/>
    </xf>
    <xf numFmtId="0" fontId="9" fillId="0" borderId="1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4" xfId="0" applyFont="1" applyBorder="1" applyAlignment="1">
      <alignment horizontal="right" vertical="center"/>
    </xf>
    <xf numFmtId="49" fontId="9" fillId="10" borderId="18" xfId="0" applyNumberFormat="1" applyFont="1" applyFill="1" applyBorder="1" applyAlignment="1">
      <alignment horizontal="left" vertical="center" wrapText="1"/>
    </xf>
    <xf numFmtId="0" fontId="9" fillId="10" borderId="0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left" vertical="center" indent="1"/>
    </xf>
    <xf numFmtId="0" fontId="3" fillId="7" borderId="0" xfId="0" applyFont="1" applyFill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0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 indent="1"/>
    </xf>
    <xf numFmtId="0" fontId="2" fillId="9" borderId="3" xfId="0" applyFont="1" applyFill="1" applyBorder="1" applyAlignment="1">
      <alignment horizontal="left" indent="1"/>
    </xf>
    <xf numFmtId="0" fontId="0" fillId="10" borderId="2" xfId="0" applyFont="1" applyFill="1" applyBorder="1" applyAlignment="1">
      <alignment horizontal="left" indent="1"/>
    </xf>
    <xf numFmtId="0" fontId="0" fillId="0" borderId="0" xfId="0" applyFont="1" applyAlignment="1">
      <alignment horizontal="left" indent="1"/>
    </xf>
    <xf numFmtId="0" fontId="0" fillId="10" borderId="0" xfId="0" applyFont="1" applyFill="1" applyAlignment="1">
      <alignment horizontal="left" indent="1"/>
    </xf>
    <xf numFmtId="0" fontId="2" fillId="14" borderId="14" xfId="0" applyFont="1" applyFill="1" applyBorder="1" applyAlignment="1">
      <alignment horizontal="center"/>
    </xf>
    <xf numFmtId="0" fontId="2" fillId="14" borderId="15" xfId="0" applyFont="1" applyFill="1" applyBorder="1" applyAlignment="1">
      <alignment horizontal="center"/>
    </xf>
    <xf numFmtId="0" fontId="2" fillId="14" borderId="16" xfId="0" applyFont="1" applyFill="1" applyBorder="1" applyAlignment="1">
      <alignment horizontal="center"/>
    </xf>
    <xf numFmtId="0" fontId="2" fillId="14" borderId="14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2" fillId="14" borderId="16" xfId="0" applyFont="1" applyFill="1" applyBorder="1" applyAlignment="1">
      <alignment horizontal="center" vertical="center"/>
    </xf>
    <xf numFmtId="164" fontId="9" fillId="0" borderId="19" xfId="1" applyNumberFormat="1" applyFont="1" applyBorder="1" applyAlignment="1">
      <alignment horizontal="center"/>
    </xf>
    <xf numFmtId="164" fontId="9" fillId="0" borderId="5" xfId="1" applyNumberFormat="1" applyFont="1" applyBorder="1" applyAlignment="1">
      <alignment horizontal="center"/>
    </xf>
    <xf numFmtId="164" fontId="9" fillId="0" borderId="20" xfId="1" applyNumberFormat="1" applyFont="1" applyBorder="1" applyAlignment="1">
      <alignment horizontal="center"/>
    </xf>
    <xf numFmtId="164" fontId="9" fillId="0" borderId="10" xfId="1" applyNumberFormat="1" applyFont="1" applyBorder="1" applyAlignment="1">
      <alignment horizontal="center" vertical="center"/>
    </xf>
    <xf numFmtId="164" fontId="9" fillId="0" borderId="0" xfId="1" applyNumberFormat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164" fontId="9" fillId="10" borderId="10" xfId="1" applyNumberFormat="1" applyFont="1" applyFill="1" applyBorder="1" applyAlignment="1">
      <alignment horizontal="center" vertical="center"/>
    </xf>
    <xf numFmtId="164" fontId="9" fillId="10" borderId="0" xfId="1" applyNumberFormat="1" applyFont="1" applyFill="1" applyBorder="1" applyAlignment="1">
      <alignment horizontal="center" vertical="center"/>
    </xf>
    <xf numFmtId="164" fontId="9" fillId="10" borderId="4" xfId="1" applyNumberFormat="1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3" fontId="0" fillId="0" borderId="0" xfId="0" applyNumberFormat="1"/>
    <xf numFmtId="164" fontId="0" fillId="0" borderId="0" xfId="1" applyNumberFormat="1" applyFont="1" applyAlignment="1">
      <alignment horizontal="right"/>
    </xf>
    <xf numFmtId="3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 vertical="center"/>
    </xf>
    <xf numFmtId="164" fontId="0" fillId="10" borderId="0" xfId="1" applyNumberFormat="1" applyFont="1" applyFill="1" applyAlignment="1">
      <alignment horizontal="right"/>
    </xf>
    <xf numFmtId="49" fontId="2" fillId="9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6" fillId="1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horizontal="right"/>
    </xf>
    <xf numFmtId="3" fontId="7" fillId="0" borderId="0" xfId="0" applyNumberFormat="1" applyFont="1"/>
    <xf numFmtId="0" fontId="6" fillId="0" borderId="0" xfId="0" applyFont="1"/>
    <xf numFmtId="3" fontId="6" fillId="0" borderId="0" xfId="0" applyNumberFormat="1" applyFont="1"/>
    <xf numFmtId="49" fontId="6" fillId="0" borderId="0" xfId="0" applyNumberFormat="1" applyFont="1"/>
    <xf numFmtId="0" fontId="13" fillId="0" borderId="0" xfId="0" applyFont="1" applyAlignment="1">
      <alignment horizontal="right"/>
    </xf>
    <xf numFmtId="0" fontId="13" fillId="0" borderId="0" xfId="0" applyFont="1"/>
    <xf numFmtId="3" fontId="13" fillId="0" borderId="0" xfId="0" applyNumberFormat="1" applyFont="1"/>
    <xf numFmtId="0" fontId="0" fillId="0" borderId="0" xfId="0" applyBorder="1" applyAlignment="1">
      <alignment horizontal="right"/>
    </xf>
    <xf numFmtId="3" fontId="0" fillId="0" borderId="0" xfId="0" applyNumberFormat="1" applyBorder="1"/>
    <xf numFmtId="0" fontId="0" fillId="0" borderId="21" xfId="0" applyBorder="1"/>
    <xf numFmtId="0" fontId="0" fillId="0" borderId="21" xfId="0" applyBorder="1" applyAlignment="1">
      <alignment horizontal="right"/>
    </xf>
    <xf numFmtId="3" fontId="0" fillId="0" borderId="21" xfId="0" applyNumberFormat="1" applyBorder="1"/>
    <xf numFmtId="0" fontId="0" fillId="0" borderId="22" xfId="0" applyBorder="1"/>
    <xf numFmtId="0" fontId="0" fillId="0" borderId="22" xfId="0" applyBorder="1" applyAlignment="1">
      <alignment horizontal="right"/>
    </xf>
    <xf numFmtId="3" fontId="0" fillId="0" borderId="22" xfId="0" applyNumberFormat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5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_-* #,##0_-;\-* #,##0_-;_-* &quot;-&quot;??_-;_-@_-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* #,##0_-;\-* #,##0_-;_-* &quot;-&quot;??_-;_-@_-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_-* #,##0_-;\-* #,##0_-;_-* &quot;-&quot;??_-;_-@_-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colors>
    <mruColors>
      <color rgb="FFA50021"/>
      <color rgb="FFD2906C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917408</xdr:colOff>
      <xdr:row>1</xdr:row>
      <xdr:rowOff>80213</xdr:rowOff>
    </xdr:from>
    <xdr:to>
      <xdr:col>2</xdr:col>
      <xdr:colOff>45119</xdr:colOff>
      <xdr:row>3</xdr:row>
      <xdr:rowOff>50132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AF5C6DE5-FA91-42B0-8CBD-2B847EBBF78B}"/>
            </a:ext>
          </a:extLst>
        </xdr:cNvPr>
        <xdr:cNvCxnSpPr/>
      </xdr:nvCxnSpPr>
      <xdr:spPr>
        <a:xfrm flipV="1">
          <a:off x="917408" y="270713"/>
          <a:ext cx="1112922" cy="350919"/>
        </a:xfrm>
        <a:prstGeom prst="line">
          <a:avLst/>
        </a:prstGeom>
        <a:ln w="57150">
          <a:solidFill>
            <a:schemeClr val="accent2">
              <a:lumMod val="60000"/>
              <a:lumOff val="40000"/>
            </a:schemeClr>
          </a:solidFill>
          <a:prstDash val="soli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907382</xdr:colOff>
      <xdr:row>2</xdr:row>
      <xdr:rowOff>80213</xdr:rowOff>
    </xdr:from>
    <xdr:to>
      <xdr:col>2</xdr:col>
      <xdr:colOff>25066</xdr:colOff>
      <xdr:row>6</xdr:row>
      <xdr:rowOff>155408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AB5CF41A-E893-4BC5-9178-23D49FBE38EB}"/>
            </a:ext>
          </a:extLst>
        </xdr:cNvPr>
        <xdr:cNvCxnSpPr/>
      </xdr:nvCxnSpPr>
      <xdr:spPr>
        <a:xfrm flipV="1">
          <a:off x="907382" y="461213"/>
          <a:ext cx="531395" cy="837195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  <a:prstDash val="soli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817145</xdr:colOff>
      <xdr:row>1</xdr:row>
      <xdr:rowOff>40105</xdr:rowOff>
    </xdr:from>
    <xdr:to>
      <xdr:col>2</xdr:col>
      <xdr:colOff>72189</xdr:colOff>
      <xdr:row>3</xdr:row>
      <xdr:rowOff>107282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47BDE5BB-F2F6-430D-9AC6-1CBA62A21E77}"/>
            </a:ext>
          </a:extLst>
        </xdr:cNvPr>
        <xdr:cNvCxnSpPr/>
      </xdr:nvCxnSpPr>
      <xdr:spPr>
        <a:xfrm>
          <a:off x="817145" y="230605"/>
          <a:ext cx="668755" cy="448177"/>
        </a:xfrm>
        <a:prstGeom prst="line">
          <a:avLst/>
        </a:prstGeom>
        <a:ln w="57150">
          <a:solidFill>
            <a:schemeClr val="accent6">
              <a:lumMod val="60000"/>
              <a:lumOff val="40000"/>
            </a:schemeClr>
          </a:solidFill>
          <a:prstDash val="soli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972553</xdr:colOff>
      <xdr:row>2</xdr:row>
      <xdr:rowOff>55145</xdr:rowOff>
    </xdr:from>
    <xdr:to>
      <xdr:col>2</xdr:col>
      <xdr:colOff>55144</xdr:colOff>
      <xdr:row>6</xdr:row>
      <xdr:rowOff>130342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6F281630-8200-43F2-8EED-0F49CDDE1B4C}"/>
            </a:ext>
          </a:extLst>
        </xdr:cNvPr>
        <xdr:cNvCxnSpPr/>
      </xdr:nvCxnSpPr>
      <xdr:spPr>
        <a:xfrm>
          <a:off x="972553" y="436145"/>
          <a:ext cx="1067802" cy="837197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  <a:prstDash val="soli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C01944-185D-43BF-8A62-D61C3ABD55B5}" name="Tabla3" displayName="Tabla3" ref="E1:G9" totalsRowShown="0" dataDxfId="54">
  <autoFilter ref="E1:G9" xr:uid="{C2C01944-185D-43BF-8A62-D61C3ABD55B5}"/>
  <tableColumns count="3">
    <tableColumn id="1" xr3:uid="{8079FA69-59E6-4C3F-8414-22F5F08661F0}" name="Fibra" dataDxfId="53"/>
    <tableColumn id="2" xr3:uid="{51C999F5-4709-4731-A8C0-5DF1FB13B02F}" name="SMF" dataDxfId="52"/>
    <tableColumn id="3" xr3:uid="{D64CF8DA-A5E3-4CD8-B0D7-1B8FF7A3D8F6}" name="MMF" dataDxfId="5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8321D3-CCFD-43D7-8B50-0C45EEA5B1E7}" name="Tabla6" displayName="Tabla6" ref="I1:J5" totalsRowShown="0">
  <autoFilter ref="I1:J5" xr:uid="{C78321D3-CCFD-43D7-8B50-0C45EEA5B1E7}"/>
  <tableColumns count="2">
    <tableColumn id="1" xr3:uid="{08E9B9E5-F910-401F-93ED-C04AD37535EF}" name="Conector"/>
    <tableColumn id="2" xr3:uid="{D5269F62-4479-4F3D-A5D4-C1ED26AF7B5B}" name="Definicion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2135C1B-9F95-4015-B02C-B87CD34D509E}" name="Tabla8" displayName="Tabla8" ref="I6:J9" totalsRowShown="0">
  <autoFilter ref="I6:J9" xr:uid="{52135C1B-9F95-4015-B02C-B87CD34D509E}"/>
  <tableColumns count="2">
    <tableColumn id="1" xr3:uid="{543EB15E-529C-425D-915D-1E4596E25696}" name="Terminacion"/>
    <tableColumn id="2" xr3:uid="{BC2527C8-7181-4C90-8F5A-90CCE514EF2C}" name="Definicion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77475B-955E-4B5C-B1E4-7945829E45C1}" name="Tabla5" displayName="Tabla5" ref="A1:B5" totalsRowShown="0">
  <autoFilter ref="A1:B5" xr:uid="{1777475B-955E-4B5C-B1E4-7945829E45C1}"/>
  <tableColumns count="2">
    <tableColumn id="1" xr3:uid="{EA119109-3829-457F-9F4F-E397DEF4F4D7}" name="Tramas"/>
    <tableColumn id="2" xr3:uid="{A8174C4F-8010-47E5-909A-590CB995DD81}" name="Descripcion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7D4BAD5-9F16-44F0-B80D-BE151AB89E25}" name="Tabla9" displayName="Tabla9" ref="A7:B10" totalsRowShown="0">
  <autoFilter ref="A7:B10" xr:uid="{D7D4BAD5-9F16-44F0-B80D-BE151AB89E25}"/>
  <tableColumns count="2">
    <tableColumn id="1" xr3:uid="{46B1B41C-4BCA-44FC-9E28-E4E2B58EE4E2}" name="Metodo"/>
    <tableColumn id="2" xr3:uid="{67AB0127-13A5-4D3C-A82C-2E5645C4DAC6}" name="Descripcion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6E6288B-7C0A-44D4-A18C-AA07A1BBA539}" name="Tabla10" displayName="Tabla10" ref="D1:F4" totalsRowShown="0">
  <autoFilter ref="D1:F4" xr:uid="{D6E6288B-7C0A-44D4-A18C-AA07A1BBA539}"/>
  <tableColumns count="3">
    <tableColumn id="1" xr3:uid="{A315599C-C7E2-4B4E-BBA9-5E4AEA4F8A42}" name="Configuracion"/>
    <tableColumn id="2" xr3:uid="{904F5868-24B9-4F90-AC10-9A94B67BACD8}" name="Descripcion"/>
    <tableColumn id="3" xr3:uid="{29502F13-3442-4DE6-A562-AB650E8FCE95}" name="Ejemplo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F81D43-1DF1-4805-95B1-B96C8A4790AB}" name="Tabla1" displayName="Tabla1" ref="A1:C21" totalsRowShown="0">
  <autoFilter ref="A1:C21" xr:uid="{42F81D43-1DF1-4805-95B1-B96C8A4790AB}"/>
  <tableColumns count="3">
    <tableColumn id="1" xr3:uid="{6D77550C-69D5-44ED-A818-C47FF27E12F8}" name="DEC" dataDxfId="50"/>
    <tableColumn id="2" xr3:uid="{888DFC0E-62A3-4FAD-9D8B-8B3422479316}" name="BIN" dataDxfId="49"/>
    <tableColumn id="3" xr3:uid="{F2900852-B448-4DE9-8912-031513158585}" name="HEX" dataDxfId="48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826FE9-9026-4910-9978-0DF01EB75377}" name="Tabla2" displayName="Tabla2" ref="E1:I3" totalsRowShown="0">
  <autoFilter ref="E1:I3" xr:uid="{3C826FE9-9026-4910-9978-0DF01EB75377}"/>
  <tableColumns count="5">
    <tableColumn id="1" xr3:uid="{A5091F92-CAE8-4302-AA0F-5E7273C946F9}" name="EXP"/>
    <tableColumn id="2" xr3:uid="{4A8F7FD7-5D90-457C-8CA9-B80B430ECE97}" name="10^3"/>
    <tableColumn id="3" xr3:uid="{EDD63518-F780-432B-B881-7C12A9535248}" name="10^2"/>
    <tableColumn id="4" xr3:uid="{6B870D8A-F83F-4117-B81E-102F285E3DE2}" name="10^1"/>
    <tableColumn id="5" xr3:uid="{B06899E1-297D-46A1-98A2-B48F68FA87D3}" name="10^0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370397-E076-43E7-9698-49F6F959CE7A}" name="Tabla25" displayName="Tabla25" ref="K1:S3" totalsRowShown="0">
  <autoFilter ref="K1:S3" xr:uid="{E6370397-E076-43E7-9698-49F6F959CE7A}"/>
  <tableColumns count="9">
    <tableColumn id="1" xr3:uid="{D6A37B02-E9C4-49CB-8C2A-A865DDB05E2C}" name="EXP"/>
    <tableColumn id="2" xr3:uid="{1349FDC6-3AA1-42B5-9F06-7FC58808E9C1}" name="2^7" dataDxfId="47">
      <calculatedColumnFormula>2^7</calculatedColumnFormula>
    </tableColumn>
    <tableColumn id="3" xr3:uid="{33EADDB5-4757-4423-BE0A-AB9102000FFB}" name="2^6" dataDxfId="46">
      <calculatedColumnFormula>2^6</calculatedColumnFormula>
    </tableColumn>
    <tableColumn id="4" xr3:uid="{50E8A68B-6961-40D5-98D1-907DC09AFC45}" name="2^5" dataDxfId="45">
      <calculatedColumnFormula>2^5</calculatedColumnFormula>
    </tableColumn>
    <tableColumn id="5" xr3:uid="{C3D88FBD-0E0B-4446-8615-4D2D84ECB388}" name="2^4" dataDxfId="44">
      <calculatedColumnFormula>2^4</calculatedColumnFormula>
    </tableColumn>
    <tableColumn id="6" xr3:uid="{34188D14-E91B-406C-A3AE-60F368E2A5FD}" name="2^3" dataDxfId="43">
      <calculatedColumnFormula>2^3</calculatedColumnFormula>
    </tableColumn>
    <tableColumn id="7" xr3:uid="{109343F3-772B-401D-B6E1-CB46978A4E8A}" name="2^2" dataDxfId="42">
      <calculatedColumnFormula>2^2</calculatedColumnFormula>
    </tableColumn>
    <tableColumn id="8" xr3:uid="{4FEF6C42-FF4E-492F-9369-CB1247EAFFD2}" name="2^1" dataDxfId="41">
      <calculatedColumnFormula>2^1</calculatedColumnFormula>
    </tableColumn>
    <tableColumn id="9" xr3:uid="{8831B11E-9A44-40E1-A709-EAAB97E9E3BD}" name="2^0" dataDxfId="40">
      <calculatedColumnFormula>2^0</calculatedColumnFormula>
    </tableColumn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6DDC96-ACB8-4F6A-B617-D837840061EF}" name="Tabla28" displayName="Tabla28" ref="E5:I7" totalsRowShown="0">
  <autoFilter ref="E5:I7" xr:uid="{136DDC96-ACB8-4F6A-B617-D837840061EF}"/>
  <tableColumns count="5">
    <tableColumn id="1" xr3:uid="{3F3BD8A5-519F-4E8C-B72E-94AF8EF2F6B9}" name="EXP"/>
    <tableColumn id="2" xr3:uid="{406BD4BA-C7B8-475D-8C4D-353BAB801487}" name="16^3"/>
    <tableColumn id="3" xr3:uid="{EE19687B-2AEB-4AB2-9B89-3560CB630422}" name="16^2"/>
    <tableColumn id="4" xr3:uid="{0BEC878F-E44D-409F-A72D-A213B56B32DF}" name="16^1"/>
    <tableColumn id="5" xr3:uid="{999D1ED4-B6FE-4D79-9FA2-75642F84B982}" name="16^0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9321F3F-14AF-44F6-A6A4-5BE08D01D69C}" name="Tabla11" displayName="Tabla11" ref="A7:G15" totalsRowShown="0" dataDxfId="34">
  <autoFilter ref="A7:G15" xr:uid="{B9321F3F-14AF-44F6-A6A4-5BE08D01D69C}"/>
  <tableColumns count="7">
    <tableColumn id="1" xr3:uid="{146003D4-85AA-4A62-AF73-3F2F1E8E3FD0}" name="BINARIO" dataDxfId="32"/>
    <tableColumn id="2" xr3:uid="{E652681A-4140-4DB5-8118-A4ACD72891BC}" name="NETWORK" dataDxfId="33"/>
    <tableColumn id="3" xr3:uid="{5E246B79-5E36-4191-857B-C436006DCEEB}" name="IP INI" dataDxfId="39"/>
    <tableColumn id="4" xr3:uid="{9E42FDDF-621C-49C1-AF02-A59932FC6B1F}" name="IP FIN" dataDxfId="38"/>
    <tableColumn id="5" xr3:uid="{71CBE653-DD6F-4F5A-A51D-EECA47890D3E}" name="BROADCAST" dataDxfId="37"/>
    <tableColumn id="6" xr3:uid="{E8280997-6488-4F04-B842-27A01165FA01}" name="MASK" dataDxfId="36"/>
    <tableColumn id="7" xr3:uid="{08A09AB8-B0CF-4E94-8322-063107549B58}" name="HOSTS" dataDxfId="35" dataCellStyle="Millares">
      <calculatedColumnFormula>2^21-2</calculatedColumnFormula>
    </tableColumn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B0DE3A1-C344-4C6C-962C-35B3A41F3A12}" name="Tabla12" displayName="Tabla12" ref="A3:H4" totalsRowShown="0" headerRowDxfId="23" dataDxfId="24">
  <autoFilter ref="A3:H4" xr:uid="{4B0DE3A1-C344-4C6C-962C-35B3A41F3A12}"/>
  <tableColumns count="8">
    <tableColumn id="1" xr3:uid="{0C15C14F-4C79-4B76-9DAC-8C056682773D}" name="Requerido" dataDxfId="31"/>
    <tableColumn id="2" xr3:uid="{4CF54F79-B1D0-4360-844D-43516C0FD04E}" name="Network" dataDxfId="30"/>
    <tableColumn id="3" xr3:uid="{0C901189-CC72-4C25-8DD7-0817A15F5C5E}" name="S = Subnets" dataDxfId="29"/>
    <tableColumn id="4" xr3:uid="{6B064FA6-0B40-4351-972C-6A2E7D897012}" name="bits" dataDxfId="28"/>
    <tableColumn id="5" xr3:uid="{7FAC6786-C484-4F40-8550-E343AD586903}" name="Next Hop" dataDxfId="27"/>
    <tableColumn id="6" xr3:uid="{449242AC-30D8-43B1-A018-F69CB2FB0F97}" name="Mask" dataDxfId="26"/>
    <tableColumn id="7" xr3:uid="{85725509-C27D-40ED-B2EC-854B1ADD475E}" name="H" dataDxfId="25"/>
    <tableColumn id="8" xr3:uid="{C1D19371-E071-4579-8114-FACA215759CE}" name="Hosts" dataDxfId="16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A2A7BB2-01C2-49C7-BD9B-C800BA220CFA}" name="Tabla13" displayName="Tabla13" ref="A19:G23" totalsRowShown="0" headerRowDxfId="20" headerRowBorderDxfId="21" tableBorderDxfId="22">
  <autoFilter ref="A19:G23" xr:uid="{1A2A7BB2-01C2-49C7-BD9B-C800BA220CFA}"/>
  <tableColumns count="7">
    <tableColumn id="1" xr3:uid="{3052B40A-B0FB-4063-9FBF-FC17CD83FFB0}" name="BINARIO"/>
    <tableColumn id="2" xr3:uid="{C0CA8EB6-043B-4612-A2BF-DC96D3B3E729}" name="NETWORK"/>
    <tableColumn id="3" xr3:uid="{51CDD003-D35B-4FEE-A1A5-2A1A1BBB77D8}" name="IP INI"/>
    <tableColumn id="4" xr3:uid="{9D6477AF-FFE2-4997-AAF2-86A1AE4C3A1C}" name="IP FIN"/>
    <tableColumn id="5" xr3:uid="{7DD62337-910D-47F7-8F07-8D59CC86A7A4}" name="BROADCAST" dataDxfId="19"/>
    <tableColumn id="6" xr3:uid="{1C44F769-9EB2-4C0C-999D-DF37719B2C39}" name="MASK" dataDxfId="18"/>
    <tableColumn id="7" xr3:uid="{FCF13681-ACD3-4175-BF97-F3BFA6C155DD}" name="HOSTS" dataDxfId="17">
      <calculatedColumnFormula>2^14-2</calculatedColumnFormula>
    </tableColumn>
  </tableColumns>
  <tableStyleInfo name="TableStyleMedium1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23DB7E-15AA-4018-8923-09DB67FB4525}" name="Tabla1115" displayName="Tabla1115" ref="A27:G43" totalsRowShown="0" dataDxfId="15">
  <autoFilter ref="A27:G43" xr:uid="{0023DB7E-15AA-4018-8923-09DB67FB4525}"/>
  <tableColumns count="7">
    <tableColumn id="1" xr3:uid="{C48B5C8C-44DA-42C7-BA70-8FAB6C3336D5}" name="BINARIO" dataDxfId="14"/>
    <tableColumn id="2" xr3:uid="{9450B4FA-08DD-468A-B847-19CB9086572D}" name="NETWORK" dataDxfId="13"/>
    <tableColumn id="3" xr3:uid="{EC1B7D8F-A813-4E30-80B5-D93E1761AB10}" name="IP INI" dataDxfId="12"/>
    <tableColumn id="4" xr3:uid="{5549E95E-0534-459E-A9AF-EE2DD9801061}" name="IP FIN" dataDxfId="11"/>
    <tableColumn id="5" xr3:uid="{C9B9C6AB-E079-42BF-A1BC-2FAA7E8120BE}" name="BROADCAST" dataDxfId="10"/>
    <tableColumn id="6" xr3:uid="{A3586D24-6F8A-452F-B291-564707273729}" name="MASK" dataDxfId="9"/>
    <tableColumn id="7" xr3:uid="{880F75EA-99F8-4356-839D-DA853543AD5B}" name="HOSTS" dataDxfId="8" dataCellStyle="Millares"/>
  </tableColumns>
  <tableStyleInfo name="TableStyleMedium1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9D882FF-C061-432F-91D3-36283DEF7BDA}" name="Tabla16" displayName="Tabla16" ref="A6:I12" totalsRowShown="0">
  <autoFilter ref="A6:I12" xr:uid="{29D882FF-C061-432F-91D3-36283DEF7BDA}"/>
  <tableColumns count="9">
    <tableColumn id="1" xr3:uid="{54797E99-8F9C-4D8B-9034-FB8CC23061A7}" name="DEPTO."/>
    <tableColumn id="2" xr3:uid="{92302894-15A0-45BD-8DBD-3D3353BE9E78}" name="Hosts"/>
    <tableColumn id="4" xr3:uid="{222173D5-448F-49EB-9025-1E4EDE82B38F}" name="MAX"/>
    <tableColumn id="5" xr3:uid="{CD3AFF76-FBB8-44D1-ADAC-B8BFCEDD1342}" name="Network"/>
    <tableColumn id="6" xr3:uid="{41A03725-E1FE-48D7-B414-4BFF4EEF8BF7}" name="IP INI"/>
    <tableColumn id="7" xr3:uid="{1C0A632C-ABFD-4F1C-B78A-4721D2B235BA}" name="IP FIN"/>
    <tableColumn id="8" xr3:uid="{11A72542-778D-48D7-A014-18BC3A97C5BD}" name="BROADCAST"/>
    <tableColumn id="9" xr3:uid="{E39E4615-FC9D-4AD2-936B-9C20F6E1B3EC}" name="CIDR"/>
    <tableColumn id="10" xr3:uid="{FAD1D535-C5C2-4FAB-B553-934C05210AC4}" name="MASK"/>
  </tableColumns>
  <tableStyleInfo name="TableStyleMedium1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27B8E00-9D26-4D25-AD09-2F4D52050179}" name="Tabla1618" displayName="Tabla1618" ref="A14:I20" totalsRowShown="0">
  <autoFilter ref="A14:I20" xr:uid="{427B8E00-9D26-4D25-AD09-2F4D52050179}"/>
  <sortState xmlns:xlrd2="http://schemas.microsoft.com/office/spreadsheetml/2017/richdata2" ref="A15:I20">
    <sortCondition ref="A14:A20"/>
  </sortState>
  <tableColumns count="9">
    <tableColumn id="1" xr3:uid="{7A191D63-7D31-4503-BF21-BF6140E2A159}" name="DEPTO."/>
    <tableColumn id="2" xr3:uid="{1F43B36A-0A31-4808-8922-DA24A10207F7}" name="Hosts"/>
    <tableColumn id="4" xr3:uid="{CB21AF30-24E2-4E12-BCF2-0B100F07EB08}" name="MAX"/>
    <tableColumn id="5" xr3:uid="{1952C969-1034-47B6-BBD6-D5C113B1D8BF}" name="Network" dataDxfId="7"/>
    <tableColumn id="6" xr3:uid="{0F516B3D-8201-4B12-9C70-E05E7A3ADFEE}" name="IP INI" dataDxfId="6"/>
    <tableColumn id="7" xr3:uid="{AB60D57E-4B41-4209-8449-FBCFAEDE7F53}" name="IP FIN" dataDxfId="5"/>
    <tableColumn id="8" xr3:uid="{AB2C5DAE-6E6D-4699-A21A-07090C462992}" name="BROADCAST" dataDxfId="4"/>
    <tableColumn id="9" xr3:uid="{7EC0DB4D-E7BF-4A82-9141-2A091D63BBF8}" name="CIDR"/>
    <tableColumn id="10" xr3:uid="{E7DDED61-54AD-4BA7-96C4-EADA5B31F53B}" name="MASK"/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5CFB9AB-A7DB-4E51-9F35-C2D14D62BEB7}" name="Tabla1619" displayName="Tabla1619" ref="A22:I28" totalsRowShown="0">
  <autoFilter ref="A22:I28" xr:uid="{E5CFB9AB-A7DB-4E51-9F35-C2D14D62BEB7}"/>
  <sortState xmlns:xlrd2="http://schemas.microsoft.com/office/spreadsheetml/2017/richdata2" ref="A23:I28">
    <sortCondition ref="A22:A28"/>
  </sortState>
  <tableColumns count="9">
    <tableColumn id="1" xr3:uid="{28DB5CA5-67C5-4DD1-8E40-70E37E7ED867}" name="DEPTO."/>
    <tableColumn id="2" xr3:uid="{2C3C72D6-7BDD-41D6-A0B6-834E806B956C}" name="Hosts"/>
    <tableColumn id="4" xr3:uid="{393CA5E2-250E-432A-BC96-ECF391D58B94}" name="MAX"/>
    <tableColumn id="5" xr3:uid="{33EC1B45-E51F-4E13-A1EC-8E14A70D4842}" name="Network" dataDxfId="3"/>
    <tableColumn id="6" xr3:uid="{01028ED0-DB9C-474C-B2F7-F2F1AF2A7FBA}" name="IP INI" dataDxfId="2"/>
    <tableColumn id="7" xr3:uid="{0F34AEAE-E617-4D53-BC27-D2397F671359}" name="IP FIN" dataDxfId="1"/>
    <tableColumn id="8" xr3:uid="{6214A5DB-D042-444B-A413-BED554D77CF8}" name="BROADCAST" dataDxfId="0"/>
    <tableColumn id="9" xr3:uid="{5C000C30-2B46-43A9-BA45-1075FCDBD01D}" name="CIDR"/>
    <tableColumn id="10" xr3:uid="{FD9732AD-F870-42F1-946E-3C65294B0473}" name="MASK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B09C-E1B7-4EAF-8A56-2848F2F39911}">
  <dimension ref="A1:D9"/>
  <sheetViews>
    <sheetView topLeftCell="C1" zoomScale="145" zoomScaleNormal="145" workbookViewId="0">
      <selection activeCell="C2" sqref="C2:C4"/>
    </sheetView>
  </sheetViews>
  <sheetFormatPr baseColWidth="10" defaultRowHeight="15" x14ac:dyDescent="0.25"/>
  <cols>
    <col min="1" max="1" width="20.7109375" bestFit="1" customWidth="1"/>
    <col min="2" max="2" width="10.140625" bestFit="1" customWidth="1"/>
    <col min="3" max="3" width="41.85546875" bestFit="1" customWidth="1"/>
    <col min="4" max="4" width="13.7109375" bestFit="1" customWidth="1"/>
    <col min="5" max="5" width="2.5703125" customWidth="1"/>
  </cols>
  <sheetData>
    <row r="1" spans="1:4" ht="15.75" thickBot="1" x14ac:dyDescent="0.3">
      <c r="A1" s="12" t="s">
        <v>0</v>
      </c>
      <c r="B1" s="12" t="s">
        <v>9</v>
      </c>
      <c r="C1" s="12" t="s">
        <v>10</v>
      </c>
      <c r="D1" s="12" t="s">
        <v>1</v>
      </c>
    </row>
    <row r="2" spans="1:4" x14ac:dyDescent="0.25">
      <c r="A2" s="13" t="s">
        <v>16</v>
      </c>
      <c r="B2" s="186" t="s">
        <v>17</v>
      </c>
      <c r="C2" s="189" t="s">
        <v>22</v>
      </c>
      <c r="D2" s="186" t="s">
        <v>13</v>
      </c>
    </row>
    <row r="3" spans="1:4" x14ac:dyDescent="0.25">
      <c r="A3" s="2" t="s">
        <v>15</v>
      </c>
      <c r="B3" s="187"/>
      <c r="C3" s="190"/>
      <c r="D3" s="187"/>
    </row>
    <row r="4" spans="1:4" x14ac:dyDescent="0.25">
      <c r="A4" s="3" t="s">
        <v>14</v>
      </c>
      <c r="B4" s="187"/>
      <c r="C4" s="190"/>
      <c r="D4" s="187"/>
    </row>
    <row r="5" spans="1:4" x14ac:dyDescent="0.25">
      <c r="A5" s="4" t="s">
        <v>11</v>
      </c>
      <c r="B5" s="4" t="s">
        <v>18</v>
      </c>
      <c r="C5" s="8" t="s">
        <v>23</v>
      </c>
      <c r="D5" s="4" t="s">
        <v>12</v>
      </c>
    </row>
    <row r="6" spans="1:4" x14ac:dyDescent="0.25">
      <c r="A6" s="5" t="s">
        <v>7</v>
      </c>
      <c r="B6" s="5" t="s">
        <v>19</v>
      </c>
      <c r="C6" s="9" t="s">
        <v>24</v>
      </c>
      <c r="D6" s="5" t="s">
        <v>8</v>
      </c>
    </row>
    <row r="7" spans="1:4" x14ac:dyDescent="0.25">
      <c r="A7" s="6" t="s">
        <v>3</v>
      </c>
      <c r="B7" s="6" t="s">
        <v>20</v>
      </c>
      <c r="C7" s="10" t="s">
        <v>25</v>
      </c>
      <c r="D7" s="188" t="s">
        <v>4</v>
      </c>
    </row>
    <row r="8" spans="1:4" x14ac:dyDescent="0.25">
      <c r="A8" s="7" t="s">
        <v>2</v>
      </c>
      <c r="B8" s="7" t="s">
        <v>21</v>
      </c>
      <c r="C8" s="11" t="s">
        <v>26</v>
      </c>
      <c r="D8" s="188"/>
    </row>
    <row r="9" spans="1:4" ht="15.75" thickBot="1" x14ac:dyDescent="0.3">
      <c r="A9" s="15" t="s">
        <v>5</v>
      </c>
      <c r="B9" s="14"/>
      <c r="C9" s="14"/>
      <c r="D9" s="16" t="s">
        <v>6</v>
      </c>
    </row>
  </sheetData>
  <mergeCells count="4">
    <mergeCell ref="D2:D4"/>
    <mergeCell ref="D7:D8"/>
    <mergeCell ref="B2:B4"/>
    <mergeCell ref="C2:C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B955-0179-44D1-8995-F7853F4C3651}">
  <dimension ref="A1:J16"/>
  <sheetViews>
    <sheetView zoomScale="145" zoomScaleNormal="145" workbookViewId="0">
      <selection activeCell="C5" sqref="C5"/>
    </sheetView>
  </sheetViews>
  <sheetFormatPr baseColWidth="10" defaultRowHeight="15" x14ac:dyDescent="0.25"/>
  <cols>
    <col min="1" max="1" width="12.28515625" bestFit="1" customWidth="1"/>
    <col min="2" max="2" width="11.140625" bestFit="1" customWidth="1"/>
    <col min="3" max="3" width="10" bestFit="1" customWidth="1"/>
    <col min="4" max="4" width="6.42578125" bestFit="1" customWidth="1"/>
    <col min="5" max="5" width="2.7109375" customWidth="1"/>
    <col min="6" max="6" width="17.7109375" bestFit="1" customWidth="1"/>
    <col min="7" max="7" width="14.5703125" bestFit="1" customWidth="1"/>
    <col min="8" max="8" width="7.5703125" bestFit="1" customWidth="1"/>
    <col min="9" max="9" width="4" customWidth="1"/>
    <col min="10" max="17" width="6.7109375" customWidth="1"/>
  </cols>
  <sheetData>
    <row r="1" spans="1:10" x14ac:dyDescent="0.25">
      <c r="A1" s="1" t="s">
        <v>27</v>
      </c>
      <c r="B1" s="1" t="s">
        <v>28</v>
      </c>
      <c r="C1" s="1" t="s">
        <v>29</v>
      </c>
      <c r="D1" s="1" t="s">
        <v>107</v>
      </c>
      <c r="F1" s="22"/>
      <c r="H1" s="19"/>
      <c r="I1" s="20"/>
      <c r="J1" s="21"/>
    </row>
    <row r="3" spans="1:10" ht="15.75" thickBot="1" x14ac:dyDescent="0.3">
      <c r="A3" s="191" t="s">
        <v>30</v>
      </c>
      <c r="B3" s="191"/>
      <c r="C3" s="191"/>
      <c r="F3" s="191" t="s">
        <v>31</v>
      </c>
      <c r="G3" s="191"/>
      <c r="H3" s="191"/>
    </row>
    <row r="4" spans="1:10" ht="15.75" thickBot="1" x14ac:dyDescent="0.3">
      <c r="A4" s="27" t="s">
        <v>32</v>
      </c>
      <c r="B4" s="27" t="s">
        <v>94</v>
      </c>
      <c r="C4" s="27" t="s">
        <v>92</v>
      </c>
      <c r="D4" s="28" t="s">
        <v>74</v>
      </c>
      <c r="E4" s="1"/>
      <c r="F4" s="32" t="s">
        <v>32</v>
      </c>
      <c r="G4" s="32" t="s">
        <v>33</v>
      </c>
      <c r="H4" s="32" t="s">
        <v>93</v>
      </c>
    </row>
    <row r="5" spans="1:10" x14ac:dyDescent="0.25">
      <c r="A5" s="29" t="s">
        <v>34</v>
      </c>
      <c r="B5" s="29" t="s">
        <v>35</v>
      </c>
      <c r="C5" s="29" t="s">
        <v>36</v>
      </c>
      <c r="D5" s="29" t="s">
        <v>75</v>
      </c>
      <c r="E5" s="17"/>
      <c r="F5" s="33" t="s">
        <v>84</v>
      </c>
      <c r="G5" s="33" t="s">
        <v>102</v>
      </c>
      <c r="H5" s="33" t="s">
        <v>36</v>
      </c>
    </row>
    <row r="6" spans="1:10" x14ac:dyDescent="0.25">
      <c r="A6" s="30" t="s">
        <v>37</v>
      </c>
      <c r="B6" s="30" t="s">
        <v>50</v>
      </c>
      <c r="C6" s="30" t="s">
        <v>38</v>
      </c>
      <c r="D6" s="30" t="s">
        <v>70</v>
      </c>
      <c r="E6" s="17"/>
      <c r="F6" s="25" t="s">
        <v>83</v>
      </c>
      <c r="G6" s="25" t="s">
        <v>88</v>
      </c>
      <c r="H6" s="25" t="s">
        <v>38</v>
      </c>
    </row>
    <row r="7" spans="1:10" x14ac:dyDescent="0.25">
      <c r="A7" s="31" t="s">
        <v>49</v>
      </c>
      <c r="B7" s="31" t="s">
        <v>51</v>
      </c>
      <c r="C7" s="31" t="s">
        <v>39</v>
      </c>
      <c r="D7" s="31" t="s">
        <v>72</v>
      </c>
      <c r="E7" s="17"/>
      <c r="F7" s="24" t="s">
        <v>85</v>
      </c>
      <c r="G7" s="24" t="s">
        <v>91</v>
      </c>
      <c r="H7" s="24" t="s">
        <v>39</v>
      </c>
    </row>
    <row r="8" spans="1:10" x14ac:dyDescent="0.25">
      <c r="A8" s="30" t="s">
        <v>52</v>
      </c>
      <c r="B8" s="30" t="s">
        <v>53</v>
      </c>
      <c r="C8" s="30" t="s">
        <v>40</v>
      </c>
      <c r="D8" s="30" t="s">
        <v>71</v>
      </c>
      <c r="E8" s="17"/>
      <c r="F8" s="25" t="s">
        <v>86</v>
      </c>
      <c r="G8" s="25" t="s">
        <v>90</v>
      </c>
      <c r="H8" s="25" t="s">
        <v>40</v>
      </c>
    </row>
    <row r="9" spans="1:10" ht="15.75" thickBot="1" x14ac:dyDescent="0.3">
      <c r="A9" s="31" t="s">
        <v>54</v>
      </c>
      <c r="B9" s="31" t="s">
        <v>55</v>
      </c>
      <c r="C9" s="31" t="s">
        <v>41</v>
      </c>
      <c r="D9" s="31" t="s">
        <v>73</v>
      </c>
      <c r="E9" s="17"/>
      <c r="F9" s="26" t="s">
        <v>87</v>
      </c>
      <c r="G9" s="26" t="s">
        <v>89</v>
      </c>
      <c r="H9" s="26" t="s">
        <v>41</v>
      </c>
    </row>
    <row r="10" spans="1:10" ht="15.75" thickBot="1" x14ac:dyDescent="0.3">
      <c r="A10" s="30" t="s">
        <v>56</v>
      </c>
      <c r="B10" s="30" t="s">
        <v>63</v>
      </c>
      <c r="C10" s="30" t="s">
        <v>42</v>
      </c>
      <c r="D10" s="30" t="s">
        <v>76</v>
      </c>
      <c r="E10" s="17"/>
      <c r="F10" s="191" t="s">
        <v>95</v>
      </c>
      <c r="G10" s="191"/>
      <c r="H10" s="191"/>
    </row>
    <row r="11" spans="1:10" ht="15.75" thickBot="1" x14ac:dyDescent="0.3">
      <c r="A11" s="31" t="s">
        <v>57</v>
      </c>
      <c r="B11" s="31" t="s">
        <v>64</v>
      </c>
      <c r="C11" s="31" t="s">
        <v>43</v>
      </c>
      <c r="D11" s="31" t="s">
        <v>80</v>
      </c>
      <c r="E11" s="17"/>
      <c r="F11" s="23" t="s">
        <v>32</v>
      </c>
      <c r="G11" s="23" t="s">
        <v>33</v>
      </c>
      <c r="H11" s="23" t="s">
        <v>93</v>
      </c>
    </row>
    <row r="12" spans="1:10" x14ac:dyDescent="0.25">
      <c r="A12" s="30" t="s">
        <v>58</v>
      </c>
      <c r="B12" s="30" t="s">
        <v>65</v>
      </c>
      <c r="C12" s="30" t="s">
        <v>44</v>
      </c>
      <c r="D12" s="30" t="s">
        <v>77</v>
      </c>
      <c r="E12" s="17"/>
      <c r="F12" s="24" t="s">
        <v>96</v>
      </c>
      <c r="G12" s="24" t="s">
        <v>101</v>
      </c>
      <c r="H12" s="24" t="s">
        <v>36</v>
      </c>
    </row>
    <row r="13" spans="1:10" x14ac:dyDescent="0.25">
      <c r="A13" s="31" t="s">
        <v>59</v>
      </c>
      <c r="B13" s="31" t="s">
        <v>66</v>
      </c>
      <c r="C13" s="31" t="s">
        <v>45</v>
      </c>
      <c r="D13" s="31" t="s">
        <v>78</v>
      </c>
      <c r="E13" s="17"/>
      <c r="F13" s="25" t="s">
        <v>97</v>
      </c>
      <c r="G13" s="25" t="s">
        <v>103</v>
      </c>
      <c r="H13" s="25" t="s">
        <v>38</v>
      </c>
    </row>
    <row r="14" spans="1:10" x14ac:dyDescent="0.25">
      <c r="A14" s="30" t="s">
        <v>60</v>
      </c>
      <c r="B14" s="30" t="s">
        <v>67</v>
      </c>
      <c r="C14" s="30" t="s">
        <v>46</v>
      </c>
      <c r="D14" s="30" t="s">
        <v>79</v>
      </c>
      <c r="E14" s="17"/>
      <c r="F14" s="24" t="s">
        <v>98</v>
      </c>
      <c r="G14" s="24" t="s">
        <v>104</v>
      </c>
      <c r="H14" s="24" t="s">
        <v>39</v>
      </c>
    </row>
    <row r="15" spans="1:10" x14ac:dyDescent="0.25">
      <c r="A15" s="31" t="s">
        <v>61</v>
      </c>
      <c r="B15" s="31" t="s">
        <v>68</v>
      </c>
      <c r="C15" s="31" t="s">
        <v>47</v>
      </c>
      <c r="D15" s="31" t="s">
        <v>81</v>
      </c>
      <c r="E15" s="17"/>
      <c r="F15" s="25" t="s">
        <v>99</v>
      </c>
      <c r="G15" s="25" t="s">
        <v>105</v>
      </c>
      <c r="H15" s="25" t="s">
        <v>40</v>
      </c>
    </row>
    <row r="16" spans="1:10" ht="15.75" thickBot="1" x14ac:dyDescent="0.3">
      <c r="A16" s="16" t="s">
        <v>62</v>
      </c>
      <c r="B16" s="16" t="s">
        <v>69</v>
      </c>
      <c r="C16" s="16" t="s">
        <v>48</v>
      </c>
      <c r="D16" s="16" t="s">
        <v>82</v>
      </c>
      <c r="E16" s="17"/>
      <c r="F16" s="26" t="s">
        <v>100</v>
      </c>
      <c r="G16" s="26" t="s">
        <v>106</v>
      </c>
      <c r="H16" s="26" t="s">
        <v>41</v>
      </c>
    </row>
  </sheetData>
  <mergeCells count="3">
    <mergeCell ref="A3:C3"/>
    <mergeCell ref="F3:H3"/>
    <mergeCell ref="F10:H10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611C-C95E-47CD-8ED7-7DBE740143C6}">
  <dimension ref="A1:M25"/>
  <sheetViews>
    <sheetView topLeftCell="A7" zoomScale="175" zoomScaleNormal="175" workbookViewId="0">
      <selection activeCell="J17" sqref="J17"/>
    </sheetView>
  </sheetViews>
  <sheetFormatPr baseColWidth="10" defaultRowHeight="15" x14ac:dyDescent="0.25"/>
  <cols>
    <col min="1" max="1" width="14.7109375" style="17" bestFit="1" customWidth="1"/>
    <col min="2" max="2" width="15" customWidth="1"/>
    <col min="3" max="3" width="14.7109375" style="17" customWidth="1"/>
    <col min="4" max="4" width="3.28515625" style="34" customWidth="1"/>
    <col min="5" max="5" width="8.28515625" style="34" bestFit="1" customWidth="1"/>
    <col min="6" max="6" width="12.5703125" style="34" bestFit="1" customWidth="1"/>
    <col min="7" max="7" width="12.85546875" style="34" bestFit="1" customWidth="1"/>
    <col min="8" max="8" width="3" style="34" customWidth="1"/>
    <col min="9" max="9" width="12.28515625" style="34" customWidth="1"/>
    <col min="10" max="10" width="24.7109375" style="34" bestFit="1" customWidth="1"/>
    <col min="11" max="11" width="9.42578125" style="35" customWidth="1"/>
  </cols>
  <sheetData>
    <row r="1" spans="1:13" x14ac:dyDescent="0.25">
      <c r="A1" s="17" t="s">
        <v>118</v>
      </c>
      <c r="B1" s="1" t="s">
        <v>140</v>
      </c>
      <c r="C1" s="17" t="s">
        <v>119</v>
      </c>
      <c r="E1" s="44" t="s">
        <v>141</v>
      </c>
      <c r="F1" s="44" t="s">
        <v>143</v>
      </c>
      <c r="G1" s="46" t="s">
        <v>142</v>
      </c>
      <c r="I1" s="34" t="s">
        <v>166</v>
      </c>
      <c r="J1" s="34" t="s">
        <v>113</v>
      </c>
      <c r="K1" s="34"/>
    </row>
    <row r="2" spans="1:13" x14ac:dyDescent="0.25">
      <c r="A2" s="36" t="s">
        <v>120</v>
      </c>
      <c r="B2" s="17" t="s">
        <v>128</v>
      </c>
      <c r="C2" s="38" t="s">
        <v>122</v>
      </c>
      <c r="E2" s="44" t="s">
        <v>144</v>
      </c>
      <c r="F2" s="44" t="s">
        <v>145</v>
      </c>
      <c r="G2" s="46" t="s">
        <v>146</v>
      </c>
      <c r="I2" s="34" t="s">
        <v>168</v>
      </c>
      <c r="J2" s="34" t="s">
        <v>172</v>
      </c>
      <c r="K2" s="34"/>
      <c r="L2" s="34"/>
      <c r="M2" s="34"/>
    </row>
    <row r="3" spans="1:13" x14ac:dyDescent="0.25">
      <c r="A3" s="37" t="s">
        <v>121</v>
      </c>
      <c r="B3" s="17" t="s">
        <v>128</v>
      </c>
      <c r="C3" s="41" t="s">
        <v>125</v>
      </c>
      <c r="E3" s="44" t="s">
        <v>147</v>
      </c>
      <c r="F3" s="44" t="s">
        <v>148</v>
      </c>
      <c r="G3" s="46" t="s">
        <v>149</v>
      </c>
      <c r="I3" s="34" t="s">
        <v>169</v>
      </c>
      <c r="J3" s="34" t="s">
        <v>173</v>
      </c>
      <c r="K3" s="34"/>
      <c r="L3" s="34"/>
      <c r="M3" s="34"/>
    </row>
    <row r="4" spans="1:13" x14ac:dyDescent="0.25">
      <c r="A4" s="38" t="s">
        <v>122</v>
      </c>
      <c r="B4" s="17" t="s">
        <v>129</v>
      </c>
      <c r="C4" s="36" t="s">
        <v>120</v>
      </c>
      <c r="E4" s="44" t="s">
        <v>150</v>
      </c>
      <c r="F4" s="44" t="s">
        <v>151</v>
      </c>
      <c r="G4" s="44" t="s">
        <v>152</v>
      </c>
      <c r="I4" s="45" t="s">
        <v>170</v>
      </c>
      <c r="J4" s="34" t="s">
        <v>174</v>
      </c>
      <c r="K4" s="34"/>
      <c r="L4" s="34"/>
      <c r="M4" s="34"/>
    </row>
    <row r="5" spans="1:13" x14ac:dyDescent="0.25">
      <c r="A5" s="39" t="s">
        <v>123</v>
      </c>
      <c r="B5" s="17"/>
      <c r="C5" s="39" t="s">
        <v>123</v>
      </c>
      <c r="E5" s="44" t="s">
        <v>153</v>
      </c>
      <c r="F5" s="44" t="s">
        <v>154</v>
      </c>
      <c r="G5" s="44" t="s">
        <v>155</v>
      </c>
      <c r="I5" s="45" t="s">
        <v>171</v>
      </c>
      <c r="J5" s="45" t="s">
        <v>175</v>
      </c>
      <c r="K5" s="34"/>
      <c r="L5" s="34"/>
      <c r="M5" s="34"/>
    </row>
    <row r="6" spans="1:13" x14ac:dyDescent="0.25">
      <c r="A6" s="40" t="s">
        <v>124</v>
      </c>
      <c r="B6" s="17"/>
      <c r="C6" s="40" t="s">
        <v>124</v>
      </c>
      <c r="E6" s="44" t="s">
        <v>156</v>
      </c>
      <c r="F6" s="44" t="s">
        <v>157</v>
      </c>
      <c r="G6" s="44" t="s">
        <v>158</v>
      </c>
      <c r="I6" s="34" t="s">
        <v>167</v>
      </c>
      <c r="J6" s="34" t="s">
        <v>113</v>
      </c>
      <c r="K6" s="34"/>
      <c r="L6" s="34"/>
      <c r="M6" s="34"/>
    </row>
    <row r="7" spans="1:13" x14ac:dyDescent="0.25">
      <c r="A7" s="41" t="s">
        <v>125</v>
      </c>
      <c r="B7" s="17" t="s">
        <v>129</v>
      </c>
      <c r="C7" s="37" t="s">
        <v>121</v>
      </c>
      <c r="E7" s="44" t="s">
        <v>159</v>
      </c>
      <c r="F7" s="44" t="s">
        <v>162</v>
      </c>
      <c r="G7" s="44" t="s">
        <v>163</v>
      </c>
      <c r="I7" s="34" t="s">
        <v>176</v>
      </c>
      <c r="J7" s="34" t="s">
        <v>179</v>
      </c>
      <c r="K7" s="34"/>
      <c r="L7" s="34"/>
      <c r="M7" s="34"/>
    </row>
    <row r="8" spans="1:13" x14ac:dyDescent="0.25">
      <c r="A8" s="42" t="s">
        <v>126</v>
      </c>
      <c r="B8" s="17"/>
      <c r="C8" s="42" t="s">
        <v>126</v>
      </c>
      <c r="E8" s="44" t="s">
        <v>160</v>
      </c>
      <c r="F8" s="44" t="s">
        <v>163</v>
      </c>
      <c r="G8" s="44" t="s">
        <v>162</v>
      </c>
      <c r="I8" s="34" t="s">
        <v>177</v>
      </c>
      <c r="J8" s="34" t="s">
        <v>180</v>
      </c>
      <c r="K8" s="34"/>
      <c r="L8" s="34"/>
      <c r="M8" s="34"/>
    </row>
    <row r="9" spans="1:13" x14ac:dyDescent="0.25">
      <c r="A9" s="43" t="s">
        <v>127</v>
      </c>
      <c r="B9" s="1"/>
      <c r="C9" s="43" t="s">
        <v>127</v>
      </c>
      <c r="E9" s="44" t="s">
        <v>161</v>
      </c>
      <c r="F9" s="44" t="s">
        <v>165</v>
      </c>
      <c r="G9" s="44" t="s">
        <v>164</v>
      </c>
      <c r="I9" s="34" t="s">
        <v>178</v>
      </c>
      <c r="J9" s="34" t="s">
        <v>181</v>
      </c>
      <c r="K9" s="34"/>
      <c r="L9" s="34"/>
      <c r="M9" s="34"/>
    </row>
    <row r="10" spans="1:13" ht="15.75" thickBot="1" x14ac:dyDescent="0.3">
      <c r="K10" s="34"/>
      <c r="L10" s="34"/>
      <c r="M10" s="34"/>
    </row>
    <row r="11" spans="1:13" ht="15.75" thickBot="1" x14ac:dyDescent="0.3">
      <c r="A11" s="50" t="s">
        <v>130</v>
      </c>
      <c r="B11" s="193" t="s">
        <v>136</v>
      </c>
      <c r="C11" s="193"/>
      <c r="E11" s="12" t="s">
        <v>111</v>
      </c>
      <c r="F11" s="193" t="s">
        <v>113</v>
      </c>
      <c r="G11" s="193"/>
      <c r="I11" s="12" t="s">
        <v>182</v>
      </c>
      <c r="J11" s="12" t="s">
        <v>113</v>
      </c>
      <c r="K11" s="34"/>
      <c r="L11" s="34"/>
      <c r="M11" s="34"/>
    </row>
    <row r="12" spans="1:13" x14ac:dyDescent="0.25">
      <c r="A12" s="51" t="s">
        <v>131</v>
      </c>
      <c r="B12" s="194" t="s">
        <v>133</v>
      </c>
      <c r="C12" s="194"/>
      <c r="E12" s="55" t="s">
        <v>112</v>
      </c>
      <c r="F12" s="194" t="s">
        <v>117</v>
      </c>
      <c r="G12" s="194"/>
      <c r="I12" s="55" t="s">
        <v>183</v>
      </c>
      <c r="J12" s="55" t="s">
        <v>187</v>
      </c>
      <c r="K12" s="34"/>
      <c r="L12" s="34"/>
      <c r="M12" s="34"/>
    </row>
    <row r="13" spans="1:13" x14ac:dyDescent="0.25">
      <c r="A13" s="52" t="s">
        <v>137</v>
      </c>
      <c r="B13" s="195" t="s">
        <v>132</v>
      </c>
      <c r="C13" s="195"/>
      <c r="E13" s="48" t="s">
        <v>108</v>
      </c>
      <c r="F13" s="195" t="s">
        <v>114</v>
      </c>
      <c r="G13" s="195"/>
      <c r="I13" s="56" t="s">
        <v>184</v>
      </c>
      <c r="J13" s="56" t="s">
        <v>188</v>
      </c>
      <c r="K13" s="34"/>
      <c r="L13" s="34"/>
      <c r="M13" s="34"/>
    </row>
    <row r="14" spans="1:13" x14ac:dyDescent="0.25">
      <c r="A14" s="53" t="s">
        <v>138</v>
      </c>
      <c r="B14" s="196" t="s">
        <v>134</v>
      </c>
      <c r="C14" s="196"/>
      <c r="E14" s="47" t="s">
        <v>109</v>
      </c>
      <c r="F14" s="196" t="s">
        <v>115</v>
      </c>
      <c r="G14" s="196"/>
      <c r="I14" s="57" t="s">
        <v>185</v>
      </c>
      <c r="J14" s="57" t="s">
        <v>189</v>
      </c>
      <c r="K14" s="34"/>
      <c r="L14" s="34"/>
      <c r="M14" s="34"/>
    </row>
    <row r="15" spans="1:13" ht="15.75" thickBot="1" x14ac:dyDescent="0.3">
      <c r="A15" s="54" t="s">
        <v>139</v>
      </c>
      <c r="B15" s="192" t="s">
        <v>135</v>
      </c>
      <c r="C15" s="192"/>
      <c r="E15" s="49" t="s">
        <v>110</v>
      </c>
      <c r="F15" s="192" t="s">
        <v>116</v>
      </c>
      <c r="G15" s="192"/>
      <c r="I15" s="49" t="s">
        <v>186</v>
      </c>
      <c r="J15" s="49" t="s">
        <v>190</v>
      </c>
      <c r="K15" s="34"/>
      <c r="L15" s="34"/>
      <c r="M15" s="34"/>
    </row>
    <row r="16" spans="1:13" x14ac:dyDescent="0.25">
      <c r="C16" s="44"/>
      <c r="K16" s="34"/>
      <c r="L16" s="34"/>
      <c r="M16" s="34"/>
    </row>
    <row r="17" spans="3:11" x14ac:dyDescent="0.25">
      <c r="C17" s="44"/>
      <c r="K17" s="34"/>
    </row>
    <row r="18" spans="3:11" x14ac:dyDescent="0.25">
      <c r="C18" s="44"/>
      <c r="K18" s="34"/>
    </row>
    <row r="19" spans="3:11" x14ac:dyDescent="0.25">
      <c r="C19" s="44"/>
    </row>
    <row r="20" spans="3:11" x14ac:dyDescent="0.25">
      <c r="C20" s="44"/>
    </row>
    <row r="21" spans="3:11" x14ac:dyDescent="0.25">
      <c r="C21" s="44"/>
    </row>
    <row r="22" spans="3:11" x14ac:dyDescent="0.25">
      <c r="C22" s="44"/>
    </row>
    <row r="23" spans="3:11" x14ac:dyDescent="0.25">
      <c r="C23" s="44"/>
    </row>
    <row r="24" spans="3:11" x14ac:dyDescent="0.25">
      <c r="C24" s="44"/>
    </row>
    <row r="25" spans="3:11" x14ac:dyDescent="0.25">
      <c r="C25" s="44"/>
    </row>
  </sheetData>
  <mergeCells count="10">
    <mergeCell ref="B15:C15"/>
    <mergeCell ref="F11:G11"/>
    <mergeCell ref="F12:G12"/>
    <mergeCell ref="F13:G13"/>
    <mergeCell ref="F14:G14"/>
    <mergeCell ref="F15:G15"/>
    <mergeCell ref="B12:C12"/>
    <mergeCell ref="B11:C11"/>
    <mergeCell ref="B13:C13"/>
    <mergeCell ref="B14:C14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B516-DCFC-4AB6-BF06-408575EF620D}">
  <dimension ref="A1:F10"/>
  <sheetViews>
    <sheetView zoomScale="160" zoomScaleNormal="160" workbookViewId="0">
      <selection activeCell="D1" sqref="D1:F4"/>
    </sheetView>
  </sheetViews>
  <sheetFormatPr baseColWidth="10" defaultRowHeight="15" x14ac:dyDescent="0.25"/>
  <cols>
    <col min="1" max="1" width="15.28515625" bestFit="1" customWidth="1"/>
    <col min="2" max="2" width="48.7109375" bestFit="1" customWidth="1"/>
    <col min="3" max="3" width="3.42578125" customWidth="1"/>
    <col min="4" max="4" width="13.42578125" customWidth="1"/>
    <col min="5" max="5" width="39.42578125" bestFit="1" customWidth="1"/>
  </cols>
  <sheetData>
    <row r="1" spans="1:6" x14ac:dyDescent="0.25">
      <c r="A1" t="s">
        <v>289</v>
      </c>
      <c r="B1" t="s">
        <v>294</v>
      </c>
      <c r="D1" t="s">
        <v>306</v>
      </c>
      <c r="E1" t="s">
        <v>294</v>
      </c>
      <c r="F1" t="s">
        <v>313</v>
      </c>
    </row>
    <row r="2" spans="1:6" x14ac:dyDescent="0.25">
      <c r="A2" t="s">
        <v>290</v>
      </c>
      <c r="B2" t="s">
        <v>295</v>
      </c>
      <c r="D2" t="s">
        <v>307</v>
      </c>
      <c r="E2" t="s">
        <v>310</v>
      </c>
      <c r="F2" t="s">
        <v>314</v>
      </c>
    </row>
    <row r="3" spans="1:6" x14ac:dyDescent="0.25">
      <c r="A3" t="s">
        <v>291</v>
      </c>
      <c r="B3" t="s">
        <v>296</v>
      </c>
      <c r="D3" t="s">
        <v>308</v>
      </c>
      <c r="E3" t="s">
        <v>311</v>
      </c>
      <c r="F3" t="s">
        <v>315</v>
      </c>
    </row>
    <row r="4" spans="1:6" x14ac:dyDescent="0.25">
      <c r="A4" t="s">
        <v>292</v>
      </c>
      <c r="B4" t="s">
        <v>297</v>
      </c>
      <c r="D4" t="s">
        <v>309</v>
      </c>
      <c r="E4" t="s">
        <v>312</v>
      </c>
      <c r="F4" t="s">
        <v>316</v>
      </c>
    </row>
    <row r="5" spans="1:6" x14ac:dyDescent="0.25">
      <c r="A5" t="s">
        <v>293</v>
      </c>
      <c r="B5" t="s">
        <v>298</v>
      </c>
    </row>
    <row r="7" spans="1:6" x14ac:dyDescent="0.25">
      <c r="A7" t="s">
        <v>302</v>
      </c>
      <c r="B7" t="s">
        <v>294</v>
      </c>
    </row>
    <row r="8" spans="1:6" x14ac:dyDescent="0.25">
      <c r="A8" t="s">
        <v>301</v>
      </c>
      <c r="B8" t="s">
        <v>303</v>
      </c>
    </row>
    <row r="9" spans="1:6" x14ac:dyDescent="0.25">
      <c r="A9" t="s">
        <v>300</v>
      </c>
      <c r="B9" t="s">
        <v>304</v>
      </c>
    </row>
    <row r="10" spans="1:6" x14ac:dyDescent="0.25">
      <c r="A10" t="s">
        <v>299</v>
      </c>
      <c r="B10" t="s">
        <v>305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4483-CBAC-4BEA-A628-30BC5CC8F957}">
  <dimension ref="A1:AJ24"/>
  <sheetViews>
    <sheetView zoomScale="160" zoomScaleNormal="160" workbookViewId="0">
      <pane ySplit="2" topLeftCell="A5" activePane="bottomLeft" state="frozen"/>
      <selection pane="bottomLeft" activeCell="T25" sqref="T25"/>
    </sheetView>
  </sheetViews>
  <sheetFormatPr baseColWidth="10" defaultRowHeight="15" x14ac:dyDescent="0.25"/>
  <cols>
    <col min="1" max="1" width="9" style="58" bestFit="1" customWidth="1"/>
    <col min="2" max="2" width="9.42578125" style="59" bestFit="1" customWidth="1"/>
    <col min="3" max="3" width="9" style="58" bestFit="1" customWidth="1"/>
    <col min="4" max="4" width="2.42578125" customWidth="1"/>
    <col min="5" max="5" width="7" bestFit="1" customWidth="1"/>
    <col min="6" max="9" width="6.140625" customWidth="1"/>
    <col min="10" max="10" width="2.140625" customWidth="1"/>
    <col min="11" max="11" width="7" bestFit="1" customWidth="1"/>
    <col min="12" max="19" width="6.28515625" bestFit="1" customWidth="1"/>
    <col min="20" max="20" width="6.42578125" customWidth="1"/>
    <col min="21" max="21" width="2.42578125" customWidth="1"/>
    <col min="22" max="29" width="4.7109375" customWidth="1"/>
    <col min="33" max="33" width="11.85546875" bestFit="1" customWidth="1"/>
  </cols>
  <sheetData>
    <row r="1" spans="1:36" x14ac:dyDescent="0.25">
      <c r="A1" s="58" t="s">
        <v>191</v>
      </c>
      <c r="B1" s="59" t="s">
        <v>192</v>
      </c>
      <c r="C1" s="58" t="s">
        <v>193</v>
      </c>
      <c r="E1" t="s">
        <v>257</v>
      </c>
      <c r="F1" t="s">
        <v>38</v>
      </c>
      <c r="G1" t="s">
        <v>259</v>
      </c>
      <c r="H1" t="s">
        <v>260</v>
      </c>
      <c r="I1" t="s">
        <v>36</v>
      </c>
      <c r="K1" t="s">
        <v>257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261</v>
      </c>
    </row>
    <row r="2" spans="1:36" x14ac:dyDescent="0.25">
      <c r="A2" s="58" t="s">
        <v>194</v>
      </c>
      <c r="B2" s="59" t="s">
        <v>222</v>
      </c>
      <c r="C2" s="58" t="s">
        <v>241</v>
      </c>
      <c r="E2" t="s">
        <v>258</v>
      </c>
      <c r="F2">
        <f>10^3</f>
        <v>1000</v>
      </c>
      <c r="G2">
        <f>10^2</f>
        <v>100</v>
      </c>
      <c r="H2">
        <f>10^1</f>
        <v>10</v>
      </c>
      <c r="I2">
        <f>10^0</f>
        <v>1</v>
      </c>
      <c r="K2" t="s">
        <v>258</v>
      </c>
      <c r="L2">
        <f t="shared" ref="L2" si="0">2^7</f>
        <v>128</v>
      </c>
      <c r="M2">
        <f t="shared" ref="M2" si="1">2^6</f>
        <v>64</v>
      </c>
      <c r="N2">
        <f t="shared" ref="N2" si="2">2^5</f>
        <v>32</v>
      </c>
      <c r="O2">
        <f t="shared" ref="O2" si="3">2^4</f>
        <v>16</v>
      </c>
      <c r="P2">
        <f t="shared" ref="P2" si="4">2^3</f>
        <v>8</v>
      </c>
      <c r="Q2">
        <f t="shared" ref="Q2" si="5">2^2</f>
        <v>4</v>
      </c>
      <c r="R2">
        <f t="shared" ref="R2" si="6">2^1</f>
        <v>2</v>
      </c>
      <c r="S2">
        <f t="shared" ref="S2" si="7">2^0</f>
        <v>1</v>
      </c>
    </row>
    <row r="3" spans="1:36" ht="15.75" thickBot="1" x14ac:dyDescent="0.3">
      <c r="A3" s="60" t="s">
        <v>195</v>
      </c>
      <c r="B3" s="61" t="s">
        <v>223</v>
      </c>
      <c r="C3" s="60" t="s">
        <v>242</v>
      </c>
      <c r="E3" t="s">
        <v>191</v>
      </c>
      <c r="F3">
        <v>0</v>
      </c>
      <c r="G3">
        <v>2</v>
      </c>
      <c r="H3">
        <v>3</v>
      </c>
      <c r="I3">
        <v>3</v>
      </c>
      <c r="K3" t="s">
        <v>192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</row>
    <row r="4" spans="1:36" ht="15.75" thickBot="1" x14ac:dyDescent="0.3">
      <c r="A4" s="58" t="s">
        <v>196</v>
      </c>
      <c r="B4" s="59" t="s">
        <v>224</v>
      </c>
      <c r="C4" s="58" t="s">
        <v>243</v>
      </c>
    </row>
    <row r="5" spans="1:36" ht="15.75" thickBot="1" x14ac:dyDescent="0.3">
      <c r="A5" s="60" t="s">
        <v>197</v>
      </c>
      <c r="B5" s="61" t="s">
        <v>225</v>
      </c>
      <c r="C5" s="60" t="s">
        <v>244</v>
      </c>
      <c r="E5" t="s">
        <v>257</v>
      </c>
      <c r="F5" t="s">
        <v>270</v>
      </c>
      <c r="G5" t="s">
        <v>271</v>
      </c>
      <c r="H5" t="s">
        <v>272</v>
      </c>
      <c r="I5" t="s">
        <v>269</v>
      </c>
      <c r="K5" s="28" t="s">
        <v>191</v>
      </c>
      <c r="L5" s="92" t="s">
        <v>195</v>
      </c>
      <c r="M5" s="28" t="s">
        <v>196</v>
      </c>
      <c r="N5" s="28" t="s">
        <v>197</v>
      </c>
      <c r="O5" s="28" t="s">
        <v>198</v>
      </c>
      <c r="P5" s="92" t="s">
        <v>199</v>
      </c>
      <c r="Q5" s="28" t="s">
        <v>200</v>
      </c>
      <c r="R5" s="28" t="s">
        <v>201</v>
      </c>
      <c r="S5" s="28" t="s">
        <v>202</v>
      </c>
      <c r="T5" s="28" t="s">
        <v>193</v>
      </c>
      <c r="V5" s="191" t="s">
        <v>274</v>
      </c>
      <c r="W5" s="191"/>
      <c r="X5" s="191"/>
      <c r="Y5" s="191"/>
      <c r="Z5" s="191"/>
      <c r="AA5" s="191"/>
      <c r="AB5" s="191"/>
      <c r="AC5" s="191"/>
    </row>
    <row r="6" spans="1:36" ht="15.75" thickBot="1" x14ac:dyDescent="0.3">
      <c r="A6" s="58" t="s">
        <v>198</v>
      </c>
      <c r="B6" s="59" t="s">
        <v>226</v>
      </c>
      <c r="C6" s="58" t="s">
        <v>245</v>
      </c>
      <c r="E6" t="s">
        <v>258</v>
      </c>
      <c r="F6">
        <f>16^3</f>
        <v>4096</v>
      </c>
      <c r="G6">
        <f>16^2</f>
        <v>256</v>
      </c>
      <c r="H6">
        <f>16^1</f>
        <v>16</v>
      </c>
      <c r="I6">
        <f>16^0</f>
        <v>1</v>
      </c>
      <c r="K6" s="69">
        <v>32</v>
      </c>
      <c r="L6" s="89">
        <v>0</v>
      </c>
      <c r="M6" s="65">
        <v>0</v>
      </c>
      <c r="N6" s="65">
        <v>1</v>
      </c>
      <c r="O6" s="65">
        <v>0</v>
      </c>
      <c r="P6" s="89">
        <v>0</v>
      </c>
      <c r="Q6" s="65">
        <v>0</v>
      </c>
      <c r="R6" s="65">
        <v>0</v>
      </c>
      <c r="S6" s="65">
        <v>0</v>
      </c>
      <c r="T6" s="65" t="s">
        <v>276</v>
      </c>
      <c r="V6" s="18">
        <v>32</v>
      </c>
      <c r="W6" s="73">
        <v>2</v>
      </c>
      <c r="X6" s="64"/>
      <c r="Y6" s="64"/>
      <c r="Z6" s="64"/>
      <c r="AA6" s="64"/>
      <c r="AB6" s="80"/>
      <c r="AC6" s="80"/>
      <c r="AG6" s="98"/>
      <c r="AH6" s="98"/>
      <c r="AI6" s="98"/>
      <c r="AJ6" s="98"/>
    </row>
    <row r="7" spans="1:36" ht="15.75" thickBot="1" x14ac:dyDescent="0.3">
      <c r="A7" s="58" t="s">
        <v>199</v>
      </c>
      <c r="B7" s="59" t="s">
        <v>227</v>
      </c>
      <c r="C7" s="58" t="s">
        <v>246</v>
      </c>
      <c r="E7" t="s">
        <v>191</v>
      </c>
      <c r="F7" s="18">
        <v>0</v>
      </c>
      <c r="G7" s="18" t="s">
        <v>273</v>
      </c>
      <c r="H7" s="18" t="s">
        <v>206</v>
      </c>
      <c r="I7" s="18">
        <v>9</v>
      </c>
      <c r="K7" s="70">
        <v>127</v>
      </c>
      <c r="L7" s="90">
        <v>0</v>
      </c>
      <c r="M7" s="68">
        <v>1</v>
      </c>
      <c r="N7" s="68">
        <v>1</v>
      </c>
      <c r="O7" s="68">
        <v>1</v>
      </c>
      <c r="P7" s="90">
        <v>1</v>
      </c>
      <c r="Q7" s="66">
        <v>1</v>
      </c>
      <c r="R7" s="66">
        <v>1</v>
      </c>
      <c r="S7" s="66">
        <v>1</v>
      </c>
      <c r="T7" s="68" t="s">
        <v>277</v>
      </c>
      <c r="V7" s="76">
        <v>0</v>
      </c>
      <c r="W7" s="18">
        <v>16</v>
      </c>
      <c r="X7" s="73">
        <v>2</v>
      </c>
      <c r="Y7" s="64"/>
      <c r="Z7" s="64"/>
      <c r="AA7" s="64"/>
      <c r="AB7" s="80"/>
      <c r="AC7" s="80"/>
      <c r="AG7" s="22"/>
      <c r="AH7" s="22"/>
      <c r="AI7" s="22"/>
      <c r="AJ7" s="22"/>
    </row>
    <row r="8" spans="1:36" ht="15.75" thickBot="1" x14ac:dyDescent="0.3">
      <c r="A8" s="58" t="s">
        <v>200</v>
      </c>
      <c r="B8" s="59" t="s">
        <v>228</v>
      </c>
      <c r="C8" s="58" t="s">
        <v>247</v>
      </c>
      <c r="K8" s="71">
        <v>254</v>
      </c>
      <c r="L8" s="91">
        <v>1</v>
      </c>
      <c r="M8" s="88">
        <v>1</v>
      </c>
      <c r="N8" s="88">
        <v>1</v>
      </c>
      <c r="O8" s="88">
        <v>1</v>
      </c>
      <c r="P8" s="91">
        <v>1</v>
      </c>
      <c r="Q8" s="67">
        <v>1</v>
      </c>
      <c r="R8" s="67">
        <v>1</v>
      </c>
      <c r="S8" s="67">
        <v>0</v>
      </c>
      <c r="T8" s="88" t="s">
        <v>278</v>
      </c>
      <c r="U8" s="35"/>
      <c r="V8" s="86"/>
      <c r="W8" s="18">
        <v>0</v>
      </c>
      <c r="X8" s="18">
        <v>8</v>
      </c>
      <c r="Y8" s="73">
        <v>2</v>
      </c>
      <c r="Z8" s="64"/>
      <c r="AA8" s="64"/>
      <c r="AB8" s="80"/>
      <c r="AC8" s="80"/>
    </row>
    <row r="9" spans="1:36" ht="15.75" thickBot="1" x14ac:dyDescent="0.3">
      <c r="A9" s="60" t="s">
        <v>201</v>
      </c>
      <c r="B9" s="61" t="s">
        <v>229</v>
      </c>
      <c r="C9" s="60" t="s">
        <v>248</v>
      </c>
      <c r="E9" s="18">
        <v>192</v>
      </c>
      <c r="F9" s="97">
        <v>16</v>
      </c>
      <c r="H9" s="191" t="s">
        <v>275</v>
      </c>
      <c r="I9" s="191"/>
      <c r="K9" s="70">
        <v>192</v>
      </c>
      <c r="L9" s="90">
        <v>1</v>
      </c>
      <c r="M9" s="68">
        <v>1</v>
      </c>
      <c r="N9" s="68">
        <v>0</v>
      </c>
      <c r="O9" s="68">
        <v>0</v>
      </c>
      <c r="P9" s="90">
        <v>0</v>
      </c>
      <c r="Q9" s="66">
        <v>0</v>
      </c>
      <c r="R9" s="66">
        <v>0</v>
      </c>
      <c r="S9" s="66">
        <v>0</v>
      </c>
      <c r="T9" s="68" t="s">
        <v>279</v>
      </c>
      <c r="V9" s="79"/>
      <c r="W9" s="85"/>
      <c r="X9" s="18">
        <v>0</v>
      </c>
      <c r="Y9" s="18">
        <v>4</v>
      </c>
      <c r="Z9" s="73">
        <v>2</v>
      </c>
      <c r="AA9" s="64"/>
      <c r="AB9" s="80"/>
      <c r="AC9" s="80"/>
    </row>
    <row r="10" spans="1:36" ht="15.75" thickBot="1" x14ac:dyDescent="0.3">
      <c r="A10" s="58" t="s">
        <v>202</v>
      </c>
      <c r="B10" s="59" t="s">
        <v>230</v>
      </c>
      <c r="C10" s="58" t="s">
        <v>249</v>
      </c>
      <c r="E10" s="18">
        <v>0</v>
      </c>
      <c r="F10" s="18">
        <v>12</v>
      </c>
      <c r="H10" s="18" t="s">
        <v>205</v>
      </c>
      <c r="I10" s="18">
        <v>0</v>
      </c>
      <c r="K10" s="71">
        <v>168</v>
      </c>
      <c r="L10" s="91">
        <v>1</v>
      </c>
      <c r="M10" s="88">
        <v>0</v>
      </c>
      <c r="N10" s="88">
        <v>1</v>
      </c>
      <c r="O10" s="88">
        <v>0</v>
      </c>
      <c r="P10" s="91">
        <v>1</v>
      </c>
      <c r="Q10" s="67">
        <v>0</v>
      </c>
      <c r="R10" s="67">
        <v>0</v>
      </c>
      <c r="S10" s="67">
        <v>0</v>
      </c>
      <c r="T10" s="88" t="s">
        <v>280</v>
      </c>
      <c r="V10" s="18">
        <v>168</v>
      </c>
      <c r="W10" s="81">
        <v>2</v>
      </c>
      <c r="X10" s="85"/>
      <c r="Y10" s="18">
        <v>0</v>
      </c>
      <c r="Z10" s="18">
        <v>2</v>
      </c>
      <c r="AA10" s="73">
        <v>2</v>
      </c>
      <c r="AB10" s="80"/>
      <c r="AC10" s="80"/>
    </row>
    <row r="11" spans="1:36" x14ac:dyDescent="0.25">
      <c r="A11" s="58" t="s">
        <v>203</v>
      </c>
      <c r="B11" s="59" t="s">
        <v>231</v>
      </c>
      <c r="C11" s="58" t="s">
        <v>250</v>
      </c>
      <c r="E11" s="18"/>
      <c r="F11" s="18"/>
      <c r="K11" s="70">
        <v>223</v>
      </c>
      <c r="L11" s="90">
        <v>1</v>
      </c>
      <c r="M11" s="68">
        <v>1</v>
      </c>
      <c r="N11" s="68">
        <v>0</v>
      </c>
      <c r="O11" s="68">
        <v>1</v>
      </c>
      <c r="P11" s="90">
        <v>1</v>
      </c>
      <c r="Q11" s="66">
        <v>1</v>
      </c>
      <c r="R11" s="66">
        <v>1</v>
      </c>
      <c r="S11" s="66">
        <v>1</v>
      </c>
      <c r="T11" s="68" t="s">
        <v>281</v>
      </c>
      <c r="V11" s="76">
        <v>0</v>
      </c>
      <c r="W11" s="18">
        <v>84</v>
      </c>
      <c r="X11" s="81">
        <v>2</v>
      </c>
      <c r="Y11" s="85"/>
      <c r="Z11" s="18">
        <v>0</v>
      </c>
      <c r="AA11" s="18">
        <v>1</v>
      </c>
      <c r="AB11" s="80"/>
      <c r="AC11" s="80"/>
    </row>
    <row r="12" spans="1:36" x14ac:dyDescent="0.25">
      <c r="A12" s="58" t="s">
        <v>207</v>
      </c>
      <c r="B12" s="59" t="s">
        <v>232</v>
      </c>
      <c r="C12" s="58" t="s">
        <v>251</v>
      </c>
      <c r="E12" s="18">
        <v>56</v>
      </c>
      <c r="F12" s="97">
        <v>16</v>
      </c>
      <c r="H12" t="s">
        <v>275</v>
      </c>
      <c r="K12" s="71">
        <v>56</v>
      </c>
      <c r="L12" s="91">
        <v>0</v>
      </c>
      <c r="M12" s="88">
        <v>0</v>
      </c>
      <c r="N12" s="88">
        <v>1</v>
      </c>
      <c r="O12" s="88">
        <v>1</v>
      </c>
      <c r="P12" s="91">
        <v>1</v>
      </c>
      <c r="Q12" s="67">
        <v>0</v>
      </c>
      <c r="R12" s="67">
        <v>0</v>
      </c>
      <c r="S12" s="67">
        <v>0</v>
      </c>
      <c r="T12" s="88" t="s">
        <v>282</v>
      </c>
      <c r="U12" s="35"/>
      <c r="V12" s="78"/>
      <c r="W12" s="18">
        <v>0</v>
      </c>
      <c r="X12" s="18">
        <v>42</v>
      </c>
      <c r="Y12" s="82">
        <v>2</v>
      </c>
      <c r="Z12" s="84"/>
      <c r="AA12" s="87"/>
      <c r="AB12" s="80"/>
      <c r="AC12" s="80"/>
    </row>
    <row r="13" spans="1:36" x14ac:dyDescent="0.25">
      <c r="A13" s="58" t="s">
        <v>208</v>
      </c>
      <c r="B13" s="59" t="s">
        <v>233</v>
      </c>
      <c r="C13" s="58" t="s">
        <v>252</v>
      </c>
      <c r="E13" s="18">
        <v>8</v>
      </c>
      <c r="F13" s="18">
        <v>3</v>
      </c>
      <c r="H13" s="18">
        <v>3</v>
      </c>
      <c r="I13" s="18">
        <v>8</v>
      </c>
      <c r="K13" s="70">
        <v>87</v>
      </c>
      <c r="L13" s="90">
        <v>0</v>
      </c>
      <c r="M13" s="68">
        <v>1</v>
      </c>
      <c r="N13" s="68">
        <v>0</v>
      </c>
      <c r="O13" s="68">
        <v>1</v>
      </c>
      <c r="P13" s="90">
        <v>0</v>
      </c>
      <c r="Q13" s="66">
        <v>1</v>
      </c>
      <c r="R13" s="66">
        <v>1</v>
      </c>
      <c r="S13" s="66">
        <v>1</v>
      </c>
      <c r="T13" s="68" t="s">
        <v>283</v>
      </c>
      <c r="W13" s="75"/>
      <c r="X13" s="18">
        <v>0</v>
      </c>
      <c r="Y13" s="77">
        <v>21</v>
      </c>
      <c r="Z13" s="83">
        <v>2</v>
      </c>
      <c r="AA13" s="80"/>
      <c r="AB13" s="80"/>
      <c r="AC13" s="80"/>
    </row>
    <row r="14" spans="1:36" x14ac:dyDescent="0.25">
      <c r="A14" s="58" t="s">
        <v>209</v>
      </c>
      <c r="B14" s="59" t="s">
        <v>234</v>
      </c>
      <c r="C14" s="58" t="s">
        <v>253</v>
      </c>
      <c r="K14" s="71">
        <v>130</v>
      </c>
      <c r="L14" s="91">
        <v>1</v>
      </c>
      <c r="M14" s="88">
        <v>0</v>
      </c>
      <c r="N14" s="88">
        <v>0</v>
      </c>
      <c r="O14" s="88">
        <v>0</v>
      </c>
      <c r="P14" s="91">
        <v>0</v>
      </c>
      <c r="Q14" s="67">
        <v>0</v>
      </c>
      <c r="R14" s="67">
        <v>1</v>
      </c>
      <c r="S14" s="67">
        <v>0</v>
      </c>
      <c r="T14" s="88" t="s">
        <v>284</v>
      </c>
      <c r="X14" s="75"/>
      <c r="Y14" s="77">
        <v>1</v>
      </c>
      <c r="Z14">
        <v>10</v>
      </c>
      <c r="AA14" s="83">
        <v>2</v>
      </c>
      <c r="AB14" s="80"/>
      <c r="AC14" s="80"/>
    </row>
    <row r="15" spans="1:36" x14ac:dyDescent="0.25">
      <c r="A15" s="58" t="s">
        <v>210</v>
      </c>
      <c r="B15" s="59" t="s">
        <v>235</v>
      </c>
      <c r="C15" s="58" t="s">
        <v>254</v>
      </c>
      <c r="E15">
        <v>172</v>
      </c>
      <c r="F15" s="96">
        <v>16</v>
      </c>
      <c r="H15" s="191" t="s">
        <v>275</v>
      </c>
      <c r="I15" s="191"/>
      <c r="K15" s="72">
        <v>172</v>
      </c>
      <c r="L15" s="90">
        <v>1</v>
      </c>
      <c r="M15" s="68">
        <v>0</v>
      </c>
      <c r="N15" s="68">
        <v>1</v>
      </c>
      <c r="O15" s="68">
        <v>0</v>
      </c>
      <c r="P15" s="90">
        <v>1</v>
      </c>
      <c r="Q15" s="68">
        <v>1</v>
      </c>
      <c r="R15" s="68">
        <v>0</v>
      </c>
      <c r="S15" s="68">
        <v>0</v>
      </c>
      <c r="T15" s="68" t="s">
        <v>285</v>
      </c>
      <c r="Y15" s="75"/>
      <c r="Z15">
        <v>0</v>
      </c>
      <c r="AA15">
        <v>5</v>
      </c>
      <c r="AB15" s="83">
        <v>2</v>
      </c>
      <c r="AC15" s="80"/>
    </row>
    <row r="16" spans="1:36" x14ac:dyDescent="0.25">
      <c r="A16" s="58" t="s">
        <v>211</v>
      </c>
      <c r="B16" s="59" t="s">
        <v>236</v>
      </c>
      <c r="C16" s="58" t="s">
        <v>255</v>
      </c>
      <c r="E16">
        <v>12</v>
      </c>
      <c r="F16">
        <v>10</v>
      </c>
      <c r="H16" s="18" t="s">
        <v>204</v>
      </c>
      <c r="I16" s="18" t="s">
        <v>205</v>
      </c>
      <c r="K16" s="71">
        <v>144</v>
      </c>
      <c r="L16" s="91">
        <v>1</v>
      </c>
      <c r="M16" s="88">
        <v>0</v>
      </c>
      <c r="N16" s="88">
        <v>0</v>
      </c>
      <c r="O16" s="88">
        <v>1</v>
      </c>
      <c r="P16" s="91">
        <v>0</v>
      </c>
      <c r="Q16" s="67">
        <v>0</v>
      </c>
      <c r="R16" s="67">
        <v>0</v>
      </c>
      <c r="S16" s="67">
        <v>0</v>
      </c>
      <c r="T16" s="88" t="s">
        <v>286</v>
      </c>
      <c r="Z16" s="75"/>
      <c r="AA16">
        <v>1</v>
      </c>
      <c r="AB16">
        <v>2</v>
      </c>
      <c r="AC16" s="83">
        <v>2</v>
      </c>
    </row>
    <row r="17" spans="1:29" ht="15.75" thickBot="1" x14ac:dyDescent="0.3">
      <c r="A17" s="62" t="s">
        <v>212</v>
      </c>
      <c r="B17" s="63" t="s">
        <v>221</v>
      </c>
      <c r="C17" s="62" t="s">
        <v>256</v>
      </c>
      <c r="K17" s="70">
        <v>237</v>
      </c>
      <c r="L17" s="90">
        <v>1</v>
      </c>
      <c r="M17" s="68">
        <v>1</v>
      </c>
      <c r="N17" s="68">
        <v>1</v>
      </c>
      <c r="O17" s="68">
        <v>0</v>
      </c>
      <c r="P17" s="90">
        <v>1</v>
      </c>
      <c r="Q17" s="66">
        <v>1</v>
      </c>
      <c r="R17" s="66">
        <v>0</v>
      </c>
      <c r="S17" s="66">
        <v>1</v>
      </c>
      <c r="T17" s="68" t="s">
        <v>287</v>
      </c>
      <c r="AA17" s="75"/>
      <c r="AB17">
        <v>0</v>
      </c>
      <c r="AC17">
        <v>1</v>
      </c>
    </row>
    <row r="18" spans="1:29" x14ac:dyDescent="0.25">
      <c r="A18" s="58" t="s">
        <v>213</v>
      </c>
      <c r="B18" s="59" t="s">
        <v>220</v>
      </c>
      <c r="C18" s="58" t="s">
        <v>237</v>
      </c>
      <c r="K18" s="71">
        <v>115</v>
      </c>
      <c r="L18" s="91">
        <v>0</v>
      </c>
      <c r="M18" s="88">
        <v>1</v>
      </c>
      <c r="N18" s="88">
        <v>1</v>
      </c>
      <c r="O18" s="88">
        <v>1</v>
      </c>
      <c r="P18" s="91">
        <v>0</v>
      </c>
      <c r="Q18" s="67">
        <v>0</v>
      </c>
      <c r="R18" s="67">
        <v>1</v>
      </c>
      <c r="S18" s="67">
        <v>1</v>
      </c>
      <c r="T18" s="88" t="s">
        <v>288</v>
      </c>
      <c r="AB18" s="75"/>
      <c r="AC18" s="74"/>
    </row>
    <row r="19" spans="1:29" x14ac:dyDescent="0.25">
      <c r="A19" s="58" t="s">
        <v>214</v>
      </c>
      <c r="B19" s="59" t="s">
        <v>219</v>
      </c>
      <c r="C19" s="58" t="s">
        <v>238</v>
      </c>
      <c r="K19" s="70">
        <v>216</v>
      </c>
      <c r="L19" s="90">
        <v>1</v>
      </c>
      <c r="M19" s="68">
        <v>1</v>
      </c>
      <c r="N19" s="68">
        <v>0</v>
      </c>
      <c r="O19" s="68">
        <v>1</v>
      </c>
      <c r="P19" s="90">
        <v>1</v>
      </c>
      <c r="Q19" s="66">
        <v>0</v>
      </c>
      <c r="R19" s="66">
        <v>0</v>
      </c>
      <c r="S19" s="66">
        <v>0</v>
      </c>
      <c r="T19" s="68" t="s">
        <v>318</v>
      </c>
    </row>
    <row r="20" spans="1:29" x14ac:dyDescent="0.25">
      <c r="A20" s="58" t="s">
        <v>215</v>
      </c>
      <c r="B20" s="59" t="s">
        <v>218</v>
      </c>
      <c r="C20" s="58" t="s">
        <v>239</v>
      </c>
      <c r="K20" s="71">
        <v>81</v>
      </c>
      <c r="L20" s="91">
        <v>0</v>
      </c>
      <c r="M20" s="88">
        <v>1</v>
      </c>
      <c r="N20" s="88">
        <v>0</v>
      </c>
      <c r="O20" s="88">
        <v>1</v>
      </c>
      <c r="P20" s="91">
        <v>0</v>
      </c>
      <c r="Q20" s="67">
        <v>0</v>
      </c>
      <c r="R20" s="67">
        <v>0</v>
      </c>
      <c r="S20" s="67">
        <v>1</v>
      </c>
      <c r="T20" s="88" t="s">
        <v>317</v>
      </c>
    </row>
    <row r="21" spans="1:29" x14ac:dyDescent="0.25">
      <c r="A21" s="58" t="s">
        <v>216</v>
      </c>
      <c r="B21" s="59" t="s">
        <v>217</v>
      </c>
      <c r="C21" s="58" t="s">
        <v>240</v>
      </c>
      <c r="K21" s="70">
        <v>22</v>
      </c>
      <c r="L21" s="90">
        <v>0</v>
      </c>
      <c r="M21" s="68">
        <v>0</v>
      </c>
      <c r="N21" s="68">
        <v>0</v>
      </c>
      <c r="O21" s="68">
        <v>1</v>
      </c>
      <c r="P21" s="90">
        <v>0</v>
      </c>
      <c r="Q21" s="66">
        <v>1</v>
      </c>
      <c r="R21" s="66">
        <v>1</v>
      </c>
      <c r="S21" s="66">
        <v>0</v>
      </c>
      <c r="T21" s="68" t="s">
        <v>319</v>
      </c>
    </row>
    <row r="22" spans="1:29" x14ac:dyDescent="0.25">
      <c r="K22" s="71">
        <v>120</v>
      </c>
      <c r="L22" s="91">
        <v>0</v>
      </c>
      <c r="M22" s="88">
        <v>1</v>
      </c>
      <c r="N22" s="88">
        <v>1</v>
      </c>
      <c r="O22" s="88">
        <v>1</v>
      </c>
      <c r="P22" s="91">
        <v>1</v>
      </c>
      <c r="Q22" s="67">
        <v>0</v>
      </c>
      <c r="R22" s="67">
        <v>0</v>
      </c>
      <c r="S22" s="67">
        <v>0</v>
      </c>
      <c r="T22" s="88" t="s">
        <v>320</v>
      </c>
    </row>
    <row r="23" spans="1:29" x14ac:dyDescent="0.25">
      <c r="K23" s="70">
        <v>230</v>
      </c>
      <c r="L23" s="90">
        <v>1</v>
      </c>
      <c r="M23" s="68">
        <v>1</v>
      </c>
      <c r="N23" s="68">
        <v>1</v>
      </c>
      <c r="O23" s="68">
        <v>0</v>
      </c>
      <c r="P23" s="90">
        <v>0</v>
      </c>
      <c r="Q23" s="66">
        <v>1</v>
      </c>
      <c r="R23" s="66">
        <v>1</v>
      </c>
      <c r="S23" s="66">
        <v>0</v>
      </c>
      <c r="T23" s="68" t="s">
        <v>321</v>
      </c>
    </row>
    <row r="24" spans="1:29" ht="15.75" thickBot="1" x14ac:dyDescent="0.3">
      <c r="K24" s="93">
        <v>195</v>
      </c>
      <c r="L24" s="94">
        <v>1</v>
      </c>
      <c r="M24" s="95">
        <v>1</v>
      </c>
      <c r="N24" s="95">
        <v>0</v>
      </c>
      <c r="O24" s="95">
        <v>0</v>
      </c>
      <c r="P24" s="94">
        <v>0</v>
      </c>
      <c r="Q24" s="95">
        <v>0</v>
      </c>
      <c r="R24" s="95">
        <v>1</v>
      </c>
      <c r="S24" s="95">
        <v>1</v>
      </c>
      <c r="T24" s="95" t="s">
        <v>322</v>
      </c>
    </row>
  </sheetData>
  <mergeCells count="3">
    <mergeCell ref="V5:AC5"/>
    <mergeCell ref="H9:I9"/>
    <mergeCell ref="H15:I15"/>
  </mergeCells>
  <phoneticPr fontId="4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7AEB-8644-4483-AADF-2BE5610CF495}">
  <dimension ref="A1:M26"/>
  <sheetViews>
    <sheetView zoomScale="160" zoomScaleNormal="160" workbookViewId="0">
      <pane xSplit="5" ySplit="1" topLeftCell="F9" activePane="bottomRight" state="frozen"/>
      <selection pane="topRight" activeCell="F1" sqref="F1"/>
      <selection pane="bottomLeft" activeCell="A2" sqref="A2"/>
      <selection pane="bottomRight" activeCell="E7" sqref="E7"/>
    </sheetView>
  </sheetViews>
  <sheetFormatPr baseColWidth="10" defaultRowHeight="15" x14ac:dyDescent="0.25"/>
  <cols>
    <col min="1" max="1" width="5.7109375" style="101" bestFit="1" customWidth="1"/>
    <col min="2" max="2" width="11.7109375" style="101" customWidth="1"/>
    <col min="3" max="3" width="11.7109375" style="102" customWidth="1"/>
    <col min="4" max="4" width="12.85546875" style="103" bestFit="1" customWidth="1"/>
    <col min="5" max="5" width="11.7109375" style="102" customWidth="1"/>
    <col min="6" max="6" width="14.28515625" style="103" bestFit="1" customWidth="1"/>
    <col min="7" max="7" width="10" style="104" bestFit="1" customWidth="1"/>
    <col min="8" max="8" width="12.85546875" style="103" customWidth="1"/>
    <col min="9" max="9" width="10" style="104" customWidth="1"/>
    <col min="10" max="10" width="9.42578125" style="100" bestFit="1" customWidth="1"/>
    <col min="11" max="11" width="15.28515625" style="100" bestFit="1" customWidth="1"/>
    <col min="12" max="12" width="8.140625" style="100" bestFit="1" customWidth="1"/>
    <col min="13" max="13" width="10" style="100" bestFit="1" customWidth="1"/>
  </cols>
  <sheetData>
    <row r="1" spans="1:13" ht="15.75" thickBot="1" x14ac:dyDescent="0.3">
      <c r="A1" s="120" t="s">
        <v>323</v>
      </c>
      <c r="B1" s="197" t="s">
        <v>326</v>
      </c>
      <c r="C1" s="198"/>
      <c r="D1" s="198"/>
      <c r="E1" s="199"/>
      <c r="F1" s="200" t="s">
        <v>327</v>
      </c>
      <c r="G1" s="201"/>
      <c r="H1" s="201"/>
      <c r="I1" s="202"/>
      <c r="J1" s="212" t="s">
        <v>350</v>
      </c>
      <c r="K1" s="213"/>
      <c r="L1" s="213"/>
      <c r="M1" s="214"/>
    </row>
    <row r="2" spans="1:13" s="105" customFormat="1" ht="15.75" thickBot="1" x14ac:dyDescent="0.3">
      <c r="A2" s="50" t="s">
        <v>325</v>
      </c>
      <c r="B2" s="121" t="s">
        <v>328</v>
      </c>
      <c r="C2" s="106" t="s">
        <v>329</v>
      </c>
      <c r="D2" s="107" t="s">
        <v>330</v>
      </c>
      <c r="E2" s="122" t="s">
        <v>331</v>
      </c>
      <c r="F2" s="123" t="s">
        <v>328</v>
      </c>
      <c r="G2" s="106" t="s">
        <v>329</v>
      </c>
      <c r="H2" s="107" t="s">
        <v>330</v>
      </c>
      <c r="I2" s="122" t="s">
        <v>331</v>
      </c>
      <c r="J2" s="176" t="s">
        <v>351</v>
      </c>
      <c r="K2" s="108" t="s">
        <v>359</v>
      </c>
      <c r="L2" s="108" t="s">
        <v>353</v>
      </c>
      <c r="M2" s="177" t="s">
        <v>352</v>
      </c>
    </row>
    <row r="3" spans="1:13" x14ac:dyDescent="0.25">
      <c r="A3" s="51" t="s">
        <v>204</v>
      </c>
      <c r="B3" s="166" t="s">
        <v>333</v>
      </c>
      <c r="C3" s="167" t="s">
        <v>394</v>
      </c>
      <c r="D3" s="124">
        <v>127255255255</v>
      </c>
      <c r="E3" s="168" t="s">
        <v>395</v>
      </c>
      <c r="F3" s="156">
        <v>1111111</v>
      </c>
      <c r="G3" s="157" t="s">
        <v>232</v>
      </c>
      <c r="H3" s="124">
        <v>10255255255</v>
      </c>
      <c r="I3" s="158" t="s">
        <v>232</v>
      </c>
      <c r="J3" s="178" t="s">
        <v>354</v>
      </c>
      <c r="K3" s="169" t="s">
        <v>356</v>
      </c>
      <c r="L3" s="169">
        <v>1</v>
      </c>
      <c r="M3" s="179">
        <f>2^24-2</f>
        <v>16777214</v>
      </c>
    </row>
    <row r="4" spans="1:13" ht="24" x14ac:dyDescent="0.25">
      <c r="A4" s="52" t="s">
        <v>75</v>
      </c>
      <c r="B4" s="170" t="s">
        <v>334</v>
      </c>
      <c r="C4" s="171" t="s">
        <v>396</v>
      </c>
      <c r="D4" s="125">
        <v>191255255255</v>
      </c>
      <c r="E4" s="172" t="s">
        <v>397</v>
      </c>
      <c r="F4" s="159" t="s">
        <v>340</v>
      </c>
      <c r="G4" s="160" t="s">
        <v>346</v>
      </c>
      <c r="H4" s="161" t="s">
        <v>341</v>
      </c>
      <c r="I4" s="162" t="s">
        <v>347</v>
      </c>
      <c r="J4" s="180" t="s">
        <v>355</v>
      </c>
      <c r="K4" s="181" t="s">
        <v>357</v>
      </c>
      <c r="L4" s="181">
        <v>16</v>
      </c>
      <c r="M4" s="182">
        <f>2^16-2</f>
        <v>65534</v>
      </c>
    </row>
    <row r="5" spans="1:13" ht="36" x14ac:dyDescent="0.25">
      <c r="A5" s="53" t="s">
        <v>205</v>
      </c>
      <c r="B5" s="173" t="s">
        <v>335</v>
      </c>
      <c r="C5" s="174" t="s">
        <v>398</v>
      </c>
      <c r="D5" s="126">
        <v>223255255255</v>
      </c>
      <c r="E5" s="175" t="s">
        <v>399</v>
      </c>
      <c r="F5" s="163" t="s">
        <v>342</v>
      </c>
      <c r="G5" s="164" t="s">
        <v>348</v>
      </c>
      <c r="H5" s="126">
        <v>192168255255</v>
      </c>
      <c r="I5" s="165" t="s">
        <v>349</v>
      </c>
      <c r="J5" s="183" t="s">
        <v>349</v>
      </c>
      <c r="K5" s="184" t="s">
        <v>358</v>
      </c>
      <c r="L5" s="184">
        <v>256</v>
      </c>
      <c r="M5" s="185">
        <f>2^8-2</f>
        <v>254</v>
      </c>
    </row>
    <row r="6" spans="1:13" x14ac:dyDescent="0.25">
      <c r="A6" s="52" t="s">
        <v>324</v>
      </c>
      <c r="B6" s="170" t="s">
        <v>336</v>
      </c>
      <c r="C6" s="171" t="s">
        <v>400</v>
      </c>
      <c r="D6" s="125">
        <v>239255255255</v>
      </c>
      <c r="E6" s="172" t="s">
        <v>401</v>
      </c>
      <c r="F6" s="206" t="s">
        <v>343</v>
      </c>
      <c r="G6" s="207"/>
      <c r="H6" s="207"/>
      <c r="I6" s="208"/>
      <c r="J6" s="206" t="s">
        <v>343</v>
      </c>
      <c r="K6" s="207"/>
      <c r="L6" s="207"/>
      <c r="M6" s="208"/>
    </row>
    <row r="7" spans="1:13" x14ac:dyDescent="0.25">
      <c r="A7" s="53" t="s">
        <v>206</v>
      </c>
      <c r="B7" s="173" t="s">
        <v>337</v>
      </c>
      <c r="C7" s="174" t="s">
        <v>402</v>
      </c>
      <c r="D7" s="126">
        <v>255255255255</v>
      </c>
      <c r="E7" s="175" t="s">
        <v>403</v>
      </c>
      <c r="F7" s="209" t="s">
        <v>344</v>
      </c>
      <c r="G7" s="210"/>
      <c r="H7" s="210"/>
      <c r="I7" s="211"/>
      <c r="J7" s="209" t="s">
        <v>344</v>
      </c>
      <c r="K7" s="210"/>
      <c r="L7" s="210"/>
      <c r="M7" s="211"/>
    </row>
    <row r="8" spans="1:13" ht="15.75" thickBot="1" x14ac:dyDescent="0.3">
      <c r="A8" s="54" t="s">
        <v>332</v>
      </c>
      <c r="B8" s="203">
        <f>2^32</f>
        <v>4294967296</v>
      </c>
      <c r="C8" s="204"/>
      <c r="D8" s="204"/>
      <c r="E8" s="205"/>
      <c r="F8" s="203">
        <f>2^32</f>
        <v>4294967296</v>
      </c>
      <c r="G8" s="204"/>
      <c r="H8" s="204"/>
      <c r="I8" s="205"/>
      <c r="J8" s="203">
        <f>2^32</f>
        <v>4294967296</v>
      </c>
      <c r="K8" s="204"/>
      <c r="L8" s="204"/>
      <c r="M8" s="205"/>
    </row>
    <row r="9" spans="1:13" ht="15.75" thickBot="1" x14ac:dyDescent="0.3"/>
    <row r="10" spans="1:13" ht="15.75" thickBot="1" x14ac:dyDescent="0.3">
      <c r="A10" s="50" t="s">
        <v>360</v>
      </c>
      <c r="B10" s="50" t="s">
        <v>365</v>
      </c>
      <c r="C10" s="50" t="s">
        <v>366</v>
      </c>
      <c r="D10" s="50" t="s">
        <v>367</v>
      </c>
      <c r="E10" s="50" t="s">
        <v>368</v>
      </c>
      <c r="F10" s="107" t="s">
        <v>191</v>
      </c>
      <c r="G10" s="121" t="s">
        <v>365</v>
      </c>
      <c r="H10" s="50" t="s">
        <v>366</v>
      </c>
      <c r="I10" s="50" t="s">
        <v>367</v>
      </c>
      <c r="J10" s="50" t="s">
        <v>368</v>
      </c>
      <c r="K10" s="107" t="s">
        <v>191</v>
      </c>
    </row>
    <row r="11" spans="1:13" x14ac:dyDescent="0.25">
      <c r="A11" s="51" t="s">
        <v>361</v>
      </c>
      <c r="B11" s="136" t="s">
        <v>375</v>
      </c>
      <c r="C11" s="137" t="s">
        <v>372</v>
      </c>
      <c r="D11" s="138" t="s">
        <v>373</v>
      </c>
      <c r="E11" s="137" t="s">
        <v>374</v>
      </c>
      <c r="F11" s="111" t="s">
        <v>369</v>
      </c>
      <c r="G11" s="149" t="s">
        <v>375</v>
      </c>
      <c r="H11" s="137" t="s">
        <v>218</v>
      </c>
      <c r="I11" s="138" t="s">
        <v>217</v>
      </c>
      <c r="J11" s="137" t="s">
        <v>217</v>
      </c>
      <c r="K11" s="153">
        <v>10100255255</v>
      </c>
    </row>
    <row r="12" spans="1:13" x14ac:dyDescent="0.25">
      <c r="A12" s="52" t="s">
        <v>362</v>
      </c>
      <c r="B12" s="139" t="s">
        <v>376</v>
      </c>
      <c r="C12" s="140" t="s">
        <v>222</v>
      </c>
      <c r="D12" s="141" t="s">
        <v>222</v>
      </c>
      <c r="E12" s="140" t="s">
        <v>222</v>
      </c>
      <c r="F12" s="113" t="s">
        <v>356</v>
      </c>
      <c r="G12" s="150" t="s">
        <v>376</v>
      </c>
      <c r="H12" s="140" t="s">
        <v>222</v>
      </c>
      <c r="I12" s="141" t="s">
        <v>222</v>
      </c>
      <c r="J12" s="140" t="s">
        <v>222</v>
      </c>
      <c r="K12" s="114" t="s">
        <v>356</v>
      </c>
    </row>
    <row r="13" spans="1:13" x14ac:dyDescent="0.25">
      <c r="A13" s="53" t="s">
        <v>363</v>
      </c>
      <c r="B13" s="142" t="s">
        <v>232</v>
      </c>
      <c r="C13" s="143" t="s">
        <v>222</v>
      </c>
      <c r="D13" s="144" t="s">
        <v>222</v>
      </c>
      <c r="E13" s="143" t="s">
        <v>222</v>
      </c>
      <c r="F13" s="116" t="s">
        <v>339</v>
      </c>
      <c r="G13" s="151" t="s">
        <v>232</v>
      </c>
      <c r="H13" s="143" t="s">
        <v>222</v>
      </c>
      <c r="I13" s="144" t="s">
        <v>222</v>
      </c>
      <c r="J13" s="143" t="s">
        <v>222</v>
      </c>
      <c r="K13" s="117" t="s">
        <v>339</v>
      </c>
    </row>
    <row r="14" spans="1:13" ht="15.75" thickBot="1" x14ac:dyDescent="0.3">
      <c r="A14" s="54" t="s">
        <v>364</v>
      </c>
      <c r="B14" s="145" t="s">
        <v>232</v>
      </c>
      <c r="C14" s="146" t="s">
        <v>217</v>
      </c>
      <c r="D14" s="147" t="s">
        <v>217</v>
      </c>
      <c r="E14" s="146" t="s">
        <v>217</v>
      </c>
      <c r="F14" s="148">
        <v>10255255255</v>
      </c>
      <c r="G14" s="152" t="s">
        <v>232</v>
      </c>
      <c r="H14" s="146" t="s">
        <v>217</v>
      </c>
      <c r="I14" s="147" t="s">
        <v>217</v>
      </c>
      <c r="J14" s="146" t="s">
        <v>217</v>
      </c>
      <c r="K14" s="154">
        <v>10255255255</v>
      </c>
    </row>
    <row r="15" spans="1:13" ht="15.75" thickBot="1" x14ac:dyDescent="0.3"/>
    <row r="16" spans="1:13" ht="15.75" thickBot="1" x14ac:dyDescent="0.3">
      <c r="A16" s="50" t="s">
        <v>360</v>
      </c>
      <c r="B16" s="50" t="s">
        <v>365</v>
      </c>
      <c r="C16" s="50" t="s">
        <v>366</v>
      </c>
      <c r="D16" s="50" t="s">
        <v>367</v>
      </c>
      <c r="E16" s="50" t="s">
        <v>368</v>
      </c>
      <c r="F16" s="107" t="s">
        <v>191</v>
      </c>
      <c r="G16" s="121" t="s">
        <v>365</v>
      </c>
      <c r="H16" s="50" t="s">
        <v>366</v>
      </c>
      <c r="I16" s="50" t="s">
        <v>367</v>
      </c>
      <c r="J16" s="50" t="s">
        <v>368</v>
      </c>
      <c r="K16" s="107" t="s">
        <v>191</v>
      </c>
    </row>
    <row r="17" spans="1:11" x14ac:dyDescent="0.25">
      <c r="A17" s="51" t="s">
        <v>361</v>
      </c>
      <c r="B17" s="130" t="s">
        <v>345</v>
      </c>
      <c r="C17" s="109" t="s">
        <v>377</v>
      </c>
      <c r="D17" s="110" t="s">
        <v>378</v>
      </c>
      <c r="E17" s="109" t="s">
        <v>379</v>
      </c>
      <c r="F17" s="127" t="s">
        <v>370</v>
      </c>
      <c r="G17" s="149" t="s">
        <v>345</v>
      </c>
      <c r="H17" s="137" t="s">
        <v>387</v>
      </c>
      <c r="I17" s="138" t="s">
        <v>388</v>
      </c>
      <c r="J17" s="137" t="s">
        <v>222</v>
      </c>
      <c r="K17" s="153" t="s">
        <v>386</v>
      </c>
    </row>
    <row r="18" spans="1:11" x14ac:dyDescent="0.25">
      <c r="A18" s="52" t="s">
        <v>362</v>
      </c>
      <c r="B18" s="131" t="s">
        <v>217</v>
      </c>
      <c r="C18" s="102" t="s">
        <v>217</v>
      </c>
      <c r="D18" s="132" t="s">
        <v>222</v>
      </c>
      <c r="E18" s="102" t="s">
        <v>222</v>
      </c>
      <c r="F18" s="112" t="s">
        <v>357</v>
      </c>
      <c r="G18" s="150" t="s">
        <v>217</v>
      </c>
      <c r="H18" s="140" t="s">
        <v>217</v>
      </c>
      <c r="I18" s="141" t="s">
        <v>222</v>
      </c>
      <c r="J18" s="140" t="s">
        <v>222</v>
      </c>
      <c r="K18" s="114" t="s">
        <v>357</v>
      </c>
    </row>
    <row r="19" spans="1:11" x14ac:dyDescent="0.25">
      <c r="A19" s="53" t="s">
        <v>363</v>
      </c>
      <c r="B19" s="133" t="s">
        <v>345</v>
      </c>
      <c r="C19" s="115" t="s">
        <v>377</v>
      </c>
      <c r="D19" s="134" t="s">
        <v>222</v>
      </c>
      <c r="E19" s="115" t="s">
        <v>222</v>
      </c>
      <c r="F19" s="128" t="s">
        <v>380</v>
      </c>
      <c r="G19" s="151" t="s">
        <v>345</v>
      </c>
      <c r="H19" s="143" t="s">
        <v>387</v>
      </c>
      <c r="I19" s="144" t="s">
        <v>222</v>
      </c>
      <c r="J19" s="143" t="s">
        <v>222</v>
      </c>
      <c r="K19" s="117" t="s">
        <v>389</v>
      </c>
    </row>
    <row r="20" spans="1:11" ht="15.75" thickBot="1" x14ac:dyDescent="0.3">
      <c r="A20" s="54" t="s">
        <v>364</v>
      </c>
      <c r="B20" s="135" t="s">
        <v>345</v>
      </c>
      <c r="C20" s="129" t="s">
        <v>377</v>
      </c>
      <c r="D20" s="147" t="s">
        <v>217</v>
      </c>
      <c r="E20" s="146" t="s">
        <v>217</v>
      </c>
      <c r="F20" s="118" t="s">
        <v>381</v>
      </c>
      <c r="G20" s="152" t="s">
        <v>345</v>
      </c>
      <c r="H20" s="146" t="s">
        <v>387</v>
      </c>
      <c r="I20" s="147" t="s">
        <v>217</v>
      </c>
      <c r="J20" s="146" t="s">
        <v>217</v>
      </c>
      <c r="K20" s="154" t="s">
        <v>390</v>
      </c>
    </row>
    <row r="21" spans="1:11" ht="15.75" thickBot="1" x14ac:dyDescent="0.3"/>
    <row r="22" spans="1:11" ht="15.75" thickBot="1" x14ac:dyDescent="0.3">
      <c r="A22" s="50" t="s">
        <v>360</v>
      </c>
      <c r="B22" s="50" t="s">
        <v>365</v>
      </c>
      <c r="C22" s="50" t="s">
        <v>366</v>
      </c>
      <c r="D22" s="50" t="s">
        <v>367</v>
      </c>
      <c r="E22" s="50" t="s">
        <v>368</v>
      </c>
      <c r="F22" s="107" t="s">
        <v>191</v>
      </c>
      <c r="G22" s="50" t="s">
        <v>365</v>
      </c>
      <c r="H22" s="50" t="s">
        <v>366</v>
      </c>
      <c r="I22" s="50" t="s">
        <v>367</v>
      </c>
      <c r="J22" s="50" t="s">
        <v>368</v>
      </c>
      <c r="K22" s="107" t="s">
        <v>191</v>
      </c>
    </row>
    <row r="23" spans="1:11" x14ac:dyDescent="0.25">
      <c r="A23" s="51" t="s">
        <v>361</v>
      </c>
      <c r="B23" s="130" t="s">
        <v>338</v>
      </c>
      <c r="C23" s="109" t="s">
        <v>382</v>
      </c>
      <c r="D23" s="110" t="s">
        <v>383</v>
      </c>
      <c r="E23" s="109" t="s">
        <v>236</v>
      </c>
      <c r="F23" s="127" t="s">
        <v>371</v>
      </c>
      <c r="G23" s="130" t="s">
        <v>338</v>
      </c>
      <c r="H23" s="109" t="s">
        <v>382</v>
      </c>
      <c r="I23" s="110" t="s">
        <v>217</v>
      </c>
      <c r="J23" s="109" t="s">
        <v>393</v>
      </c>
      <c r="K23" s="127" t="s">
        <v>391</v>
      </c>
    </row>
    <row r="24" spans="1:11" x14ac:dyDescent="0.25">
      <c r="A24" s="52" t="s">
        <v>362</v>
      </c>
      <c r="B24" s="131" t="s">
        <v>217</v>
      </c>
      <c r="C24" s="102" t="s">
        <v>217</v>
      </c>
      <c r="D24" s="132" t="s">
        <v>217</v>
      </c>
      <c r="E24" s="102" t="s">
        <v>222</v>
      </c>
      <c r="F24" s="112" t="s">
        <v>358</v>
      </c>
      <c r="G24" s="131" t="s">
        <v>217</v>
      </c>
      <c r="H24" s="102" t="s">
        <v>217</v>
      </c>
      <c r="I24" s="132" t="s">
        <v>217</v>
      </c>
      <c r="J24" s="102" t="s">
        <v>222</v>
      </c>
      <c r="K24" s="112" t="s">
        <v>358</v>
      </c>
    </row>
    <row r="25" spans="1:11" x14ac:dyDescent="0.25">
      <c r="A25" s="53" t="s">
        <v>363</v>
      </c>
      <c r="B25" s="133" t="s">
        <v>338</v>
      </c>
      <c r="C25" s="115" t="s">
        <v>382</v>
      </c>
      <c r="D25" s="134" t="s">
        <v>383</v>
      </c>
      <c r="E25" s="115" t="s">
        <v>222</v>
      </c>
      <c r="F25" s="128" t="s">
        <v>384</v>
      </c>
      <c r="G25" s="133" t="s">
        <v>338</v>
      </c>
      <c r="H25" s="115" t="s">
        <v>382</v>
      </c>
      <c r="I25" s="134" t="s">
        <v>217</v>
      </c>
      <c r="J25" s="115" t="s">
        <v>222</v>
      </c>
      <c r="K25" s="128" t="s">
        <v>392</v>
      </c>
    </row>
    <row r="26" spans="1:11" ht="15.75" thickBot="1" x14ac:dyDescent="0.3">
      <c r="A26" s="54" t="s">
        <v>364</v>
      </c>
      <c r="B26" s="135" t="s">
        <v>338</v>
      </c>
      <c r="C26" s="129" t="s">
        <v>382</v>
      </c>
      <c r="D26" s="119" t="s">
        <v>383</v>
      </c>
      <c r="E26" s="129" t="s">
        <v>217</v>
      </c>
      <c r="F26" s="118" t="s">
        <v>385</v>
      </c>
      <c r="G26" s="135" t="s">
        <v>338</v>
      </c>
      <c r="H26" s="129" t="s">
        <v>382</v>
      </c>
      <c r="I26" s="119" t="s">
        <v>217</v>
      </c>
      <c r="J26" s="129" t="s">
        <v>217</v>
      </c>
      <c r="K26" s="155">
        <v>192168255255</v>
      </c>
    </row>
  </sheetData>
  <mergeCells count="10">
    <mergeCell ref="J1:M1"/>
    <mergeCell ref="F8:I8"/>
    <mergeCell ref="J8:M8"/>
    <mergeCell ref="J6:M6"/>
    <mergeCell ref="J7:M7"/>
    <mergeCell ref="B1:E1"/>
    <mergeCell ref="F1:I1"/>
    <mergeCell ref="B8:E8"/>
    <mergeCell ref="F6:I6"/>
    <mergeCell ref="F7:I7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A494-C759-4E4C-9A58-653A7EA3C992}">
  <dimension ref="A1:H43"/>
  <sheetViews>
    <sheetView topLeftCell="A3" zoomScale="175" zoomScaleNormal="175" workbookViewId="0">
      <pane ySplit="2" topLeftCell="A5" activePane="bottomLeft" state="frozen"/>
      <selection activeCell="A3" sqref="A3"/>
      <selection pane="bottomLeft" activeCell="G28" sqref="G28"/>
    </sheetView>
  </sheetViews>
  <sheetFormatPr baseColWidth="10" defaultRowHeight="15" x14ac:dyDescent="0.25"/>
  <cols>
    <col min="1" max="1" width="10.85546875" style="58" customWidth="1"/>
    <col min="2" max="2" width="14.7109375" bestFit="1" customWidth="1"/>
    <col min="3" max="3" width="15.5703125" bestFit="1" customWidth="1"/>
    <col min="4" max="4" width="15.42578125" bestFit="1" customWidth="1"/>
    <col min="5" max="5" width="14.28515625" bestFit="1" customWidth="1"/>
    <col min="6" max="6" width="15.42578125" bestFit="1" customWidth="1"/>
    <col min="7" max="8" width="10.85546875" bestFit="1" customWidth="1"/>
  </cols>
  <sheetData>
    <row r="1" spans="1:8" ht="44.25" customHeight="1" x14ac:dyDescent="0.25">
      <c r="A1" s="221" t="s">
        <v>350</v>
      </c>
      <c r="B1" s="216" t="s">
        <v>420</v>
      </c>
      <c r="C1" s="216"/>
      <c r="D1" s="216"/>
      <c r="E1" s="216"/>
      <c r="F1" s="216"/>
      <c r="G1" s="216"/>
    </row>
    <row r="3" spans="1:8" s="99" customFormat="1" x14ac:dyDescent="0.25">
      <c r="A3" s="58" t="s">
        <v>408</v>
      </c>
      <c r="B3" s="99" t="s">
        <v>415</v>
      </c>
      <c r="C3" s="99" t="s">
        <v>411</v>
      </c>
      <c r="D3" s="99" t="s">
        <v>406</v>
      </c>
      <c r="E3" s="99" t="s">
        <v>407</v>
      </c>
      <c r="F3" s="99" t="s">
        <v>359</v>
      </c>
      <c r="G3" s="99" t="s">
        <v>418</v>
      </c>
      <c r="H3" s="99" t="s">
        <v>352</v>
      </c>
    </row>
    <row r="4" spans="1:8" s="99" customFormat="1" x14ac:dyDescent="0.25">
      <c r="A4" s="58" t="s">
        <v>409</v>
      </c>
      <c r="B4" s="99" t="s">
        <v>416</v>
      </c>
      <c r="C4" s="99" t="s">
        <v>410</v>
      </c>
      <c r="D4" s="99" t="s">
        <v>405</v>
      </c>
      <c r="E4" s="99" t="s">
        <v>412</v>
      </c>
      <c r="F4" s="99" t="s">
        <v>413</v>
      </c>
      <c r="G4" s="99" t="s">
        <v>419</v>
      </c>
      <c r="H4" s="99" t="s">
        <v>417</v>
      </c>
    </row>
    <row r="5" spans="1:8" s="99" customFormat="1" x14ac:dyDescent="0.25">
      <c r="A5" s="58">
        <v>5</v>
      </c>
      <c r="B5" s="99" t="s">
        <v>414</v>
      </c>
      <c r="C5" s="99">
        <v>8</v>
      </c>
      <c r="D5" s="99">
        <v>3</v>
      </c>
      <c r="E5" s="99">
        <v>32</v>
      </c>
      <c r="F5" s="99">
        <v>11</v>
      </c>
      <c r="G5" s="99">
        <v>21</v>
      </c>
      <c r="H5" s="215">
        <f>2^G5-2</f>
        <v>2097150</v>
      </c>
    </row>
    <row r="6" spans="1:8" x14ac:dyDescent="0.25">
      <c r="B6" s="99" t="s">
        <v>442</v>
      </c>
      <c r="C6" t="s">
        <v>443</v>
      </c>
      <c r="D6" t="s">
        <v>442</v>
      </c>
      <c r="E6" t="s">
        <v>443</v>
      </c>
    </row>
    <row r="7" spans="1:8" x14ac:dyDescent="0.25">
      <c r="A7" s="58" t="s">
        <v>421</v>
      </c>
      <c r="B7" s="99" t="s">
        <v>430</v>
      </c>
      <c r="C7" t="s">
        <v>422</v>
      </c>
      <c r="D7" t="s">
        <v>423</v>
      </c>
      <c r="E7" t="s">
        <v>424</v>
      </c>
      <c r="F7" t="s">
        <v>425</v>
      </c>
      <c r="G7" t="s">
        <v>431</v>
      </c>
    </row>
    <row r="8" spans="1:8" x14ac:dyDescent="0.25">
      <c r="A8" s="58" t="s">
        <v>444</v>
      </c>
      <c r="B8" s="217" t="s">
        <v>453</v>
      </c>
      <c r="C8" s="217" t="s">
        <v>426</v>
      </c>
      <c r="D8" s="217" t="s">
        <v>429</v>
      </c>
      <c r="E8" s="217" t="s">
        <v>428</v>
      </c>
      <c r="F8" s="217" t="s">
        <v>452</v>
      </c>
      <c r="G8" s="219">
        <f>2^21-2</f>
        <v>2097150</v>
      </c>
    </row>
    <row r="9" spans="1:8" x14ac:dyDescent="0.25">
      <c r="A9" s="58" t="s">
        <v>445</v>
      </c>
      <c r="B9" s="217" t="s">
        <v>454</v>
      </c>
      <c r="C9" s="217" t="s">
        <v>427</v>
      </c>
      <c r="D9" s="217" t="s">
        <v>440</v>
      </c>
      <c r="E9" s="217" t="s">
        <v>438</v>
      </c>
      <c r="F9" s="217" t="s">
        <v>452</v>
      </c>
      <c r="G9" s="219">
        <f t="shared" ref="G9:G15" si="0">2^21-2</f>
        <v>2097150</v>
      </c>
    </row>
    <row r="10" spans="1:8" x14ac:dyDescent="0.25">
      <c r="A10" s="58" t="s">
        <v>446</v>
      </c>
      <c r="B10" s="217" t="s">
        <v>455</v>
      </c>
      <c r="C10" s="217" t="s">
        <v>432</v>
      </c>
      <c r="D10" s="217" t="s">
        <v>441</v>
      </c>
      <c r="E10" s="217" t="s">
        <v>439</v>
      </c>
      <c r="F10" s="217" t="s">
        <v>452</v>
      </c>
      <c r="G10" s="219">
        <f t="shared" si="0"/>
        <v>2097150</v>
      </c>
    </row>
    <row r="11" spans="1:8" x14ac:dyDescent="0.25">
      <c r="A11" s="58" t="s">
        <v>447</v>
      </c>
      <c r="B11" s="217" t="s">
        <v>456</v>
      </c>
      <c r="C11" s="217" t="s">
        <v>433</v>
      </c>
      <c r="D11" s="220">
        <v>10127255254</v>
      </c>
      <c r="E11" s="220">
        <v>10127255255</v>
      </c>
      <c r="F11" s="217" t="s">
        <v>452</v>
      </c>
      <c r="G11" s="219">
        <f t="shared" si="0"/>
        <v>2097150</v>
      </c>
    </row>
    <row r="12" spans="1:8" x14ac:dyDescent="0.25">
      <c r="A12" s="58" t="s">
        <v>448</v>
      </c>
      <c r="B12" s="217" t="s">
        <v>457</v>
      </c>
      <c r="C12" s="217" t="s">
        <v>434</v>
      </c>
      <c r="D12" s="220">
        <v>10159255254</v>
      </c>
      <c r="E12" s="220">
        <v>10159255255</v>
      </c>
      <c r="F12" s="217" t="s">
        <v>452</v>
      </c>
      <c r="G12" s="219">
        <f t="shared" si="0"/>
        <v>2097150</v>
      </c>
    </row>
    <row r="13" spans="1:8" x14ac:dyDescent="0.25">
      <c r="A13" s="58" t="s">
        <v>449</v>
      </c>
      <c r="B13" s="217" t="s">
        <v>458</v>
      </c>
      <c r="C13" s="217" t="s">
        <v>435</v>
      </c>
      <c r="D13" s="220">
        <v>10191255254</v>
      </c>
      <c r="E13" s="220">
        <v>10191255255</v>
      </c>
      <c r="F13" s="217" t="s">
        <v>452</v>
      </c>
      <c r="G13" s="219">
        <f t="shared" si="0"/>
        <v>2097150</v>
      </c>
    </row>
    <row r="14" spans="1:8" x14ac:dyDescent="0.25">
      <c r="A14" s="58" t="s">
        <v>450</v>
      </c>
      <c r="B14" s="217" t="s">
        <v>459</v>
      </c>
      <c r="C14" s="217" t="s">
        <v>436</v>
      </c>
      <c r="D14" s="220">
        <v>10223255254</v>
      </c>
      <c r="E14" s="220">
        <v>10223255255</v>
      </c>
      <c r="F14" s="217" t="s">
        <v>452</v>
      </c>
      <c r="G14" s="219">
        <f t="shared" si="0"/>
        <v>2097150</v>
      </c>
    </row>
    <row r="15" spans="1:8" x14ac:dyDescent="0.25">
      <c r="A15" s="58" t="s">
        <v>451</v>
      </c>
      <c r="B15" s="217" t="s">
        <v>460</v>
      </c>
      <c r="C15" s="217" t="s">
        <v>437</v>
      </c>
      <c r="D15" s="220">
        <v>102552552554</v>
      </c>
      <c r="E15" s="220">
        <v>10255255255</v>
      </c>
      <c r="F15" s="217" t="s">
        <v>452</v>
      </c>
      <c r="G15" s="219">
        <f t="shared" si="0"/>
        <v>2097150</v>
      </c>
    </row>
    <row r="17" spans="1:8" x14ac:dyDescent="0.25">
      <c r="A17" s="58" t="s">
        <v>197</v>
      </c>
      <c r="B17" t="s">
        <v>461</v>
      </c>
      <c r="C17">
        <v>4</v>
      </c>
      <c r="D17">
        <v>2</v>
      </c>
      <c r="E17">
        <v>64</v>
      </c>
      <c r="F17">
        <v>18</v>
      </c>
      <c r="G17">
        <v>14</v>
      </c>
      <c r="H17" s="20">
        <f>2^14-2</f>
        <v>16382</v>
      </c>
    </row>
    <row r="19" spans="1:8" ht="15.75" thickBot="1" x14ac:dyDescent="0.3">
      <c r="A19" s="223" t="s">
        <v>421</v>
      </c>
      <c r="B19" s="224" t="s">
        <v>430</v>
      </c>
      <c r="C19" s="73" t="s">
        <v>422</v>
      </c>
      <c r="D19" s="73" t="s">
        <v>423</v>
      </c>
      <c r="E19" s="73" t="s">
        <v>424</v>
      </c>
      <c r="F19" s="73" t="s">
        <v>425</v>
      </c>
      <c r="G19" s="73" t="s">
        <v>431</v>
      </c>
    </row>
    <row r="20" spans="1:8" x14ac:dyDescent="0.25">
      <c r="A20" s="142" t="s">
        <v>462</v>
      </c>
      <c r="B20" s="71" t="s">
        <v>467</v>
      </c>
      <c r="C20" s="71" t="s">
        <v>466</v>
      </c>
      <c r="D20" s="227" t="s">
        <v>478</v>
      </c>
      <c r="E20" s="227" t="s">
        <v>474</v>
      </c>
      <c r="F20" s="227" t="s">
        <v>482</v>
      </c>
      <c r="G20" s="222">
        <f t="shared" ref="G20:G23" si="1">2^14-2</f>
        <v>16382</v>
      </c>
    </row>
    <row r="21" spans="1:8" x14ac:dyDescent="0.25">
      <c r="A21" s="139" t="s">
        <v>463</v>
      </c>
      <c r="B21" s="70" t="s">
        <v>468</v>
      </c>
      <c r="C21" s="225" t="s">
        <v>471</v>
      </c>
      <c r="D21" s="227" t="s">
        <v>479</v>
      </c>
      <c r="E21" s="227" t="s">
        <v>475</v>
      </c>
      <c r="F21" s="227" t="s">
        <v>482</v>
      </c>
      <c r="G21" s="219">
        <f t="shared" si="1"/>
        <v>16382</v>
      </c>
    </row>
    <row r="22" spans="1:8" x14ac:dyDescent="0.25">
      <c r="A22" s="142" t="s">
        <v>464</v>
      </c>
      <c r="B22" s="71" t="s">
        <v>469</v>
      </c>
      <c r="C22" s="226" t="s">
        <v>472</v>
      </c>
      <c r="D22" s="227" t="s">
        <v>480</v>
      </c>
      <c r="E22" s="227" t="s">
        <v>476</v>
      </c>
      <c r="F22" s="227" t="s">
        <v>482</v>
      </c>
      <c r="G22" s="222">
        <f t="shared" si="1"/>
        <v>16382</v>
      </c>
    </row>
    <row r="23" spans="1:8" x14ac:dyDescent="0.25">
      <c r="A23" s="139" t="s">
        <v>465</v>
      </c>
      <c r="B23" s="70" t="s">
        <v>470</v>
      </c>
      <c r="C23" s="225" t="s">
        <v>473</v>
      </c>
      <c r="D23" s="227" t="s">
        <v>481</v>
      </c>
      <c r="E23" s="227" t="s">
        <v>477</v>
      </c>
      <c r="F23" s="227" t="s">
        <v>482</v>
      </c>
      <c r="G23" s="219">
        <f t="shared" si="1"/>
        <v>16382</v>
      </c>
    </row>
    <row r="25" spans="1:8" x14ac:dyDescent="0.25">
      <c r="A25" s="58" t="s">
        <v>207</v>
      </c>
      <c r="B25" t="s">
        <v>483</v>
      </c>
      <c r="C25">
        <v>16</v>
      </c>
      <c r="D25">
        <v>4</v>
      </c>
      <c r="E25">
        <v>16</v>
      </c>
      <c r="F25">
        <v>28</v>
      </c>
      <c r="G25">
        <v>4</v>
      </c>
      <c r="H25">
        <v>14</v>
      </c>
    </row>
    <row r="27" spans="1:8" x14ac:dyDescent="0.25">
      <c r="A27" s="58" t="s">
        <v>421</v>
      </c>
      <c r="B27" s="99" t="s">
        <v>430</v>
      </c>
      <c r="C27" t="s">
        <v>422</v>
      </c>
      <c r="D27" t="s">
        <v>423</v>
      </c>
      <c r="E27" t="s">
        <v>424</v>
      </c>
      <c r="F27" t="s">
        <v>425</v>
      </c>
      <c r="G27" t="s">
        <v>431</v>
      </c>
    </row>
    <row r="28" spans="1:8" x14ac:dyDescent="0.25">
      <c r="A28" s="58" t="s">
        <v>484</v>
      </c>
      <c r="B28" s="217" t="s">
        <v>342</v>
      </c>
      <c r="C28" s="217" t="s">
        <v>532</v>
      </c>
      <c r="D28" s="217" t="s">
        <v>516</v>
      </c>
      <c r="E28" s="217" t="s">
        <v>500</v>
      </c>
      <c r="F28" s="220">
        <v>255255255240</v>
      </c>
      <c r="G28" s="219">
        <v>14</v>
      </c>
    </row>
    <row r="29" spans="1:8" x14ac:dyDescent="0.25">
      <c r="A29" s="58" t="s">
        <v>484</v>
      </c>
      <c r="B29" s="217" t="s">
        <v>485</v>
      </c>
      <c r="C29" s="217" t="s">
        <v>533</v>
      </c>
      <c r="D29" s="217" t="s">
        <v>517</v>
      </c>
      <c r="E29" s="217" t="s">
        <v>501</v>
      </c>
      <c r="F29" s="220">
        <v>255255255240</v>
      </c>
      <c r="G29" s="219">
        <v>14</v>
      </c>
    </row>
    <row r="30" spans="1:8" x14ac:dyDescent="0.25">
      <c r="A30" s="58" t="s">
        <v>484</v>
      </c>
      <c r="B30" s="217" t="s">
        <v>486</v>
      </c>
      <c r="C30" s="217" t="s">
        <v>534</v>
      </c>
      <c r="D30" s="217" t="s">
        <v>518</v>
      </c>
      <c r="E30" s="217" t="s">
        <v>502</v>
      </c>
      <c r="F30" s="220">
        <v>255255255240</v>
      </c>
      <c r="G30" s="219">
        <v>14</v>
      </c>
    </row>
    <row r="31" spans="1:8" x14ac:dyDescent="0.25">
      <c r="A31" s="58" t="s">
        <v>484</v>
      </c>
      <c r="B31" s="217" t="s">
        <v>487</v>
      </c>
      <c r="C31" s="217" t="s">
        <v>535</v>
      </c>
      <c r="D31" s="217" t="s">
        <v>519</v>
      </c>
      <c r="E31" s="217" t="s">
        <v>503</v>
      </c>
      <c r="F31" s="220">
        <v>255255255240</v>
      </c>
      <c r="G31" s="219">
        <v>14</v>
      </c>
    </row>
    <row r="32" spans="1:8" x14ac:dyDescent="0.25">
      <c r="A32" s="58" t="s">
        <v>484</v>
      </c>
      <c r="B32" s="217" t="s">
        <v>488</v>
      </c>
      <c r="C32" s="217" t="s">
        <v>536</v>
      </c>
      <c r="D32" s="217" t="s">
        <v>520</v>
      </c>
      <c r="E32" s="217" t="s">
        <v>504</v>
      </c>
      <c r="F32" s="220">
        <v>255255255240</v>
      </c>
      <c r="G32" s="219">
        <v>14</v>
      </c>
    </row>
    <row r="33" spans="1:7" x14ac:dyDescent="0.25">
      <c r="A33" s="58" t="s">
        <v>484</v>
      </c>
      <c r="B33" s="217" t="s">
        <v>489</v>
      </c>
      <c r="C33" s="217" t="s">
        <v>537</v>
      </c>
      <c r="D33" s="217" t="s">
        <v>521</v>
      </c>
      <c r="E33" s="217" t="s">
        <v>505</v>
      </c>
      <c r="F33" s="220">
        <v>255255255240</v>
      </c>
      <c r="G33" s="219">
        <v>14</v>
      </c>
    </row>
    <row r="34" spans="1:7" x14ac:dyDescent="0.25">
      <c r="A34" s="58" t="s">
        <v>484</v>
      </c>
      <c r="B34" s="217" t="s">
        <v>490</v>
      </c>
      <c r="C34" s="217" t="s">
        <v>538</v>
      </c>
      <c r="D34" s="217" t="s">
        <v>522</v>
      </c>
      <c r="E34" s="217" t="s">
        <v>506</v>
      </c>
      <c r="F34" s="220">
        <v>255255255240</v>
      </c>
      <c r="G34" s="219">
        <v>14</v>
      </c>
    </row>
    <row r="35" spans="1:7" x14ac:dyDescent="0.25">
      <c r="A35" s="58" t="s">
        <v>484</v>
      </c>
      <c r="B35" s="217" t="s">
        <v>491</v>
      </c>
      <c r="C35" s="217" t="s">
        <v>539</v>
      </c>
      <c r="D35" s="217" t="s">
        <v>523</v>
      </c>
      <c r="E35" s="217" t="s">
        <v>507</v>
      </c>
      <c r="F35" s="220">
        <v>255255255240</v>
      </c>
      <c r="G35" s="219">
        <v>14</v>
      </c>
    </row>
    <row r="36" spans="1:7" x14ac:dyDescent="0.25">
      <c r="A36" s="58" t="s">
        <v>484</v>
      </c>
      <c r="B36" s="217" t="s">
        <v>492</v>
      </c>
      <c r="C36" s="217" t="s">
        <v>540</v>
      </c>
      <c r="D36" s="217" t="s">
        <v>524</v>
      </c>
      <c r="E36" s="217" t="s">
        <v>508</v>
      </c>
      <c r="F36" s="220">
        <v>255255255240</v>
      </c>
      <c r="G36" s="219">
        <v>14</v>
      </c>
    </row>
    <row r="37" spans="1:7" x14ac:dyDescent="0.25">
      <c r="A37" s="58" t="s">
        <v>484</v>
      </c>
      <c r="B37" s="217" t="s">
        <v>493</v>
      </c>
      <c r="C37" s="217" t="s">
        <v>541</v>
      </c>
      <c r="D37" s="217" t="s">
        <v>525</v>
      </c>
      <c r="E37" s="217" t="s">
        <v>509</v>
      </c>
      <c r="F37" s="220">
        <v>255255255240</v>
      </c>
      <c r="G37" s="219">
        <v>14</v>
      </c>
    </row>
    <row r="38" spans="1:7" x14ac:dyDescent="0.25">
      <c r="A38" s="58" t="s">
        <v>484</v>
      </c>
      <c r="B38" s="217" t="s">
        <v>494</v>
      </c>
      <c r="C38" s="217" t="s">
        <v>542</v>
      </c>
      <c r="D38" s="217" t="s">
        <v>526</v>
      </c>
      <c r="E38" s="217" t="s">
        <v>510</v>
      </c>
      <c r="F38" s="220">
        <v>255255255240</v>
      </c>
      <c r="G38" s="219">
        <v>14</v>
      </c>
    </row>
    <row r="39" spans="1:7" x14ac:dyDescent="0.25">
      <c r="A39" s="58" t="s">
        <v>484</v>
      </c>
      <c r="B39" s="217" t="s">
        <v>495</v>
      </c>
      <c r="C39" s="217" t="s">
        <v>543</v>
      </c>
      <c r="D39" s="217" t="s">
        <v>527</v>
      </c>
      <c r="E39" s="217" t="s">
        <v>511</v>
      </c>
      <c r="F39" s="220">
        <v>255255255240</v>
      </c>
      <c r="G39" s="219">
        <v>14</v>
      </c>
    </row>
    <row r="40" spans="1:7" x14ac:dyDescent="0.25">
      <c r="A40" s="58" t="s">
        <v>484</v>
      </c>
      <c r="B40" s="217" t="s">
        <v>496</v>
      </c>
      <c r="C40" s="217" t="s">
        <v>544</v>
      </c>
      <c r="D40" s="217" t="s">
        <v>528</v>
      </c>
      <c r="E40" s="217" t="s">
        <v>512</v>
      </c>
      <c r="F40" s="220">
        <v>255255255240</v>
      </c>
      <c r="G40" s="219">
        <v>14</v>
      </c>
    </row>
    <row r="41" spans="1:7" x14ac:dyDescent="0.25">
      <c r="A41" s="58" t="s">
        <v>484</v>
      </c>
      <c r="B41" s="217" t="s">
        <v>497</v>
      </c>
      <c r="C41" s="217" t="s">
        <v>545</v>
      </c>
      <c r="D41" s="217" t="s">
        <v>529</v>
      </c>
      <c r="E41" s="217" t="s">
        <v>513</v>
      </c>
      <c r="F41" s="220">
        <v>255255255240</v>
      </c>
      <c r="G41" s="219">
        <v>14</v>
      </c>
    </row>
    <row r="42" spans="1:7" x14ac:dyDescent="0.25">
      <c r="A42" s="58" t="s">
        <v>484</v>
      </c>
      <c r="B42" s="217" t="s">
        <v>498</v>
      </c>
      <c r="C42" s="217" t="s">
        <v>546</v>
      </c>
      <c r="D42" s="217" t="s">
        <v>530</v>
      </c>
      <c r="E42" s="217" t="s">
        <v>514</v>
      </c>
      <c r="F42" s="220">
        <v>255255255240</v>
      </c>
      <c r="G42" s="219">
        <v>14</v>
      </c>
    </row>
    <row r="43" spans="1:7" x14ac:dyDescent="0.25">
      <c r="A43" s="58" t="s">
        <v>484</v>
      </c>
      <c r="B43" s="217" t="s">
        <v>499</v>
      </c>
      <c r="C43" s="217" t="s">
        <v>547</v>
      </c>
      <c r="D43" s="217" t="s">
        <v>531</v>
      </c>
      <c r="E43" s="217" t="s">
        <v>515</v>
      </c>
      <c r="F43" s="220">
        <v>255255255240</v>
      </c>
      <c r="G43" s="219">
        <v>14</v>
      </c>
    </row>
  </sheetData>
  <mergeCells count="1">
    <mergeCell ref="B1:G1"/>
  </mergeCells>
  <phoneticPr fontId="4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24B9-C240-4F6F-9528-95BF11141B0B}">
  <dimension ref="A1:S28"/>
  <sheetViews>
    <sheetView tabSelected="1" topLeftCell="L3" zoomScale="160" zoomScaleNormal="160" workbookViewId="0">
      <pane ySplit="2" topLeftCell="A13" activePane="bottomLeft" state="frozen"/>
      <selection activeCell="A3" sqref="A3"/>
      <selection pane="bottomLeft" activeCell="J16" sqref="J16:J19"/>
    </sheetView>
  </sheetViews>
  <sheetFormatPr baseColWidth="10" defaultRowHeight="15" x14ac:dyDescent="0.25"/>
  <cols>
    <col min="1" max="1" width="9.7109375" bestFit="1" customWidth="1"/>
    <col min="2" max="2" width="6.5703125" customWidth="1"/>
    <col min="3" max="3" width="10.5703125" bestFit="1" customWidth="1"/>
    <col min="4" max="4" width="11" bestFit="1" customWidth="1"/>
    <col min="5" max="5" width="10" bestFit="1" customWidth="1"/>
    <col min="6" max="6" width="11.28515625" bestFit="1" customWidth="1"/>
    <col min="7" max="7" width="14" bestFit="1" customWidth="1"/>
    <col min="8" max="8" width="7.42578125" bestFit="1" customWidth="1"/>
    <col min="9" max="9" width="15.28515625" bestFit="1" customWidth="1"/>
    <col min="10" max="10" width="13.42578125" style="247" customWidth="1"/>
    <col min="11" max="11" width="10" style="247" bestFit="1" customWidth="1"/>
    <col min="12" max="12" width="10" style="233" bestFit="1" customWidth="1"/>
    <col min="13" max="13" width="2.42578125" customWidth="1"/>
    <col min="14" max="14" width="11.42578125" style="233"/>
    <col min="15" max="15" width="15.28515625" style="233" bestFit="1" customWidth="1"/>
    <col min="16" max="17" width="11.42578125" style="233"/>
  </cols>
  <sheetData>
    <row r="1" spans="1:19" ht="45" customHeight="1" x14ac:dyDescent="0.25">
      <c r="A1" s="100" t="s">
        <v>548</v>
      </c>
      <c r="B1" s="228" t="s">
        <v>549</v>
      </c>
      <c r="C1" s="228"/>
      <c r="D1" s="228"/>
      <c r="E1" s="228"/>
      <c r="F1" s="228"/>
      <c r="G1" s="228"/>
      <c r="H1" s="229"/>
    </row>
    <row r="3" spans="1:19" x14ac:dyDescent="0.25">
      <c r="B3" t="s">
        <v>352</v>
      </c>
      <c r="C3" t="s">
        <v>553</v>
      </c>
      <c r="D3" s="99" t="s">
        <v>406</v>
      </c>
      <c r="E3" t="s">
        <v>351</v>
      </c>
      <c r="F3" t="s">
        <v>407</v>
      </c>
    </row>
    <row r="4" spans="1:19" x14ac:dyDescent="0.25">
      <c r="B4" t="s">
        <v>550</v>
      </c>
      <c r="C4" t="s">
        <v>551</v>
      </c>
      <c r="D4" s="99" t="s">
        <v>418</v>
      </c>
      <c r="E4" t="s">
        <v>552</v>
      </c>
      <c r="F4" t="s">
        <v>554</v>
      </c>
    </row>
    <row r="6" spans="1:19" x14ac:dyDescent="0.25">
      <c r="A6" t="s">
        <v>555</v>
      </c>
      <c r="B6" t="s">
        <v>352</v>
      </c>
      <c r="C6" t="s">
        <v>556</v>
      </c>
      <c r="D6" t="s">
        <v>415</v>
      </c>
      <c r="E6" t="s">
        <v>422</v>
      </c>
      <c r="F6" t="s">
        <v>423</v>
      </c>
      <c r="G6" t="s">
        <v>424</v>
      </c>
      <c r="H6" t="s">
        <v>351</v>
      </c>
      <c r="I6" t="s">
        <v>425</v>
      </c>
    </row>
    <row r="7" spans="1:19" x14ac:dyDescent="0.25">
      <c r="A7" t="s">
        <v>324</v>
      </c>
      <c r="B7">
        <v>200</v>
      </c>
      <c r="C7">
        <v>254</v>
      </c>
      <c r="D7" t="s">
        <v>339</v>
      </c>
      <c r="E7" t="s">
        <v>426</v>
      </c>
      <c r="F7" t="s">
        <v>560</v>
      </c>
      <c r="G7" t="s">
        <v>559</v>
      </c>
      <c r="H7" t="s">
        <v>557</v>
      </c>
      <c r="I7" t="s">
        <v>358</v>
      </c>
    </row>
    <row r="8" spans="1:19" x14ac:dyDescent="0.25">
      <c r="A8" t="s">
        <v>75</v>
      </c>
      <c r="B8">
        <v>100</v>
      </c>
      <c r="C8">
        <v>126</v>
      </c>
      <c r="D8" t="s">
        <v>558</v>
      </c>
      <c r="E8" t="s">
        <v>566</v>
      </c>
      <c r="F8" t="s">
        <v>565</v>
      </c>
      <c r="G8" t="s">
        <v>564</v>
      </c>
      <c r="H8" t="s">
        <v>561</v>
      </c>
      <c r="I8" s="218">
        <v>255255255128</v>
      </c>
    </row>
    <row r="9" spans="1:19" x14ac:dyDescent="0.25">
      <c r="A9" t="s">
        <v>206</v>
      </c>
      <c r="B9">
        <v>80</v>
      </c>
      <c r="C9">
        <v>126</v>
      </c>
      <c r="D9" t="s">
        <v>563</v>
      </c>
      <c r="E9" t="s">
        <v>570</v>
      </c>
      <c r="F9" t="s">
        <v>569</v>
      </c>
      <c r="G9" t="s">
        <v>568</v>
      </c>
      <c r="H9" t="s">
        <v>561</v>
      </c>
      <c r="I9" s="218">
        <v>255255255128</v>
      </c>
    </row>
    <row r="10" spans="1:19" x14ac:dyDescent="0.25">
      <c r="A10" t="s">
        <v>205</v>
      </c>
      <c r="B10">
        <v>50</v>
      </c>
      <c r="C10">
        <v>62</v>
      </c>
      <c r="D10" t="s">
        <v>567</v>
      </c>
      <c r="E10" t="s">
        <v>575</v>
      </c>
      <c r="F10" t="s">
        <v>574</v>
      </c>
      <c r="G10" t="s">
        <v>573</v>
      </c>
      <c r="H10" t="s">
        <v>562</v>
      </c>
      <c r="I10" s="218">
        <v>255255255192</v>
      </c>
    </row>
    <row r="11" spans="1:19" x14ac:dyDescent="0.25">
      <c r="A11" t="s">
        <v>204</v>
      </c>
      <c r="B11">
        <v>30</v>
      </c>
      <c r="C11">
        <v>30</v>
      </c>
      <c r="D11" t="s">
        <v>572</v>
      </c>
      <c r="E11" t="s">
        <v>577</v>
      </c>
      <c r="F11" t="s">
        <v>579</v>
      </c>
      <c r="G11" t="s">
        <v>578</v>
      </c>
      <c r="H11" t="s">
        <v>571</v>
      </c>
      <c r="I11" s="218">
        <v>255255255224</v>
      </c>
    </row>
    <row r="12" spans="1:19" x14ac:dyDescent="0.25">
      <c r="A12" t="s">
        <v>580</v>
      </c>
      <c r="B12">
        <v>2</v>
      </c>
      <c r="C12">
        <v>2</v>
      </c>
      <c r="D12" t="s">
        <v>576</v>
      </c>
      <c r="E12" t="s">
        <v>582</v>
      </c>
      <c r="F12" t="s">
        <v>583</v>
      </c>
      <c r="G12" t="s">
        <v>584</v>
      </c>
      <c r="H12" t="s">
        <v>581</v>
      </c>
      <c r="I12" s="218">
        <v>255255255252</v>
      </c>
    </row>
    <row r="14" spans="1:19" x14ac:dyDescent="0.25">
      <c r="A14" t="s">
        <v>555</v>
      </c>
      <c r="B14" t="s">
        <v>352</v>
      </c>
      <c r="C14" t="s">
        <v>556</v>
      </c>
      <c r="D14" t="s">
        <v>415</v>
      </c>
      <c r="E14" t="s">
        <v>422</v>
      </c>
      <c r="F14" t="s">
        <v>423</v>
      </c>
      <c r="G14" t="s">
        <v>424</v>
      </c>
      <c r="H14" t="s">
        <v>351</v>
      </c>
      <c r="I14" t="s">
        <v>425</v>
      </c>
      <c r="J14" s="233" t="s">
        <v>619</v>
      </c>
      <c r="K14" s="247" t="s">
        <v>404</v>
      </c>
      <c r="L14" s="247" t="s">
        <v>364</v>
      </c>
      <c r="N14" s="233" t="s">
        <v>360</v>
      </c>
      <c r="O14" s="233" t="s">
        <v>601</v>
      </c>
      <c r="P14" s="233" t="s">
        <v>365</v>
      </c>
      <c r="Q14" s="233" t="s">
        <v>366</v>
      </c>
      <c r="R14" s="233" t="s">
        <v>367</v>
      </c>
      <c r="S14" s="233" t="s">
        <v>368</v>
      </c>
    </row>
    <row r="15" spans="1:19" x14ac:dyDescent="0.25">
      <c r="A15" t="s">
        <v>204</v>
      </c>
      <c r="B15">
        <v>30</v>
      </c>
      <c r="C15">
        <v>30</v>
      </c>
      <c r="D15" s="217" t="s">
        <v>339</v>
      </c>
      <c r="E15" s="217" t="s">
        <v>426</v>
      </c>
      <c r="F15" s="217" t="s">
        <v>585</v>
      </c>
      <c r="G15" s="217" t="s">
        <v>586</v>
      </c>
      <c r="H15" t="s">
        <v>571</v>
      </c>
      <c r="I15" s="218">
        <v>255255255224</v>
      </c>
      <c r="J15" s="233" t="s">
        <v>620</v>
      </c>
      <c r="K15" s="247" t="s">
        <v>620</v>
      </c>
      <c r="L15" s="247" t="s">
        <v>620</v>
      </c>
      <c r="N15" s="233" t="s">
        <v>361</v>
      </c>
      <c r="O15" s="233" t="s">
        <v>339</v>
      </c>
      <c r="P15" s="235" t="s">
        <v>232</v>
      </c>
      <c r="Q15" s="235" t="s">
        <v>222</v>
      </c>
      <c r="R15" s="235" t="s">
        <v>222</v>
      </c>
      <c r="S15" s="235" t="s">
        <v>222</v>
      </c>
    </row>
    <row r="16" spans="1:19" x14ac:dyDescent="0.25">
      <c r="A16" s="230" t="s">
        <v>75</v>
      </c>
      <c r="B16" s="230">
        <v>100</v>
      </c>
      <c r="C16" s="230">
        <v>126</v>
      </c>
      <c r="D16" s="231" t="s">
        <v>587</v>
      </c>
      <c r="E16" s="231" t="s">
        <v>588</v>
      </c>
      <c r="F16" s="231" t="s">
        <v>590</v>
      </c>
      <c r="G16" s="231" t="s">
        <v>591</v>
      </c>
      <c r="H16" s="230" t="s">
        <v>561</v>
      </c>
      <c r="I16" s="232">
        <v>255255255128</v>
      </c>
      <c r="J16" s="248" t="s">
        <v>621</v>
      </c>
      <c r="K16" s="225" t="s">
        <v>339</v>
      </c>
      <c r="L16" s="247" t="s">
        <v>602</v>
      </c>
      <c r="N16" s="233" t="s">
        <v>425</v>
      </c>
      <c r="O16" s="234">
        <v>255255255224</v>
      </c>
      <c r="P16" s="235" t="s">
        <v>217</v>
      </c>
      <c r="Q16" s="235" t="s">
        <v>217</v>
      </c>
      <c r="R16" s="235" t="s">
        <v>217</v>
      </c>
      <c r="S16" s="235" t="s">
        <v>605</v>
      </c>
    </row>
    <row r="17" spans="1:19" s="230" customFormat="1" x14ac:dyDescent="0.25">
      <c r="A17" s="230" t="s">
        <v>205</v>
      </c>
      <c r="B17" s="230">
        <v>50</v>
      </c>
      <c r="C17" s="230">
        <v>62</v>
      </c>
      <c r="D17" s="231" t="s">
        <v>589</v>
      </c>
      <c r="E17" s="231" t="s">
        <v>595</v>
      </c>
      <c r="F17" s="231" t="s">
        <v>594</v>
      </c>
      <c r="G17" s="231" t="s">
        <v>593</v>
      </c>
      <c r="H17" s="230" t="s">
        <v>562</v>
      </c>
      <c r="I17" s="232">
        <v>255255255192</v>
      </c>
      <c r="J17" s="248"/>
      <c r="K17" s="225" t="s">
        <v>603</v>
      </c>
      <c r="L17" s="247" t="s">
        <v>604</v>
      </c>
      <c r="N17" s="233" t="s">
        <v>430</v>
      </c>
      <c r="O17" s="233" t="s">
        <v>339</v>
      </c>
      <c r="P17" s="235" t="s">
        <v>232</v>
      </c>
      <c r="Q17" s="235" t="s">
        <v>222</v>
      </c>
      <c r="R17" s="235" t="s">
        <v>222</v>
      </c>
      <c r="S17" s="235" t="s">
        <v>222</v>
      </c>
    </row>
    <row r="18" spans="1:19" s="230" customFormat="1" x14ac:dyDescent="0.25">
      <c r="A18" s="237" t="s">
        <v>324</v>
      </c>
      <c r="B18" s="237">
        <v>200</v>
      </c>
      <c r="C18" s="237">
        <v>254</v>
      </c>
      <c r="D18" s="236" t="s">
        <v>592</v>
      </c>
      <c r="E18" s="236" t="s">
        <v>597</v>
      </c>
      <c r="F18" s="236" t="s">
        <v>599</v>
      </c>
      <c r="G18" s="236" t="s">
        <v>598</v>
      </c>
      <c r="H18" s="237" t="s">
        <v>557</v>
      </c>
      <c r="I18" s="237" t="s">
        <v>358</v>
      </c>
      <c r="J18" s="248"/>
      <c r="K18" s="225" t="s">
        <v>339</v>
      </c>
      <c r="L18" s="247" t="s">
        <v>559</v>
      </c>
      <c r="N18" s="233" t="s">
        <v>424</v>
      </c>
      <c r="O18" s="233" t="s">
        <v>586</v>
      </c>
      <c r="P18" s="235" t="s">
        <v>232</v>
      </c>
      <c r="Q18" s="235" t="s">
        <v>222</v>
      </c>
      <c r="R18" s="235" t="s">
        <v>222</v>
      </c>
      <c r="S18" s="235" t="s">
        <v>393</v>
      </c>
    </row>
    <row r="19" spans="1:19" s="230" customFormat="1" x14ac:dyDescent="0.25">
      <c r="A19" s="237" t="s">
        <v>206</v>
      </c>
      <c r="B19" s="237">
        <v>80</v>
      </c>
      <c r="C19" s="237">
        <v>126</v>
      </c>
      <c r="D19" s="236" t="s">
        <v>596</v>
      </c>
      <c r="E19" s="236" t="s">
        <v>600</v>
      </c>
      <c r="F19" s="236" t="s">
        <v>579</v>
      </c>
      <c r="G19" s="236" t="s">
        <v>578</v>
      </c>
      <c r="H19" s="237" t="s">
        <v>561</v>
      </c>
      <c r="I19" s="238">
        <v>255255255128</v>
      </c>
      <c r="J19" s="248"/>
      <c r="K19" s="225" t="s">
        <v>563</v>
      </c>
      <c r="L19" s="247" t="s">
        <v>568</v>
      </c>
      <c r="N19" s="233"/>
      <c r="O19" s="233"/>
      <c r="P19" s="233"/>
      <c r="Q19" s="233"/>
    </row>
    <row r="20" spans="1:19" x14ac:dyDescent="0.25">
      <c r="A20" t="s">
        <v>580</v>
      </c>
      <c r="B20">
        <v>2</v>
      </c>
      <c r="C20">
        <v>2</v>
      </c>
      <c r="D20" s="217" t="s">
        <v>576</v>
      </c>
      <c r="E20" s="217" t="s">
        <v>582</v>
      </c>
      <c r="F20" s="217" t="s">
        <v>583</v>
      </c>
      <c r="G20" s="217" t="s">
        <v>584</v>
      </c>
      <c r="H20" t="s">
        <v>581</v>
      </c>
      <c r="I20" s="218">
        <v>255255255252</v>
      </c>
      <c r="J20" s="233" t="s">
        <v>620</v>
      </c>
      <c r="K20" s="247" t="s">
        <v>620</v>
      </c>
      <c r="L20" s="247" t="s">
        <v>620</v>
      </c>
    </row>
    <row r="22" spans="1:19" x14ac:dyDescent="0.25">
      <c r="A22" t="s">
        <v>555</v>
      </c>
      <c r="B22" t="s">
        <v>352</v>
      </c>
      <c r="C22" t="s">
        <v>556</v>
      </c>
      <c r="D22" t="s">
        <v>415</v>
      </c>
      <c r="E22" t="s">
        <v>422</v>
      </c>
      <c r="F22" t="s">
        <v>423</v>
      </c>
      <c r="G22" t="s">
        <v>424</v>
      </c>
      <c r="H22" t="s">
        <v>351</v>
      </c>
      <c r="I22" t="s">
        <v>425</v>
      </c>
    </row>
    <row r="23" spans="1:19" ht="15.75" thickBot="1" x14ac:dyDescent="0.3">
      <c r="A23" s="241" t="s">
        <v>204</v>
      </c>
      <c r="B23" s="241">
        <v>30</v>
      </c>
      <c r="C23" s="241">
        <v>30</v>
      </c>
      <c r="D23" s="242" t="s">
        <v>339</v>
      </c>
      <c r="E23" s="242" t="s">
        <v>426</v>
      </c>
      <c r="F23" s="242" t="s">
        <v>585</v>
      </c>
      <c r="G23" s="242" t="s">
        <v>586</v>
      </c>
      <c r="H23" s="241" t="s">
        <v>571</v>
      </c>
      <c r="I23" s="243">
        <v>255255255224</v>
      </c>
    </row>
    <row r="24" spans="1:19" ht="15.75" thickTop="1" x14ac:dyDescent="0.25">
      <c r="A24" s="34" t="s">
        <v>75</v>
      </c>
      <c r="B24" s="34">
        <v>100</v>
      </c>
      <c r="C24" s="34">
        <v>126</v>
      </c>
      <c r="D24" s="239" t="s">
        <v>603</v>
      </c>
      <c r="E24" s="239" t="s">
        <v>606</v>
      </c>
      <c r="F24" s="239" t="s">
        <v>560</v>
      </c>
      <c r="G24" s="239" t="s">
        <v>559</v>
      </c>
      <c r="H24" s="34" t="s">
        <v>561</v>
      </c>
      <c r="I24" s="240">
        <v>255255255128</v>
      </c>
    </row>
    <row r="25" spans="1:19" ht="15.75" thickBot="1" x14ac:dyDescent="0.3">
      <c r="A25" s="244" t="s">
        <v>205</v>
      </c>
      <c r="B25" s="244">
        <v>50</v>
      </c>
      <c r="C25" s="244">
        <v>62</v>
      </c>
      <c r="D25" s="245" t="s">
        <v>558</v>
      </c>
      <c r="E25" s="245" t="s">
        <v>566</v>
      </c>
      <c r="F25" s="245" t="s">
        <v>608</v>
      </c>
      <c r="G25" s="245" t="s">
        <v>607</v>
      </c>
      <c r="H25" s="244" t="s">
        <v>562</v>
      </c>
      <c r="I25" s="246">
        <v>255255255192</v>
      </c>
    </row>
    <row r="26" spans="1:19" ht="15.75" thickTop="1" x14ac:dyDescent="0.25">
      <c r="A26" t="s">
        <v>324</v>
      </c>
      <c r="B26">
        <v>200</v>
      </c>
      <c r="C26">
        <v>254</v>
      </c>
      <c r="D26" s="217" t="s">
        <v>567</v>
      </c>
      <c r="E26" s="217" t="s">
        <v>575</v>
      </c>
      <c r="F26" s="217" t="s">
        <v>610</v>
      </c>
      <c r="G26" s="217" t="s">
        <v>609</v>
      </c>
      <c r="H26" t="s">
        <v>557</v>
      </c>
      <c r="I26" t="s">
        <v>358</v>
      </c>
    </row>
    <row r="27" spans="1:19" x14ac:dyDescent="0.25">
      <c r="A27" t="s">
        <v>206</v>
      </c>
      <c r="B27">
        <v>80</v>
      </c>
      <c r="C27">
        <v>126</v>
      </c>
      <c r="D27" s="217" t="s">
        <v>611</v>
      </c>
      <c r="E27" s="217" t="s">
        <v>612</v>
      </c>
      <c r="F27" s="217" t="s">
        <v>615</v>
      </c>
      <c r="G27" s="217" t="s">
        <v>614</v>
      </c>
      <c r="H27" t="s">
        <v>561</v>
      </c>
      <c r="I27" s="218">
        <v>255255255128</v>
      </c>
    </row>
    <row r="28" spans="1:19" x14ac:dyDescent="0.25">
      <c r="A28" t="s">
        <v>580</v>
      </c>
      <c r="B28">
        <v>2</v>
      </c>
      <c r="C28">
        <v>2</v>
      </c>
      <c r="D28" s="217" t="s">
        <v>613</v>
      </c>
      <c r="E28" s="217" t="s">
        <v>616</v>
      </c>
      <c r="F28" s="217" t="s">
        <v>617</v>
      </c>
      <c r="G28" s="217" t="s">
        <v>618</v>
      </c>
      <c r="H28" t="s">
        <v>581</v>
      </c>
      <c r="I28" s="218">
        <v>255255255252</v>
      </c>
    </row>
  </sheetData>
  <sortState xmlns:xlrd2="http://schemas.microsoft.com/office/spreadsheetml/2017/richdata2" ref="A7:B11">
    <sortCondition descending="1" ref="B6:B11"/>
  </sortState>
  <mergeCells count="2">
    <mergeCell ref="B1:G1"/>
    <mergeCell ref="J16:J19"/>
  </mergeCells>
  <phoneticPr fontId="4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modelos</vt:lpstr>
      <vt:lpstr>unidades</vt:lpstr>
      <vt:lpstr>fisica</vt:lpstr>
      <vt:lpstr>enlace</vt:lpstr>
      <vt:lpstr>sistemas</vt:lpstr>
      <vt:lpstr>ipv4</vt:lpstr>
      <vt:lpstr>classic</vt:lpstr>
      <vt:lpstr>vlsm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2023-09-02T13:06:54Z</dcterms:created>
  <dcterms:modified xsi:type="dcterms:W3CDTF">2023-10-07T16:43:29Z</dcterms:modified>
</cp:coreProperties>
</file>