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mj10\docs\"/>
    </mc:Choice>
  </mc:AlternateContent>
  <xr:revisionPtr revIDLastSave="0" documentId="13_ncr:1_{AAFF087C-19BF-44DA-8773-37D8C4080C0B}" xr6:coauthVersionLast="47" xr6:coauthVersionMax="47" xr10:uidLastSave="{00000000-0000-0000-0000-000000000000}"/>
  <bookViews>
    <workbookView xWindow="-120" yWindow="-120" windowWidth="20640" windowHeight="11160" activeTab="3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  <sheet name="Subnetting" sheetId="7" r:id="rId7"/>
    <sheet name="VLSM" sheetId="8" r:id="rId8"/>
    <sheet name="Por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5" i="4" l="1"/>
  <c r="BK4" i="4"/>
  <c r="BK3" i="4"/>
  <c r="AZ8" i="4"/>
  <c r="O2" i="8"/>
  <c r="P2" i="8" s="1"/>
  <c r="I2" i="7"/>
  <c r="J2" i="7" s="1"/>
  <c r="K2" i="7" s="1"/>
  <c r="O12" i="8"/>
  <c r="Q12" i="8" s="1"/>
  <c r="O11" i="8"/>
  <c r="P11" i="8" s="1"/>
  <c r="O10" i="8"/>
  <c r="P10" i="8" s="1"/>
  <c r="O13" i="8"/>
  <c r="Q13" i="8" s="1"/>
  <c r="O9" i="8"/>
  <c r="Q9" i="8" s="1"/>
  <c r="O5" i="8"/>
  <c r="P5" i="8" s="1"/>
  <c r="O6" i="8"/>
  <c r="P6" i="8" s="1"/>
  <c r="O7" i="8"/>
  <c r="Q7" i="8" s="1"/>
  <c r="O8" i="8"/>
  <c r="Q8" i="8" s="1"/>
  <c r="O4" i="8"/>
  <c r="Q4" i="8" s="1"/>
  <c r="I4" i="7"/>
  <c r="J4" i="7"/>
  <c r="K4" i="7" s="1"/>
  <c r="I8" i="7"/>
  <c r="J8" i="7"/>
  <c r="K8" i="7" s="1"/>
  <c r="I44" i="7"/>
  <c r="J44" i="7" s="1"/>
  <c r="K44" i="7" s="1"/>
  <c r="I36" i="7"/>
  <c r="J36" i="7" s="1"/>
  <c r="K36" i="7" s="1"/>
  <c r="I28" i="7"/>
  <c r="J28" i="7" s="1"/>
  <c r="K28" i="7" s="1"/>
  <c r="I16" i="7"/>
  <c r="J16" i="7" s="1"/>
  <c r="K16" i="7" s="1"/>
  <c r="I20" i="7"/>
  <c r="J20" i="7" s="1"/>
  <c r="K20" i="7" s="1"/>
  <c r="N1" i="5"/>
  <c r="Q5" i="8" l="1"/>
  <c r="Q10" i="8"/>
  <c r="Q11" i="8"/>
  <c r="P13" i="8"/>
  <c r="P9" i="8"/>
  <c r="P12" i="8"/>
  <c r="Q2" i="8"/>
  <c r="Q6" i="8"/>
  <c r="P8" i="8"/>
  <c r="P7" i="8"/>
  <c r="P4" i="8"/>
  <c r="B1" i="6"/>
  <c r="M6" i="5"/>
  <c r="M5" i="5"/>
  <c r="M4" i="5"/>
  <c r="A14" i="4"/>
</calcChain>
</file>

<file path=xl/sharedStrings.xml><?xml version="1.0" encoding="utf-8"?>
<sst xmlns="http://schemas.openxmlformats.org/spreadsheetml/2006/main" count="1131" uniqueCount="737">
  <si>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</si>
  <si>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</si>
  <si>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</si>
  <si>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</si>
  <si>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</si>
  <si>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</si>
  <si>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</si>
  <si>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</si>
  <si>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</si>
  <si>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</si>
  <si>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</si>
  <si>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</si>
  <si>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</si>
  <si>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</si>
  <si>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</si>
  <si>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</si>
  <si>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</si>
  <si>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</si>
  <si>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</si>
  <si>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</si>
  <si>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</si>
  <si>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</si>
  <si>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</si>
  <si>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</si>
  <si>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</si>
  <si>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</si>
  <si>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</si>
  <si>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</si>
  <si>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</si>
  <si>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</si>
  <si>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</si>
  <si>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</si>
  <si>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</si>
  <si>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</si>
  <si>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</si>
  <si>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</si>
  <si>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</si>
  <si>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</si>
  <si>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</si>
  <si>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</si>
  <si>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</si>
  <si>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</si>
  <si>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</si>
  <si>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</si>
  <si>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</si>
  <si>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</si>
  <si>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</si>
  <si>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</si>
  <si>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</si>
  <si>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</si>
  <si>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</si>
  <si>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</si>
  <si>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</si>
  <si>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</si>
  <si>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</si>
  <si>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</si>
  <si>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</si>
  <si>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</si>
  <si>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</si>
  <si>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</si>
  <si>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</si>
  <si>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</si>
  <si>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</si>
  <si>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</si>
  <si>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</si>
  <si>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</si>
  <si>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</si>
  <si>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</si>
  <si>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</si>
  <si>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</si>
  <si>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</si>
  <si>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</si>
  <si>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</si>
  <si>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</si>
  <si>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</si>
  <si>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</si>
  <si>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</si>
  <si>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</si>
  <si>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</si>
  <si>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</si>
  <si>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</si>
  <si>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</si>
  <si>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</si>
  <si>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</si>
  <si>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</si>
  <si>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</si>
  <si>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</si>
  <si>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</si>
  <si>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</si>
  <si>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</si>
  <si>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</si>
  <si>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</si>
  <si>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</si>
  <si>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</si>
  <si>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</si>
  <si>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</si>
  <si>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</si>
  <si>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</si>
  <si>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</si>
  <si>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</si>
  <si>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</si>
  <si>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</si>
  <si>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</si>
  <si>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</si>
  <si>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</si>
  <si>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</si>
  <si>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</si>
  <si>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</si>
  <si>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</si>
  <si>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</si>
  <si>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</si>
  <si>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</si>
  <si>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</si>
  <si>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</si>
  <si>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</si>
  <si>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</si>
  <si>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</si>
  <si>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</si>
  <si>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</si>
  <si>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</si>
  <si>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</si>
  <si>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</si>
  <si>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</si>
  <si>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</si>
  <si>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</si>
  <si>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</si>
  <si>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</si>
  <si>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</si>
  <si>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</si>
  <si>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</si>
  <si>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</si>
  <si>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</si>
  <si>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</si>
  <si>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</si>
  <si>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</si>
  <si>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</si>
  <si>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</si>
  <si>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</si>
  <si>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</si>
  <si>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</si>
  <si>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</si>
  <si>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</si>
  <si>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</si>
  <si>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</si>
  <si>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</si>
  <si>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</si>
  <si>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</si>
  <si>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</si>
  <si>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</si>
  <si>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</si>
  <si>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</si>
  <si>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</si>
  <si>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</si>
  <si>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</si>
  <si>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</si>
  <si>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</si>
  <si>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</si>
  <si>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</si>
  <si>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</si>
  <si>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</si>
  <si>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</si>
  <si>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</si>
  <si>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</si>
  <si>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</si>
  <si>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</si>
  <si>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</si>
  <si>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</si>
  <si>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</si>
  <si>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</si>
  <si>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</si>
  <si>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</si>
  <si>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</si>
  <si>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</si>
  <si>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</si>
  <si>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</si>
  <si>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</si>
  <si>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</si>
  <si>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</si>
  <si>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</si>
  <si>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</si>
  <si>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</si>
  <si>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</si>
  <si>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</si>
  <si>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</si>
  <si>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</si>
  <si>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</si>
  <si>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</si>
  <si>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</si>
  <si>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</si>
  <si>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</si>
  <si>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</si>
  <si>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</si>
  <si>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</si>
  <si>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</si>
  <si>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</si>
  <si>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</si>
  <si>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</si>
  <si>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</si>
  <si>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</si>
  <si>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</si>
  <si>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</si>
  <si>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</si>
  <si>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</si>
  <si>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</si>
  <si>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</si>
  <si>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</si>
  <si>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</si>
  <si>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</si>
  <si>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</si>
  <si>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</si>
  <si>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</si>
  <si>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</si>
  <si>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</si>
  <si>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</si>
  <si>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</si>
  <si>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</si>
  <si>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</si>
  <si>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</si>
  <si>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</si>
  <si>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</si>
  <si>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</si>
  <si>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</si>
  <si>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</si>
  <si>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</si>
  <si>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</si>
  <si>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</si>
  <si>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</si>
  <si>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</si>
  <si>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</si>
  <si>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</si>
  <si>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</si>
  <si>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</si>
  <si>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</si>
  <si>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</si>
  <si>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</si>
  <si>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</si>
  <si>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</si>
  <si>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</si>
  <si>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</si>
  <si>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</si>
  <si>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</si>
  <si>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</si>
  <si>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</si>
  <si>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</si>
  <si>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</si>
  <si>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</si>
  <si>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</si>
  <si>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</si>
  <si>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</si>
  <si>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</si>
  <si>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</si>
  <si>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</si>
  <si>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</si>
  <si>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</si>
  <si>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</si>
  <si>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</si>
  <si>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</si>
  <si>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</si>
  <si>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</si>
  <si>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</si>
  <si>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</si>
  <si>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</si>
  <si>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</si>
  <si>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</si>
  <si>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</si>
  <si>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</si>
  <si>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</si>
  <si>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</si>
  <si>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</si>
  <si>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</si>
  <si>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</si>
  <si>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</si>
  <si>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</si>
  <si>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</si>
  <si>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</si>
  <si>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</si>
  <si>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</si>
  <si>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</si>
  <si>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</si>
  <si>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</si>
  <si>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</si>
  <si>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</si>
  <si>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</si>
  <si>
    <t>LoopBack</t>
  </si>
  <si>
    <t>A.P.I.P.A.</t>
  </si>
  <si>
    <r>
      <t xml:space="preserve">11000000
10101000
</t>
    </r>
    <r>
      <rPr>
        <sz val="11"/>
        <color rgb="FFC00000"/>
        <rFont val="Calibri"/>
        <family val="2"/>
        <scheme val="minor"/>
      </rPr>
      <t>00000000</t>
    </r>
  </si>
  <si>
    <r>
      <t xml:space="preserve">11000000
10101000
</t>
    </r>
    <r>
      <rPr>
        <sz val="11"/>
        <color rgb="FFC00000"/>
        <rFont val="Calibri"/>
        <family val="2"/>
        <scheme val="minor"/>
      </rPr>
      <t>11111111</t>
    </r>
  </si>
  <si>
    <r>
      <t xml:space="preserve">10101100
</t>
    </r>
    <r>
      <rPr>
        <sz val="11"/>
        <color rgb="FFC00000"/>
        <rFont val="Calibri"/>
        <family val="2"/>
        <scheme val="minor"/>
      </rPr>
      <t>00010000</t>
    </r>
  </si>
  <si>
    <r>
      <t xml:space="preserve">10101100
</t>
    </r>
    <r>
      <rPr>
        <sz val="11"/>
        <color rgb="FFC00000"/>
        <rFont val="Calibri"/>
        <family val="2"/>
        <scheme val="minor"/>
      </rPr>
      <t>00011111</t>
    </r>
  </si>
  <si>
    <t>AND</t>
  </si>
  <si>
    <t>IP</t>
  </si>
  <si>
    <t>SM</t>
  </si>
  <si>
    <t>NET</t>
  </si>
  <si>
    <t>BC</t>
  </si>
  <si>
    <t>1 byte</t>
  </si>
  <si>
    <t>2 byte</t>
  </si>
  <si>
    <t>3 byte</t>
  </si>
  <si>
    <t>4 byte</t>
  </si>
  <si>
    <t>00001100</t>
  </si>
  <si>
    <t>01010001</t>
  </si>
  <si>
    <t>01100101</t>
  </si>
  <si>
    <t>11111111</t>
  </si>
  <si>
    <t>00000000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</si>
  <si>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</si>
  <si>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00010110</t>
  </si>
  <si>
    <t>00001101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</si>
  <si>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</si>
  <si>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</si>
  <si>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</si>
  <si>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</si>
  <si>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t>10001000</t>
  </si>
  <si>
    <r>
      <t>0</t>
    </r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</si>
  <si>
    <t>AE</t>
  </si>
  <si>
    <t>FC00::</t>
  </si>
  <si>
    <t>FDFF::</t>
  </si>
  <si>
    <t>RED</t>
  </si>
  <si>
    <t>MASK</t>
  </si>
  <si>
    <t>10101010</t>
  </si>
  <si>
    <t>11101010</t>
  </si>
  <si>
    <t>10001010</t>
  </si>
  <si>
    <t>SUBNETTING</t>
  </si>
  <si>
    <t>2^n &gt;= subnets</t>
  </si>
  <si>
    <t>hosts</t>
  </si>
  <si>
    <t>bits</t>
  </si>
  <si>
    <t>IP INI</t>
  </si>
  <si>
    <t>IP FIN</t>
  </si>
  <si>
    <t>255.192.0.0</t>
  </si>
  <si>
    <t>BIN</t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</si>
  <si>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</si>
  <si>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256 / subnets</t>
  </si>
  <si>
    <r>
      <rPr>
        <sz val="11"/>
        <color rgb="FFFF0000"/>
        <rFont val="Calibri"/>
        <family val="2"/>
        <scheme val="minor"/>
      </rPr>
      <t>00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</si>
  <si>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rFont val="Calibri"/>
        <family val="2"/>
        <scheme val="minor"/>
      </rPr>
      <t>000000</t>
    </r>
  </si>
  <si>
    <r>
      <t>10</t>
    </r>
    <r>
      <rPr>
        <sz val="1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</si>
  <si>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>000000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</si>
  <si>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</si>
  <si>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</si>
  <si>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</si>
  <si>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</si>
  <si>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</si>
  <si>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</si>
  <si>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</si>
  <si>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</si>
  <si>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</si>
  <si>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</si>
  <si>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</si>
  <si>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</si>
  <si>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</si>
  <si>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.255.254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</si>
  <si>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</si>
  <si>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</si>
  <si>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</si>
  <si>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</si>
  <si>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</si>
  <si>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</si>
  <si>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</si>
  <si>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</si>
  <si>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</si>
  <si>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</si>
  <si>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</si>
  <si>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</si>
  <si>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</si>
  <si>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</si>
  <si>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</si>
  <si>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</si>
  <si>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</si>
  <si>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</si>
  <si>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</si>
  <si>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</si>
  <si>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</si>
  <si>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</si>
  <si>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</si>
  <si>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</si>
  <si>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</si>
  <si>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</si>
  <si>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</si>
  <si>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</si>
  <si>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</si>
  <si>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</si>
  <si>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</si>
  <si>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</si>
  <si>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</t>
    </r>
  </si>
  <si>
    <r>
      <t>172.20.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</si>
  <si>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</si>
  <si>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</si>
  <si>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127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</si>
  <si>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159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</si>
  <si>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191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</si>
  <si>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223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</si>
  <si>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FF0000"/>
        <rFont val="Calibri"/>
        <family val="2"/>
        <scheme val="minor"/>
      </rPr>
      <t>255</t>
    </r>
    <r>
      <rPr>
        <sz val="11"/>
        <color theme="1"/>
        <rFont val="Calibri"/>
        <family val="2"/>
        <scheme val="minor"/>
      </rPr>
      <t>.254</t>
    </r>
    <r>
      <rPr>
        <sz val="11"/>
        <color theme="1"/>
        <rFont val="Calibri"/>
        <family val="2"/>
        <scheme val="minor"/>
      </rPr>
      <t/>
    </r>
  </si>
  <si>
    <t>255.255.224.0</t>
  </si>
  <si>
    <t>01000000</t>
  </si>
  <si>
    <t>10000000</t>
  </si>
  <si>
    <t>VARIABLE LENGTH SUBNET MASK</t>
  </si>
  <si>
    <t>10.71.255.255</t>
  </si>
  <si>
    <t>10.79.255.255</t>
  </si>
  <si>
    <t>10.87.255.255</t>
  </si>
  <si>
    <t>10.95.255.255</t>
  </si>
  <si>
    <t>10.103.255.255</t>
  </si>
  <si>
    <t>10.111.255.255</t>
  </si>
  <si>
    <t>10.119.255.255</t>
  </si>
  <si>
    <t>10.127.255.255</t>
  </si>
  <si>
    <t>10.135.255.255</t>
  </si>
  <si>
    <t>10.143.255.255</t>
  </si>
  <si>
    <t>10.151.255.255</t>
  </si>
  <si>
    <t>10.159.255.255</t>
  </si>
  <si>
    <t>10.167.255.255</t>
  </si>
  <si>
    <t>10.175.255.255</t>
  </si>
  <si>
    <t>10.183.255.255</t>
  </si>
  <si>
    <t>10.191.255.255</t>
  </si>
  <si>
    <t>10.199.255.255</t>
  </si>
  <si>
    <t>10.207.255.255</t>
  </si>
  <si>
    <t>10.215.255.255</t>
  </si>
  <si>
    <t>10.223.255.255</t>
  </si>
  <si>
    <t>10.231.255.255</t>
  </si>
  <si>
    <t>10.239.255.255</t>
  </si>
  <si>
    <t>10.247.255.255</t>
  </si>
  <si>
    <t>10.103.255.254</t>
  </si>
  <si>
    <t>10.111.255.254</t>
  </si>
  <si>
    <t>10.119.255.254</t>
  </si>
  <si>
    <t>10.127.255.254</t>
  </si>
  <si>
    <t>10.135.255.254</t>
  </si>
  <si>
    <t>10.143.255.254</t>
  </si>
  <si>
    <t>10.151.255.254</t>
  </si>
  <si>
    <t>10.159.255.254</t>
  </si>
  <si>
    <t>10.167.255.254</t>
  </si>
  <si>
    <t>10.175.255.254</t>
  </si>
  <si>
    <t>10.183.255.254</t>
  </si>
  <si>
    <t>10.191.255.254</t>
  </si>
  <si>
    <t>10.199.255.254</t>
  </si>
  <si>
    <t>10.207.255.254</t>
  </si>
  <si>
    <t>10.215.255.254</t>
  </si>
  <si>
    <t>10.223.255.254</t>
  </si>
  <si>
    <t>10.231.255.254</t>
  </si>
  <si>
    <t>10.239.255.254</t>
  </si>
  <si>
    <t>10.247.255.254</t>
  </si>
  <si>
    <t>10.255.255.254</t>
  </si>
  <si>
    <r>
      <rPr>
        <sz val="11"/>
        <color rgb="FFFF0000"/>
        <rFont val="Calibri"/>
        <family val="2"/>
        <scheme val="minor"/>
      </rPr>
      <t>00000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</si>
  <si>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</si>
  <si>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</si>
  <si>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00001</t>
    </r>
    <r>
      <rPr>
        <sz val="11"/>
        <color theme="1"/>
        <rFont val="Calibri"/>
        <family val="2"/>
        <scheme val="minor"/>
      </rPr>
      <t>000</t>
    </r>
  </si>
  <si>
    <t>255.248.0.0</t>
  </si>
  <si>
    <t>a</t>
  </si>
  <si>
    <t>c</t>
  </si>
  <si>
    <t>d</t>
  </si>
  <si>
    <t>e</t>
  </si>
  <si>
    <t>2^h - 2 &gt;= hosts</t>
  </si>
  <si>
    <t>cidr</t>
  </si>
  <si>
    <r>
      <t>10.0.0.</t>
    </r>
    <r>
      <rPr>
        <sz val="11"/>
        <color rgb="FFFF0000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</si>
  <si>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</si>
  <si>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t>10.0.0.</t>
    </r>
    <r>
      <rPr>
        <sz val="11"/>
        <color rgb="FFFF0000"/>
        <rFont val="Calibri"/>
        <family val="2"/>
        <scheme val="minor"/>
      </rPr>
      <t>128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</si>
  <si>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</si>
  <si>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192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</si>
  <si>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</si>
  <si>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t>10.0.0.</t>
    </r>
    <r>
      <rPr>
        <sz val="11"/>
        <color rgb="FFFF0000"/>
        <rFont val="Calibri"/>
        <family val="2"/>
        <scheme val="minor"/>
      </rPr>
      <t>193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</si>
  <si>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129</t>
    </r>
    <r>
      <rPr>
        <sz val="11"/>
        <color theme="1"/>
        <rFont val="Calibri"/>
        <family val="2"/>
        <scheme val="minor"/>
      </rPr>
      <t/>
    </r>
  </si>
  <si>
    <r>
      <t>10.0.0.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</si>
  <si>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10.0.1.</t>
    </r>
    <r>
      <rPr>
        <sz val="11"/>
        <color rgb="FFFF0000"/>
        <rFont val="Calibri"/>
        <family val="2"/>
        <scheme val="minor"/>
      </rPr>
      <t>0</t>
    </r>
  </si>
  <si>
    <r>
      <t>10.0.1.</t>
    </r>
    <r>
      <rPr>
        <sz val="11"/>
        <color rgb="FFFF0000"/>
        <rFont val="Calibri"/>
        <family val="2"/>
        <scheme val="minor"/>
      </rPr>
      <t>32</t>
    </r>
  </si>
  <si>
    <r>
      <t>10.0.1.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</si>
  <si>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</si>
  <si>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10.0.1.48</t>
  </si>
  <si>
    <r>
      <t>10.0.1.</t>
    </r>
    <r>
      <rPr>
        <sz val="11"/>
        <color rgb="FFFF0000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/>
    </r>
  </si>
  <si>
    <t>10.0.0.64</t>
  </si>
  <si>
    <t>10.0.0.192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</si>
  <si>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</si>
  <si>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1000000</t>
    </r>
  </si>
  <si>
    <t>10.0.0.224</t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</si>
  <si>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</si>
  <si>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t>10.0.0.240</t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</si>
  <si>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110000</t>
    </r>
  </si>
  <si>
    <t>Calculo que permite crear subredes tomando bits de la porcion de hosts</t>
  </si>
  <si>
    <t>Calculo Bits</t>
  </si>
  <si>
    <t>Salto de Red</t>
  </si>
  <si>
    <t>Cant. Hosts</t>
  </si>
  <si>
    <r>
      <rPr>
        <sz val="11"/>
        <color rgb="FFFF0000"/>
        <rFont val="Calibri"/>
        <family val="2"/>
        <scheme val="minor"/>
      </rPr>
      <t>11111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</si>
  <si>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</si>
  <si>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</si>
  <si>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</si>
  <si>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</si>
  <si>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</si>
  <si>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</si>
  <si>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</si>
  <si>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</si>
  <si>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</si>
  <si>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</si>
  <si>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</si>
  <si>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</si>
  <si>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</si>
  <si>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</si>
  <si>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10000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</si>
  <si>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</si>
  <si>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</si>
  <si>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</si>
  <si>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</si>
  <si>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</si>
  <si>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</si>
  <si>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</si>
  <si>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01000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</si>
  <si>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</si>
  <si>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00110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</si>
  <si>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</si>
  <si>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00100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</si>
  <si>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</si>
  <si>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00010</t>
    </r>
    <r>
      <rPr>
        <sz val="11"/>
        <color theme="1"/>
        <rFont val="Calibri"/>
        <family val="2"/>
        <scheme val="minor"/>
      </rPr>
      <t>000</t>
    </r>
  </si>
  <si>
    <r>
      <t>10.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</si>
  <si>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</si>
  <si>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</si>
  <si>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</si>
  <si>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</si>
  <si>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</si>
  <si>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</si>
  <si>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</si>
  <si>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</si>
  <si>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</si>
  <si>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</si>
  <si>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</si>
  <si>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</si>
  <si>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</si>
  <si>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</si>
  <si>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</si>
  <si>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</si>
  <si>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</si>
  <si>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</si>
  <si>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</si>
  <si>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</si>
  <si>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</si>
  <si>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</si>
  <si>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</si>
  <si>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</si>
  <si>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</si>
  <si>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</si>
  <si>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.0.0</t>
    </r>
  </si>
  <si>
    <r>
      <t>192.168.30.</t>
    </r>
    <r>
      <rPr>
        <sz val="11"/>
        <color rgb="FFFF0000"/>
        <rFont val="Calibri"/>
        <family val="2"/>
        <scheme val="minor"/>
      </rPr>
      <t>0</t>
    </r>
  </si>
  <si>
    <r>
      <t>192.168.30.</t>
    </r>
    <r>
      <rPr>
        <sz val="11"/>
        <color rgb="FFFF0000"/>
        <rFont val="Calibri"/>
        <family val="2"/>
        <scheme val="minor"/>
      </rPr>
      <t>64</t>
    </r>
  </si>
  <si>
    <r>
      <t>192.168.30.</t>
    </r>
    <r>
      <rPr>
        <sz val="11"/>
        <color rgb="FFFF0000"/>
        <rFont val="Calibri"/>
        <family val="2"/>
        <scheme val="minor"/>
      </rPr>
      <t>128</t>
    </r>
  </si>
  <si>
    <r>
      <t>192.168.30.</t>
    </r>
    <r>
      <rPr>
        <sz val="11"/>
        <color rgb="FFFF0000"/>
        <rFont val="Calibri"/>
        <family val="2"/>
        <scheme val="minor"/>
      </rPr>
      <t>192</t>
    </r>
  </si>
  <si>
    <r>
      <t>10.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</si>
  <si>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</si>
  <si>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</si>
  <si>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</si>
  <si>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</si>
  <si>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</si>
  <si>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</si>
  <si>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</si>
  <si>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</si>
  <si>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</si>
  <si>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</si>
  <si>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</si>
  <si>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</si>
  <si>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</si>
  <si>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</si>
  <si>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136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</si>
  <si>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144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</si>
  <si>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152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</si>
  <si>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</si>
  <si>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168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</si>
  <si>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176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</si>
  <si>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184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</si>
  <si>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</si>
  <si>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</si>
  <si>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208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</si>
  <si>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216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</si>
  <si>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</si>
  <si>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232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</si>
  <si>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240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</si>
  <si>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10.</t>
    </r>
    <r>
      <rPr>
        <sz val="11"/>
        <color rgb="FFFF0000"/>
        <rFont val="Calibri"/>
        <family val="2"/>
        <scheme val="minor"/>
      </rPr>
      <t>248</t>
    </r>
    <r>
      <rPr>
        <sz val="11"/>
        <color theme="1"/>
        <rFont val="Calibri"/>
        <family val="2"/>
        <scheme val="minor"/>
      </rPr>
      <t>.0.1</t>
    </r>
    <r>
      <rPr>
        <sz val="11"/>
        <color theme="1"/>
        <rFont val="Calibri"/>
        <family val="2"/>
        <scheme val="minor"/>
      </rPr>
      <t/>
    </r>
  </si>
  <si>
    <r>
      <t>192.168.30.</t>
    </r>
    <r>
      <rPr>
        <sz val="11"/>
        <color rgb="FFFF0000"/>
        <rFont val="Calibri"/>
        <family val="2"/>
        <scheme val="minor"/>
      </rPr>
      <t>1</t>
    </r>
  </si>
  <si>
    <r>
      <t>192.168.30.</t>
    </r>
    <r>
      <rPr>
        <sz val="11"/>
        <color rgb="FFFF0000"/>
        <rFont val="Calibri"/>
        <family val="2"/>
        <scheme val="minor"/>
      </rPr>
      <t>65</t>
    </r>
  </si>
  <si>
    <r>
      <t>192.168.30.</t>
    </r>
    <r>
      <rPr>
        <sz val="11"/>
        <color rgb="FFFF0000"/>
        <rFont val="Calibri"/>
        <family val="2"/>
        <scheme val="minor"/>
      </rPr>
      <t>129</t>
    </r>
  </si>
  <si>
    <r>
      <t>192.168.30.</t>
    </r>
    <r>
      <rPr>
        <sz val="11"/>
        <color rgb="FFFF0000"/>
        <rFont val="Calibri"/>
        <family val="2"/>
        <scheme val="minor"/>
      </rPr>
      <t>193</t>
    </r>
  </si>
  <si>
    <t>REQ</t>
  </si>
  <si>
    <t>BIT</t>
  </si>
  <si>
    <t>clase</t>
  </si>
  <si>
    <t>cant</t>
  </si>
  <si>
    <t>VLSM (Variable Length Subnet Mask)</t>
  </si>
  <si>
    <t>Calculo donde se ajusta la mascara de subred en funcion a la cant. de hosts</t>
  </si>
  <si>
    <t>2^h - 2</t>
  </si>
  <si>
    <t>32 - h</t>
  </si>
  <si>
    <t>Mascara</t>
  </si>
  <si>
    <t>2^n</t>
  </si>
  <si>
    <t>DTO</t>
  </si>
  <si>
    <t>hop</t>
  </si>
  <si>
    <t>NXT</t>
  </si>
  <si>
    <r>
      <t>255.255.255.</t>
    </r>
    <r>
      <rPr>
        <sz val="11"/>
        <color rgb="FFFF0000"/>
        <rFont val="Calibri"/>
        <family val="2"/>
        <scheme val="minor"/>
      </rPr>
      <t>128</t>
    </r>
  </si>
  <si>
    <r>
      <t>255.255.255.</t>
    </r>
    <r>
      <rPr>
        <sz val="11"/>
        <color rgb="FFFF0000"/>
        <rFont val="Calibri"/>
        <family val="2"/>
        <scheme val="minor"/>
      </rPr>
      <t>192</t>
    </r>
  </si>
  <si>
    <r>
      <t>255.255.255.</t>
    </r>
    <r>
      <rPr>
        <sz val="11"/>
        <color rgb="FFFF0000"/>
        <rFont val="Calibri"/>
        <family val="2"/>
        <scheme val="minor"/>
      </rPr>
      <t>224</t>
    </r>
  </si>
  <si>
    <r>
      <t>255.255.255.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</si>
  <si>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127</t>
    </r>
  </si>
  <si>
    <r>
      <t>10.0.0.</t>
    </r>
    <r>
      <rPr>
        <sz val="11"/>
        <color rgb="FFFF0000"/>
        <rFont val="Calibri"/>
        <family val="2"/>
        <scheme val="minor"/>
      </rPr>
      <t>191</t>
    </r>
  </si>
  <si>
    <r>
      <t>10.0.0.</t>
    </r>
    <r>
      <rPr>
        <sz val="11"/>
        <color rgb="FFFF0000"/>
        <rFont val="Calibri"/>
        <family val="2"/>
        <scheme val="minor"/>
      </rPr>
      <t>255</t>
    </r>
  </si>
  <si>
    <r>
      <t>10.0.1.</t>
    </r>
    <r>
      <rPr>
        <sz val="11"/>
        <color rgb="FFFF0000"/>
        <rFont val="Calibri"/>
        <family val="2"/>
        <scheme val="minor"/>
      </rPr>
      <t>31</t>
    </r>
  </si>
  <si>
    <r>
      <t>10.0.1.</t>
    </r>
    <r>
      <rPr>
        <sz val="11"/>
        <color rgb="FFFF0000"/>
        <rFont val="Calibri"/>
        <family val="2"/>
        <scheme val="minor"/>
      </rPr>
      <t>47</t>
    </r>
  </si>
  <si>
    <r>
      <t>10.0.0.</t>
    </r>
    <r>
      <rPr>
        <sz val="11"/>
        <color rgb="FFFF0000"/>
        <rFont val="Calibri"/>
        <family val="2"/>
        <scheme val="minor"/>
      </rPr>
      <t>126</t>
    </r>
  </si>
  <si>
    <r>
      <t>10.0.0.</t>
    </r>
    <r>
      <rPr>
        <sz val="11"/>
        <color rgb="FFFF0000"/>
        <rFont val="Calibri"/>
        <family val="2"/>
        <scheme val="minor"/>
      </rPr>
      <t>190</t>
    </r>
  </si>
  <si>
    <r>
      <t>10.0.0.</t>
    </r>
    <r>
      <rPr>
        <sz val="11"/>
        <color rgb="FFFF0000"/>
        <rFont val="Calibri"/>
        <family val="2"/>
        <scheme val="minor"/>
      </rPr>
      <t>254</t>
    </r>
  </si>
  <si>
    <r>
      <t>10.0.1.</t>
    </r>
    <r>
      <rPr>
        <sz val="11"/>
        <color rgb="FFFF0000"/>
        <rFont val="Calibri"/>
        <family val="2"/>
        <scheme val="minor"/>
      </rPr>
      <t>30</t>
    </r>
  </si>
  <si>
    <r>
      <t>10.0.1.</t>
    </r>
    <r>
      <rPr>
        <sz val="11"/>
        <color rgb="FFFF0000"/>
        <rFont val="Calibri"/>
        <family val="2"/>
        <scheme val="minor"/>
      </rPr>
      <t>46</t>
    </r>
  </si>
  <si>
    <r>
      <t>10.0.0.</t>
    </r>
    <r>
      <rPr>
        <sz val="11"/>
        <color rgb="FFFF0000"/>
        <rFont val="Calibri"/>
        <family val="2"/>
        <scheme val="minor"/>
      </rPr>
      <t>63</t>
    </r>
  </si>
  <si>
    <r>
      <t>10.0.0.</t>
    </r>
    <r>
      <rPr>
        <sz val="11"/>
        <color rgb="FFFF0000"/>
        <rFont val="Calibri"/>
        <family val="2"/>
        <scheme val="minor"/>
      </rPr>
      <t>62</t>
    </r>
  </si>
  <si>
    <r>
      <t>10.0.0.</t>
    </r>
    <r>
      <rPr>
        <sz val="11"/>
        <color rgb="FFFF0000"/>
        <rFont val="Calibri"/>
        <family val="2"/>
        <scheme val="minor"/>
      </rPr>
      <t>64</t>
    </r>
  </si>
  <si>
    <r>
      <t>10.0.0.</t>
    </r>
    <r>
      <rPr>
        <sz val="11"/>
        <color rgb="FFFF0000"/>
        <rFont val="Calibri"/>
        <family val="2"/>
        <scheme val="minor"/>
      </rPr>
      <t>65</t>
    </r>
  </si>
  <si>
    <r>
      <t>10.0.0.</t>
    </r>
    <r>
      <rPr>
        <sz val="11"/>
        <color rgb="FFFF0000"/>
        <rFont val="Calibri"/>
        <family val="2"/>
        <scheme val="minor"/>
      </rPr>
      <t>193</t>
    </r>
  </si>
  <si>
    <r>
      <t>10.0.0.</t>
    </r>
    <r>
      <rPr>
        <sz val="11"/>
        <color rgb="FFFF0000"/>
        <rFont val="Calibri"/>
        <family val="2"/>
        <scheme val="minor"/>
      </rPr>
      <t>223</t>
    </r>
  </si>
  <si>
    <r>
      <t>10.0.0.</t>
    </r>
    <r>
      <rPr>
        <sz val="11"/>
        <color rgb="FFFF0000"/>
        <rFont val="Calibri"/>
        <family val="2"/>
        <scheme val="minor"/>
      </rPr>
      <t>222</t>
    </r>
  </si>
  <si>
    <r>
      <t>10.0.0.</t>
    </r>
    <r>
      <rPr>
        <sz val="11"/>
        <color rgb="FFFF0000"/>
        <rFont val="Calibri"/>
        <family val="2"/>
        <scheme val="minor"/>
      </rPr>
      <t>224</t>
    </r>
  </si>
  <si>
    <r>
      <t>10.0.0.</t>
    </r>
    <r>
      <rPr>
        <sz val="11"/>
        <color rgb="FFFF0000"/>
        <rFont val="Calibri"/>
        <family val="2"/>
        <scheme val="minor"/>
      </rPr>
      <t>225</t>
    </r>
  </si>
  <si>
    <r>
      <t>10.0.0.</t>
    </r>
    <r>
      <rPr>
        <sz val="11"/>
        <color rgb="FFFF0000"/>
        <rFont val="Calibri"/>
        <family val="2"/>
        <scheme val="minor"/>
      </rPr>
      <t>238</t>
    </r>
  </si>
  <si>
    <r>
      <t>10.0.0.</t>
    </r>
    <r>
      <rPr>
        <sz val="11"/>
        <color rgb="FFFF0000"/>
        <rFont val="Calibri"/>
        <family val="2"/>
        <scheme val="minor"/>
      </rPr>
      <t>239</t>
    </r>
  </si>
  <si>
    <r>
      <t>10.0.0.</t>
    </r>
    <r>
      <rPr>
        <sz val="11"/>
        <color rgb="FFFF0000"/>
        <rFont val="Calibri"/>
        <family val="2"/>
        <scheme val="minor"/>
      </rPr>
      <t>240</t>
    </r>
  </si>
  <si>
    <r>
      <t>10.0.0.</t>
    </r>
    <r>
      <rPr>
        <sz val="11"/>
        <color rgb="FFFF0000"/>
        <rFont val="Calibri"/>
        <family val="2"/>
        <scheme val="minor"/>
      </rPr>
      <t>241</t>
    </r>
  </si>
  <si>
    <t>ord</t>
  </si>
  <si>
    <t>desc</t>
  </si>
  <si>
    <t>descendente</t>
  </si>
  <si>
    <t>sin ordenar</t>
  </si>
  <si>
    <t>O</t>
  </si>
  <si>
    <t>red</t>
  </si>
  <si>
    <r>
      <t>192.168.30.</t>
    </r>
    <r>
      <rPr>
        <sz val="11"/>
        <color rgb="FFFF0000"/>
        <rFont val="Calibri"/>
        <family val="2"/>
        <scheme val="minor"/>
      </rPr>
      <t>126</t>
    </r>
  </si>
  <si>
    <r>
      <t>192.168.30.</t>
    </r>
    <r>
      <rPr>
        <sz val="11"/>
        <color rgb="FFFF0000"/>
        <rFont val="Calibri"/>
        <family val="2"/>
        <scheme val="minor"/>
      </rPr>
      <t>190</t>
    </r>
  </si>
  <si>
    <r>
      <t>192.168.30.</t>
    </r>
    <r>
      <rPr>
        <sz val="11"/>
        <color rgb="FFFF0000"/>
        <rFont val="Calibri"/>
        <family val="2"/>
        <scheme val="minor"/>
      </rPr>
      <t>254</t>
    </r>
  </si>
  <si>
    <r>
      <t>192.168.30.</t>
    </r>
    <r>
      <rPr>
        <sz val="11"/>
        <color rgb="FFFF0000"/>
        <rFont val="Calibri"/>
        <family val="2"/>
        <scheme val="minor"/>
      </rPr>
      <t>62</t>
    </r>
  </si>
  <si>
    <r>
      <t>192.168.30.</t>
    </r>
    <r>
      <rPr>
        <sz val="11"/>
        <color rgb="FFFF0000"/>
        <rFont val="Calibri"/>
        <family val="2"/>
        <scheme val="minor"/>
      </rPr>
      <t>63</t>
    </r>
  </si>
  <si>
    <r>
      <t>192.168.30.</t>
    </r>
    <r>
      <rPr>
        <sz val="11"/>
        <color rgb="FFFF0000"/>
        <rFont val="Calibri"/>
        <family val="2"/>
        <scheme val="minor"/>
      </rPr>
      <t>127</t>
    </r>
  </si>
  <si>
    <r>
      <t>192.168.30.</t>
    </r>
    <r>
      <rPr>
        <sz val="11"/>
        <color rgb="FFFF0000"/>
        <rFont val="Calibri"/>
        <family val="2"/>
        <scheme val="minor"/>
      </rPr>
      <t>191</t>
    </r>
  </si>
  <si>
    <r>
      <t>192.168.30.</t>
    </r>
    <r>
      <rPr>
        <sz val="11"/>
        <color rgb="FFFF0000"/>
        <rFont val="Calibri"/>
        <family val="2"/>
        <scheme val="minor"/>
      </rPr>
      <t>255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</si>
  <si>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</si>
  <si>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</si>
  <si>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</si>
  <si>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</si>
  <si>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</si>
  <si>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</si>
  <si>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</si>
  <si>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</si>
  <si>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</si>
  <si>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</si>
  <si>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</si>
  <si>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</si>
  <si>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</si>
  <si>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</si>
  <si>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>.255.255</t>
    </r>
  </si>
  <si>
    <r>
      <t>10.</t>
    </r>
    <r>
      <rPr>
        <sz val="11"/>
        <color rgb="FFFF0000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</si>
  <si>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</si>
  <si>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87</t>
    </r>
    <r>
      <rPr>
        <sz val="11"/>
        <color theme="1"/>
        <rFont val="Calibri"/>
        <family val="2"/>
        <scheme val="minor"/>
      </rPr>
      <t>.255.254</t>
    </r>
  </si>
  <si>
    <r>
      <t>10.</t>
    </r>
    <r>
      <rPr>
        <sz val="11"/>
        <color rgb="FFFF0000"/>
        <rFont val="Calibri"/>
        <family val="2"/>
        <scheme val="minor"/>
      </rPr>
      <t>95</t>
    </r>
    <r>
      <rPr>
        <sz val="11"/>
        <color theme="1"/>
        <rFont val="Calibri"/>
        <family val="2"/>
        <scheme val="minor"/>
      </rPr>
      <t>.255.254</t>
    </r>
  </si>
  <si>
    <t>registrados</t>
  </si>
  <si>
    <t>conocidos</t>
  </si>
  <si>
    <t>dinamicos</t>
  </si>
  <si>
    <t>Tipo</t>
  </si>
  <si>
    <t>INI</t>
  </si>
  <si>
    <t>reservados por la IANA</t>
  </si>
  <si>
    <t>puedes usarlos libremente</t>
  </si>
  <si>
    <t>orientado a la conexión</t>
  </si>
  <si>
    <t>sin conexión</t>
  </si>
  <si>
    <t>reenvia datos perdidos</t>
  </si>
  <si>
    <t>baja sobrecarga</t>
  </si>
  <si>
    <t>tipo</t>
  </si>
  <si>
    <t>aplicación</t>
  </si>
  <si>
    <t>TCP</t>
  </si>
  <si>
    <t>UDP</t>
  </si>
  <si>
    <t>Protocolo</t>
  </si>
  <si>
    <t>recepcion</t>
  </si>
  <si>
    <t>acuses de recibo (ACK)</t>
  </si>
  <si>
    <t>no reenvia datos (corrupto)</t>
  </si>
  <si>
    <t>Puertos</t>
  </si>
  <si>
    <t>Implementacion</t>
  </si>
  <si>
    <t>reservados para aplicaciones</t>
  </si>
  <si>
    <t>protocolos</t>
  </si>
  <si>
    <t>Segmento</t>
  </si>
  <si>
    <t>Datagrama</t>
  </si>
  <si>
    <t>unidad</t>
  </si>
  <si>
    <t>20 bytes</t>
  </si>
  <si>
    <t>8 bytes</t>
  </si>
  <si>
    <t>sentido</t>
  </si>
  <si>
    <t>cabecera</t>
  </si>
  <si>
    <t>confiable (lento)</t>
  </si>
  <si>
    <t>rapido (no fidedigno)</t>
  </si>
  <si>
    <t>significado</t>
  </si>
  <si>
    <t>Transport Control Protocol</t>
  </si>
  <si>
    <t>User Datagram Protocol</t>
  </si>
  <si>
    <t>verificacion</t>
  </si>
  <si>
    <t>Entrega en el orden enviado</t>
  </si>
  <si>
    <t>Entrega en el orden recibido</t>
  </si>
  <si>
    <t>http, ftp, pop, imap, smtp</t>
  </si>
  <si>
    <t>dhcp, dns, snmp, tftp</t>
  </si>
  <si>
    <t>01100011</t>
  </si>
  <si>
    <t>01100100</t>
  </si>
  <si>
    <t>01</t>
  </si>
  <si>
    <t>02</t>
  </si>
  <si>
    <t>03</t>
  </si>
  <si>
    <t>04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</si>
  <si>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</si>
  <si>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</si>
  <si>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</si>
  <si>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</si>
  <si>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</si>
  <si>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</si>
  <si>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</si>
  <si>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</si>
  <si>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</si>
  <si>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</si>
  <si>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05</t>
  </si>
  <si>
    <t>00</t>
  </si>
  <si>
    <t>2^7</t>
  </si>
  <si>
    <t>2^6</t>
  </si>
  <si>
    <t>2^5</t>
  </si>
  <si>
    <t>2^4</t>
  </si>
  <si>
    <t>192.168.10.54</t>
  </si>
  <si>
    <t>ip</t>
  </si>
  <si>
    <t>sm</t>
  </si>
  <si>
    <t>net</t>
  </si>
  <si>
    <t>bc</t>
  </si>
  <si>
    <t>192.168.10.0</t>
  </si>
  <si>
    <t>192.168.10.255</t>
  </si>
  <si>
    <t>bin</t>
  </si>
  <si>
    <t>hex</t>
  </si>
  <si>
    <t>oct</t>
  </si>
  <si>
    <t>ter</t>
  </si>
  <si>
    <t>dec</t>
  </si>
  <si>
    <t>CLASES</t>
  </si>
  <si>
    <t>publicas</t>
  </si>
  <si>
    <t>privadas</t>
  </si>
  <si>
    <t>inicio</t>
  </si>
  <si>
    <t>fin</t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</si>
  <si>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</si>
  <si>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</si>
  <si>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</si>
  <si>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</si>
  <si>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FF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</si>
  <si>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172.16.0.0</t>
  </si>
  <si>
    <t>172.31.255.255</t>
  </si>
  <si>
    <t>10101100.
00010000</t>
  </si>
  <si>
    <t>10101100.
00011111</t>
  </si>
  <si>
    <t>11000000.
10101000.
00000000</t>
  </si>
  <si>
    <t>11000000.
10101000.
11111111</t>
  </si>
  <si>
    <t>192.168.0.0</t>
  </si>
  <si>
    <t>mask</t>
  </si>
  <si>
    <t>Subnetting</t>
  </si>
  <si>
    <t>Revervado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</si>
</sst>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</fills>
  <borders count="1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8"/>
      </left>
      <right/>
      <top style="thin">
        <color theme="8"/>
      </top>
      <bottom style="thin">
        <color theme="4" tint="-0.249977111117893"/>
      </bottom>
      <diagonal/>
    </border>
    <border>
      <left/>
      <right/>
      <top style="thin">
        <color theme="8"/>
      </top>
      <bottom style="thin">
        <color theme="4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 style="medium">
        <color theme="0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8" tint="-0.249977111117893"/>
      </left>
      <right/>
      <top style="thin">
        <color theme="4" tint="0.39997558519241921"/>
      </top>
      <bottom style="medium">
        <color theme="8" tint="-0.249977111117893"/>
      </bottom>
      <diagonal/>
    </border>
    <border>
      <left/>
      <right/>
      <top style="thin">
        <color theme="4" tint="0.39997558519241921"/>
      </top>
      <bottom style="medium">
        <color theme="8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theme="8" tint="-0.249977111117893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theme="8" tint="-0.249977111117893"/>
      </bottom>
      <diagonal/>
    </border>
    <border>
      <left style="thin">
        <color theme="4" tint="0.39997558519241921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/>
      <bottom/>
      <diagonal/>
    </border>
    <border>
      <left/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8" tint="-0.249977111117893"/>
      </top>
      <bottom/>
      <diagonal/>
    </border>
    <border>
      <left style="thin">
        <color theme="4" tint="0.39997558519241921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7">
    <xf numFmtId="0" fontId="0" fillId="0" borderId="0" xfId="0"/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2" applyNumberFormat="1" applyFont="1" applyBorder="1" applyAlignment="1"/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0" fontId="3" fillId="29" borderId="30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0" fontId="1" fillId="36" borderId="28" xfId="0" applyFont="1" applyFill="1" applyBorder="1"/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3" fillId="9" borderId="29" xfId="0" applyFont="1" applyFill="1" applyBorder="1" applyAlignment="1">
      <alignment horizontal="center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0" fillId="10" borderId="54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3" fillId="9" borderId="54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6" xfId="0" applyFont="1" applyFill="1" applyBorder="1" applyAlignment="1">
      <alignment horizontal="right" vertical="center" wrapText="1"/>
    </xf>
    <xf numFmtId="0" fontId="0" fillId="10" borderId="72" xfId="0" applyFont="1" applyFill="1" applyBorder="1"/>
    <xf numFmtId="0" fontId="0" fillId="10" borderId="73" xfId="0" applyFont="1" applyFill="1" applyBorder="1"/>
    <xf numFmtId="2" fontId="0" fillId="10" borderId="74" xfId="0" applyNumberFormat="1" applyFont="1" applyFill="1" applyBorder="1"/>
    <xf numFmtId="0" fontId="1" fillId="32" borderId="69" xfId="6" applyBorder="1" applyAlignment="1">
      <alignment horizontal="left" indent="2"/>
    </xf>
    <xf numFmtId="0" fontId="1" fillId="29" borderId="70" xfId="3" applyBorder="1" applyAlignment="1">
      <alignment horizontal="left" vertical="top" wrapText="1" indent="1"/>
    </xf>
    <xf numFmtId="0" fontId="1" fillId="32" borderId="70" xfId="6" applyBorder="1" applyAlignment="1">
      <alignment horizontal="left" indent="1"/>
    </xf>
    <xf numFmtId="0" fontId="1" fillId="29" borderId="70" xfId="3" applyBorder="1" applyAlignment="1">
      <alignment horizontal="left" indent="1"/>
    </xf>
    <xf numFmtId="0" fontId="1" fillId="32" borderId="71" xfId="6" applyBorder="1" applyAlignment="1">
      <alignment horizontal="left" indent="1"/>
    </xf>
    <xf numFmtId="0" fontId="0" fillId="21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21" borderId="4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0" fontId="0" fillId="0" borderId="0" xfId="0" applyFont="1" applyBorder="1" applyAlignment="1"/>
    <xf numFmtId="0" fontId="7" fillId="10" borderId="54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3" fontId="7" fillId="1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4" fontId="3" fillId="9" borderId="17" xfId="2" applyNumberFormat="1" applyFont="1" applyFill="1" applyBorder="1" applyAlignment="1">
      <alignment horizontal="center"/>
    </xf>
    <xf numFmtId="164" fontId="3" fillId="9" borderId="18" xfId="2" applyNumberFormat="1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2" applyNumberFormat="1" applyFont="1" applyFill="1" applyBorder="1" applyAlignment="1">
      <alignment horizontal="center" vertical="center"/>
    </xf>
    <xf numFmtId="164" fontId="3" fillId="9" borderId="18" xfId="2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10" borderId="18" xfId="2" applyNumberFormat="1" applyFont="1" applyFill="1" applyBorder="1" applyAlignment="1">
      <alignment horizontal="center" vertical="center"/>
    </xf>
    <xf numFmtId="164" fontId="0" fillId="0" borderId="18" xfId="2" applyNumberFormat="1" applyFont="1" applyBorder="1" applyAlignment="1">
      <alignment horizontal="center" vertical="center"/>
    </xf>
    <xf numFmtId="49" fontId="3" fillId="9" borderId="17" xfId="0" applyNumberFormat="1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10" borderId="29" xfId="0" applyNumberFormat="1" applyFont="1" applyFill="1" applyBorder="1" applyAlignment="1">
      <alignment horizontal="center" vertical="center"/>
    </xf>
    <xf numFmtId="0" fontId="0" fillId="10" borderId="30" xfId="0" applyFont="1" applyFill="1" applyBorder="1" applyAlignment="1">
      <alignment horizontal="center" vertical="center"/>
    </xf>
    <xf numFmtId="49" fontId="3" fillId="9" borderId="78" xfId="0" applyNumberFormat="1" applyFont="1" applyFill="1" applyBorder="1" applyAlignment="1">
      <alignment horizontal="center" vertical="center"/>
    </xf>
    <xf numFmtId="0" fontId="3" fillId="9" borderId="79" xfId="0" applyFont="1" applyFill="1" applyBorder="1" applyAlignment="1">
      <alignment horizontal="center" vertical="center"/>
    </xf>
    <xf numFmtId="164" fontId="3" fillId="9" borderId="79" xfId="2" applyNumberFormat="1" applyFont="1" applyFill="1" applyBorder="1" applyAlignment="1">
      <alignment horizontal="center" vertical="center"/>
    </xf>
    <xf numFmtId="164" fontId="3" fillId="9" borderId="80" xfId="2" applyNumberFormat="1" applyFont="1" applyFill="1" applyBorder="1" applyAlignment="1">
      <alignment horizontal="center" vertical="center"/>
    </xf>
    <xf numFmtId="49" fontId="0" fillId="0" borderId="81" xfId="0" applyNumberFormat="1" applyFont="1" applyBorder="1" applyAlignment="1">
      <alignment horizontal="center" vertical="center"/>
    </xf>
    <xf numFmtId="49" fontId="0" fillId="10" borderId="81" xfId="0" applyNumberFormat="1" applyFont="1" applyFill="1" applyBorder="1" applyAlignment="1">
      <alignment horizontal="center" vertical="center"/>
    </xf>
    <xf numFmtId="49" fontId="0" fillId="0" borderId="83" xfId="0" applyNumberFormat="1" applyFont="1" applyBorder="1" applyAlignment="1">
      <alignment horizontal="center" vertical="center"/>
    </xf>
    <xf numFmtId="49" fontId="0" fillId="0" borderId="84" xfId="0" applyNumberFormat="1" applyFont="1" applyBorder="1" applyAlignment="1">
      <alignment horizontal="center" vertical="center"/>
    </xf>
    <xf numFmtId="0" fontId="0" fillId="0" borderId="85" xfId="0" applyFont="1" applyBorder="1" applyAlignment="1">
      <alignment horizontal="center" vertical="center"/>
    </xf>
    <xf numFmtId="0" fontId="0" fillId="0" borderId="86" xfId="0" applyFont="1" applyBorder="1" applyAlignment="1">
      <alignment horizontal="center" vertical="center"/>
    </xf>
    <xf numFmtId="49" fontId="0" fillId="10" borderId="78" xfId="0" applyNumberFormat="1" applyFont="1" applyFill="1" applyBorder="1" applyAlignment="1">
      <alignment horizontal="center" vertical="center"/>
    </xf>
    <xf numFmtId="0" fontId="0" fillId="10" borderId="79" xfId="0" applyFont="1" applyFill="1" applyBorder="1" applyAlignment="1">
      <alignment horizontal="center" vertical="center"/>
    </xf>
    <xf numFmtId="0" fontId="0" fillId="10" borderId="90" xfId="0" applyFont="1" applyFill="1" applyBorder="1" applyAlignment="1">
      <alignment horizontal="center" vertical="center"/>
    </xf>
    <xf numFmtId="164" fontId="0" fillId="10" borderId="90" xfId="2" applyNumberFormat="1" applyFont="1" applyFill="1" applyBorder="1" applyAlignment="1">
      <alignment horizontal="center" vertical="center"/>
    </xf>
    <xf numFmtId="164" fontId="0" fillId="0" borderId="86" xfId="2" applyNumberFormat="1" applyFont="1" applyBorder="1" applyAlignment="1">
      <alignment horizontal="center" vertical="center"/>
    </xf>
    <xf numFmtId="0" fontId="0" fillId="10" borderId="29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10" borderId="0" xfId="0" applyNumberFormat="1" applyFont="1" applyFill="1" applyBorder="1" applyAlignment="1">
      <alignment horizontal="center" vertical="center"/>
    </xf>
    <xf numFmtId="49" fontId="0" fillId="10" borderId="79" xfId="0" applyNumberFormat="1" applyFont="1" applyFill="1" applyBorder="1" applyAlignment="1">
      <alignment horizontal="center" vertical="center"/>
    </xf>
    <xf numFmtId="49" fontId="0" fillId="0" borderId="89" xfId="0" applyNumberFormat="1" applyFont="1" applyBorder="1" applyAlignment="1">
      <alignment horizontal="center" vertical="center"/>
    </xf>
    <xf numFmtId="49" fontId="0" fillId="10" borderId="94" xfId="0" applyNumberFormat="1" applyFont="1" applyFill="1" applyBorder="1" applyAlignment="1">
      <alignment horizontal="center" vertical="center"/>
    </xf>
    <xf numFmtId="0" fontId="0" fillId="10" borderId="95" xfId="0" applyFont="1" applyFill="1" applyBorder="1" applyAlignment="1">
      <alignment horizontal="center" vertical="center"/>
    </xf>
    <xf numFmtId="49" fontId="0" fillId="38" borderId="78" xfId="0" applyNumberFormat="1" applyFont="1" applyFill="1" applyBorder="1" applyAlignment="1">
      <alignment horizontal="center" vertical="center"/>
    </xf>
    <xf numFmtId="0" fontId="0" fillId="38" borderId="79" xfId="0" applyFont="1" applyFill="1" applyBorder="1" applyAlignment="1">
      <alignment horizontal="center" vertical="center"/>
    </xf>
    <xf numFmtId="49" fontId="0" fillId="38" borderId="81" xfId="0" applyNumberFormat="1" applyFont="1" applyFill="1" applyBorder="1" applyAlignment="1">
      <alignment horizontal="center" vertical="center"/>
    </xf>
    <xf numFmtId="0" fontId="0" fillId="38" borderId="17" xfId="0" applyFont="1" applyFill="1" applyBorder="1" applyAlignment="1">
      <alignment horizontal="center" vertical="center"/>
    </xf>
    <xf numFmtId="49" fontId="0" fillId="38" borderId="94" xfId="0" applyNumberFormat="1" applyFont="1" applyFill="1" applyBorder="1" applyAlignment="1">
      <alignment horizontal="center" vertical="center"/>
    </xf>
    <xf numFmtId="0" fontId="0" fillId="38" borderId="95" xfId="0" applyFont="1" applyFill="1" applyBorder="1" applyAlignment="1">
      <alignment horizontal="center" vertical="center"/>
    </xf>
    <xf numFmtId="49" fontId="0" fillId="27" borderId="81" xfId="0" applyNumberFormat="1" applyFont="1" applyFill="1" applyBorder="1" applyAlignment="1">
      <alignment horizontal="center" vertical="center"/>
    </xf>
    <xf numFmtId="0" fontId="0" fillId="27" borderId="17" xfId="0" applyFont="1" applyFill="1" applyBorder="1" applyAlignment="1">
      <alignment horizontal="center" vertical="center"/>
    </xf>
    <xf numFmtId="49" fontId="0" fillId="27" borderId="89" xfId="0" applyNumberFormat="1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0" fillId="10" borderId="30" xfId="0" applyFont="1" applyFill="1" applyBorder="1" applyAlignment="1">
      <alignment horizontal="center" vertical="center" textRotation="90"/>
    </xf>
    <xf numFmtId="49" fontId="0" fillId="10" borderId="95" xfId="0" applyNumberFormat="1" applyFont="1" applyFill="1" applyBorder="1" applyAlignment="1">
      <alignment horizontal="center" vertical="center"/>
    </xf>
    <xf numFmtId="49" fontId="0" fillId="38" borderId="79" xfId="0" applyNumberFormat="1" applyFont="1" applyFill="1" applyBorder="1" applyAlignment="1">
      <alignment horizontal="center" vertical="center"/>
    </xf>
    <xf numFmtId="49" fontId="0" fillId="27" borderId="17" xfId="0" applyNumberFormat="1" applyFont="1" applyFill="1" applyBorder="1" applyAlignment="1">
      <alignment horizontal="center" vertical="center"/>
    </xf>
    <xf numFmtId="49" fontId="0" fillId="38" borderId="17" xfId="0" applyNumberFormat="1" applyFont="1" applyFill="1" applyBorder="1" applyAlignment="1">
      <alignment horizontal="center" vertical="center"/>
    </xf>
    <xf numFmtId="49" fontId="0" fillId="27" borderId="0" xfId="0" applyNumberFormat="1" applyFont="1" applyFill="1" applyBorder="1" applyAlignment="1">
      <alignment horizontal="center" vertical="center"/>
    </xf>
    <xf numFmtId="49" fontId="0" fillId="38" borderId="95" xfId="0" applyNumberFormat="1" applyFont="1" applyFill="1" applyBorder="1" applyAlignment="1">
      <alignment horizontal="center" vertical="center"/>
    </xf>
    <xf numFmtId="0" fontId="0" fillId="38" borderId="0" xfId="0" applyFont="1" applyFill="1" applyBorder="1" applyAlignment="1">
      <alignment horizontal="center" vertical="center"/>
    </xf>
    <xf numFmtId="49" fontId="0" fillId="38" borderId="0" xfId="0" applyNumberFormat="1" applyFont="1" applyFill="1" applyBorder="1" applyAlignment="1">
      <alignment horizontal="center" vertical="center"/>
    </xf>
    <xf numFmtId="1" fontId="0" fillId="10" borderId="2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left" indent="1"/>
    </xf>
    <xf numFmtId="0" fontId="3" fillId="9" borderId="27" xfId="0" applyFont="1" applyFill="1" applyBorder="1" applyAlignment="1">
      <alignment horizontal="left" indent="1"/>
    </xf>
    <xf numFmtId="0" fontId="0" fillId="21" borderId="99" xfId="0" applyFont="1" applyFill="1" applyBorder="1" applyAlignment="1">
      <alignment horizontal="left"/>
    </xf>
    <xf numFmtId="0" fontId="0" fillId="10" borderId="97" xfId="0" applyFont="1" applyFill="1" applyBorder="1" applyAlignment="1">
      <alignment horizontal="left"/>
    </xf>
    <xf numFmtId="0" fontId="0" fillId="21" borderId="97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/>
    </xf>
    <xf numFmtId="0" fontId="0" fillId="10" borderId="100" xfId="0" applyFont="1" applyFill="1" applyBorder="1" applyAlignment="1">
      <alignment horizontal="left"/>
    </xf>
    <xf numFmtId="0" fontId="0" fillId="21" borderId="100" xfId="0" applyFont="1" applyFill="1" applyBorder="1" applyAlignment="1">
      <alignment horizontal="left"/>
    </xf>
    <xf numFmtId="0" fontId="0" fillId="21" borderId="98" xfId="0" applyFont="1" applyFill="1" applyBorder="1" applyAlignment="1">
      <alignment horizontal="left" vertical="center"/>
    </xf>
    <xf numFmtId="0" fontId="0" fillId="21" borderId="99" xfId="0" applyFont="1" applyFill="1" applyBorder="1" applyAlignment="1">
      <alignment horizontal="left" vertical="center"/>
    </xf>
    <xf numFmtId="0" fontId="0" fillId="10" borderId="100" xfId="0" applyFont="1" applyFill="1" applyBorder="1" applyAlignment="1">
      <alignment horizontal="left" vertical="center"/>
    </xf>
    <xf numFmtId="0" fontId="0" fillId="10" borderId="97" xfId="0" applyFont="1" applyFill="1" applyBorder="1" applyAlignment="1">
      <alignment horizontal="left" vertical="center"/>
    </xf>
    <xf numFmtId="0" fontId="0" fillId="21" borderId="100" xfId="0" applyFont="1" applyFill="1" applyBorder="1" applyAlignment="1">
      <alignment horizontal="left" vertical="center"/>
    </xf>
    <xf numFmtId="0" fontId="0" fillId="21" borderId="97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center"/>
    </xf>
    <xf numFmtId="49" fontId="0" fillId="10" borderId="43" xfId="0" applyNumberFormat="1" applyFont="1" applyFill="1" applyBorder="1" applyAlignment="1">
      <alignment horizontal="center" vertical="center"/>
    </xf>
    <xf numFmtId="0" fontId="7" fillId="10" borderId="102" xfId="0" applyFont="1" applyFill="1" applyBorder="1" applyAlignment="1">
      <alignment horizontal="center" vertical="center"/>
    </xf>
    <xf numFmtId="3" fontId="7" fillId="10" borderId="103" xfId="0" applyNumberFormat="1" applyFont="1" applyFill="1" applyBorder="1" applyAlignment="1">
      <alignment horizontal="center" vertical="center"/>
    </xf>
    <xf numFmtId="0" fontId="0" fillId="10" borderId="101" xfId="0" applyFont="1" applyFill="1" applyBorder="1" applyAlignment="1"/>
    <xf numFmtId="164" fontId="3" fillId="9" borderId="0" xfId="2" applyNumberFormat="1" applyFont="1" applyFill="1" applyBorder="1" applyAlignment="1">
      <alignment horizontal="center"/>
    </xf>
    <xf numFmtId="164" fontId="3" fillId="9" borderId="105" xfId="2" applyNumberFormat="1" applyFont="1" applyFill="1" applyBorder="1" applyAlignment="1">
      <alignment horizontal="center"/>
    </xf>
    <xf numFmtId="0" fontId="0" fillId="0" borderId="106" xfId="0" applyBorder="1"/>
    <xf numFmtId="0" fontId="0" fillId="0" borderId="107" xfId="0" applyBorder="1"/>
    <xf numFmtId="0" fontId="0" fillId="0" borderId="107" xfId="0" applyBorder="1" applyAlignment="1">
      <alignment horizontal="center"/>
    </xf>
    <xf numFmtId="0" fontId="7" fillId="10" borderId="27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0" borderId="108" xfId="0" applyBorder="1"/>
    <xf numFmtId="0" fontId="0" fillId="0" borderId="109" xfId="0" applyBorder="1"/>
    <xf numFmtId="0" fontId="0" fillId="0" borderId="110" xfId="0" applyBorder="1"/>
    <xf numFmtId="49" fontId="0" fillId="10" borderId="107" xfId="0" applyNumberFormat="1" applyFont="1" applyFill="1" applyBorder="1" applyAlignment="1">
      <alignment horizontal="center" vertical="center"/>
    </xf>
    <xf numFmtId="49" fontId="0" fillId="0" borderId="107" xfId="0" applyNumberFormat="1" applyFont="1" applyBorder="1" applyAlignment="1">
      <alignment horizontal="center" vertical="center"/>
    </xf>
    <xf numFmtId="0" fontId="0" fillId="0" borderId="107" xfId="0" applyFont="1" applyBorder="1" applyAlignment="1">
      <alignment horizontal="center"/>
    </xf>
    <xf numFmtId="0" fontId="0" fillId="10" borderId="111" xfId="0" applyFont="1" applyFill="1" applyBorder="1" applyAlignment="1">
      <alignment horizontal="center"/>
    </xf>
    <xf numFmtId="0" fontId="3" fillId="15" borderId="106" xfId="0" applyFont="1" applyFill="1" applyBorder="1"/>
    <xf numFmtId="0" fontId="3" fillId="9" borderId="112" xfId="0" applyFont="1" applyFill="1" applyBorder="1" applyAlignment="1">
      <alignment horizontal="center"/>
    </xf>
    <xf numFmtId="0" fontId="3" fillId="9" borderId="113" xfId="0" applyFont="1" applyFill="1" applyBorder="1" applyAlignment="1">
      <alignment horizontal="center"/>
    </xf>
    <xf numFmtId="0" fontId="3" fillId="9" borderId="114" xfId="0" applyFont="1" applyFill="1" applyBorder="1" applyAlignment="1">
      <alignment horizontal="center"/>
    </xf>
    <xf numFmtId="0" fontId="3" fillId="9" borderId="115" xfId="0" applyFont="1" applyFill="1" applyBorder="1" applyAlignment="1">
      <alignment horizontal="center"/>
    </xf>
    <xf numFmtId="0" fontId="3" fillId="9" borderId="116" xfId="0" applyFont="1" applyFill="1" applyBorder="1" applyAlignment="1">
      <alignment horizontal="center" vertical="center"/>
    </xf>
    <xf numFmtId="0" fontId="3" fillId="9" borderId="115" xfId="0" applyFont="1" applyFill="1" applyBorder="1" applyAlignment="1">
      <alignment horizontal="center" vertical="center"/>
    </xf>
    <xf numFmtId="0" fontId="3" fillId="9" borderId="116" xfId="0" applyFont="1" applyFill="1" applyBorder="1" applyAlignment="1">
      <alignment horizontal="center"/>
    </xf>
    <xf numFmtId="0" fontId="3" fillId="9" borderId="104" xfId="0" applyFont="1" applyFill="1" applyBorder="1" applyAlignment="1">
      <alignment horizontal="center"/>
    </xf>
    <xf numFmtId="3" fontId="7" fillId="10" borderId="107" xfId="0" applyNumberFormat="1" applyFont="1" applyFill="1" applyBorder="1" applyAlignment="1">
      <alignment horizontal="center" vertical="center"/>
    </xf>
    <xf numFmtId="3" fontId="7" fillId="0" borderId="107" xfId="0" applyNumberFormat="1" applyFont="1" applyBorder="1" applyAlignment="1">
      <alignment horizontal="center" vertical="center"/>
    </xf>
    <xf numFmtId="0" fontId="7" fillId="10" borderId="108" xfId="0" applyFont="1" applyFill="1" applyBorder="1" applyAlignment="1">
      <alignment horizontal="center" vertical="center"/>
    </xf>
    <xf numFmtId="3" fontId="7" fillId="10" borderId="110" xfId="0" applyNumberFormat="1" applyFont="1" applyFill="1" applyBorder="1" applyAlignment="1">
      <alignment horizontal="center" vertical="center"/>
    </xf>
    <xf numFmtId="49" fontId="0" fillId="0" borderId="107" xfId="0" applyNumberFormat="1" applyFont="1" applyBorder="1" applyAlignment="1">
      <alignment horizontal="center" vertical="center" wrapText="1"/>
    </xf>
    <xf numFmtId="49" fontId="0" fillId="10" borderId="117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49" fontId="7" fillId="10" borderId="107" xfId="0" applyNumberFormat="1" applyFont="1" applyFill="1" applyBorder="1" applyAlignment="1">
      <alignment horizontal="center" vertical="center" wrapText="1"/>
    </xf>
    <xf numFmtId="49" fontId="7" fillId="0" borderId="107" xfId="0" applyNumberFormat="1" applyFont="1" applyBorder="1" applyAlignment="1">
      <alignment horizontal="center" vertical="center" wrapText="1"/>
    </xf>
    <xf numFmtId="49" fontId="7" fillId="10" borderId="110" xfId="0" applyNumberFormat="1" applyFont="1" applyFill="1" applyBorder="1" applyAlignment="1">
      <alignment horizontal="center" vertical="center" wrapText="1"/>
    </xf>
    <xf numFmtId="49" fontId="7" fillId="10" borderId="27" xfId="0" applyNumberFormat="1" applyFont="1" applyFill="1" applyBorder="1" applyAlignment="1">
      <alignment horizontal="center" vertical="center"/>
    </xf>
    <xf numFmtId="49" fontId="7" fillId="10" borderId="107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wrapText="1"/>
    </xf>
    <xf numFmtId="49" fontId="7" fillId="10" borderId="108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119" xfId="0" applyBorder="1"/>
    <xf numFmtId="0" fontId="0" fillId="0" borderId="120" xfId="0" applyBorder="1"/>
    <xf numFmtId="0" fontId="0" fillId="0" borderId="121" xfId="0" applyBorder="1"/>
    <xf numFmtId="0" fontId="0" fillId="0" borderId="122" xfId="0" applyBorder="1"/>
    <xf numFmtId="0" fontId="0" fillId="0" borderId="120" xfId="0" applyFill="1" applyBorder="1"/>
    <xf numFmtId="0" fontId="0" fillId="0" borderId="121" xfId="0" applyFill="1" applyBorder="1"/>
    <xf numFmtId="0" fontId="0" fillId="0" borderId="122" xfId="0" applyFill="1" applyBorder="1"/>
    <xf numFmtId="0" fontId="0" fillId="0" borderId="123" xfId="0" applyBorder="1"/>
    <xf numFmtId="0" fontId="0" fillId="0" borderId="119" xfId="0" applyFill="1" applyBorder="1"/>
    <xf numFmtId="0" fontId="0" fillId="0" borderId="124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8" xfId="0" applyBorder="1"/>
    <xf numFmtId="0" fontId="0" fillId="0" borderId="101" xfId="0" applyBorder="1"/>
    <xf numFmtId="0" fontId="0" fillId="0" borderId="129" xfId="0" applyBorder="1"/>
    <xf numFmtId="0" fontId="0" fillId="0" borderId="130" xfId="0" applyBorder="1"/>
    <xf numFmtId="0" fontId="0" fillId="0" borderId="0" xfId="0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0" fillId="30" borderId="0" xfId="4" applyFont="1" applyBorder="1" applyAlignment="1">
      <alignment horizontal="left" vertical="center" indent="1"/>
    </xf>
    <xf numFmtId="0" fontId="0" fillId="30" borderId="65" xfId="4" applyFont="1" applyBorder="1" applyAlignment="1">
      <alignment horizontal="left" vertical="center" indent="1"/>
    </xf>
    <xf numFmtId="0" fontId="0" fillId="31" borderId="0" xfId="5" applyFont="1" applyBorder="1" applyAlignment="1">
      <alignment horizontal="left" vertical="center" indent="1"/>
    </xf>
    <xf numFmtId="0" fontId="0" fillId="31" borderId="65" xfId="5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4" fillId="30" borderId="65" xfId="4" applyBorder="1" applyAlignment="1">
      <alignment horizontal="left" vertical="center" indent="1"/>
    </xf>
    <xf numFmtId="0" fontId="0" fillId="31" borderId="67" xfId="5" applyFont="1" applyBorder="1" applyAlignment="1">
      <alignment horizontal="left" vertical="center" indent="1"/>
    </xf>
    <xf numFmtId="0" fontId="0" fillId="31" borderId="68" xfId="5" applyFont="1" applyBorder="1" applyAlignment="1">
      <alignment horizontal="left" vertical="center" indent="1"/>
    </xf>
    <xf numFmtId="0" fontId="3" fillId="5" borderId="61" xfId="0" applyFont="1" applyFill="1" applyBorder="1" applyAlignment="1">
      <alignment horizontal="center" vertical="center" textRotation="90"/>
    </xf>
    <xf numFmtId="0" fontId="3" fillId="5" borderId="64" xfId="0" applyFont="1" applyFill="1" applyBorder="1" applyAlignment="1">
      <alignment horizontal="center" vertical="center" textRotation="90"/>
    </xf>
    <xf numFmtId="0" fontId="3" fillId="5" borderId="66" xfId="0" applyFont="1" applyFill="1" applyBorder="1" applyAlignment="1">
      <alignment horizontal="center" vertical="center" textRotation="90"/>
    </xf>
    <xf numFmtId="0" fontId="0" fillId="31" borderId="62" xfId="5" applyFont="1" applyBorder="1" applyAlignment="1">
      <alignment horizontal="left" vertical="center" indent="1"/>
    </xf>
    <xf numFmtId="0" fontId="0" fillId="31" borderId="63" xfId="5" applyFont="1" applyBorder="1" applyAlignment="1">
      <alignment horizontal="left" vertical="center" indent="1"/>
    </xf>
    <xf numFmtId="0" fontId="3" fillId="5" borderId="0" xfId="0" applyFont="1" applyFill="1" applyAlignment="1">
      <alignment horizontal="center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left" vertical="center" wrapText="1" indent="1"/>
    </xf>
    <xf numFmtId="0" fontId="0" fillId="10" borderId="55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118" xfId="0" applyFont="1" applyBorder="1" applyAlignment="1">
      <alignment horizontal="center"/>
    </xf>
    <xf numFmtId="0" fontId="0" fillId="10" borderId="108" xfId="0" applyFont="1" applyFill="1" applyBorder="1" applyAlignment="1">
      <alignment horizontal="center"/>
    </xf>
    <xf numFmtId="0" fontId="0" fillId="10" borderId="109" xfId="0" applyFont="1" applyFill="1" applyBorder="1" applyAlignment="1">
      <alignment horizontal="center"/>
    </xf>
    <xf numFmtId="0" fontId="0" fillId="10" borderId="110" xfId="0" applyFont="1" applyFill="1" applyBorder="1" applyAlignment="1">
      <alignment horizontal="center"/>
    </xf>
    <xf numFmtId="0" fontId="0" fillId="10" borderId="101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0" fontId="3" fillId="26" borderId="107" xfId="0" applyFont="1" applyFill="1" applyBorder="1" applyAlignment="1">
      <alignment horizontal="center"/>
    </xf>
    <xf numFmtId="0" fontId="3" fillId="15" borderId="30" xfId="0" applyFont="1" applyFill="1" applyBorder="1" applyAlignment="1">
      <alignment horizontal="center"/>
    </xf>
    <xf numFmtId="0" fontId="3" fillId="15" borderId="97" xfId="0" applyFont="1" applyFill="1" applyBorder="1" applyAlignment="1">
      <alignment horizontal="center"/>
    </xf>
    <xf numFmtId="0" fontId="3" fillId="15" borderId="100" xfId="0" applyFont="1" applyFill="1" applyBorder="1" applyAlignment="1">
      <alignment horizontal="center"/>
    </xf>
    <xf numFmtId="164" fontId="3" fillId="15" borderId="100" xfId="2" applyNumberFormat="1" applyFont="1" applyFill="1" applyBorder="1" applyAlignment="1">
      <alignment horizontal="center" vertical="center"/>
    </xf>
    <xf numFmtId="0" fontId="3" fillId="26" borderId="27" xfId="0" applyFon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49" fontId="0" fillId="24" borderId="0" xfId="0" applyNumberFormat="1" applyFill="1" applyBorder="1" applyAlignment="1">
      <alignment horizontal="center"/>
    </xf>
    <xf numFmtId="49" fontId="0" fillId="24" borderId="55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164" fontId="3" fillId="15" borderId="0" xfId="2" applyNumberFormat="1" applyFont="1" applyFill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/>
    </xf>
    <xf numFmtId="49" fontId="0" fillId="10" borderId="29" xfId="0" applyNumberFormat="1" applyFont="1" applyFill="1" applyBorder="1" applyAlignment="1">
      <alignment horizontal="left" vertical="center" wrapText="1" indent="1"/>
    </xf>
    <xf numFmtId="49" fontId="0" fillId="10" borderId="30" xfId="0" applyNumberFormat="1" applyFont="1" applyFill="1" applyBorder="1" applyAlignment="1">
      <alignment horizontal="left" vertical="center" wrapText="1" indent="1"/>
    </xf>
    <xf numFmtId="49" fontId="0" fillId="10" borderId="31" xfId="0" applyNumberFormat="1" applyFont="1" applyFill="1" applyBorder="1" applyAlignment="1">
      <alignment horizontal="left" vertical="center" wrapText="1" indent="1"/>
    </xf>
    <xf numFmtId="49" fontId="3" fillId="9" borderId="77" xfId="0" applyNumberFormat="1" applyFont="1" applyFill="1" applyBorder="1" applyAlignment="1">
      <alignment horizontal="center" vertical="center"/>
    </xf>
    <xf numFmtId="0" fontId="0" fillId="37" borderId="92" xfId="0" applyFont="1" applyFill="1" applyBorder="1" applyAlignment="1">
      <alignment horizontal="center" vertical="center"/>
    </xf>
    <xf numFmtId="0" fontId="0" fillId="37" borderId="82" xfId="0" applyFont="1" applyFill="1" applyBorder="1" applyAlignment="1">
      <alignment horizontal="center" vertical="center"/>
    </xf>
    <xf numFmtId="0" fontId="0" fillId="37" borderId="88" xfId="0" applyFont="1" applyFill="1" applyBorder="1" applyAlignment="1">
      <alignment horizontal="center" vertical="center"/>
    </xf>
    <xf numFmtId="0" fontId="0" fillId="37" borderId="91" xfId="0" applyFont="1" applyFill="1" applyBorder="1" applyAlignment="1">
      <alignment horizontal="center" vertical="center"/>
    </xf>
    <xf numFmtId="0" fontId="0" fillId="37" borderId="76" xfId="0" applyFont="1" applyFill="1" applyBorder="1" applyAlignment="1">
      <alignment horizontal="center" vertical="center"/>
    </xf>
    <xf numFmtId="0" fontId="0" fillId="37" borderId="87" xfId="0" applyFont="1" applyFill="1" applyBorder="1" applyAlignment="1">
      <alignment horizontal="center" vertical="center"/>
    </xf>
    <xf numFmtId="0" fontId="0" fillId="10" borderId="91" xfId="0" applyFont="1" applyFill="1" applyBorder="1" applyAlignment="1">
      <alignment horizontal="center" vertical="center"/>
    </xf>
    <xf numFmtId="0" fontId="0" fillId="10" borderId="76" xfId="0" applyFont="1" applyFill="1" applyBorder="1" applyAlignment="1">
      <alignment horizontal="center" vertical="center"/>
    </xf>
    <xf numFmtId="0" fontId="0" fillId="10" borderId="87" xfId="0" applyFont="1" applyFill="1" applyBorder="1" applyAlignment="1">
      <alignment horizontal="center" vertical="center"/>
    </xf>
    <xf numFmtId="0" fontId="0" fillId="10" borderId="92" xfId="0" applyFont="1" applyFill="1" applyBorder="1" applyAlignment="1">
      <alignment horizontal="center" vertical="center"/>
    </xf>
    <xf numFmtId="0" fontId="0" fillId="10" borderId="82" xfId="0" applyFont="1" applyFill="1" applyBorder="1" applyAlignment="1">
      <alignment horizontal="center" vertical="center"/>
    </xf>
    <xf numFmtId="0" fontId="0" fillId="10" borderId="88" xfId="0" applyFont="1" applyFill="1" applyBorder="1" applyAlignment="1">
      <alignment horizontal="center" vertical="center"/>
    </xf>
    <xf numFmtId="0" fontId="0" fillId="40" borderId="80" xfId="0" applyFont="1" applyFill="1" applyBorder="1" applyAlignment="1">
      <alignment horizontal="center" vertical="center" textRotation="90"/>
    </xf>
    <xf numFmtId="0" fontId="0" fillId="40" borderId="93" xfId="0" applyFont="1" applyFill="1" applyBorder="1" applyAlignment="1">
      <alignment horizontal="center" vertical="center" textRotation="90"/>
    </xf>
    <xf numFmtId="0" fontId="0" fillId="40" borderId="96" xfId="0" applyFont="1" applyFill="1" applyBorder="1" applyAlignment="1">
      <alignment horizontal="center" vertical="center" textRotation="90"/>
    </xf>
    <xf numFmtId="0" fontId="0" fillId="39" borderId="80" xfId="0" applyFont="1" applyFill="1" applyBorder="1" applyAlignment="1">
      <alignment horizontal="center" vertical="center" textRotation="90"/>
    </xf>
    <xf numFmtId="0" fontId="0" fillId="39" borderId="93" xfId="0" applyFont="1" applyFill="1" applyBorder="1" applyAlignment="1">
      <alignment horizontal="center" vertical="center" textRotation="90"/>
    </xf>
    <xf numFmtId="0" fontId="0" fillId="39" borderId="96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31" xfId="0" applyFill="1" applyBorder="1"/>
    <xf numFmtId="0" fontId="0" fillId="0" borderId="132" xfId="0" applyFill="1" applyBorder="1"/>
    <xf numFmtId="164" fontId="0" fillId="0" borderId="0" xfId="2" applyNumberFormat="1" applyFont="1"/>
    <xf numFmtId="0" fontId="0" fillId="0" borderId="126" xfId="0" applyBorder="1" applyAlignment="1">
      <alignment horizontal="center"/>
    </xf>
    <xf numFmtId="0" fontId="0" fillId="0" borderId="127" xfId="0" applyBorder="1" applyAlignment="1">
      <alignment horizontal="center"/>
    </xf>
    <xf numFmtId="49" fontId="0" fillId="0" borderId="13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131" xfId="0" applyNumberFormat="1" applyBorder="1" applyAlignment="1">
      <alignment horizontal="center" vertical="center"/>
    </xf>
    <xf numFmtId="49" fontId="0" fillId="0" borderId="128" xfId="0" applyNumberForma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3" fontId="0" fillId="0" borderId="129" xfId="0" applyNumberFormat="1" applyBorder="1" applyAlignment="1">
      <alignment horizontal="center" vertical="center"/>
    </xf>
    <xf numFmtId="0" fontId="0" fillId="0" borderId="125" xfId="0" applyBorder="1" applyAlignment="1">
      <alignment horizontal="center"/>
    </xf>
    <xf numFmtId="0" fontId="0" fillId="0" borderId="120" xfId="0" applyBorder="1" applyAlignment="1">
      <alignment horizontal="center" wrapText="1"/>
    </xf>
    <xf numFmtId="0" fontId="0" fillId="0" borderId="121" xfId="0" applyBorder="1" applyAlignment="1">
      <alignment horizontal="center" wrapText="1"/>
    </xf>
    <xf numFmtId="0" fontId="0" fillId="0" borderId="120" xfId="0" applyBorder="1" applyAlignment="1">
      <alignment horizontal="center"/>
    </xf>
    <xf numFmtId="0" fontId="0" fillId="0" borderId="122" xfId="0" applyBorder="1" applyAlignment="1">
      <alignment horizontal="center"/>
    </xf>
    <xf numFmtId="49" fontId="0" fillId="0" borderId="132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3" fontId="0" fillId="0" borderId="131" xfId="0" applyNumberFormat="1" applyBorder="1"/>
    <xf numFmtId="49" fontId="0" fillId="0" borderId="132" xfId="0" applyNumberFormat="1" applyBorder="1" applyAlignment="1">
      <alignment horizontal="center" wrapText="1"/>
    </xf>
    <xf numFmtId="49" fontId="0" fillId="0" borderId="0" xfId="0" applyNumberFormat="1" applyBorder="1" applyAlignment="1">
      <alignment horizontal="center" wrapText="1"/>
    </xf>
    <xf numFmtId="49" fontId="0" fillId="0" borderId="128" xfId="0" applyNumberFormat="1" applyBorder="1" applyAlignment="1">
      <alignment horizont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121" xfId="0" applyBorder="1" applyAlignment="1">
      <alignment horizontal="center"/>
    </xf>
    <xf numFmtId="49" fontId="0" fillId="0" borderId="131" xfId="0" applyNumberFormat="1" applyBorder="1" applyAlignment="1">
      <alignment horizontal="center"/>
    </xf>
    <xf numFmtId="49" fontId="0" fillId="0" borderId="131" xfId="0" applyNumberFormat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49" fontId="0" fillId="0" borderId="131" xfId="0" applyNumberFormat="1" applyBorder="1" applyAlignment="1">
      <alignment horizontal="left" vertical="center"/>
    </xf>
    <xf numFmtId="0" fontId="0" fillId="0" borderId="131" xfId="0" applyBorder="1" applyAlignment="1">
      <alignment horizontal="left" vertical="center"/>
    </xf>
    <xf numFmtId="0" fontId="0" fillId="0" borderId="129" xfId="0" applyBorder="1" applyAlignment="1">
      <alignment horizontal="left" vertical="center"/>
    </xf>
    <xf numFmtId="164" fontId="0" fillId="0" borderId="131" xfId="2" applyNumberFormat="1" applyFont="1" applyBorder="1" applyAlignment="1">
      <alignment horizontal="center" vertical="center"/>
    </xf>
    <xf numFmtId="49" fontId="0" fillId="0" borderId="125" xfId="0" applyNumberFormat="1" applyBorder="1" applyAlignment="1">
      <alignment horizontal="center"/>
    </xf>
    <xf numFmtId="49" fontId="0" fillId="0" borderId="126" xfId="0" applyNumberFormat="1" applyBorder="1" applyAlignment="1">
      <alignment horizontal="center"/>
    </xf>
    <xf numFmtId="49" fontId="0" fillId="0" borderId="127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49" fontId="0" fillId="0" borderId="101" xfId="0" applyNumberFormat="1" applyBorder="1" applyAlignment="1">
      <alignment horizontal="center"/>
    </xf>
    <xf numFmtId="49" fontId="0" fillId="0" borderId="129" xfId="0" applyNumberFormat="1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01" xfId="0" applyBorder="1" applyAlignment="1">
      <alignment horizontal="center"/>
    </xf>
    <xf numFmtId="164" fontId="0" fillId="0" borderId="0" xfId="2" applyNumberFormat="1" applyFont="1" applyAlignment="1">
      <alignment horizontal="center" vertical="center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="130" zoomScaleNormal="130" workbookViewId="0">
      <selection activeCell="D8" sqref="D8:D9"/>
    </sheetView>
  </sheetViews>
  <sheetFormatPr baseColWidth="10" defaultRowHeight="15" x14ac:dyDescent="0.25"/>
  <cols>
    <col min="1" max="1" width="19.42578125" bestFit="1" customWidth="1"/>
    <col min="2" max="2" width="11.140625" customWidth="1"/>
    <col min="3" max="3" width="22.85546875" customWidth="1"/>
    <col min="4" max="4" width="26.42578125" customWidth="1"/>
  </cols>
  <sheetData>
    <row r="1" spans="1:4" ht="21" customHeight="1" thickBot="1" x14ac:dyDescent="0.3">
      <c r="A1" s="4" t="s">
        <v>1</v>
      </c>
      <c r="B1" s="1" t="s">
        <v>24</v>
      </c>
      <c r="C1" s="4" t="s">
        <v>0</v>
      </c>
      <c r="D1" s="5" t="s">
        <v>26</v>
      </c>
    </row>
    <row r="2" spans="1:4" ht="21" customHeight="1" x14ac:dyDescent="0.25">
      <c r="A2" s="255" t="s">
        <v>2</v>
      </c>
      <c r="B2" s="348" t="s">
        <v>15</v>
      </c>
      <c r="C2" s="343" t="s">
        <v>9</v>
      </c>
      <c r="D2" s="351" t="s">
        <v>23</v>
      </c>
    </row>
    <row r="3" spans="1:4" ht="21" customHeight="1" thickBot="1" x14ac:dyDescent="0.3">
      <c r="A3" s="256" t="s">
        <v>3</v>
      </c>
      <c r="B3" s="349"/>
      <c r="C3" s="344"/>
      <c r="D3" s="351"/>
    </row>
    <row r="4" spans="1:4" ht="21" customHeight="1" thickBot="1" x14ac:dyDescent="0.3">
      <c r="A4" s="257" t="s">
        <v>4</v>
      </c>
      <c r="B4" s="350"/>
      <c r="C4" s="345"/>
      <c r="D4" s="351"/>
    </row>
    <row r="5" spans="1:4" ht="21" customHeight="1" x14ac:dyDescent="0.25">
      <c r="A5" s="258" t="s">
        <v>5</v>
      </c>
      <c r="B5" s="262" t="s">
        <v>16</v>
      </c>
      <c r="C5" s="2" t="s">
        <v>10</v>
      </c>
      <c r="D5" s="253" t="s">
        <v>22</v>
      </c>
    </row>
    <row r="6" spans="1:4" ht="21" customHeight="1" x14ac:dyDescent="0.25">
      <c r="A6" s="259" t="s">
        <v>6</v>
      </c>
      <c r="B6" s="263" t="s">
        <v>17</v>
      </c>
      <c r="C6" s="3" t="s">
        <v>11</v>
      </c>
      <c r="D6" s="253" t="s">
        <v>21</v>
      </c>
    </row>
    <row r="7" spans="1:4" ht="21" customHeight="1" x14ac:dyDescent="0.25">
      <c r="A7" s="260" t="s">
        <v>7</v>
      </c>
      <c r="B7" s="264" t="s">
        <v>18</v>
      </c>
      <c r="C7" s="346" t="s">
        <v>12</v>
      </c>
      <c r="D7" s="253" t="s">
        <v>27</v>
      </c>
    </row>
    <row r="8" spans="1:4" ht="21" customHeight="1" thickBot="1" x14ac:dyDescent="0.3">
      <c r="A8" s="261" t="s">
        <v>8</v>
      </c>
      <c r="B8" s="265" t="s">
        <v>19</v>
      </c>
      <c r="C8" s="347"/>
      <c r="D8" s="351" t="s">
        <v>20</v>
      </c>
    </row>
    <row r="9" spans="1:4" ht="21" customHeight="1" thickBot="1" x14ac:dyDescent="0.3">
      <c r="A9" s="254" t="s">
        <v>13</v>
      </c>
      <c r="B9" s="254" t="s">
        <v>25</v>
      </c>
      <c r="C9" s="254" t="s">
        <v>14</v>
      </c>
      <c r="D9" s="352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zoomScaleNormal="100" workbookViewId="0">
      <selection activeCell="C19" sqref="C19:K19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353" t="s">
        <v>28</v>
      </c>
      <c r="B2" s="354"/>
      <c r="C2" s="14" t="s">
        <v>42</v>
      </c>
      <c r="E2" s="353" t="s">
        <v>29</v>
      </c>
      <c r="F2" s="354"/>
      <c r="G2" s="14" t="s">
        <v>42</v>
      </c>
      <c r="I2" s="353" t="s">
        <v>30</v>
      </c>
      <c r="J2" s="354"/>
      <c r="K2" s="14" t="s">
        <v>42</v>
      </c>
    </row>
    <row r="3" spans="1:11" x14ac:dyDescent="0.25">
      <c r="A3" s="26" t="s">
        <v>212</v>
      </c>
      <c r="B3" s="27" t="s">
        <v>31</v>
      </c>
      <c r="C3" s="17" t="s">
        <v>32</v>
      </c>
      <c r="E3" s="15" t="s">
        <v>74</v>
      </c>
      <c r="F3" s="16" t="s">
        <v>79</v>
      </c>
      <c r="G3" s="17" t="s">
        <v>32</v>
      </c>
      <c r="I3" s="15" t="s">
        <v>80</v>
      </c>
      <c r="J3" s="16" t="s">
        <v>50</v>
      </c>
      <c r="K3" s="17" t="s">
        <v>32</v>
      </c>
    </row>
    <row r="4" spans="1:11" x14ac:dyDescent="0.25">
      <c r="A4" s="6" t="s">
        <v>73</v>
      </c>
      <c r="B4" s="7" t="s">
        <v>197</v>
      </c>
      <c r="C4" s="10" t="s">
        <v>33</v>
      </c>
      <c r="E4" s="18" t="s">
        <v>43</v>
      </c>
      <c r="F4" s="19" t="s">
        <v>78</v>
      </c>
      <c r="G4" s="10" t="s">
        <v>33</v>
      </c>
      <c r="I4" s="18" t="s">
        <v>51</v>
      </c>
      <c r="J4" s="19" t="s">
        <v>82</v>
      </c>
      <c r="K4" s="10" t="s">
        <v>33</v>
      </c>
    </row>
    <row r="5" spans="1:11" x14ac:dyDescent="0.25">
      <c r="A5" s="26" t="s">
        <v>209</v>
      </c>
      <c r="B5" s="27" t="s">
        <v>208</v>
      </c>
      <c r="C5" s="17" t="s">
        <v>34</v>
      </c>
      <c r="E5" s="15" t="s">
        <v>44</v>
      </c>
      <c r="F5" s="16" t="s">
        <v>77</v>
      </c>
      <c r="G5" s="17" t="s">
        <v>34</v>
      </c>
      <c r="I5" s="15" t="s">
        <v>47</v>
      </c>
      <c r="J5" s="16" t="s">
        <v>83</v>
      </c>
      <c r="K5" s="17" t="s">
        <v>34</v>
      </c>
    </row>
    <row r="6" spans="1:11" x14ac:dyDescent="0.25">
      <c r="A6" s="6" t="s">
        <v>210</v>
      </c>
      <c r="B6" s="7" t="s">
        <v>198</v>
      </c>
      <c r="C6" s="10" t="s">
        <v>35</v>
      </c>
      <c r="E6" s="18" t="s">
        <v>45</v>
      </c>
      <c r="F6" s="19" t="s">
        <v>76</v>
      </c>
      <c r="G6" s="10" t="s">
        <v>35</v>
      </c>
      <c r="I6" s="18" t="s">
        <v>48</v>
      </c>
      <c r="J6" s="19" t="s">
        <v>84</v>
      </c>
      <c r="K6" s="10" t="s">
        <v>35</v>
      </c>
    </row>
    <row r="7" spans="1:11" x14ac:dyDescent="0.25">
      <c r="A7" s="26" t="s">
        <v>211</v>
      </c>
      <c r="B7" s="27" t="s">
        <v>199</v>
      </c>
      <c r="C7" s="17" t="s">
        <v>36</v>
      </c>
      <c r="E7" s="12" t="s">
        <v>46</v>
      </c>
      <c r="F7" s="13" t="s">
        <v>75</v>
      </c>
      <c r="G7" s="20" t="s">
        <v>36</v>
      </c>
      <c r="I7" s="12" t="s">
        <v>49</v>
      </c>
      <c r="J7" s="13" t="s">
        <v>85</v>
      </c>
      <c r="K7" s="20" t="s">
        <v>36</v>
      </c>
    </row>
    <row r="8" spans="1:11" x14ac:dyDescent="0.25">
      <c r="A8" s="6" t="s">
        <v>213</v>
      </c>
      <c r="B8" s="7" t="s">
        <v>200</v>
      </c>
      <c r="C8" s="10" t="s">
        <v>37</v>
      </c>
    </row>
    <row r="9" spans="1:11" x14ac:dyDescent="0.25">
      <c r="A9" s="26" t="s">
        <v>214</v>
      </c>
      <c r="B9" s="27" t="s">
        <v>201</v>
      </c>
      <c r="C9" s="17" t="s">
        <v>38</v>
      </c>
      <c r="E9" s="22" t="s">
        <v>66</v>
      </c>
      <c r="F9" s="361" t="s">
        <v>67</v>
      </c>
      <c r="G9" s="361"/>
      <c r="I9" s="361" t="s">
        <v>81</v>
      </c>
      <c r="J9" s="361"/>
      <c r="K9" s="361"/>
    </row>
    <row r="10" spans="1:11" x14ac:dyDescent="0.25">
      <c r="A10" s="6" t="s">
        <v>215</v>
      </c>
      <c r="B10" s="7" t="s">
        <v>202</v>
      </c>
      <c r="C10" s="10" t="s">
        <v>39</v>
      </c>
      <c r="D10" s="23"/>
      <c r="E10" s="24" t="s">
        <v>68</v>
      </c>
      <c r="F10" s="356" t="s">
        <v>70</v>
      </c>
      <c r="G10" s="357"/>
      <c r="I10" s="355" t="s">
        <v>63</v>
      </c>
      <c r="J10" s="356"/>
      <c r="K10" s="357"/>
    </row>
    <row r="11" spans="1:11" x14ac:dyDescent="0.25">
      <c r="A11" s="26" t="s">
        <v>216</v>
      </c>
      <c r="B11" s="27" t="s">
        <v>203</v>
      </c>
      <c r="C11" s="17" t="s">
        <v>40</v>
      </c>
      <c r="E11" s="25" t="s">
        <v>69</v>
      </c>
      <c r="F11" s="362" t="s">
        <v>52</v>
      </c>
      <c r="G11" s="363"/>
      <c r="I11" s="358" t="s">
        <v>64</v>
      </c>
      <c r="J11" s="359"/>
      <c r="K11" s="360"/>
    </row>
    <row r="12" spans="1:11" x14ac:dyDescent="0.25">
      <c r="A12" s="8" t="s">
        <v>217</v>
      </c>
      <c r="B12" s="9" t="s">
        <v>204</v>
      </c>
      <c r="C12" s="11" t="s">
        <v>41</v>
      </c>
      <c r="E12" s="24" t="s">
        <v>71</v>
      </c>
      <c r="F12" s="356" t="s">
        <v>72</v>
      </c>
      <c r="G12" s="357"/>
      <c r="I12" s="355" t="s">
        <v>65</v>
      </c>
      <c r="J12" s="356"/>
      <c r="K12" s="357"/>
    </row>
    <row r="13" spans="1:11" x14ac:dyDescent="0.25">
      <c r="A13" s="26" t="s">
        <v>195</v>
      </c>
      <c r="B13" s="27" t="s">
        <v>205</v>
      </c>
      <c r="C13" s="17" t="s">
        <v>192</v>
      </c>
    </row>
    <row r="14" spans="1:11" x14ac:dyDescent="0.25">
      <c r="A14" s="8" t="s">
        <v>218</v>
      </c>
      <c r="B14" s="9" t="s">
        <v>196</v>
      </c>
      <c r="C14" s="11" t="s">
        <v>193</v>
      </c>
    </row>
    <row r="15" spans="1:11" x14ac:dyDescent="0.25">
      <c r="A15" s="164" t="s">
        <v>206</v>
      </c>
      <c r="B15" s="165" t="s">
        <v>207</v>
      </c>
      <c r="C15" s="166" t="s">
        <v>194</v>
      </c>
    </row>
    <row r="17" spans="1:11" x14ac:dyDescent="0.25">
      <c r="A17" s="372" t="s">
        <v>282</v>
      </c>
      <c r="B17" s="167" t="s">
        <v>272</v>
      </c>
      <c r="C17" s="375" t="s">
        <v>273</v>
      </c>
      <c r="D17" s="375"/>
      <c r="E17" s="375"/>
      <c r="F17" s="375"/>
      <c r="G17" s="375"/>
      <c r="H17" s="375"/>
      <c r="I17" s="375"/>
      <c r="J17" s="375"/>
      <c r="K17" s="376"/>
    </row>
    <row r="18" spans="1:11" ht="15" customHeight="1" x14ac:dyDescent="0.25">
      <c r="A18" s="373"/>
      <c r="B18" s="168" t="s">
        <v>274</v>
      </c>
      <c r="C18" s="364" t="s">
        <v>275</v>
      </c>
      <c r="D18" s="364"/>
      <c r="E18" s="364"/>
      <c r="F18" s="364"/>
      <c r="G18" s="364"/>
      <c r="H18" s="364"/>
      <c r="I18" s="364"/>
      <c r="J18" s="364"/>
      <c r="K18" s="365"/>
    </row>
    <row r="19" spans="1:11" x14ac:dyDescent="0.25">
      <c r="A19" s="373"/>
      <c r="B19" s="169" t="s">
        <v>276</v>
      </c>
      <c r="C19" s="366" t="s">
        <v>277</v>
      </c>
      <c r="D19" s="366"/>
      <c r="E19" s="366"/>
      <c r="F19" s="366"/>
      <c r="G19" s="366"/>
      <c r="H19" s="366"/>
      <c r="I19" s="366"/>
      <c r="J19" s="366"/>
      <c r="K19" s="367"/>
    </row>
    <row r="20" spans="1:11" x14ac:dyDescent="0.25">
      <c r="A20" s="373"/>
      <c r="B20" s="170" t="s">
        <v>278</v>
      </c>
      <c r="C20" s="368" t="s">
        <v>279</v>
      </c>
      <c r="D20" s="368"/>
      <c r="E20" s="368"/>
      <c r="F20" s="368"/>
      <c r="G20" s="368"/>
      <c r="H20" s="368"/>
      <c r="I20" s="368"/>
      <c r="J20" s="368"/>
      <c r="K20" s="369"/>
    </row>
    <row r="21" spans="1:11" ht="15" customHeight="1" x14ac:dyDescent="0.25">
      <c r="A21" s="374"/>
      <c r="B21" s="171" t="s">
        <v>280</v>
      </c>
      <c r="C21" s="370" t="s">
        <v>281</v>
      </c>
      <c r="D21" s="370"/>
      <c r="E21" s="370"/>
      <c r="F21" s="370"/>
      <c r="G21" s="370"/>
      <c r="H21" s="370"/>
      <c r="I21" s="370"/>
      <c r="J21" s="370"/>
      <c r="K21" s="371"/>
    </row>
  </sheetData>
  <mergeCells count="17">
    <mergeCell ref="C18:K18"/>
    <mergeCell ref="C19:K19"/>
    <mergeCell ref="C20:K20"/>
    <mergeCell ref="C21:K21"/>
    <mergeCell ref="A17:A21"/>
    <mergeCell ref="C17:K17"/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topLeftCell="A11" zoomScale="130" zoomScaleNormal="130" workbookViewId="0">
      <selection activeCell="C15" sqref="C15:F15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7" width="27.7109375" style="21" customWidth="1"/>
    <col min="8" max="8" width="29.140625" style="21" bestFit="1" customWidth="1"/>
    <col min="9" max="9" width="28.7109375" style="21" customWidth="1"/>
  </cols>
  <sheetData>
    <row r="1" spans="1:9" ht="15.75" thickBot="1" x14ac:dyDescent="0.3">
      <c r="B1" s="377" t="s">
        <v>105</v>
      </c>
      <c r="C1" s="377"/>
      <c r="D1" s="377"/>
      <c r="F1" s="377" t="s">
        <v>104</v>
      </c>
      <c r="G1" s="377"/>
      <c r="H1" s="377"/>
    </row>
    <row r="2" spans="1:9" ht="15.75" thickBot="1" x14ac:dyDescent="0.3">
      <c r="B2" s="36" t="s">
        <v>95</v>
      </c>
      <c r="D2" s="36" t="s">
        <v>96</v>
      </c>
      <c r="F2" s="133" t="s">
        <v>101</v>
      </c>
      <c r="G2" s="158" t="s">
        <v>102</v>
      </c>
      <c r="H2" s="158" t="s">
        <v>100</v>
      </c>
    </row>
    <row r="3" spans="1:9" ht="15" customHeight="1" x14ac:dyDescent="0.25">
      <c r="A3">
        <v>1</v>
      </c>
      <c r="B3" s="144" t="s">
        <v>53</v>
      </c>
      <c r="D3" s="146" t="s">
        <v>53</v>
      </c>
      <c r="F3" s="386" t="s">
        <v>94</v>
      </c>
      <c r="G3" s="388" t="s">
        <v>93</v>
      </c>
      <c r="H3" s="152" t="s">
        <v>59</v>
      </c>
    </row>
    <row r="4" spans="1:9" x14ac:dyDescent="0.25">
      <c r="A4">
        <v>2</v>
      </c>
      <c r="B4" s="145" t="s">
        <v>53</v>
      </c>
      <c r="D4" s="149" t="s">
        <v>53</v>
      </c>
      <c r="F4" s="386"/>
      <c r="G4" s="389"/>
      <c r="H4" s="153" t="s">
        <v>60</v>
      </c>
    </row>
    <row r="5" spans="1:9" x14ac:dyDescent="0.25">
      <c r="A5">
        <v>3</v>
      </c>
      <c r="B5" s="146" t="s">
        <v>54</v>
      </c>
      <c r="D5" s="144" t="s">
        <v>54</v>
      </c>
      <c r="F5" s="386"/>
      <c r="G5" s="389"/>
      <c r="H5" s="154" t="s">
        <v>61</v>
      </c>
    </row>
    <row r="6" spans="1:9" ht="15.75" thickBot="1" x14ac:dyDescent="0.3">
      <c r="A6">
        <v>4</v>
      </c>
      <c r="B6" s="147" t="s">
        <v>55</v>
      </c>
      <c r="D6" s="147" t="s">
        <v>55</v>
      </c>
      <c r="F6" s="386"/>
      <c r="G6" s="389"/>
      <c r="H6" s="159" t="s">
        <v>62</v>
      </c>
    </row>
    <row r="7" spans="1:9" ht="15.75" thickBot="1" x14ac:dyDescent="0.3">
      <c r="A7">
        <v>5</v>
      </c>
      <c r="B7" s="148" t="s">
        <v>55</v>
      </c>
      <c r="D7" s="148" t="s">
        <v>55</v>
      </c>
      <c r="F7" s="386"/>
      <c r="G7" s="389"/>
      <c r="H7" s="158" t="s">
        <v>99</v>
      </c>
    </row>
    <row r="8" spans="1:9" x14ac:dyDescent="0.25">
      <c r="A8">
        <v>6</v>
      </c>
      <c r="B8" s="149" t="s">
        <v>54</v>
      </c>
      <c r="D8" s="145" t="s">
        <v>54</v>
      </c>
      <c r="F8" s="386"/>
      <c r="G8" s="389"/>
      <c r="H8" s="155" t="s">
        <v>103</v>
      </c>
    </row>
    <row r="9" spans="1:9" x14ac:dyDescent="0.25">
      <c r="A9">
        <v>7</v>
      </c>
      <c r="B9" s="150" t="s">
        <v>55</v>
      </c>
      <c r="D9" s="150" t="s">
        <v>55</v>
      </c>
      <c r="F9" s="386"/>
      <c r="G9" s="389"/>
      <c r="H9" s="156" t="s">
        <v>97</v>
      </c>
    </row>
    <row r="10" spans="1:9" ht="15.75" thickBot="1" x14ac:dyDescent="0.3">
      <c r="A10">
        <v>8</v>
      </c>
      <c r="B10" s="151" t="s">
        <v>55</v>
      </c>
      <c r="D10" s="151" t="s">
        <v>55</v>
      </c>
      <c r="F10" s="387"/>
      <c r="G10" s="390"/>
      <c r="H10" s="157" t="s">
        <v>98</v>
      </c>
    </row>
    <row r="11" spans="1:9" ht="15.75" thickBot="1" x14ac:dyDescent="0.3"/>
    <row r="12" spans="1:9" ht="15.75" thickBot="1" x14ac:dyDescent="0.3">
      <c r="B12" s="381" t="s">
        <v>92</v>
      </c>
      <c r="C12" s="382"/>
      <c r="D12" s="382"/>
      <c r="E12" s="382"/>
      <c r="F12" s="383"/>
      <c r="G12" s="160" t="s">
        <v>56</v>
      </c>
    </row>
    <row r="13" spans="1:9" s="28" customFormat="1" ht="30" customHeight="1" x14ac:dyDescent="0.25">
      <c r="B13" s="161" t="s">
        <v>90</v>
      </c>
      <c r="C13" s="391" t="s">
        <v>89</v>
      </c>
      <c r="D13" s="391"/>
      <c r="E13" s="391"/>
      <c r="F13" s="392"/>
      <c r="G13" s="378" t="s">
        <v>219</v>
      </c>
      <c r="I13" s="29"/>
    </row>
    <row r="14" spans="1:9" s="28" customFormat="1" ht="30" customHeight="1" x14ac:dyDescent="0.25">
      <c r="B14" s="162" t="s">
        <v>57</v>
      </c>
      <c r="C14" s="393" t="s">
        <v>86</v>
      </c>
      <c r="D14" s="393"/>
      <c r="E14" s="393"/>
      <c r="F14" s="394"/>
      <c r="G14" s="379"/>
      <c r="I14" s="29"/>
    </row>
    <row r="15" spans="1:9" s="28" customFormat="1" ht="30" customHeight="1" x14ac:dyDescent="0.25">
      <c r="B15" s="161" t="s">
        <v>58</v>
      </c>
      <c r="C15" s="391" t="s">
        <v>87</v>
      </c>
      <c r="D15" s="391"/>
      <c r="E15" s="391"/>
      <c r="F15" s="392"/>
      <c r="G15" s="379"/>
      <c r="I15" s="29"/>
    </row>
    <row r="16" spans="1:9" s="28" customFormat="1" ht="30" customHeight="1" thickBot="1" x14ac:dyDescent="0.3">
      <c r="B16" s="163" t="s">
        <v>91</v>
      </c>
      <c r="C16" s="384" t="s">
        <v>88</v>
      </c>
      <c r="D16" s="384"/>
      <c r="E16" s="384"/>
      <c r="F16" s="385"/>
      <c r="G16" s="380"/>
      <c r="I16" s="29"/>
    </row>
    <row r="17" spans="7:7" x14ac:dyDescent="0.25">
      <c r="G17" s="30"/>
    </row>
    <row r="18" spans="7:7" x14ac:dyDescent="0.25">
      <c r="G18" s="30"/>
    </row>
    <row r="19" spans="7:7" x14ac:dyDescent="0.25">
      <c r="G19" s="30"/>
    </row>
    <row r="20" spans="7:7" x14ac:dyDescent="0.25">
      <c r="G20" s="30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BL24"/>
  <sheetViews>
    <sheetView tabSelected="1" zoomScale="130" zoomScaleNormal="130" workbookViewId="0">
      <pane xSplit="4" topLeftCell="BG1" activePane="topRight" state="frozen"/>
      <selection pane="topRight" activeCell="BL4" sqref="BL4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5703125" style="31" customWidth="1"/>
    <col min="15" max="15" width="3" style="31" bestFit="1" customWidth="1"/>
    <col min="16" max="16" width="3.42578125" style="32" bestFit="1" customWidth="1"/>
    <col min="17" max="17" width="3.28515625" customWidth="1"/>
    <col min="18" max="27" width="4.28515625" customWidth="1"/>
    <col min="30" max="30" width="4.42578125" bestFit="1" customWidth="1"/>
    <col min="31" max="31" width="9.85546875" style="34" bestFit="1" customWidth="1"/>
    <col min="32" max="32" width="5.42578125" bestFit="1" customWidth="1"/>
    <col min="33" max="33" width="3.28515625" style="324" bestFit="1" customWidth="1"/>
    <col min="34" max="34" width="4.140625" bestFit="1" customWidth="1"/>
    <col min="35" max="35" width="4.5703125" bestFit="1" customWidth="1"/>
    <col min="36" max="43" width="4.140625" bestFit="1" customWidth="1"/>
    <col min="44" max="44" width="4.42578125" style="334" bestFit="1" customWidth="1"/>
    <col min="45" max="45" width="4.7109375" customWidth="1"/>
    <col min="47" max="47" width="14.7109375" bestFit="1" customWidth="1"/>
    <col min="51" max="51" width="2.140625" bestFit="1" customWidth="1"/>
    <col min="52" max="52" width="15" bestFit="1" customWidth="1"/>
    <col min="53" max="53" width="9.28515625" bestFit="1" customWidth="1"/>
    <col min="54" max="54" width="9.85546875" bestFit="1" customWidth="1"/>
    <col min="55" max="55" width="15.85546875" bestFit="1" customWidth="1"/>
    <col min="59" max="59" width="15.85546875" bestFit="1" customWidth="1"/>
    <col min="60" max="60" width="4.28515625" bestFit="1" customWidth="1"/>
    <col min="61" max="61" width="13.7109375" bestFit="1" customWidth="1"/>
    <col min="62" max="62" width="4.28515625" bestFit="1" customWidth="1"/>
    <col min="63" max="63" width="12.28515625" bestFit="1" customWidth="1"/>
    <col min="64" max="64" width="13.85546875" bestFit="1" customWidth="1"/>
  </cols>
  <sheetData>
    <row r="1" spans="1:64" ht="15.75" thickBot="1" x14ac:dyDescent="0.3">
      <c r="A1" s="396" t="s">
        <v>220</v>
      </c>
      <c r="B1" s="397"/>
      <c r="C1" s="397"/>
      <c r="D1" s="397"/>
      <c r="F1" s="396" t="s">
        <v>222</v>
      </c>
      <c r="G1" s="397"/>
      <c r="H1" s="397"/>
      <c r="I1" s="397"/>
      <c r="J1" s="397"/>
      <c r="K1" s="397"/>
      <c r="L1" s="397"/>
      <c r="M1" s="397"/>
      <c r="N1" s="397"/>
      <c r="O1" s="397"/>
      <c r="P1" s="398"/>
      <c r="R1" s="396" t="s">
        <v>223</v>
      </c>
      <c r="S1" s="397"/>
      <c r="T1" s="397"/>
      <c r="U1" s="397"/>
      <c r="V1" s="397"/>
      <c r="W1" s="397"/>
      <c r="X1" s="397"/>
      <c r="Y1" s="397"/>
      <c r="Z1" s="397"/>
      <c r="AA1" s="398"/>
      <c r="AD1" t="s">
        <v>106</v>
      </c>
      <c r="AE1" s="34" t="s">
        <v>327</v>
      </c>
      <c r="AF1" s="395" t="s">
        <v>107</v>
      </c>
      <c r="AG1" s="395"/>
      <c r="AJ1" s="38" t="s">
        <v>701</v>
      </c>
      <c r="AK1" s="35" t="s">
        <v>702</v>
      </c>
      <c r="AL1" s="38" t="s">
        <v>703</v>
      </c>
      <c r="AM1" s="35" t="s">
        <v>704</v>
      </c>
      <c r="AN1" s="38" t="s">
        <v>124</v>
      </c>
      <c r="AO1" s="35" t="s">
        <v>123</v>
      </c>
      <c r="AP1" s="38" t="s">
        <v>122</v>
      </c>
      <c r="AQ1" s="35" t="s">
        <v>121</v>
      </c>
      <c r="AR1" s="332"/>
      <c r="AZ1" s="475" t="s">
        <v>718</v>
      </c>
      <c r="BA1" s="467"/>
      <c r="BB1" s="467"/>
      <c r="BC1" s="468"/>
      <c r="BD1" s="475" t="s">
        <v>719</v>
      </c>
      <c r="BE1" s="467"/>
      <c r="BF1" s="467"/>
      <c r="BG1" s="468"/>
      <c r="BH1" s="504" t="s">
        <v>735</v>
      </c>
      <c r="BI1" s="505"/>
      <c r="BJ1" s="505"/>
      <c r="BK1" s="505"/>
      <c r="BL1" t="s">
        <v>736</v>
      </c>
    </row>
    <row r="2" spans="1:64" ht="15.75" thickBot="1" x14ac:dyDescent="0.3">
      <c r="A2" s="403" t="s">
        <v>119</v>
      </c>
      <c r="B2" s="402"/>
      <c r="C2" s="402"/>
      <c r="D2" s="402"/>
      <c r="F2" s="399" t="s">
        <v>130</v>
      </c>
      <c r="G2" s="401"/>
      <c r="H2" s="401"/>
      <c r="I2" s="401"/>
      <c r="J2" s="401"/>
      <c r="K2" s="401"/>
      <c r="L2" s="401"/>
      <c r="M2" s="400"/>
      <c r="N2" s="91" t="s">
        <v>106</v>
      </c>
      <c r="O2" s="399" t="s">
        <v>107</v>
      </c>
      <c r="P2" s="400"/>
      <c r="R2" s="399" t="s">
        <v>130</v>
      </c>
      <c r="S2" s="401"/>
      <c r="T2" s="401"/>
      <c r="U2" s="401"/>
      <c r="V2" s="401"/>
      <c r="W2" s="401"/>
      <c r="X2" s="401"/>
      <c r="Y2" s="400"/>
      <c r="Z2" s="399" t="s">
        <v>107</v>
      </c>
      <c r="AA2" s="400"/>
      <c r="AD2">
        <v>0</v>
      </c>
      <c r="AE2" s="34">
        <v>0</v>
      </c>
      <c r="AF2" s="199" t="s">
        <v>116</v>
      </c>
      <c r="AG2" s="323" t="s">
        <v>700</v>
      </c>
      <c r="AJ2">
        <v>128</v>
      </c>
      <c r="AK2">
        <v>64</v>
      </c>
      <c r="AL2">
        <v>32</v>
      </c>
      <c r="AM2">
        <v>16</v>
      </c>
      <c r="AN2">
        <v>8</v>
      </c>
      <c r="AO2">
        <v>4</v>
      </c>
      <c r="AP2">
        <v>2</v>
      </c>
      <c r="AQ2">
        <v>1</v>
      </c>
      <c r="AR2" s="325" t="s">
        <v>106</v>
      </c>
      <c r="AZ2" s="476" t="s">
        <v>720</v>
      </c>
      <c r="BA2" s="477"/>
      <c r="BB2" s="478" t="s">
        <v>721</v>
      </c>
      <c r="BC2" s="479"/>
      <c r="BD2" s="478" t="s">
        <v>720</v>
      </c>
      <c r="BE2" s="479"/>
      <c r="BF2" s="487" t="s">
        <v>721</v>
      </c>
      <c r="BG2" s="479"/>
      <c r="BH2" s="326" t="s">
        <v>446</v>
      </c>
      <c r="BI2" s="328" t="s">
        <v>734</v>
      </c>
      <c r="BJ2" s="327" t="s">
        <v>708</v>
      </c>
      <c r="BK2" s="328" t="s">
        <v>322</v>
      </c>
    </row>
    <row r="3" spans="1:64" ht="15.75" thickBot="1" x14ac:dyDescent="0.3">
      <c r="A3" s="38" t="s">
        <v>33</v>
      </c>
      <c r="B3" s="35" t="s">
        <v>117</v>
      </c>
      <c r="C3" s="38" t="s">
        <v>118</v>
      </c>
      <c r="D3" s="35" t="s">
        <v>32</v>
      </c>
      <c r="F3" s="55">
        <v>1</v>
      </c>
      <c r="G3" s="56">
        <v>0</v>
      </c>
      <c r="H3" s="43">
        <v>1</v>
      </c>
      <c r="I3" s="57">
        <v>0</v>
      </c>
      <c r="J3" s="55">
        <v>1</v>
      </c>
      <c r="K3" s="56">
        <v>1</v>
      </c>
      <c r="L3" s="43">
        <v>0</v>
      </c>
      <c r="M3" s="57">
        <v>0</v>
      </c>
      <c r="N3" s="172">
        <v>172</v>
      </c>
      <c r="O3" s="65" t="s">
        <v>116</v>
      </c>
      <c r="P3" s="66" t="s">
        <v>160</v>
      </c>
      <c r="R3" s="74">
        <v>172</v>
      </c>
      <c r="S3" s="44">
        <v>2</v>
      </c>
      <c r="T3" s="45"/>
      <c r="U3" s="44"/>
      <c r="V3" s="45"/>
      <c r="W3" s="44"/>
      <c r="X3" s="45"/>
      <c r="Y3" s="81"/>
      <c r="Z3" s="74">
        <v>172</v>
      </c>
      <c r="AA3" s="75">
        <v>16</v>
      </c>
      <c r="AD3">
        <v>1</v>
      </c>
      <c r="AE3" s="34">
        <v>1</v>
      </c>
      <c r="AF3" s="199" t="s">
        <v>116</v>
      </c>
      <c r="AG3" s="323" t="s">
        <v>685</v>
      </c>
      <c r="AJ3" s="326">
        <v>0</v>
      </c>
      <c r="AK3" s="327">
        <v>0</v>
      </c>
      <c r="AL3" s="327">
        <v>0</v>
      </c>
      <c r="AM3" s="327">
        <v>0</v>
      </c>
      <c r="AN3" s="326">
        <v>0</v>
      </c>
      <c r="AO3" s="327">
        <v>0</v>
      </c>
      <c r="AP3" s="327">
        <v>0</v>
      </c>
      <c r="AQ3" s="328">
        <v>0</v>
      </c>
      <c r="AR3" s="325">
        <v>0</v>
      </c>
      <c r="AY3" s="194" t="s">
        <v>441</v>
      </c>
      <c r="AZ3" s="469" t="s">
        <v>448</v>
      </c>
      <c r="BA3" s="470" t="s">
        <v>131</v>
      </c>
      <c r="BB3" s="469" t="s">
        <v>722</v>
      </c>
      <c r="BC3" s="471">
        <v>127255255255</v>
      </c>
      <c r="BD3" s="480" t="s">
        <v>147</v>
      </c>
      <c r="BE3" s="488" t="s">
        <v>146</v>
      </c>
      <c r="BF3" s="481" t="s">
        <v>147</v>
      </c>
      <c r="BG3" s="482">
        <v>10255255255</v>
      </c>
      <c r="BH3" s="469" t="s">
        <v>150</v>
      </c>
      <c r="BI3" s="494" t="s">
        <v>153</v>
      </c>
      <c r="BJ3" s="470">
        <v>1</v>
      </c>
      <c r="BK3" s="497">
        <f>256^3-2</f>
        <v>16777214</v>
      </c>
      <c r="BL3" s="194" t="s">
        <v>164</v>
      </c>
    </row>
    <row r="4" spans="1:64" ht="30.75" thickBot="1" x14ac:dyDescent="0.3">
      <c r="A4" s="35">
        <v>1000</v>
      </c>
      <c r="B4" s="38">
        <v>100</v>
      </c>
      <c r="C4" s="35">
        <v>10</v>
      </c>
      <c r="D4" s="38">
        <v>1</v>
      </c>
      <c r="F4" s="58">
        <v>1</v>
      </c>
      <c r="G4" s="42">
        <v>1</v>
      </c>
      <c r="H4" s="41">
        <v>0</v>
      </c>
      <c r="I4" s="39">
        <v>0</v>
      </c>
      <c r="J4" s="58">
        <v>0</v>
      </c>
      <c r="K4" s="42">
        <v>0</v>
      </c>
      <c r="L4" s="41">
        <v>0</v>
      </c>
      <c r="M4" s="39">
        <v>0</v>
      </c>
      <c r="N4" s="173">
        <v>192</v>
      </c>
      <c r="O4" s="67" t="s">
        <v>116</v>
      </c>
      <c r="P4" s="68" t="s">
        <v>158</v>
      </c>
      <c r="R4" s="82">
        <v>0</v>
      </c>
      <c r="S4" s="46">
        <v>86</v>
      </c>
      <c r="T4" s="44">
        <v>2</v>
      </c>
      <c r="U4" s="45"/>
      <c r="V4" s="44"/>
      <c r="W4" s="45"/>
      <c r="X4" s="44"/>
      <c r="Y4" s="83"/>
      <c r="Z4" s="40">
        <v>12</v>
      </c>
      <c r="AA4" s="76">
        <v>10</v>
      </c>
      <c r="AD4">
        <v>2</v>
      </c>
      <c r="AE4" s="34">
        <v>10</v>
      </c>
      <c r="AF4" s="199" t="s">
        <v>116</v>
      </c>
      <c r="AG4" s="323" t="s">
        <v>686</v>
      </c>
      <c r="AJ4" s="326">
        <v>1</v>
      </c>
      <c r="AK4" s="327">
        <v>0</v>
      </c>
      <c r="AL4" s="327">
        <v>0</v>
      </c>
      <c r="AM4" s="327">
        <v>0</v>
      </c>
      <c r="AN4" s="326">
        <v>0</v>
      </c>
      <c r="AO4" s="327">
        <v>0</v>
      </c>
      <c r="AP4" s="327">
        <v>0</v>
      </c>
      <c r="AQ4" s="328">
        <v>0</v>
      </c>
      <c r="AR4" s="325">
        <v>128</v>
      </c>
      <c r="AY4" s="194" t="s">
        <v>212</v>
      </c>
      <c r="AZ4" s="469" t="s">
        <v>450</v>
      </c>
      <c r="BA4" s="470" t="s">
        <v>132</v>
      </c>
      <c r="BB4" s="469" t="s">
        <v>723</v>
      </c>
      <c r="BC4" s="471">
        <v>191255255255</v>
      </c>
      <c r="BD4" s="483" t="s">
        <v>729</v>
      </c>
      <c r="BE4" s="489" t="s">
        <v>727</v>
      </c>
      <c r="BF4" s="484" t="s">
        <v>730</v>
      </c>
      <c r="BG4" s="491" t="s">
        <v>728</v>
      </c>
      <c r="BH4" s="492" t="s">
        <v>151</v>
      </c>
      <c r="BI4" s="495" t="s">
        <v>154</v>
      </c>
      <c r="BJ4" s="470">
        <v>16</v>
      </c>
      <c r="BK4" s="491">
        <f>256^2-2</f>
        <v>65534</v>
      </c>
      <c r="BL4" s="506" t="s">
        <v>165</v>
      </c>
    </row>
    <row r="5" spans="1:64" ht="45.75" thickBot="1" x14ac:dyDescent="0.3">
      <c r="A5" s="38">
        <v>3</v>
      </c>
      <c r="B5" s="35">
        <v>1</v>
      </c>
      <c r="C5" s="38">
        <v>8</v>
      </c>
      <c r="D5" s="35">
        <v>2</v>
      </c>
      <c r="F5" s="59">
        <v>0</v>
      </c>
      <c r="G5" s="41">
        <v>0</v>
      </c>
      <c r="H5" s="42">
        <v>0</v>
      </c>
      <c r="I5" s="60">
        <v>1</v>
      </c>
      <c r="J5" s="59">
        <v>0</v>
      </c>
      <c r="K5" s="41">
        <v>0</v>
      </c>
      <c r="L5" s="42">
        <v>0</v>
      </c>
      <c r="M5" s="60">
        <v>0</v>
      </c>
      <c r="N5" s="174">
        <v>16</v>
      </c>
      <c r="O5" s="69" t="s">
        <v>116</v>
      </c>
      <c r="P5" s="70">
        <v>10</v>
      </c>
      <c r="R5" s="47"/>
      <c r="S5" s="44">
        <v>0</v>
      </c>
      <c r="T5" s="46">
        <v>43</v>
      </c>
      <c r="U5" s="48">
        <v>2</v>
      </c>
      <c r="V5" s="45"/>
      <c r="W5" s="44"/>
      <c r="X5" s="45"/>
      <c r="Y5" s="81"/>
      <c r="Z5" s="77" t="s">
        <v>111</v>
      </c>
      <c r="AA5" s="78" t="s">
        <v>108</v>
      </c>
      <c r="AD5">
        <v>3</v>
      </c>
      <c r="AE5" s="34">
        <v>11</v>
      </c>
      <c r="AF5" s="199" t="s">
        <v>116</v>
      </c>
      <c r="AG5" s="323" t="s">
        <v>687</v>
      </c>
      <c r="AJ5" s="329">
        <v>0</v>
      </c>
      <c r="AK5" s="330">
        <v>1</v>
      </c>
      <c r="AL5" s="330">
        <v>1</v>
      </c>
      <c r="AM5" s="330">
        <v>1</v>
      </c>
      <c r="AN5" s="329">
        <v>1</v>
      </c>
      <c r="AO5" s="330">
        <v>1</v>
      </c>
      <c r="AP5" s="330">
        <v>1</v>
      </c>
      <c r="AQ5" s="331">
        <v>1</v>
      </c>
      <c r="AR5" s="333">
        <v>127</v>
      </c>
      <c r="AY5" s="194" t="s">
        <v>442</v>
      </c>
      <c r="AZ5" s="469" t="s">
        <v>355</v>
      </c>
      <c r="BA5" s="470" t="s">
        <v>133</v>
      </c>
      <c r="BB5" s="469" t="s">
        <v>724</v>
      </c>
      <c r="BC5" s="471">
        <v>223255255255</v>
      </c>
      <c r="BD5" s="485" t="s">
        <v>731</v>
      </c>
      <c r="BE5" s="490" t="s">
        <v>733</v>
      </c>
      <c r="BF5" s="486" t="s">
        <v>732</v>
      </c>
      <c r="BG5" s="474">
        <v>192168255255</v>
      </c>
      <c r="BH5" s="493" t="s">
        <v>152</v>
      </c>
      <c r="BI5" s="496" t="s">
        <v>155</v>
      </c>
      <c r="BJ5" s="473">
        <v>256</v>
      </c>
      <c r="BK5" s="490">
        <f>256^1-2</f>
        <v>254</v>
      </c>
      <c r="BL5" s="466"/>
    </row>
    <row r="6" spans="1:64" ht="15.75" thickBot="1" x14ac:dyDescent="0.3">
      <c r="A6" s="33"/>
      <c r="B6" s="33"/>
      <c r="C6" s="33"/>
      <c r="D6" s="33"/>
      <c r="F6" s="58">
        <v>1</v>
      </c>
      <c r="G6" s="42">
        <v>0</v>
      </c>
      <c r="H6" s="41">
        <v>1</v>
      </c>
      <c r="I6" s="39">
        <v>0</v>
      </c>
      <c r="J6" s="58">
        <v>1</v>
      </c>
      <c r="K6" s="42">
        <v>0</v>
      </c>
      <c r="L6" s="41">
        <v>0</v>
      </c>
      <c r="M6" s="39">
        <v>0</v>
      </c>
      <c r="N6" s="173">
        <v>168</v>
      </c>
      <c r="O6" s="67" t="s">
        <v>116</v>
      </c>
      <c r="P6" s="68" t="s">
        <v>159</v>
      </c>
      <c r="R6" s="84"/>
      <c r="S6" s="50"/>
      <c r="T6" s="44">
        <v>1</v>
      </c>
      <c r="U6" s="51">
        <v>21</v>
      </c>
      <c r="V6" s="48">
        <v>2</v>
      </c>
      <c r="W6" s="45"/>
      <c r="X6" s="44"/>
      <c r="Y6" s="83"/>
      <c r="Z6" s="74">
        <v>64</v>
      </c>
      <c r="AA6" s="79">
        <v>16</v>
      </c>
      <c r="AD6">
        <v>4</v>
      </c>
      <c r="AE6" s="34">
        <v>100</v>
      </c>
      <c r="AF6" s="199" t="s">
        <v>116</v>
      </c>
      <c r="AG6" s="323" t="s">
        <v>688</v>
      </c>
      <c r="AJ6" s="326">
        <v>1</v>
      </c>
      <c r="AK6" s="327">
        <v>1</v>
      </c>
      <c r="AL6" s="327">
        <v>0</v>
      </c>
      <c r="AM6" s="327">
        <v>0</v>
      </c>
      <c r="AN6" s="326">
        <v>0</v>
      </c>
      <c r="AO6" s="327">
        <v>0</v>
      </c>
      <c r="AP6" s="327">
        <v>0</v>
      </c>
      <c r="AQ6" s="328">
        <v>0</v>
      </c>
      <c r="AR6" s="325">
        <v>192</v>
      </c>
      <c r="AY6" s="194" t="s">
        <v>443</v>
      </c>
      <c r="AZ6" s="469" t="s">
        <v>467</v>
      </c>
      <c r="BA6" s="470" t="s">
        <v>134</v>
      </c>
      <c r="BB6" s="469" t="s">
        <v>725</v>
      </c>
      <c r="BC6" s="471">
        <v>239255255255</v>
      </c>
      <c r="BD6" s="498" t="s">
        <v>148</v>
      </c>
      <c r="BE6" s="499"/>
      <c r="BF6" s="499"/>
      <c r="BG6" s="499"/>
      <c r="BH6" s="499"/>
      <c r="BI6" s="499"/>
      <c r="BJ6" s="499"/>
      <c r="BK6" s="500"/>
      <c r="BL6" s="194" t="s">
        <v>134</v>
      </c>
    </row>
    <row r="7" spans="1:64" ht="15.75" thickBot="1" x14ac:dyDescent="0.3">
      <c r="A7" s="402" t="s">
        <v>120</v>
      </c>
      <c r="B7" s="402"/>
      <c r="C7" s="402"/>
      <c r="D7" s="402"/>
      <c r="F7" s="59">
        <v>1</v>
      </c>
      <c r="G7" s="41">
        <v>1</v>
      </c>
      <c r="H7" s="42">
        <v>0</v>
      </c>
      <c r="I7" s="60">
        <v>1</v>
      </c>
      <c r="J7" s="59">
        <v>0</v>
      </c>
      <c r="K7" s="41">
        <v>0</v>
      </c>
      <c r="L7" s="42">
        <v>0</v>
      </c>
      <c r="M7" s="60">
        <v>0</v>
      </c>
      <c r="N7" s="174">
        <v>208</v>
      </c>
      <c r="O7" s="69" t="s">
        <v>116</v>
      </c>
      <c r="P7" s="70" t="s">
        <v>161</v>
      </c>
      <c r="R7" s="85"/>
      <c r="S7" s="49"/>
      <c r="T7" s="50"/>
      <c r="U7" s="44">
        <v>1</v>
      </c>
      <c r="V7" s="46">
        <v>10</v>
      </c>
      <c r="W7" s="44">
        <v>2</v>
      </c>
      <c r="X7" s="45"/>
      <c r="Y7" s="81"/>
      <c r="Z7" s="77">
        <v>0</v>
      </c>
      <c r="AA7" s="80">
        <v>4</v>
      </c>
      <c r="AD7">
        <v>5</v>
      </c>
      <c r="AE7" s="34">
        <v>101</v>
      </c>
      <c r="AF7" s="199" t="s">
        <v>116</v>
      </c>
      <c r="AG7" s="323" t="s">
        <v>699</v>
      </c>
      <c r="AJ7" s="326">
        <v>1</v>
      </c>
      <c r="AK7" s="327">
        <v>0</v>
      </c>
      <c r="AL7" s="327">
        <v>1</v>
      </c>
      <c r="AM7" s="327">
        <v>0</v>
      </c>
      <c r="AN7" s="326">
        <v>1</v>
      </c>
      <c r="AO7" s="327">
        <v>0</v>
      </c>
      <c r="AP7" s="327">
        <v>0</v>
      </c>
      <c r="AQ7" s="328">
        <v>0</v>
      </c>
      <c r="AR7" s="325">
        <v>168</v>
      </c>
      <c r="AY7" s="194" t="s">
        <v>444</v>
      </c>
      <c r="AZ7" s="472" t="s">
        <v>475</v>
      </c>
      <c r="BA7" s="473" t="s">
        <v>135</v>
      </c>
      <c r="BB7" s="472" t="s">
        <v>726</v>
      </c>
      <c r="BC7" s="474">
        <v>255255255255</v>
      </c>
      <c r="BD7" s="501" t="s">
        <v>149</v>
      </c>
      <c r="BE7" s="502"/>
      <c r="BF7" s="502"/>
      <c r="BG7" s="502"/>
      <c r="BH7" s="502"/>
      <c r="BI7" s="502"/>
      <c r="BJ7" s="502"/>
      <c r="BK7" s="503"/>
      <c r="BL7" s="194" t="s">
        <v>135</v>
      </c>
    </row>
    <row r="8" spans="1:64" ht="15.75" thickBot="1" x14ac:dyDescent="0.3">
      <c r="A8" s="38" t="s">
        <v>124</v>
      </c>
      <c r="B8" s="35" t="s">
        <v>123</v>
      </c>
      <c r="C8" s="38" t="s">
        <v>122</v>
      </c>
      <c r="D8" s="35" t="s">
        <v>121</v>
      </c>
      <c r="F8" s="58">
        <v>0</v>
      </c>
      <c r="G8" s="42">
        <v>0</v>
      </c>
      <c r="H8" s="41">
        <v>1</v>
      </c>
      <c r="I8" s="39">
        <v>1</v>
      </c>
      <c r="J8" s="58">
        <v>1</v>
      </c>
      <c r="K8" s="42">
        <v>1</v>
      </c>
      <c r="L8" s="41">
        <v>1</v>
      </c>
      <c r="M8" s="39">
        <v>1</v>
      </c>
      <c r="N8" s="173">
        <v>63</v>
      </c>
      <c r="O8" s="67" t="s">
        <v>116</v>
      </c>
      <c r="P8" s="68" t="s">
        <v>162</v>
      </c>
      <c r="R8" s="84"/>
      <c r="S8" s="52"/>
      <c r="T8" s="49"/>
      <c r="U8" s="50"/>
      <c r="V8" s="44">
        <v>0</v>
      </c>
      <c r="W8" s="46">
        <v>5</v>
      </c>
      <c r="X8" s="44">
        <v>2</v>
      </c>
      <c r="Y8" s="83"/>
      <c r="Z8" s="74">
        <v>204</v>
      </c>
      <c r="AA8" s="75">
        <v>16</v>
      </c>
      <c r="AD8">
        <v>6</v>
      </c>
      <c r="AE8" s="34">
        <v>110</v>
      </c>
      <c r="AF8" s="199" t="s">
        <v>116</v>
      </c>
      <c r="AG8" s="323" t="s">
        <v>689</v>
      </c>
      <c r="AJ8" s="326">
        <v>1</v>
      </c>
      <c r="AK8" s="327">
        <v>0</v>
      </c>
      <c r="AL8" s="327">
        <v>1</v>
      </c>
      <c r="AM8" s="327">
        <v>0</v>
      </c>
      <c r="AN8" s="326">
        <v>1</v>
      </c>
      <c r="AO8" s="327">
        <v>1</v>
      </c>
      <c r="AP8" s="327">
        <v>0</v>
      </c>
      <c r="AQ8" s="328">
        <v>0</v>
      </c>
      <c r="AR8" s="325">
        <v>172</v>
      </c>
      <c r="AZ8" s="466">
        <f>256^4</f>
        <v>4294967296</v>
      </c>
    </row>
    <row r="9" spans="1:64" ht="15.75" thickBot="1" x14ac:dyDescent="0.3">
      <c r="A9" s="35">
        <v>8</v>
      </c>
      <c r="B9" s="38">
        <v>4</v>
      </c>
      <c r="C9" s="35">
        <v>2</v>
      </c>
      <c r="D9" s="38">
        <v>1</v>
      </c>
      <c r="F9" s="59">
        <v>1</v>
      </c>
      <c r="G9" s="41">
        <v>1</v>
      </c>
      <c r="H9" s="42">
        <v>1</v>
      </c>
      <c r="I9" s="60">
        <v>1</v>
      </c>
      <c r="J9" s="59">
        <v>1</v>
      </c>
      <c r="K9" s="41">
        <v>0</v>
      </c>
      <c r="L9" s="42">
        <v>0</v>
      </c>
      <c r="M9" s="60">
        <v>0</v>
      </c>
      <c r="N9" s="174">
        <v>248</v>
      </c>
      <c r="O9" s="69" t="s">
        <v>116</v>
      </c>
      <c r="P9" s="70" t="s">
        <v>221</v>
      </c>
      <c r="R9" s="85"/>
      <c r="S9" s="49"/>
      <c r="T9" s="52"/>
      <c r="U9" s="49"/>
      <c r="V9" s="50"/>
      <c r="W9" s="44">
        <v>1</v>
      </c>
      <c r="X9" s="53">
        <v>2</v>
      </c>
      <c r="Y9" s="73">
        <v>2</v>
      </c>
      <c r="Z9" s="40">
        <v>12</v>
      </c>
      <c r="AA9" s="76">
        <v>12</v>
      </c>
      <c r="AD9">
        <v>7</v>
      </c>
      <c r="AE9" s="34">
        <v>111</v>
      </c>
      <c r="AF9" s="199" t="s">
        <v>116</v>
      </c>
      <c r="AG9" s="323" t="s">
        <v>690</v>
      </c>
      <c r="AJ9" s="326">
        <v>0</v>
      </c>
      <c r="AK9" s="327">
        <v>0</v>
      </c>
      <c r="AL9" s="327">
        <v>0</v>
      </c>
      <c r="AM9" s="327">
        <v>1</v>
      </c>
      <c r="AN9" s="326">
        <v>0</v>
      </c>
      <c r="AO9" s="327">
        <v>1</v>
      </c>
      <c r="AP9" s="327">
        <v>0</v>
      </c>
      <c r="AQ9" s="328">
        <v>0</v>
      </c>
      <c r="AR9" s="325">
        <v>20</v>
      </c>
    </row>
    <row r="10" spans="1:64" ht="15.75" thickBot="1" x14ac:dyDescent="0.3">
      <c r="A10" s="38">
        <v>1</v>
      </c>
      <c r="B10" s="35">
        <v>1</v>
      </c>
      <c r="C10" s="38">
        <v>0</v>
      </c>
      <c r="D10" s="35">
        <v>0</v>
      </c>
      <c r="F10" s="58">
        <v>1</v>
      </c>
      <c r="G10" s="42">
        <v>1</v>
      </c>
      <c r="H10" s="41">
        <v>0</v>
      </c>
      <c r="I10" s="39">
        <v>0</v>
      </c>
      <c r="J10" s="58">
        <v>1</v>
      </c>
      <c r="K10" s="42">
        <v>1</v>
      </c>
      <c r="L10" s="41">
        <v>0</v>
      </c>
      <c r="M10" s="39">
        <v>0</v>
      </c>
      <c r="N10" s="173">
        <v>204</v>
      </c>
      <c r="O10" s="67" t="s">
        <v>116</v>
      </c>
      <c r="P10" s="68" t="s">
        <v>110</v>
      </c>
      <c r="R10" s="86"/>
      <c r="S10" s="87"/>
      <c r="T10" s="88"/>
      <c r="U10" s="87"/>
      <c r="V10" s="88"/>
      <c r="W10" s="89"/>
      <c r="X10" s="54">
        <v>0</v>
      </c>
      <c r="Y10" s="90">
        <v>1</v>
      </c>
      <c r="Z10" s="77" t="s">
        <v>111</v>
      </c>
      <c r="AA10" s="78" t="s">
        <v>111</v>
      </c>
      <c r="AD10">
        <v>8</v>
      </c>
      <c r="AE10" s="34">
        <v>1000</v>
      </c>
      <c r="AF10" s="199" t="s">
        <v>116</v>
      </c>
      <c r="AG10" s="323" t="s">
        <v>691</v>
      </c>
      <c r="AJ10" s="326">
        <v>0</v>
      </c>
      <c r="AK10" s="327">
        <v>0</v>
      </c>
      <c r="AL10" s="327">
        <v>0</v>
      </c>
      <c r="AM10" s="327">
        <v>1</v>
      </c>
      <c r="AN10" s="326">
        <v>1</v>
      </c>
      <c r="AO10" s="327">
        <v>0</v>
      </c>
      <c r="AP10" s="327">
        <v>0</v>
      </c>
      <c r="AQ10" s="328">
        <v>0</v>
      </c>
      <c r="AR10" s="325">
        <v>24</v>
      </c>
    </row>
    <row r="11" spans="1:64" x14ac:dyDescent="0.25">
      <c r="A11" s="33"/>
      <c r="B11" s="33"/>
      <c r="C11" s="33"/>
      <c r="D11" s="33"/>
      <c r="F11" s="59">
        <v>1</v>
      </c>
      <c r="G11" s="41">
        <v>0</v>
      </c>
      <c r="H11" s="42">
        <v>0</v>
      </c>
      <c r="I11" s="60">
        <v>1</v>
      </c>
      <c r="J11" s="59">
        <v>1</v>
      </c>
      <c r="K11" s="41">
        <v>1</v>
      </c>
      <c r="L11" s="42">
        <v>1</v>
      </c>
      <c r="M11" s="60">
        <v>1</v>
      </c>
      <c r="N11" s="174">
        <v>159</v>
      </c>
      <c r="O11" s="69" t="s">
        <v>116</v>
      </c>
      <c r="P11" s="70" t="s">
        <v>163</v>
      </c>
      <c r="AD11">
        <v>9</v>
      </c>
      <c r="AE11" s="34">
        <v>1001</v>
      </c>
      <c r="AF11" s="199" t="s">
        <v>116</v>
      </c>
      <c r="AG11" s="323" t="s">
        <v>692</v>
      </c>
      <c r="AJ11" s="326">
        <v>1</v>
      </c>
      <c r="AK11" s="327">
        <v>1</v>
      </c>
      <c r="AL11" s="327">
        <v>1</v>
      </c>
      <c r="AM11" s="327">
        <v>1</v>
      </c>
      <c r="AN11" s="326">
        <v>1</v>
      </c>
      <c r="AO11" s="327">
        <v>1</v>
      </c>
      <c r="AP11" s="327">
        <v>1</v>
      </c>
      <c r="AQ11" s="328">
        <v>1</v>
      </c>
      <c r="AR11" s="325">
        <v>255</v>
      </c>
    </row>
    <row r="12" spans="1:64" x14ac:dyDescent="0.25">
      <c r="A12" s="402" t="s">
        <v>125</v>
      </c>
      <c r="B12" s="402"/>
      <c r="C12" s="402"/>
      <c r="D12" s="402"/>
      <c r="F12" s="58">
        <v>0</v>
      </c>
      <c r="G12" s="42">
        <v>0</v>
      </c>
      <c r="H12" s="41">
        <v>0</v>
      </c>
      <c r="I12" s="39">
        <v>1</v>
      </c>
      <c r="J12" s="58">
        <v>1</v>
      </c>
      <c r="K12" s="42">
        <v>0</v>
      </c>
      <c r="L12" s="41">
        <v>0</v>
      </c>
      <c r="M12" s="39">
        <v>1</v>
      </c>
      <c r="N12" s="173">
        <v>25</v>
      </c>
      <c r="O12" s="67" t="s">
        <v>116</v>
      </c>
      <c r="P12" s="68">
        <v>19</v>
      </c>
      <c r="R12" t="s">
        <v>712</v>
      </c>
      <c r="S12">
        <v>2</v>
      </c>
      <c r="T12">
        <v>10</v>
      </c>
      <c r="AD12">
        <v>10</v>
      </c>
      <c r="AE12" s="34">
        <v>1010</v>
      </c>
      <c r="AF12" s="199" t="s">
        <v>116</v>
      </c>
      <c r="AG12" s="323" t="s">
        <v>693</v>
      </c>
      <c r="AT12" t="s">
        <v>289</v>
      </c>
    </row>
    <row r="13" spans="1:64" x14ac:dyDescent="0.25">
      <c r="A13" s="38" t="s">
        <v>129</v>
      </c>
      <c r="B13" s="35" t="s">
        <v>128</v>
      </c>
      <c r="C13" s="38" t="s">
        <v>127</v>
      </c>
      <c r="D13" s="35" t="s">
        <v>126</v>
      </c>
      <c r="F13" s="59">
        <v>0</v>
      </c>
      <c r="G13" s="41">
        <v>0</v>
      </c>
      <c r="H13" s="42">
        <v>1</v>
      </c>
      <c r="I13" s="60">
        <v>0</v>
      </c>
      <c r="J13" s="59">
        <v>0</v>
      </c>
      <c r="K13" s="41">
        <v>0</v>
      </c>
      <c r="L13" s="42">
        <v>0</v>
      </c>
      <c r="M13" s="60">
        <v>0</v>
      </c>
      <c r="N13" s="174">
        <v>32</v>
      </c>
      <c r="O13" s="69" t="s">
        <v>116</v>
      </c>
      <c r="P13" s="70">
        <v>20</v>
      </c>
      <c r="R13" t="s">
        <v>713</v>
      </c>
      <c r="S13">
        <v>16</v>
      </c>
      <c r="T13">
        <v>10</v>
      </c>
      <c r="AD13">
        <v>11</v>
      </c>
      <c r="AE13" s="34">
        <v>1011</v>
      </c>
      <c r="AF13" s="199" t="s">
        <v>116</v>
      </c>
      <c r="AG13" s="323" t="s">
        <v>694</v>
      </c>
      <c r="AJ13" s="335">
        <v>1</v>
      </c>
      <c r="AK13" s="336">
        <v>1</v>
      </c>
      <c r="AL13" s="336">
        <v>0</v>
      </c>
      <c r="AM13" s="337">
        <v>0</v>
      </c>
      <c r="AN13" s="336">
        <v>0</v>
      </c>
      <c r="AO13" s="336">
        <v>0</v>
      </c>
      <c r="AP13" s="336">
        <v>0</v>
      </c>
      <c r="AQ13" s="336">
        <v>0</v>
      </c>
      <c r="AR13" s="332">
        <v>192</v>
      </c>
      <c r="AS13" t="s">
        <v>158</v>
      </c>
      <c r="AT13" t="s">
        <v>706</v>
      </c>
      <c r="AU13" t="s">
        <v>705</v>
      </c>
      <c r="AV13" t="s">
        <v>152</v>
      </c>
    </row>
    <row r="14" spans="1:64" x14ac:dyDescent="0.25">
      <c r="A14" s="35">
        <f>16^3</f>
        <v>4096</v>
      </c>
      <c r="B14" s="38">
        <v>256</v>
      </c>
      <c r="C14" s="35">
        <v>16</v>
      </c>
      <c r="D14" s="38">
        <v>1</v>
      </c>
      <c r="F14" s="58">
        <v>0</v>
      </c>
      <c r="G14" s="42">
        <v>1</v>
      </c>
      <c r="H14" s="41">
        <v>0</v>
      </c>
      <c r="I14" s="39">
        <v>0</v>
      </c>
      <c r="J14" s="58">
        <v>0</v>
      </c>
      <c r="K14" s="42">
        <v>0</v>
      </c>
      <c r="L14" s="41">
        <v>0</v>
      </c>
      <c r="M14" s="39">
        <v>0</v>
      </c>
      <c r="N14" s="173">
        <v>64</v>
      </c>
      <c r="O14" s="67" t="s">
        <v>116</v>
      </c>
      <c r="P14" s="68">
        <v>40</v>
      </c>
      <c r="R14" t="s">
        <v>714</v>
      </c>
      <c r="S14">
        <v>8</v>
      </c>
      <c r="T14">
        <v>10</v>
      </c>
      <c r="AD14">
        <v>12</v>
      </c>
      <c r="AE14" s="34">
        <v>1100</v>
      </c>
      <c r="AF14" s="199" t="s">
        <v>116</v>
      </c>
      <c r="AG14" s="323" t="s">
        <v>695</v>
      </c>
      <c r="AJ14" s="338">
        <v>1</v>
      </c>
      <c r="AK14" s="339">
        <v>1</v>
      </c>
      <c r="AL14" s="339">
        <v>1</v>
      </c>
      <c r="AM14" s="340">
        <v>1</v>
      </c>
      <c r="AN14" s="339">
        <v>1</v>
      </c>
      <c r="AO14" s="339">
        <v>1</v>
      </c>
      <c r="AP14" s="339">
        <v>1</v>
      </c>
      <c r="AQ14" s="339">
        <v>1</v>
      </c>
      <c r="AR14" s="341">
        <v>255</v>
      </c>
      <c r="AS14" t="s">
        <v>115</v>
      </c>
      <c r="AT14" t="s">
        <v>707</v>
      </c>
      <c r="AU14" t="s">
        <v>155</v>
      </c>
    </row>
    <row r="15" spans="1:64" ht="15.75" thickBot="1" x14ac:dyDescent="0.3">
      <c r="A15" s="38">
        <v>0</v>
      </c>
      <c r="B15" s="35">
        <v>0</v>
      </c>
      <c r="C15" s="38" t="s">
        <v>114</v>
      </c>
      <c r="D15" s="35" t="s">
        <v>114</v>
      </c>
      <c r="F15" s="61">
        <v>1</v>
      </c>
      <c r="G15" s="62">
        <v>1</v>
      </c>
      <c r="H15" s="63">
        <v>1</v>
      </c>
      <c r="I15" s="64">
        <v>1</v>
      </c>
      <c r="J15" s="61">
        <v>1</v>
      </c>
      <c r="K15" s="62">
        <v>1</v>
      </c>
      <c r="L15" s="63">
        <v>1</v>
      </c>
      <c r="M15" s="64">
        <v>1</v>
      </c>
      <c r="N15" s="175">
        <v>255</v>
      </c>
      <c r="O15" s="71" t="s">
        <v>116</v>
      </c>
      <c r="P15" s="72" t="s">
        <v>115</v>
      </c>
      <c r="R15" t="s">
        <v>715</v>
      </c>
      <c r="S15">
        <v>3</v>
      </c>
      <c r="T15">
        <v>10</v>
      </c>
      <c r="AD15">
        <v>13</v>
      </c>
      <c r="AE15" s="34">
        <v>1101</v>
      </c>
      <c r="AF15" s="199" t="s">
        <v>116</v>
      </c>
      <c r="AG15" s="323" t="s">
        <v>696</v>
      </c>
      <c r="AJ15" s="335">
        <v>1</v>
      </c>
      <c r="AK15" s="336">
        <v>0</v>
      </c>
      <c r="AL15" s="336">
        <v>1</v>
      </c>
      <c r="AM15" s="337">
        <v>0</v>
      </c>
      <c r="AN15" s="336">
        <v>1</v>
      </c>
      <c r="AO15" s="336">
        <v>0</v>
      </c>
      <c r="AP15" s="336">
        <v>0</v>
      </c>
      <c r="AQ15" s="336">
        <v>0</v>
      </c>
      <c r="AR15" s="332">
        <v>168</v>
      </c>
      <c r="AS15" t="s">
        <v>159</v>
      </c>
      <c r="AT15" t="s">
        <v>708</v>
      </c>
      <c r="AU15" t="s">
        <v>710</v>
      </c>
    </row>
    <row r="16" spans="1:64" x14ac:dyDescent="0.25">
      <c r="F16" s="58">
        <v>1</v>
      </c>
      <c r="G16" s="42">
        <v>0</v>
      </c>
      <c r="H16" s="41">
        <v>1</v>
      </c>
      <c r="I16" s="39">
        <v>0</v>
      </c>
      <c r="J16" s="58">
        <v>1</v>
      </c>
      <c r="K16" s="42">
        <v>1</v>
      </c>
      <c r="L16" s="41">
        <v>1</v>
      </c>
      <c r="M16" s="39">
        <v>0</v>
      </c>
      <c r="N16" s="31">
        <v>184</v>
      </c>
      <c r="O16" s="31" t="s">
        <v>116</v>
      </c>
      <c r="P16" s="32" t="s">
        <v>312</v>
      </c>
      <c r="R16" t="s">
        <v>716</v>
      </c>
      <c r="S16">
        <v>10</v>
      </c>
      <c r="T16">
        <v>10</v>
      </c>
      <c r="AD16">
        <v>14</v>
      </c>
      <c r="AE16" s="34">
        <v>1110</v>
      </c>
      <c r="AF16" s="199" t="s">
        <v>116</v>
      </c>
      <c r="AG16" s="323" t="s">
        <v>697</v>
      </c>
      <c r="AJ16" s="338">
        <v>1</v>
      </c>
      <c r="AK16" s="339">
        <v>1</v>
      </c>
      <c r="AL16" s="339">
        <v>1</v>
      </c>
      <c r="AM16" s="340">
        <v>1</v>
      </c>
      <c r="AN16" s="339">
        <v>1</v>
      </c>
      <c r="AO16" s="339">
        <v>1</v>
      </c>
      <c r="AP16" s="339">
        <v>1</v>
      </c>
      <c r="AQ16" s="339">
        <v>1</v>
      </c>
      <c r="AR16" s="341">
        <v>255</v>
      </c>
      <c r="AS16" t="s">
        <v>115</v>
      </c>
      <c r="AT16" t="s">
        <v>709</v>
      </c>
      <c r="AU16" t="s">
        <v>711</v>
      </c>
    </row>
    <row r="17" spans="1:45" x14ac:dyDescent="0.25">
      <c r="Q17" s="37"/>
      <c r="AD17">
        <v>15</v>
      </c>
      <c r="AE17" s="34">
        <v>1111</v>
      </c>
      <c r="AF17" s="199" t="s">
        <v>116</v>
      </c>
      <c r="AG17" s="323" t="s">
        <v>698</v>
      </c>
      <c r="AJ17" s="335">
        <v>0</v>
      </c>
      <c r="AK17" s="336">
        <v>0</v>
      </c>
      <c r="AL17" s="336">
        <v>0</v>
      </c>
      <c r="AM17" s="337">
        <v>0</v>
      </c>
      <c r="AN17" s="336">
        <v>1</v>
      </c>
      <c r="AO17" s="336">
        <v>0</v>
      </c>
      <c r="AP17" s="336">
        <v>1</v>
      </c>
      <c r="AQ17" s="336">
        <v>0</v>
      </c>
      <c r="AR17" s="332">
        <v>10</v>
      </c>
      <c r="AS17" t="s">
        <v>693</v>
      </c>
    </row>
    <row r="18" spans="1:45" x14ac:dyDescent="0.25">
      <c r="AD18">
        <v>16</v>
      </c>
      <c r="AE18" s="34">
        <v>10000</v>
      </c>
      <c r="AF18" s="199" t="s">
        <v>116</v>
      </c>
      <c r="AG18" s="323">
        <v>10</v>
      </c>
      <c r="AJ18" s="338">
        <v>1</v>
      </c>
      <c r="AK18" s="339">
        <v>1</v>
      </c>
      <c r="AL18" s="339">
        <v>1</v>
      </c>
      <c r="AM18" s="340">
        <v>1</v>
      </c>
      <c r="AN18" s="339">
        <v>1</v>
      </c>
      <c r="AO18" s="339">
        <v>1</v>
      </c>
      <c r="AP18" s="339">
        <v>1</v>
      </c>
      <c r="AQ18" s="339">
        <v>1</v>
      </c>
      <c r="AR18" s="341">
        <v>255</v>
      </c>
      <c r="AS18" t="s">
        <v>115</v>
      </c>
    </row>
    <row r="19" spans="1:45" x14ac:dyDescent="0.25">
      <c r="A19" t="s">
        <v>717</v>
      </c>
      <c r="E19" s="33"/>
      <c r="Q19" s="33"/>
      <c r="AD19">
        <v>99</v>
      </c>
      <c r="AE19" s="34" t="s">
        <v>683</v>
      </c>
      <c r="AF19" s="199" t="s">
        <v>116</v>
      </c>
      <c r="AG19" s="198">
        <v>63</v>
      </c>
      <c r="AJ19" s="335">
        <v>0</v>
      </c>
      <c r="AK19" s="336">
        <v>0</v>
      </c>
      <c r="AL19" s="336">
        <v>1</v>
      </c>
      <c r="AM19" s="337">
        <v>1</v>
      </c>
      <c r="AN19" s="336">
        <v>0</v>
      </c>
      <c r="AO19" s="336">
        <v>1</v>
      </c>
      <c r="AP19" s="336">
        <v>1</v>
      </c>
      <c r="AQ19" s="336">
        <v>0</v>
      </c>
      <c r="AR19" s="332">
        <v>54</v>
      </c>
      <c r="AS19" s="342">
        <v>36</v>
      </c>
    </row>
    <row r="20" spans="1:45" x14ac:dyDescent="0.25">
      <c r="AD20">
        <v>100</v>
      </c>
      <c r="AE20" s="34" t="s">
        <v>684</v>
      </c>
      <c r="AF20" t="s">
        <v>116</v>
      </c>
      <c r="AG20" s="324">
        <v>64</v>
      </c>
      <c r="AJ20" s="338">
        <v>0</v>
      </c>
      <c r="AK20" s="339">
        <v>0</v>
      </c>
      <c r="AL20" s="339">
        <v>0</v>
      </c>
      <c r="AM20" s="340">
        <v>0</v>
      </c>
      <c r="AN20" s="339">
        <v>0</v>
      </c>
      <c r="AO20" s="339">
        <v>0</v>
      </c>
      <c r="AP20" s="339">
        <v>0</v>
      </c>
      <c r="AQ20" s="339">
        <v>0</v>
      </c>
      <c r="AR20" s="341">
        <v>0</v>
      </c>
      <c r="AS20" s="342">
        <v>0</v>
      </c>
    </row>
    <row r="21" spans="1:45" x14ac:dyDescent="0.25">
      <c r="AD21">
        <v>255</v>
      </c>
      <c r="AE21" s="34">
        <v>11111111</v>
      </c>
      <c r="AF21" t="s">
        <v>116</v>
      </c>
      <c r="AG21" s="324" t="s">
        <v>115</v>
      </c>
      <c r="AJ21" s="465"/>
      <c r="AK21" s="463"/>
      <c r="AL21" s="463"/>
      <c r="AM21" s="464"/>
      <c r="AN21" s="463">
        <v>8</v>
      </c>
      <c r="AO21" s="463">
        <v>4</v>
      </c>
      <c r="AP21" s="463">
        <v>2</v>
      </c>
      <c r="AQ21" s="463">
        <v>1</v>
      </c>
    </row>
    <row r="22" spans="1:45" x14ac:dyDescent="0.25">
      <c r="AJ22" s="465"/>
      <c r="AK22" s="463"/>
      <c r="AL22" s="463"/>
      <c r="AM22" s="464"/>
    </row>
    <row r="23" spans="1:45" x14ac:dyDescent="0.25">
      <c r="N23" s="92"/>
      <c r="Q23" s="33"/>
    </row>
    <row r="24" spans="1:45" x14ac:dyDescent="0.25">
      <c r="N24" s="92"/>
    </row>
  </sheetData>
  <mergeCells count="20">
    <mergeCell ref="BD1:BG1"/>
    <mergeCell ref="AZ1:BC1"/>
    <mergeCell ref="BD6:BK6"/>
    <mergeCell ref="BD7:BK7"/>
    <mergeCell ref="BH1:BK1"/>
    <mergeCell ref="AZ2:BA2"/>
    <mergeCell ref="BB2:BC2"/>
    <mergeCell ref="BD2:BE2"/>
    <mergeCell ref="BF2:BG2"/>
    <mergeCell ref="A12:D12"/>
    <mergeCell ref="A7:D7"/>
    <mergeCell ref="A2:D2"/>
    <mergeCell ref="F2:M2"/>
    <mergeCell ref="A1:D1"/>
    <mergeCell ref="F1:P1"/>
    <mergeCell ref="AF1:AG1"/>
    <mergeCell ref="R1:AA1"/>
    <mergeCell ref="O2:P2"/>
    <mergeCell ref="R2:Y2"/>
    <mergeCell ref="Z2:AA2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AG26"/>
  <sheetViews>
    <sheetView zoomScale="130" zoomScaleNormal="130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5" sqref="C5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4" width="10.140625" bestFit="1" customWidth="1"/>
    <col min="5" max="5" width="9.5703125" bestFit="1" customWidth="1"/>
    <col min="6" max="6" width="10.28515625" bestFit="1" customWidth="1"/>
    <col min="7" max="7" width="14.140625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9.7109375" bestFit="1" customWidth="1"/>
    <col min="17" max="17" width="11.28515625" bestFit="1" customWidth="1"/>
  </cols>
  <sheetData>
    <row r="1" spans="1:33" x14ac:dyDescent="0.25">
      <c r="A1" s="94" t="s">
        <v>238</v>
      </c>
      <c r="B1" s="414" t="s">
        <v>230</v>
      </c>
      <c r="C1" s="414"/>
      <c r="D1" s="414"/>
      <c r="E1" s="414"/>
      <c r="F1" s="415" t="s">
        <v>231</v>
      </c>
      <c r="G1" s="416"/>
      <c r="H1" s="416"/>
      <c r="I1" s="416"/>
      <c r="J1" s="416"/>
      <c r="K1" s="416"/>
      <c r="L1" s="416"/>
      <c r="M1" s="416"/>
      <c r="N1" s="417">
        <f>2^32</f>
        <v>4294967296</v>
      </c>
      <c r="O1" s="417"/>
      <c r="P1" s="417"/>
      <c r="Q1" s="299" t="s">
        <v>239</v>
      </c>
      <c r="R1" s="287"/>
    </row>
    <row r="2" spans="1:33" x14ac:dyDescent="0.25">
      <c r="A2" s="94" t="s">
        <v>156</v>
      </c>
      <c r="B2" s="412" t="s">
        <v>225</v>
      </c>
      <c r="C2" s="412"/>
      <c r="D2" s="412" t="s">
        <v>130</v>
      </c>
      <c r="E2" s="412"/>
      <c r="F2" s="418" t="s">
        <v>225</v>
      </c>
      <c r="G2" s="412"/>
      <c r="H2" s="412" t="s">
        <v>130</v>
      </c>
      <c r="I2" s="412"/>
      <c r="J2" s="412" t="s">
        <v>226</v>
      </c>
      <c r="K2" s="412"/>
      <c r="L2" s="412"/>
      <c r="M2" s="412"/>
      <c r="N2" s="412" t="s">
        <v>265</v>
      </c>
      <c r="O2" s="412"/>
      <c r="P2" s="412"/>
      <c r="Q2" s="413"/>
      <c r="R2" s="288"/>
    </row>
    <row r="3" spans="1:33" s="1" customFormat="1" x14ac:dyDescent="0.25">
      <c r="A3" s="143" t="s">
        <v>157</v>
      </c>
      <c r="B3" s="300" t="s">
        <v>227</v>
      </c>
      <c r="C3" s="303" t="s">
        <v>228</v>
      </c>
      <c r="D3" s="306" t="s">
        <v>227</v>
      </c>
      <c r="E3" s="306" t="s">
        <v>228</v>
      </c>
      <c r="F3" s="300" t="s">
        <v>227</v>
      </c>
      <c r="G3" s="303" t="s">
        <v>228</v>
      </c>
      <c r="H3" s="306" t="s">
        <v>227</v>
      </c>
      <c r="I3" s="307" t="s">
        <v>228</v>
      </c>
      <c r="J3" s="300" t="s">
        <v>267</v>
      </c>
      <c r="K3" s="303" t="s">
        <v>268</v>
      </c>
      <c r="L3" s="304" t="s">
        <v>269</v>
      </c>
      <c r="M3" s="305" t="s">
        <v>270</v>
      </c>
      <c r="N3" s="300" t="s">
        <v>227</v>
      </c>
      <c r="O3" s="301" t="s">
        <v>228</v>
      </c>
      <c r="P3" s="302" t="s">
        <v>130</v>
      </c>
      <c r="Q3" s="303" t="s">
        <v>266</v>
      </c>
      <c r="R3" s="289"/>
      <c r="V3" s="199"/>
      <c r="W3" s="199"/>
    </row>
    <row r="4" spans="1:33" x14ac:dyDescent="0.25">
      <c r="A4" s="138" t="s">
        <v>108</v>
      </c>
      <c r="B4" s="290" t="s">
        <v>131</v>
      </c>
      <c r="C4" s="308">
        <v>127255255255</v>
      </c>
      <c r="D4" s="227" t="s">
        <v>136</v>
      </c>
      <c r="E4" s="227" t="s">
        <v>137</v>
      </c>
      <c r="F4" s="290" t="s">
        <v>146</v>
      </c>
      <c r="G4" s="316" t="s">
        <v>271</v>
      </c>
      <c r="H4" s="227" t="s">
        <v>147</v>
      </c>
      <c r="I4" s="295" t="s">
        <v>147</v>
      </c>
      <c r="J4" s="319" t="s">
        <v>150</v>
      </c>
      <c r="K4" s="320" t="s">
        <v>153</v>
      </c>
      <c r="L4" s="95">
        <v>1</v>
      </c>
      <c r="M4" s="131">
        <f>2^24-2</f>
        <v>16777214</v>
      </c>
      <c r="N4" s="177" t="s">
        <v>164</v>
      </c>
      <c r="O4" s="179">
        <v>127255255255</v>
      </c>
      <c r="P4" s="136" t="s">
        <v>232</v>
      </c>
      <c r="Q4" s="295" t="s">
        <v>283</v>
      </c>
      <c r="R4" s="288"/>
    </row>
    <row r="5" spans="1:33" ht="30" x14ac:dyDescent="0.25">
      <c r="A5" s="139" t="s">
        <v>109</v>
      </c>
      <c r="B5" s="291" t="s">
        <v>132</v>
      </c>
      <c r="C5" s="309">
        <v>191255255255</v>
      </c>
      <c r="D5" s="225" t="s">
        <v>138</v>
      </c>
      <c r="E5" s="225" t="s">
        <v>141</v>
      </c>
      <c r="F5" s="291" t="s">
        <v>234</v>
      </c>
      <c r="G5" s="317" t="s">
        <v>235</v>
      </c>
      <c r="H5" s="314" t="s">
        <v>287</v>
      </c>
      <c r="I5" s="312" t="s">
        <v>288</v>
      </c>
      <c r="J5" s="321" t="s">
        <v>151</v>
      </c>
      <c r="K5" s="317" t="s">
        <v>154</v>
      </c>
      <c r="L5" s="96">
        <v>16</v>
      </c>
      <c r="M5" s="132">
        <f>2^16-2</f>
        <v>65534</v>
      </c>
      <c r="N5" s="178" t="s">
        <v>165</v>
      </c>
      <c r="O5" s="180">
        <v>169254255255</v>
      </c>
      <c r="P5" s="137" t="s">
        <v>233</v>
      </c>
      <c r="Q5" s="296" t="s">
        <v>284</v>
      </c>
      <c r="R5" s="288"/>
    </row>
    <row r="6" spans="1:33" ht="45.75" thickBot="1" x14ac:dyDescent="0.3">
      <c r="A6" s="138" t="s">
        <v>111</v>
      </c>
      <c r="B6" s="290" t="s">
        <v>133</v>
      </c>
      <c r="C6" s="308">
        <v>223255255255</v>
      </c>
      <c r="D6" s="227" t="s">
        <v>139</v>
      </c>
      <c r="E6" s="227" t="s">
        <v>142</v>
      </c>
      <c r="F6" s="310" t="s">
        <v>236</v>
      </c>
      <c r="G6" s="318" t="s">
        <v>237</v>
      </c>
      <c r="H6" s="315" t="s">
        <v>285</v>
      </c>
      <c r="I6" s="313" t="s">
        <v>286</v>
      </c>
      <c r="J6" s="322" t="s">
        <v>152</v>
      </c>
      <c r="K6" s="318" t="s">
        <v>155</v>
      </c>
      <c r="L6" s="134">
        <v>256</v>
      </c>
      <c r="M6" s="135">
        <f>2^8-2</f>
        <v>254</v>
      </c>
      <c r="N6" s="141"/>
      <c r="O6" s="142"/>
      <c r="P6" s="136"/>
      <c r="Q6" s="295"/>
      <c r="R6" s="288"/>
    </row>
    <row r="7" spans="1:33" x14ac:dyDescent="0.25">
      <c r="A7" s="139" t="s">
        <v>112</v>
      </c>
      <c r="B7" s="291" t="s">
        <v>134</v>
      </c>
      <c r="C7" s="309">
        <v>239255255255</v>
      </c>
      <c r="D7" s="225" t="s">
        <v>140</v>
      </c>
      <c r="E7" s="225" t="s">
        <v>143</v>
      </c>
      <c r="F7" s="404" t="s">
        <v>148</v>
      </c>
      <c r="G7" s="405"/>
      <c r="H7" s="406"/>
      <c r="I7" s="407"/>
      <c r="J7" s="405" t="s">
        <v>148</v>
      </c>
      <c r="K7" s="405"/>
      <c r="L7" s="406"/>
      <c r="M7" s="406"/>
      <c r="N7" s="178" t="s">
        <v>134</v>
      </c>
      <c r="O7" s="180">
        <v>239255255255</v>
      </c>
      <c r="P7" s="176">
        <v>11100000</v>
      </c>
      <c r="Q7" s="297" t="s">
        <v>148</v>
      </c>
      <c r="R7" s="288"/>
    </row>
    <row r="8" spans="1:33" ht="15.75" thickBot="1" x14ac:dyDescent="0.3">
      <c r="A8" s="140" t="s">
        <v>113</v>
      </c>
      <c r="B8" s="310" t="s">
        <v>135</v>
      </c>
      <c r="C8" s="311">
        <v>255255255255</v>
      </c>
      <c r="D8" s="281" t="s">
        <v>144</v>
      </c>
      <c r="E8" s="281" t="s">
        <v>145</v>
      </c>
      <c r="F8" s="408" t="s">
        <v>149</v>
      </c>
      <c r="G8" s="409"/>
      <c r="H8" s="409"/>
      <c r="I8" s="410"/>
      <c r="J8" s="411" t="s">
        <v>149</v>
      </c>
      <c r="K8" s="411"/>
      <c r="L8" s="411"/>
      <c r="M8" s="411"/>
      <c r="N8" s="282" t="s">
        <v>135</v>
      </c>
      <c r="O8" s="283">
        <v>255255255255</v>
      </c>
      <c r="P8" s="284">
        <v>11110000</v>
      </c>
      <c r="Q8" s="298" t="s">
        <v>149</v>
      </c>
      <c r="R8" s="288"/>
    </row>
    <row r="9" spans="1:33" x14ac:dyDescent="0.25">
      <c r="E9" s="93"/>
      <c r="F9" s="292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4"/>
    </row>
    <row r="10" spans="1:33" x14ac:dyDescent="0.25">
      <c r="A10" s="181" t="s">
        <v>289</v>
      </c>
      <c r="B10" s="182" t="s">
        <v>294</v>
      </c>
      <c r="C10" s="183" t="s">
        <v>295</v>
      </c>
      <c r="D10" s="182" t="s">
        <v>296</v>
      </c>
      <c r="E10" s="184" t="s">
        <v>297</v>
      </c>
      <c r="F10" s="280" t="s">
        <v>294</v>
      </c>
      <c r="G10" s="285" t="s">
        <v>295</v>
      </c>
      <c r="H10" s="280" t="s">
        <v>296</v>
      </c>
      <c r="I10" s="286" t="s">
        <v>297</v>
      </c>
      <c r="R10" s="280" t="s">
        <v>294</v>
      </c>
      <c r="S10" s="183" t="s">
        <v>295</v>
      </c>
      <c r="T10" s="182" t="s">
        <v>296</v>
      </c>
      <c r="U10" s="184" t="s">
        <v>297</v>
      </c>
      <c r="V10" s="182" t="s">
        <v>294</v>
      </c>
      <c r="W10" s="183" t="s">
        <v>295</v>
      </c>
      <c r="X10" s="182" t="s">
        <v>296</v>
      </c>
      <c r="Y10" s="184" t="s">
        <v>297</v>
      </c>
      <c r="Z10" s="182" t="s">
        <v>294</v>
      </c>
      <c r="AA10" s="183" t="s">
        <v>295</v>
      </c>
      <c r="AB10" s="182" t="s">
        <v>296</v>
      </c>
      <c r="AC10" s="184" t="s">
        <v>297</v>
      </c>
      <c r="AD10" s="182" t="s">
        <v>294</v>
      </c>
      <c r="AE10" s="183" t="s">
        <v>295</v>
      </c>
      <c r="AF10" s="182" t="s">
        <v>296</v>
      </c>
      <c r="AG10" s="184" t="s">
        <v>297</v>
      </c>
    </row>
    <row r="11" spans="1:33" x14ac:dyDescent="0.25">
      <c r="A11" s="185" t="s">
        <v>290</v>
      </c>
      <c r="B11" s="188">
        <v>10</v>
      </c>
      <c r="C11" s="188">
        <v>12</v>
      </c>
      <c r="D11" s="188">
        <v>81</v>
      </c>
      <c r="E11" s="189">
        <v>101</v>
      </c>
      <c r="F11" s="188" t="s">
        <v>303</v>
      </c>
      <c r="G11" s="188" t="s">
        <v>298</v>
      </c>
      <c r="H11" s="188" t="s">
        <v>299</v>
      </c>
      <c r="I11" s="189" t="s">
        <v>300</v>
      </c>
      <c r="R11" s="188">
        <v>12</v>
      </c>
      <c r="S11" s="188">
        <v>170</v>
      </c>
      <c r="T11" s="188">
        <v>234</v>
      </c>
      <c r="U11" s="189">
        <v>138</v>
      </c>
      <c r="V11" s="188" t="s">
        <v>298</v>
      </c>
      <c r="W11" s="188" t="s">
        <v>317</v>
      </c>
      <c r="X11" s="188" t="s">
        <v>318</v>
      </c>
      <c r="Y11" s="189" t="s">
        <v>319</v>
      </c>
      <c r="Z11" s="188">
        <v>10</v>
      </c>
      <c r="AA11" s="188">
        <v>0</v>
      </c>
      <c r="AB11" s="188">
        <v>0</v>
      </c>
      <c r="AC11" s="189">
        <v>64</v>
      </c>
      <c r="AD11" s="188" t="s">
        <v>147</v>
      </c>
      <c r="AE11" s="188" t="s">
        <v>302</v>
      </c>
      <c r="AF11" s="188" t="s">
        <v>302</v>
      </c>
      <c r="AG11" s="189" t="s">
        <v>390</v>
      </c>
    </row>
    <row r="12" spans="1:33" x14ac:dyDescent="0.25">
      <c r="A12" s="186" t="s">
        <v>291</v>
      </c>
      <c r="B12" s="190">
        <v>255</v>
      </c>
      <c r="C12" s="190">
        <v>0</v>
      </c>
      <c r="D12" s="190">
        <v>0</v>
      </c>
      <c r="E12" s="191">
        <v>0</v>
      </c>
      <c r="F12" s="190" t="s">
        <v>301</v>
      </c>
      <c r="G12" s="190" t="s">
        <v>302</v>
      </c>
      <c r="H12" s="190" t="s">
        <v>302</v>
      </c>
      <c r="I12" s="191" t="s">
        <v>302</v>
      </c>
      <c r="R12" s="190">
        <v>255</v>
      </c>
      <c r="S12" s="190">
        <v>0</v>
      </c>
      <c r="T12" s="190">
        <v>0</v>
      </c>
      <c r="U12" s="191">
        <v>0</v>
      </c>
      <c r="V12" s="190" t="s">
        <v>301</v>
      </c>
      <c r="W12" s="190" t="s">
        <v>302</v>
      </c>
      <c r="X12" s="190" t="s">
        <v>302</v>
      </c>
      <c r="Y12" s="191" t="s">
        <v>302</v>
      </c>
      <c r="Z12" s="190">
        <v>255</v>
      </c>
      <c r="AA12" s="190">
        <v>255</v>
      </c>
      <c r="AB12" s="190">
        <v>255</v>
      </c>
      <c r="AC12" s="191">
        <v>128</v>
      </c>
      <c r="AD12" s="190" t="s">
        <v>301</v>
      </c>
      <c r="AE12" s="190" t="s">
        <v>301</v>
      </c>
      <c r="AF12" s="190" t="s">
        <v>301</v>
      </c>
      <c r="AG12" s="191" t="s">
        <v>391</v>
      </c>
    </row>
    <row r="13" spans="1:33" x14ac:dyDescent="0.25">
      <c r="A13" s="185" t="s">
        <v>292</v>
      </c>
      <c r="B13" s="188">
        <v>10</v>
      </c>
      <c r="C13" s="188">
        <v>0</v>
      </c>
      <c r="D13" s="188">
        <v>0</v>
      </c>
      <c r="E13" s="189">
        <v>0</v>
      </c>
      <c r="F13" s="188" t="s">
        <v>303</v>
      </c>
      <c r="G13" s="188" t="s">
        <v>302</v>
      </c>
      <c r="H13" s="188" t="s">
        <v>302</v>
      </c>
      <c r="I13" s="189" t="s">
        <v>302</v>
      </c>
      <c r="R13" s="188">
        <v>12</v>
      </c>
      <c r="S13" s="188">
        <v>0</v>
      </c>
      <c r="T13" s="188">
        <v>0</v>
      </c>
      <c r="U13" s="189">
        <v>0</v>
      </c>
      <c r="V13" s="188" t="s">
        <v>298</v>
      </c>
      <c r="W13" s="188" t="s">
        <v>302</v>
      </c>
      <c r="X13" s="188" t="s">
        <v>302</v>
      </c>
      <c r="Y13" s="189" t="s">
        <v>302</v>
      </c>
      <c r="Z13" s="188">
        <v>10</v>
      </c>
      <c r="AA13" s="188">
        <v>0</v>
      </c>
      <c r="AB13" s="188">
        <v>0</v>
      </c>
      <c r="AC13" s="189">
        <v>0</v>
      </c>
      <c r="AD13" s="188" t="s">
        <v>147</v>
      </c>
      <c r="AE13" s="188" t="s">
        <v>302</v>
      </c>
      <c r="AF13" s="188" t="s">
        <v>302</v>
      </c>
      <c r="AG13" s="189" t="s">
        <v>302</v>
      </c>
    </row>
    <row r="14" spans="1:33" x14ac:dyDescent="0.25">
      <c r="A14" s="187" t="s">
        <v>293</v>
      </c>
      <c r="B14" s="192">
        <v>10</v>
      </c>
      <c r="C14" s="192">
        <v>255</v>
      </c>
      <c r="D14" s="192">
        <v>255</v>
      </c>
      <c r="E14" s="193">
        <v>255</v>
      </c>
      <c r="F14" s="192" t="s">
        <v>303</v>
      </c>
      <c r="G14" s="192" t="s">
        <v>301</v>
      </c>
      <c r="H14" s="192" t="s">
        <v>301</v>
      </c>
      <c r="I14" s="193" t="s">
        <v>301</v>
      </c>
      <c r="R14" s="192">
        <v>12</v>
      </c>
      <c r="S14" s="192">
        <v>255</v>
      </c>
      <c r="T14" s="192">
        <v>255</v>
      </c>
      <c r="U14" s="193">
        <v>255</v>
      </c>
      <c r="V14" s="192" t="s">
        <v>298</v>
      </c>
      <c r="W14" s="192" t="s">
        <v>301</v>
      </c>
      <c r="X14" s="192" t="s">
        <v>301</v>
      </c>
      <c r="Y14" s="193" t="s">
        <v>301</v>
      </c>
      <c r="Z14" s="192">
        <v>10</v>
      </c>
      <c r="AA14" s="192">
        <v>0</v>
      </c>
      <c r="AB14" s="192">
        <v>0</v>
      </c>
      <c r="AC14" s="193">
        <v>127</v>
      </c>
      <c r="AD14" s="192" t="s">
        <v>147</v>
      </c>
      <c r="AE14" s="192" t="s">
        <v>302</v>
      </c>
      <c r="AF14" s="192" t="s">
        <v>302</v>
      </c>
      <c r="AG14" s="193" t="s">
        <v>232</v>
      </c>
    </row>
    <row r="15" spans="1:33" x14ac:dyDescent="0.25">
      <c r="A15" s="1"/>
      <c r="B15" s="194"/>
      <c r="C15" s="194"/>
      <c r="D15" s="194"/>
      <c r="E15" s="194"/>
      <c r="F15" s="194"/>
      <c r="G15" s="194"/>
      <c r="H15" s="194"/>
      <c r="I15" s="194"/>
    </row>
    <row r="16" spans="1:33" x14ac:dyDescent="0.25">
      <c r="A16" s="181" t="s">
        <v>289</v>
      </c>
      <c r="B16" s="195" t="s">
        <v>294</v>
      </c>
      <c r="C16" s="196" t="s">
        <v>295</v>
      </c>
      <c r="D16" s="195" t="s">
        <v>296</v>
      </c>
      <c r="E16" s="197" t="s">
        <v>297</v>
      </c>
      <c r="F16" s="195" t="s">
        <v>294</v>
      </c>
      <c r="G16" s="196" t="s">
        <v>295</v>
      </c>
      <c r="H16" s="195" t="s">
        <v>296</v>
      </c>
      <c r="I16" s="197" t="s">
        <v>297</v>
      </c>
    </row>
    <row r="17" spans="1:9" x14ac:dyDescent="0.25">
      <c r="A17" s="185" t="s">
        <v>290</v>
      </c>
      <c r="B17" s="188">
        <v>172</v>
      </c>
      <c r="C17" s="188">
        <v>16</v>
      </c>
      <c r="D17" s="188">
        <v>22</v>
      </c>
      <c r="E17" s="189">
        <v>13</v>
      </c>
      <c r="F17" s="188" t="s">
        <v>306</v>
      </c>
      <c r="G17" s="188" t="s">
        <v>307</v>
      </c>
      <c r="H17" s="188" t="s">
        <v>304</v>
      </c>
      <c r="I17" s="189" t="s">
        <v>305</v>
      </c>
    </row>
    <row r="18" spans="1:9" x14ac:dyDescent="0.25">
      <c r="A18" s="186" t="s">
        <v>291</v>
      </c>
      <c r="B18" s="190">
        <v>255</v>
      </c>
      <c r="C18" s="190">
        <v>255</v>
      </c>
      <c r="D18" s="190">
        <v>0</v>
      </c>
      <c r="E18" s="191">
        <v>0</v>
      </c>
      <c r="F18" s="190" t="s">
        <v>301</v>
      </c>
      <c r="G18" s="190" t="s">
        <v>301</v>
      </c>
      <c r="H18" s="190" t="s">
        <v>302</v>
      </c>
      <c r="I18" s="191" t="s">
        <v>302</v>
      </c>
    </row>
    <row r="19" spans="1:9" x14ac:dyDescent="0.25">
      <c r="A19" s="185" t="s">
        <v>292</v>
      </c>
      <c r="B19" s="188">
        <v>172</v>
      </c>
      <c r="C19" s="188">
        <v>16</v>
      </c>
      <c r="D19" s="188">
        <v>0</v>
      </c>
      <c r="E19" s="189">
        <v>0</v>
      </c>
      <c r="F19" s="188" t="s">
        <v>306</v>
      </c>
      <c r="G19" s="188" t="s">
        <v>307</v>
      </c>
      <c r="H19" s="188" t="s">
        <v>302</v>
      </c>
      <c r="I19" s="189" t="s">
        <v>302</v>
      </c>
    </row>
    <row r="20" spans="1:9" x14ac:dyDescent="0.25">
      <c r="A20" s="187" t="s">
        <v>293</v>
      </c>
      <c r="B20" s="192">
        <v>172</v>
      </c>
      <c r="C20" s="192">
        <v>16</v>
      </c>
      <c r="D20" s="192">
        <v>255</v>
      </c>
      <c r="E20" s="193">
        <v>255</v>
      </c>
      <c r="F20" s="192" t="s">
        <v>306</v>
      </c>
      <c r="G20" s="192" t="s">
        <v>307</v>
      </c>
      <c r="H20" s="192" t="s">
        <v>301</v>
      </c>
      <c r="I20" s="193" t="s">
        <v>301</v>
      </c>
    </row>
    <row r="21" spans="1:9" x14ac:dyDescent="0.25">
      <c r="B21" s="194"/>
      <c r="C21" s="194"/>
      <c r="D21" s="194"/>
      <c r="E21" s="194"/>
      <c r="F21" s="194"/>
      <c r="G21" s="194"/>
      <c r="H21" s="194"/>
      <c r="I21" s="194"/>
    </row>
    <row r="22" spans="1:9" x14ac:dyDescent="0.25">
      <c r="A22" s="181" t="s">
        <v>289</v>
      </c>
      <c r="B22" s="195" t="s">
        <v>294</v>
      </c>
      <c r="C22" s="196" t="s">
        <v>295</v>
      </c>
      <c r="D22" s="195" t="s">
        <v>296</v>
      </c>
      <c r="E22" s="197" t="s">
        <v>297</v>
      </c>
      <c r="F22" s="195" t="s">
        <v>294</v>
      </c>
      <c r="G22" s="196" t="s">
        <v>295</v>
      </c>
      <c r="H22" s="195" t="s">
        <v>296</v>
      </c>
      <c r="I22" s="197" t="s">
        <v>297</v>
      </c>
    </row>
    <row r="23" spans="1:9" x14ac:dyDescent="0.25">
      <c r="A23" s="185" t="s">
        <v>290</v>
      </c>
      <c r="B23" s="188">
        <v>192</v>
      </c>
      <c r="C23" s="188">
        <v>168</v>
      </c>
      <c r="D23" s="188">
        <v>117</v>
      </c>
      <c r="E23" s="189">
        <v>136</v>
      </c>
      <c r="F23" s="188" t="s">
        <v>308</v>
      </c>
      <c r="G23" s="188" t="s">
        <v>309</v>
      </c>
      <c r="H23" s="188" t="s">
        <v>311</v>
      </c>
      <c r="I23" s="189" t="s">
        <v>310</v>
      </c>
    </row>
    <row r="24" spans="1:9" x14ac:dyDescent="0.25">
      <c r="A24" s="186" t="s">
        <v>291</v>
      </c>
      <c r="B24" s="190">
        <v>255</v>
      </c>
      <c r="C24" s="190">
        <v>255</v>
      </c>
      <c r="D24" s="190">
        <v>255</v>
      </c>
      <c r="E24" s="191">
        <v>0</v>
      </c>
      <c r="F24" s="190" t="s">
        <v>301</v>
      </c>
      <c r="G24" s="190" t="s">
        <v>301</v>
      </c>
      <c r="H24" s="190" t="s">
        <v>301</v>
      </c>
      <c r="I24" s="191" t="s">
        <v>302</v>
      </c>
    </row>
    <row r="25" spans="1:9" x14ac:dyDescent="0.25">
      <c r="A25" s="185" t="s">
        <v>292</v>
      </c>
      <c r="B25" s="188">
        <v>192</v>
      </c>
      <c r="C25" s="188">
        <v>168</v>
      </c>
      <c r="D25" s="188">
        <v>117</v>
      </c>
      <c r="E25" s="189">
        <v>0</v>
      </c>
      <c r="F25" s="188" t="s">
        <v>308</v>
      </c>
      <c r="G25" s="188" t="s">
        <v>309</v>
      </c>
      <c r="H25" s="188" t="s">
        <v>311</v>
      </c>
      <c r="I25" s="189" t="s">
        <v>302</v>
      </c>
    </row>
    <row r="26" spans="1:9" x14ac:dyDescent="0.25">
      <c r="A26" s="187" t="s">
        <v>293</v>
      </c>
      <c r="B26" s="192">
        <v>192</v>
      </c>
      <c r="C26" s="192">
        <v>168</v>
      </c>
      <c r="D26" s="192">
        <v>117</v>
      </c>
      <c r="E26" s="193">
        <v>255</v>
      </c>
      <c r="F26" s="192" t="s">
        <v>308</v>
      </c>
      <c r="G26" s="192" t="s">
        <v>309</v>
      </c>
      <c r="H26" s="192" t="s">
        <v>311</v>
      </c>
      <c r="I26" s="193" t="s">
        <v>301</v>
      </c>
    </row>
  </sheetData>
  <mergeCells count="13">
    <mergeCell ref="B1:E1"/>
    <mergeCell ref="F1:M1"/>
    <mergeCell ref="N1:P1"/>
    <mergeCell ref="J2:M2"/>
    <mergeCell ref="B2:C2"/>
    <mergeCell ref="F2:G2"/>
    <mergeCell ref="H2:I2"/>
    <mergeCell ref="D2:E2"/>
    <mergeCell ref="F7:I7"/>
    <mergeCell ref="F8:I8"/>
    <mergeCell ref="J7:M7"/>
    <mergeCell ref="J8:M8"/>
    <mergeCell ref="N2:Q2"/>
  </mergeCells>
  <phoneticPr fontId="2" type="noConversion"/>
  <pageMargins left="0.7" right="0.7" top="0.75" bottom="0.75" header="0.3" footer="0.3"/>
  <pageSetup orientation="portrait" r:id="rId1"/>
  <ignoredErrors>
    <ignoredError sqref="D4:E8 H4:I4 G6 P4:P5 G4 F23:I26 F17:I20 F11:I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zoomScaleNormal="100" workbookViewId="0">
      <selection activeCell="B14" sqref="B14:D14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8" bestFit="1" customWidth="1"/>
    <col min="12" max="12" width="7" bestFit="1" customWidth="1"/>
    <col min="13" max="13" width="6.85546875" bestFit="1" customWidth="1"/>
    <col min="14" max="14" width="7" bestFit="1" customWidth="1"/>
  </cols>
  <sheetData>
    <row r="1" spans="1:14" ht="15.75" thickBot="1" x14ac:dyDescent="0.3">
      <c r="A1" s="97" t="s">
        <v>166</v>
      </c>
      <c r="B1" s="434">
        <f>2^128</f>
        <v>3.4028236692093846E+38</v>
      </c>
      <c r="C1" s="434"/>
      <c r="D1" s="434"/>
      <c r="E1" s="434"/>
      <c r="F1" s="434"/>
      <c r="G1" s="434"/>
      <c r="H1" s="434"/>
      <c r="I1" s="434"/>
      <c r="J1" s="97" t="s">
        <v>240</v>
      </c>
      <c r="K1" s="435" t="s">
        <v>229</v>
      </c>
      <c r="L1" s="435"/>
      <c r="M1" s="435"/>
      <c r="N1" s="435"/>
    </row>
    <row r="2" spans="1:14" ht="15.75" thickBot="1" x14ac:dyDescent="0.3">
      <c r="A2" s="120" t="s">
        <v>177</v>
      </c>
      <c r="B2" s="436" t="s">
        <v>173</v>
      </c>
      <c r="C2" s="437"/>
      <c r="D2" s="437"/>
      <c r="E2" s="98" t="s">
        <v>253</v>
      </c>
      <c r="F2" s="437" t="s">
        <v>174</v>
      </c>
      <c r="G2" s="437"/>
      <c r="H2" s="437"/>
      <c r="I2" s="438"/>
      <c r="J2" s="99" t="s">
        <v>175</v>
      </c>
      <c r="K2" s="99" t="s">
        <v>224</v>
      </c>
      <c r="L2" s="103" t="s">
        <v>227</v>
      </c>
      <c r="M2" s="104" t="s">
        <v>228</v>
      </c>
      <c r="N2" s="99" t="s">
        <v>245</v>
      </c>
    </row>
    <row r="3" spans="1:14" ht="15.75" thickBot="1" x14ac:dyDescent="0.3">
      <c r="A3" s="105" t="s">
        <v>178</v>
      </c>
      <c r="B3" s="111" t="s">
        <v>169</v>
      </c>
      <c r="C3" s="112" t="s">
        <v>168</v>
      </c>
      <c r="D3" s="112" t="s">
        <v>170</v>
      </c>
      <c r="E3" s="113" t="s">
        <v>171</v>
      </c>
      <c r="F3" s="114" t="s">
        <v>172</v>
      </c>
      <c r="G3" s="114" t="s">
        <v>172</v>
      </c>
      <c r="H3" s="114" t="s">
        <v>172</v>
      </c>
      <c r="I3" s="115" t="s">
        <v>167</v>
      </c>
      <c r="J3" s="100" t="s">
        <v>176</v>
      </c>
      <c r="K3" s="100" t="s">
        <v>173</v>
      </c>
      <c r="L3" s="105" t="s">
        <v>241</v>
      </c>
      <c r="M3" s="106" t="s">
        <v>242</v>
      </c>
      <c r="N3" s="100" t="s">
        <v>243</v>
      </c>
    </row>
    <row r="4" spans="1:14" ht="15.75" thickBot="1" x14ac:dyDescent="0.3">
      <c r="A4" s="107" t="s">
        <v>183</v>
      </c>
      <c r="B4" s="111" t="s">
        <v>169</v>
      </c>
      <c r="C4" s="112" t="s">
        <v>179</v>
      </c>
      <c r="D4" s="112" t="s">
        <v>170</v>
      </c>
      <c r="E4" s="113" t="s">
        <v>180</v>
      </c>
      <c r="F4" s="114" t="s">
        <v>181</v>
      </c>
      <c r="G4" s="114" t="s">
        <v>181</v>
      </c>
      <c r="H4" s="114" t="s">
        <v>181</v>
      </c>
      <c r="I4" s="115" t="s">
        <v>182</v>
      </c>
      <c r="J4" s="100" t="s">
        <v>176</v>
      </c>
      <c r="K4" s="102" t="s">
        <v>187</v>
      </c>
      <c r="L4" s="107" t="s">
        <v>188</v>
      </c>
      <c r="M4" s="108" t="s">
        <v>186</v>
      </c>
      <c r="N4" s="102" t="s">
        <v>246</v>
      </c>
    </row>
    <row r="5" spans="1:14" ht="15.75" thickBot="1" x14ac:dyDescent="0.3">
      <c r="A5" s="109" t="s">
        <v>185</v>
      </c>
      <c r="B5" s="116" t="s">
        <v>169</v>
      </c>
      <c r="C5" s="117" t="s">
        <v>179</v>
      </c>
      <c r="D5" s="117" t="s">
        <v>170</v>
      </c>
      <c r="E5" s="118" t="s">
        <v>182</v>
      </c>
      <c r="F5" s="439" t="s">
        <v>184</v>
      </c>
      <c r="G5" s="439"/>
      <c r="H5" s="439"/>
      <c r="I5" s="119">
        <v>1</v>
      </c>
      <c r="J5" s="101" t="s">
        <v>176</v>
      </c>
      <c r="K5" s="101" t="s">
        <v>247</v>
      </c>
      <c r="L5" s="109" t="s">
        <v>313</v>
      </c>
      <c r="M5" s="110" t="s">
        <v>314</v>
      </c>
      <c r="N5" s="101" t="s">
        <v>244</v>
      </c>
    </row>
    <row r="6" spans="1:14" ht="15.75" thickBot="1" x14ac:dyDescent="0.3">
      <c r="E6" s="34"/>
    </row>
    <row r="7" spans="1:14" ht="15.75" thickBot="1" x14ac:dyDescent="0.3">
      <c r="A7" s="99" t="s">
        <v>186</v>
      </c>
      <c r="B7" s="103" t="s">
        <v>263</v>
      </c>
      <c r="C7" s="431" t="s">
        <v>248</v>
      </c>
      <c r="D7" s="431"/>
      <c r="E7" s="431"/>
      <c r="F7" s="432"/>
      <c r="G7" s="127" t="s">
        <v>261</v>
      </c>
    </row>
    <row r="8" spans="1:14" ht="15.75" thickBot="1" x14ac:dyDescent="0.3">
      <c r="A8" s="100" t="s">
        <v>255</v>
      </c>
      <c r="B8" s="124" t="s">
        <v>188</v>
      </c>
      <c r="C8" s="123" t="s">
        <v>262</v>
      </c>
      <c r="D8" s="433" t="s">
        <v>249</v>
      </c>
      <c r="E8" s="433"/>
      <c r="F8" s="121" t="s">
        <v>250</v>
      </c>
      <c r="G8" s="106" t="s">
        <v>252</v>
      </c>
    </row>
    <row r="9" spans="1:14" ht="15.75" thickBot="1" x14ac:dyDescent="0.3">
      <c r="A9" s="102" t="s">
        <v>256</v>
      </c>
      <c r="B9" s="125" t="s">
        <v>188</v>
      </c>
      <c r="C9" s="114" t="s">
        <v>251</v>
      </c>
      <c r="D9" s="114" t="s">
        <v>257</v>
      </c>
      <c r="E9" s="114" t="s">
        <v>258</v>
      </c>
      <c r="F9" s="115" t="s">
        <v>250</v>
      </c>
      <c r="G9" s="106" t="s">
        <v>254</v>
      </c>
    </row>
    <row r="10" spans="1:14" ht="15.75" thickBot="1" x14ac:dyDescent="0.3">
      <c r="A10" s="101" t="s">
        <v>185</v>
      </c>
      <c r="B10" s="126" t="s">
        <v>189</v>
      </c>
      <c r="C10" s="122" t="s">
        <v>259</v>
      </c>
      <c r="D10" s="122" t="s">
        <v>257</v>
      </c>
      <c r="E10" s="122" t="s">
        <v>258</v>
      </c>
      <c r="F10" s="119" t="s">
        <v>250</v>
      </c>
      <c r="G10" s="110" t="s">
        <v>260</v>
      </c>
    </row>
    <row r="11" spans="1:14" ht="15.75" thickBot="1" x14ac:dyDescent="0.3"/>
    <row r="12" spans="1:14" ht="15.75" thickBot="1" x14ac:dyDescent="0.3">
      <c r="A12" s="130" t="s">
        <v>263</v>
      </c>
      <c r="B12" s="428" t="s">
        <v>248</v>
      </c>
      <c r="C12" s="429"/>
      <c r="D12" s="430"/>
      <c r="E12" s="428" t="s">
        <v>264</v>
      </c>
      <c r="F12" s="429"/>
      <c r="G12" s="430"/>
    </row>
    <row r="13" spans="1:14" x14ac:dyDescent="0.25">
      <c r="A13" s="128" t="s">
        <v>188</v>
      </c>
      <c r="B13" s="419" t="s">
        <v>190</v>
      </c>
      <c r="C13" s="420"/>
      <c r="D13" s="421"/>
      <c r="E13" s="420" t="s">
        <v>191</v>
      </c>
      <c r="F13" s="420"/>
      <c r="G13" s="421"/>
      <c r="H13" s="37"/>
      <c r="I13" s="37"/>
      <c r="J13" s="37"/>
    </row>
    <row r="14" spans="1:14" x14ac:dyDescent="0.25">
      <c r="A14" s="129"/>
      <c r="B14" s="422"/>
      <c r="C14" s="423"/>
      <c r="D14" s="424"/>
      <c r="E14" s="423"/>
      <c r="F14" s="423"/>
      <c r="G14" s="424"/>
    </row>
    <row r="15" spans="1:14" x14ac:dyDescent="0.25">
      <c r="A15" s="128"/>
      <c r="B15" s="419"/>
      <c r="C15" s="420"/>
      <c r="D15" s="421"/>
      <c r="E15" s="420"/>
      <c r="F15" s="420"/>
      <c r="G15" s="421"/>
    </row>
    <row r="16" spans="1:14" x14ac:dyDescent="0.25">
      <c r="A16" s="129"/>
      <c r="B16" s="422"/>
      <c r="C16" s="423"/>
      <c r="D16" s="424"/>
      <c r="E16" s="423"/>
      <c r="F16" s="423"/>
      <c r="G16" s="424"/>
    </row>
    <row r="17" spans="1:7" x14ac:dyDescent="0.25">
      <c r="A17" s="128"/>
      <c r="B17" s="419"/>
      <c r="C17" s="420"/>
      <c r="D17" s="421"/>
      <c r="E17" s="420"/>
      <c r="F17" s="420"/>
      <c r="G17" s="421"/>
    </row>
    <row r="18" spans="1:7" x14ac:dyDescent="0.25">
      <c r="A18" s="129"/>
      <c r="B18" s="422"/>
      <c r="C18" s="423"/>
      <c r="D18" s="424"/>
      <c r="E18" s="423"/>
      <c r="F18" s="423"/>
      <c r="G18" s="424"/>
    </row>
    <row r="19" spans="1:7" ht="15.75" thickBot="1" x14ac:dyDescent="0.3">
      <c r="A19" s="116"/>
      <c r="B19" s="425"/>
      <c r="C19" s="426"/>
      <c r="D19" s="427"/>
      <c r="E19" s="426"/>
      <c r="F19" s="426"/>
      <c r="G19" s="427"/>
    </row>
  </sheetData>
  <mergeCells count="23">
    <mergeCell ref="B1:I1"/>
    <mergeCell ref="K1:N1"/>
    <mergeCell ref="B2:D2"/>
    <mergeCell ref="F2:I2"/>
    <mergeCell ref="F5:H5"/>
    <mergeCell ref="B13:D13"/>
    <mergeCell ref="E13:G13"/>
    <mergeCell ref="B12:D12"/>
    <mergeCell ref="E12:G12"/>
    <mergeCell ref="C7:F7"/>
    <mergeCell ref="D8:E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D516-A0F2-40A5-9B09-E073F45C46B9}">
  <dimension ref="A1:P53"/>
  <sheetViews>
    <sheetView zoomScale="115" zoomScaleNormal="115" workbookViewId="0">
      <pane xSplit="6" ySplit="3" topLeftCell="G45" activePane="bottomRight" state="frozen"/>
      <selection pane="topRight" activeCell="G1" sqref="G1"/>
      <selection pane="bottomLeft" activeCell="A4" sqref="A4"/>
      <selection pane="bottomRight" activeCell="K2" sqref="K2"/>
    </sheetView>
  </sheetViews>
  <sheetFormatPr baseColWidth="10" defaultRowHeight="15" x14ac:dyDescent="0.25"/>
  <cols>
    <col min="1" max="1" width="10.140625" style="198" bestFit="1" customWidth="1"/>
    <col min="2" max="5" width="14.85546875" style="199" bestFit="1" customWidth="1"/>
    <col min="6" max="6" width="17.28515625" style="199" bestFit="1" customWidth="1"/>
    <col min="7" max="7" width="5.85546875" style="199" bestFit="1" customWidth="1"/>
    <col min="8" max="8" width="6" bestFit="1" customWidth="1"/>
    <col min="9" max="9" width="5.140625" bestFit="1" customWidth="1"/>
    <col min="10" max="10" width="6.5703125" bestFit="1" customWidth="1"/>
    <col min="11" max="11" width="10" bestFit="1" customWidth="1"/>
    <col min="15" max="15" width="10.5703125" bestFit="1" customWidth="1"/>
  </cols>
  <sheetData>
    <row r="1" spans="1:16" ht="15.75" thickBot="1" x14ac:dyDescent="0.3">
      <c r="A1" s="443" t="s">
        <v>320</v>
      </c>
      <c r="B1" s="443"/>
      <c r="C1" s="443"/>
      <c r="D1" s="203" t="s">
        <v>471</v>
      </c>
      <c r="E1" s="195" t="s">
        <v>473</v>
      </c>
      <c r="F1" s="203" t="s">
        <v>472</v>
      </c>
      <c r="G1" s="195" t="s">
        <v>572</v>
      </c>
      <c r="H1" s="203" t="s">
        <v>573</v>
      </c>
      <c r="I1" s="195" t="s">
        <v>323</v>
      </c>
      <c r="J1" s="203" t="s">
        <v>446</v>
      </c>
      <c r="K1" s="195" t="s">
        <v>322</v>
      </c>
      <c r="P1" s="34"/>
    </row>
    <row r="2" spans="1:16" ht="29.25" customHeight="1" thickBot="1" x14ac:dyDescent="0.3">
      <c r="A2" s="440" t="s">
        <v>470</v>
      </c>
      <c r="B2" s="441"/>
      <c r="C2" s="442"/>
      <c r="D2" s="207" t="s">
        <v>321</v>
      </c>
      <c r="E2" s="208" t="s">
        <v>576</v>
      </c>
      <c r="F2" s="207" t="s">
        <v>329</v>
      </c>
      <c r="G2" s="208" t="s">
        <v>111</v>
      </c>
      <c r="H2" s="252">
        <v>20</v>
      </c>
      <c r="I2" s="208">
        <f>IF(H2="","",IF(H2&lt;=2,1,IF(H2&lt;=4,2,IF(H2&lt;=8,3,IF(H2&lt;=16,4,IF(H2&lt;=32,5,IF(H2&lt;=64,6,IF(H2&lt;=128,7,8))))))))</f>
        <v>5</v>
      </c>
      <c r="J2" s="207">
        <f>IF(G2="","",IF(G2="A",8+I2,IF(G2="B",16+I2,IF(G2="C",24+I2,"invalid"))))</f>
        <v>29</v>
      </c>
      <c r="K2" s="208">
        <f>IF(J2="","",2^(32-J2))</f>
        <v>8</v>
      </c>
      <c r="P2" s="34"/>
    </row>
    <row r="3" spans="1:16" ht="15.75" thickBot="1" x14ac:dyDescent="0.3">
      <c r="A3" s="209" t="s">
        <v>327</v>
      </c>
      <c r="B3" s="210" t="s">
        <v>292</v>
      </c>
      <c r="C3" s="210" t="s">
        <v>324</v>
      </c>
      <c r="D3" s="211" t="s">
        <v>325</v>
      </c>
      <c r="E3" s="210" t="s">
        <v>293</v>
      </c>
      <c r="F3" s="211" t="s">
        <v>316</v>
      </c>
      <c r="G3" s="211" t="s">
        <v>315</v>
      </c>
      <c r="H3" s="211" t="s">
        <v>570</v>
      </c>
      <c r="I3" s="211" t="s">
        <v>571</v>
      </c>
      <c r="J3" s="211" t="s">
        <v>267</v>
      </c>
      <c r="K3" s="212" t="s">
        <v>270</v>
      </c>
    </row>
    <row r="4" spans="1:16" x14ac:dyDescent="0.25">
      <c r="A4" s="219" t="s">
        <v>330</v>
      </c>
      <c r="B4" s="220" t="s">
        <v>328</v>
      </c>
      <c r="C4" s="220" t="s">
        <v>348</v>
      </c>
      <c r="D4" s="220" t="s">
        <v>344</v>
      </c>
      <c r="E4" s="220" t="s">
        <v>340</v>
      </c>
      <c r="F4" s="221" t="s">
        <v>326</v>
      </c>
      <c r="G4" s="447" t="s">
        <v>108</v>
      </c>
      <c r="H4" s="447">
        <v>3</v>
      </c>
      <c r="I4" s="447">
        <f>IF(H4="","",IF(H4&lt;=2,1,IF(H4&lt;=4,2,IF(H4&lt;=8,3,IF(H4&lt;=16,4,IF(H4&lt;=32,5,IF(H4&lt;=64,6,IF(H4&lt;=128,7,8))))))))</f>
        <v>2</v>
      </c>
      <c r="J4" s="447">
        <f>IF(G4="","",IF(G4="A",8+I4,IF(G4="B",16+I4,IF(G4="C",24+I4,"invalid"))))</f>
        <v>10</v>
      </c>
      <c r="K4" s="444">
        <f>IF(J4="","",2^(32-J4))</f>
        <v>4194304</v>
      </c>
    </row>
    <row r="5" spans="1:16" x14ac:dyDescent="0.25">
      <c r="A5" s="213" t="s">
        <v>331</v>
      </c>
      <c r="B5" s="190" t="s">
        <v>334</v>
      </c>
      <c r="C5" s="190" t="s">
        <v>337</v>
      </c>
      <c r="D5" s="190" t="s">
        <v>345</v>
      </c>
      <c r="E5" s="190" t="s">
        <v>341</v>
      </c>
      <c r="F5" s="191" t="s">
        <v>326</v>
      </c>
      <c r="G5" s="448"/>
      <c r="H5" s="448"/>
      <c r="I5" s="448"/>
      <c r="J5" s="448"/>
      <c r="K5" s="445"/>
    </row>
    <row r="6" spans="1:16" x14ac:dyDescent="0.25">
      <c r="A6" s="214" t="s">
        <v>332</v>
      </c>
      <c r="B6" s="188" t="s">
        <v>335</v>
      </c>
      <c r="C6" s="188" t="s">
        <v>338</v>
      </c>
      <c r="D6" s="188" t="s">
        <v>346</v>
      </c>
      <c r="E6" s="188" t="s">
        <v>342</v>
      </c>
      <c r="F6" s="189" t="s">
        <v>326</v>
      </c>
      <c r="G6" s="448"/>
      <c r="H6" s="448"/>
      <c r="I6" s="448"/>
      <c r="J6" s="448"/>
      <c r="K6" s="445"/>
    </row>
    <row r="7" spans="1:16" ht="15.75" thickBot="1" x14ac:dyDescent="0.3">
      <c r="A7" s="216" t="s">
        <v>333</v>
      </c>
      <c r="B7" s="217" t="s">
        <v>336</v>
      </c>
      <c r="C7" s="217" t="s">
        <v>339</v>
      </c>
      <c r="D7" s="217" t="s">
        <v>347</v>
      </c>
      <c r="E7" s="217" t="s">
        <v>343</v>
      </c>
      <c r="F7" s="218" t="s">
        <v>326</v>
      </c>
      <c r="G7" s="449"/>
      <c r="H7" s="449"/>
      <c r="I7" s="449"/>
      <c r="J7" s="449"/>
      <c r="K7" s="446"/>
    </row>
    <row r="8" spans="1:16" x14ac:dyDescent="0.25">
      <c r="A8" s="219" t="s">
        <v>349</v>
      </c>
      <c r="B8" s="220" t="s">
        <v>357</v>
      </c>
      <c r="C8" s="220" t="s">
        <v>358</v>
      </c>
      <c r="D8" s="220" t="s">
        <v>381</v>
      </c>
      <c r="E8" s="220" t="s">
        <v>380</v>
      </c>
      <c r="F8" s="221" t="s">
        <v>389</v>
      </c>
      <c r="G8" s="450" t="s">
        <v>109</v>
      </c>
      <c r="H8" s="450">
        <v>5</v>
      </c>
      <c r="I8" s="450">
        <f t="shared" ref="I8:I44" si="0">IF(H8="","",IF(H8&lt;=2,1,IF(H8&lt;=4,2,IF(H8&lt;=8,3,IF(H8&lt;=16,4,IF(H8&lt;=32,5,IF(H8&lt;=64,6,IF(H8&lt;=128,7,8))))))))</f>
        <v>3</v>
      </c>
      <c r="J8" s="450">
        <f t="shared" ref="J8:J20" si="1">IF(G8="","",IF(G8="A",8+I8,IF(G8="B",16+I8,IF(G8="C",24+I8,"invalid"))))</f>
        <v>19</v>
      </c>
      <c r="K8" s="453">
        <f t="shared" ref="K8:K44" si="2">IF(J8="","",2^(32-J8))</f>
        <v>8192</v>
      </c>
    </row>
    <row r="9" spans="1:16" x14ac:dyDescent="0.25">
      <c r="A9" s="213" t="s">
        <v>350</v>
      </c>
      <c r="B9" s="190" t="s">
        <v>359</v>
      </c>
      <c r="C9" s="190" t="s">
        <v>366</v>
      </c>
      <c r="D9" s="190" t="s">
        <v>382</v>
      </c>
      <c r="E9" s="190" t="s">
        <v>379</v>
      </c>
      <c r="F9" s="191" t="s">
        <v>389</v>
      </c>
      <c r="G9" s="451"/>
      <c r="H9" s="451"/>
      <c r="I9" s="451"/>
      <c r="J9" s="451"/>
      <c r="K9" s="454"/>
    </row>
    <row r="10" spans="1:16" x14ac:dyDescent="0.25">
      <c r="A10" s="214" t="s">
        <v>351</v>
      </c>
      <c r="B10" s="188" t="s">
        <v>360</v>
      </c>
      <c r="C10" s="188" t="s">
        <v>367</v>
      </c>
      <c r="D10" s="188" t="s">
        <v>383</v>
      </c>
      <c r="E10" s="188" t="s">
        <v>378</v>
      </c>
      <c r="F10" s="189" t="s">
        <v>389</v>
      </c>
      <c r="G10" s="451"/>
      <c r="H10" s="451"/>
      <c r="I10" s="451"/>
      <c r="J10" s="451"/>
      <c r="K10" s="454"/>
    </row>
    <row r="11" spans="1:16" x14ac:dyDescent="0.25">
      <c r="A11" s="215" t="s">
        <v>352</v>
      </c>
      <c r="B11" s="192" t="s">
        <v>361</v>
      </c>
      <c r="C11" s="192" t="s">
        <v>368</v>
      </c>
      <c r="D11" s="192" t="s">
        <v>384</v>
      </c>
      <c r="E11" s="192" t="s">
        <v>377</v>
      </c>
      <c r="F11" s="193" t="s">
        <v>389</v>
      </c>
      <c r="G11" s="451"/>
      <c r="H11" s="451"/>
      <c r="I11" s="451"/>
      <c r="J11" s="451"/>
      <c r="K11" s="454"/>
    </row>
    <row r="12" spans="1:16" x14ac:dyDescent="0.25">
      <c r="A12" s="214" t="s">
        <v>353</v>
      </c>
      <c r="B12" s="188" t="s">
        <v>362</v>
      </c>
      <c r="C12" s="188" t="s">
        <v>369</v>
      </c>
      <c r="D12" s="188" t="s">
        <v>385</v>
      </c>
      <c r="E12" s="188" t="s">
        <v>376</v>
      </c>
      <c r="F12" s="189" t="s">
        <v>389</v>
      </c>
      <c r="G12" s="451"/>
      <c r="H12" s="451"/>
      <c r="I12" s="451"/>
      <c r="J12" s="451"/>
      <c r="K12" s="454"/>
    </row>
    <row r="13" spans="1:16" x14ac:dyDescent="0.25">
      <c r="A13" s="213" t="s">
        <v>354</v>
      </c>
      <c r="B13" s="190" t="s">
        <v>363</v>
      </c>
      <c r="C13" s="190" t="s">
        <v>370</v>
      </c>
      <c r="D13" s="190" t="s">
        <v>386</v>
      </c>
      <c r="E13" s="190" t="s">
        <v>375</v>
      </c>
      <c r="F13" s="191" t="s">
        <v>389</v>
      </c>
      <c r="G13" s="451"/>
      <c r="H13" s="451"/>
      <c r="I13" s="451"/>
      <c r="J13" s="451"/>
      <c r="K13" s="454"/>
    </row>
    <row r="14" spans="1:16" x14ac:dyDescent="0.25">
      <c r="A14" s="214" t="s">
        <v>355</v>
      </c>
      <c r="B14" s="188" t="s">
        <v>364</v>
      </c>
      <c r="C14" s="188" t="s">
        <v>371</v>
      </c>
      <c r="D14" s="188" t="s">
        <v>387</v>
      </c>
      <c r="E14" s="188" t="s">
        <v>374</v>
      </c>
      <c r="F14" s="189" t="s">
        <v>389</v>
      </c>
      <c r="G14" s="451"/>
      <c r="H14" s="451"/>
      <c r="I14" s="451"/>
      <c r="J14" s="451"/>
      <c r="K14" s="454"/>
    </row>
    <row r="15" spans="1:16" ht="15.75" thickBot="1" x14ac:dyDescent="0.3">
      <c r="A15" s="216" t="s">
        <v>356</v>
      </c>
      <c r="B15" s="217" t="s">
        <v>365</v>
      </c>
      <c r="C15" s="217" t="s">
        <v>372</v>
      </c>
      <c r="D15" s="217" t="s">
        <v>388</v>
      </c>
      <c r="E15" s="217" t="s">
        <v>373</v>
      </c>
      <c r="F15" s="218" t="s">
        <v>389</v>
      </c>
      <c r="G15" s="452"/>
      <c r="H15" s="452"/>
      <c r="I15" s="452"/>
      <c r="J15" s="452"/>
      <c r="K15" s="455"/>
    </row>
    <row r="16" spans="1:16" x14ac:dyDescent="0.25">
      <c r="A16" s="219" t="s">
        <v>330</v>
      </c>
      <c r="B16" s="220" t="s">
        <v>532</v>
      </c>
      <c r="C16" s="220" t="s">
        <v>566</v>
      </c>
      <c r="D16" s="220" t="s">
        <v>619</v>
      </c>
      <c r="E16" s="220" t="s">
        <v>620</v>
      </c>
      <c r="F16" s="222">
        <v>255255255192</v>
      </c>
      <c r="G16" s="447" t="s">
        <v>111</v>
      </c>
      <c r="H16" s="447">
        <v>4</v>
      </c>
      <c r="I16" s="447">
        <f t="shared" si="0"/>
        <v>2</v>
      </c>
      <c r="J16" s="447">
        <f t="shared" si="1"/>
        <v>26</v>
      </c>
      <c r="K16" s="444">
        <f t="shared" si="2"/>
        <v>64</v>
      </c>
    </row>
    <row r="17" spans="1:11" x14ac:dyDescent="0.25">
      <c r="A17" s="213" t="s">
        <v>331</v>
      </c>
      <c r="B17" s="190" t="s">
        <v>533</v>
      </c>
      <c r="C17" s="190" t="s">
        <v>567</v>
      </c>
      <c r="D17" s="190" t="s">
        <v>616</v>
      </c>
      <c r="E17" s="190" t="s">
        <v>621</v>
      </c>
      <c r="F17" s="202">
        <v>255255255192</v>
      </c>
      <c r="G17" s="448"/>
      <c r="H17" s="448"/>
      <c r="I17" s="448"/>
      <c r="J17" s="448"/>
      <c r="K17" s="445"/>
    </row>
    <row r="18" spans="1:11" x14ac:dyDescent="0.25">
      <c r="A18" s="214" t="s">
        <v>450</v>
      </c>
      <c r="B18" s="188" t="s">
        <v>534</v>
      </c>
      <c r="C18" s="188" t="s">
        <v>568</v>
      </c>
      <c r="D18" s="188" t="s">
        <v>617</v>
      </c>
      <c r="E18" s="188" t="s">
        <v>622</v>
      </c>
      <c r="F18" s="201">
        <v>255255255192</v>
      </c>
      <c r="G18" s="448"/>
      <c r="H18" s="448"/>
      <c r="I18" s="448"/>
      <c r="J18" s="448"/>
      <c r="K18" s="445"/>
    </row>
    <row r="19" spans="1:11" ht="15.75" thickBot="1" x14ac:dyDescent="0.3">
      <c r="A19" s="216" t="s">
        <v>333</v>
      </c>
      <c r="B19" s="217" t="s">
        <v>535</v>
      </c>
      <c r="C19" s="217" t="s">
        <v>569</v>
      </c>
      <c r="D19" s="217" t="s">
        <v>618</v>
      </c>
      <c r="E19" s="217" t="s">
        <v>623</v>
      </c>
      <c r="F19" s="223">
        <v>255255255192</v>
      </c>
      <c r="G19" s="449"/>
      <c r="H19" s="449"/>
      <c r="I19" s="449"/>
      <c r="J19" s="449"/>
      <c r="K19" s="446"/>
    </row>
    <row r="20" spans="1:11" x14ac:dyDescent="0.25">
      <c r="A20" s="219" t="s">
        <v>436</v>
      </c>
      <c r="B20" s="220" t="s">
        <v>328</v>
      </c>
      <c r="C20" s="220" t="s">
        <v>504</v>
      </c>
      <c r="D20" s="220" t="s">
        <v>624</v>
      </c>
      <c r="E20" s="220" t="s">
        <v>632</v>
      </c>
      <c r="F20" s="221" t="s">
        <v>440</v>
      </c>
      <c r="G20" s="450" t="s">
        <v>108</v>
      </c>
      <c r="H20" s="450">
        <v>20</v>
      </c>
      <c r="I20" s="450">
        <f t="shared" si="0"/>
        <v>5</v>
      </c>
      <c r="J20" s="450">
        <f t="shared" si="1"/>
        <v>13</v>
      </c>
      <c r="K20" s="453">
        <f t="shared" si="2"/>
        <v>524288</v>
      </c>
    </row>
    <row r="21" spans="1:11" x14ac:dyDescent="0.25">
      <c r="A21" s="213" t="s">
        <v>439</v>
      </c>
      <c r="B21" s="190" t="s">
        <v>437</v>
      </c>
      <c r="C21" s="190" t="s">
        <v>505</v>
      </c>
      <c r="D21" s="190" t="s">
        <v>625</v>
      </c>
      <c r="E21" s="190" t="s">
        <v>633</v>
      </c>
      <c r="F21" s="191" t="s">
        <v>440</v>
      </c>
      <c r="G21" s="451"/>
      <c r="H21" s="451"/>
      <c r="I21" s="451"/>
      <c r="J21" s="451"/>
      <c r="K21" s="454"/>
    </row>
    <row r="22" spans="1:11" x14ac:dyDescent="0.25">
      <c r="A22" s="214" t="s">
        <v>503</v>
      </c>
      <c r="B22" s="188" t="s">
        <v>438</v>
      </c>
      <c r="C22" s="188" t="s">
        <v>536</v>
      </c>
      <c r="D22" s="188" t="s">
        <v>626</v>
      </c>
      <c r="E22" s="188" t="s">
        <v>634</v>
      </c>
      <c r="F22" s="189" t="s">
        <v>440</v>
      </c>
      <c r="G22" s="451"/>
      <c r="H22" s="451"/>
      <c r="I22" s="451"/>
      <c r="J22" s="451"/>
      <c r="K22" s="454"/>
    </row>
    <row r="23" spans="1:11" x14ac:dyDescent="0.25">
      <c r="A23" s="215" t="s">
        <v>502</v>
      </c>
      <c r="B23" s="192" t="s">
        <v>506</v>
      </c>
      <c r="C23" s="192" t="s">
        <v>537</v>
      </c>
      <c r="D23" s="192" t="s">
        <v>627</v>
      </c>
      <c r="E23" s="192" t="s">
        <v>635</v>
      </c>
      <c r="F23" s="193" t="s">
        <v>440</v>
      </c>
      <c r="G23" s="451"/>
      <c r="H23" s="451"/>
      <c r="I23" s="451"/>
      <c r="J23" s="451"/>
      <c r="K23" s="454"/>
    </row>
    <row r="24" spans="1:11" x14ac:dyDescent="0.25">
      <c r="A24" s="214" t="s">
        <v>501</v>
      </c>
      <c r="B24" s="188" t="s">
        <v>507</v>
      </c>
      <c r="C24" s="188" t="s">
        <v>538</v>
      </c>
      <c r="D24" s="188" t="s">
        <v>628</v>
      </c>
      <c r="E24" s="188" t="s">
        <v>636</v>
      </c>
      <c r="F24" s="189" t="s">
        <v>440</v>
      </c>
      <c r="G24" s="451"/>
      <c r="H24" s="451"/>
      <c r="I24" s="451"/>
      <c r="J24" s="451"/>
      <c r="K24" s="454"/>
    </row>
    <row r="25" spans="1:11" x14ac:dyDescent="0.25">
      <c r="A25" s="213" t="s">
        <v>500</v>
      </c>
      <c r="B25" s="190" t="s">
        <v>526</v>
      </c>
      <c r="C25" s="190" t="s">
        <v>539</v>
      </c>
      <c r="D25" s="190" t="s">
        <v>629</v>
      </c>
      <c r="E25" s="190" t="s">
        <v>637</v>
      </c>
      <c r="F25" s="191" t="s">
        <v>440</v>
      </c>
      <c r="G25" s="451"/>
      <c r="H25" s="451"/>
      <c r="I25" s="451"/>
      <c r="J25" s="451"/>
      <c r="K25" s="454"/>
    </row>
    <row r="26" spans="1:11" x14ac:dyDescent="0.25">
      <c r="A26" s="214" t="s">
        <v>499</v>
      </c>
      <c r="B26" s="188" t="s">
        <v>527</v>
      </c>
      <c r="C26" s="188" t="s">
        <v>540</v>
      </c>
      <c r="D26" s="188" t="s">
        <v>630</v>
      </c>
      <c r="E26" s="188" t="s">
        <v>638</v>
      </c>
      <c r="F26" s="189" t="s">
        <v>440</v>
      </c>
      <c r="G26" s="451"/>
      <c r="H26" s="451"/>
      <c r="I26" s="451"/>
      <c r="J26" s="451"/>
      <c r="K26" s="454"/>
    </row>
    <row r="27" spans="1:11" ht="15.75" thickBot="1" x14ac:dyDescent="0.3">
      <c r="A27" s="216" t="s">
        <v>498</v>
      </c>
      <c r="B27" s="217" t="s">
        <v>528</v>
      </c>
      <c r="C27" s="217" t="s">
        <v>541</v>
      </c>
      <c r="D27" s="217" t="s">
        <v>631</v>
      </c>
      <c r="E27" s="217" t="s">
        <v>340</v>
      </c>
      <c r="F27" s="218" t="s">
        <v>440</v>
      </c>
      <c r="G27" s="452"/>
      <c r="H27" s="452"/>
      <c r="I27" s="452"/>
      <c r="J27" s="452"/>
      <c r="K27" s="455"/>
    </row>
    <row r="28" spans="1:11" x14ac:dyDescent="0.25">
      <c r="A28" s="219" t="s">
        <v>497</v>
      </c>
      <c r="B28" s="220" t="s">
        <v>334</v>
      </c>
      <c r="C28" s="220" t="s">
        <v>542</v>
      </c>
      <c r="D28" s="220" t="s">
        <v>639</v>
      </c>
      <c r="E28" s="220" t="s">
        <v>393</v>
      </c>
      <c r="F28" s="221" t="s">
        <v>440</v>
      </c>
      <c r="G28" s="447" t="s">
        <v>108</v>
      </c>
      <c r="H28" s="447">
        <v>20</v>
      </c>
      <c r="I28" s="447">
        <f t="shared" si="0"/>
        <v>5</v>
      </c>
      <c r="J28" s="447">
        <f t="shared" ref="J28" si="3">IF(G28="","",IF(G28="A",8+I28,IF(G28="B",16+I28,IF(G28="C",24+I28,"invalid"))))</f>
        <v>13</v>
      </c>
      <c r="K28" s="444">
        <f t="shared" si="2"/>
        <v>524288</v>
      </c>
    </row>
    <row r="29" spans="1:11" x14ac:dyDescent="0.25">
      <c r="A29" s="213" t="s">
        <v>496</v>
      </c>
      <c r="B29" s="190" t="s">
        <v>529</v>
      </c>
      <c r="C29" s="190" t="s">
        <v>543</v>
      </c>
      <c r="D29" s="190" t="s">
        <v>640</v>
      </c>
      <c r="E29" s="190" t="s">
        <v>394</v>
      </c>
      <c r="F29" s="191" t="s">
        <v>440</v>
      </c>
      <c r="G29" s="448"/>
      <c r="H29" s="448"/>
      <c r="I29" s="448"/>
      <c r="J29" s="448"/>
      <c r="K29" s="445"/>
    </row>
    <row r="30" spans="1:11" x14ac:dyDescent="0.25">
      <c r="A30" s="214" t="s">
        <v>495</v>
      </c>
      <c r="B30" s="188" t="s">
        <v>530</v>
      </c>
      <c r="C30" s="188" t="s">
        <v>544</v>
      </c>
      <c r="D30" s="188" t="s">
        <v>641</v>
      </c>
      <c r="E30" s="188" t="s">
        <v>395</v>
      </c>
      <c r="F30" s="189" t="s">
        <v>440</v>
      </c>
      <c r="G30" s="448"/>
      <c r="H30" s="448"/>
      <c r="I30" s="448"/>
      <c r="J30" s="448"/>
      <c r="K30" s="445"/>
    </row>
    <row r="31" spans="1:11" x14ac:dyDescent="0.25">
      <c r="A31" s="215" t="s">
        <v>494</v>
      </c>
      <c r="B31" s="192" t="s">
        <v>531</v>
      </c>
      <c r="C31" s="192" t="s">
        <v>545</v>
      </c>
      <c r="D31" s="192" t="s">
        <v>642</v>
      </c>
      <c r="E31" s="192" t="s">
        <v>396</v>
      </c>
      <c r="F31" s="193" t="s">
        <v>440</v>
      </c>
      <c r="G31" s="448"/>
      <c r="H31" s="448"/>
      <c r="I31" s="448"/>
      <c r="J31" s="448"/>
      <c r="K31" s="445"/>
    </row>
    <row r="32" spans="1:11" x14ac:dyDescent="0.25">
      <c r="A32" s="214" t="s">
        <v>493</v>
      </c>
      <c r="B32" s="188" t="s">
        <v>525</v>
      </c>
      <c r="C32" s="188" t="s">
        <v>546</v>
      </c>
      <c r="D32" s="188" t="s">
        <v>416</v>
      </c>
      <c r="E32" s="188" t="s">
        <v>397</v>
      </c>
      <c r="F32" s="189" t="s">
        <v>440</v>
      </c>
      <c r="G32" s="448"/>
      <c r="H32" s="448"/>
      <c r="I32" s="448"/>
      <c r="J32" s="448"/>
      <c r="K32" s="445"/>
    </row>
    <row r="33" spans="1:11" x14ac:dyDescent="0.25">
      <c r="A33" s="213" t="s">
        <v>492</v>
      </c>
      <c r="B33" s="190" t="s">
        <v>524</v>
      </c>
      <c r="C33" s="190" t="s">
        <v>547</v>
      </c>
      <c r="D33" s="190" t="s">
        <v>417</v>
      </c>
      <c r="E33" s="190" t="s">
        <v>398</v>
      </c>
      <c r="F33" s="191" t="s">
        <v>440</v>
      </c>
      <c r="G33" s="448"/>
      <c r="H33" s="448"/>
      <c r="I33" s="448"/>
      <c r="J33" s="448"/>
      <c r="K33" s="445"/>
    </row>
    <row r="34" spans="1:11" x14ac:dyDescent="0.25">
      <c r="A34" s="214" t="s">
        <v>491</v>
      </c>
      <c r="B34" s="188" t="s">
        <v>523</v>
      </c>
      <c r="C34" s="188" t="s">
        <v>548</v>
      </c>
      <c r="D34" s="188" t="s">
        <v>418</v>
      </c>
      <c r="E34" s="188" t="s">
        <v>399</v>
      </c>
      <c r="F34" s="189" t="s">
        <v>440</v>
      </c>
      <c r="G34" s="448"/>
      <c r="H34" s="448"/>
      <c r="I34" s="448"/>
      <c r="J34" s="448"/>
      <c r="K34" s="445"/>
    </row>
    <row r="35" spans="1:11" ht="15.75" thickBot="1" x14ac:dyDescent="0.3">
      <c r="A35" s="216" t="s">
        <v>490</v>
      </c>
      <c r="B35" s="217" t="s">
        <v>522</v>
      </c>
      <c r="C35" s="217" t="s">
        <v>549</v>
      </c>
      <c r="D35" s="217" t="s">
        <v>419</v>
      </c>
      <c r="E35" s="217" t="s">
        <v>400</v>
      </c>
      <c r="F35" s="218" t="s">
        <v>440</v>
      </c>
      <c r="G35" s="449"/>
      <c r="H35" s="449"/>
      <c r="I35" s="449"/>
      <c r="J35" s="449"/>
      <c r="K35" s="446"/>
    </row>
    <row r="36" spans="1:11" x14ac:dyDescent="0.25">
      <c r="A36" s="219" t="s">
        <v>489</v>
      </c>
      <c r="B36" s="220" t="s">
        <v>335</v>
      </c>
      <c r="C36" s="220" t="s">
        <v>550</v>
      </c>
      <c r="D36" s="220" t="s">
        <v>420</v>
      </c>
      <c r="E36" s="220" t="s">
        <v>401</v>
      </c>
      <c r="F36" s="221" t="s">
        <v>440</v>
      </c>
      <c r="G36" s="450" t="s">
        <v>108</v>
      </c>
      <c r="H36" s="450">
        <v>20</v>
      </c>
      <c r="I36" s="450">
        <f t="shared" si="0"/>
        <v>5</v>
      </c>
      <c r="J36" s="450">
        <f t="shared" ref="J36" si="4">IF(G36="","",IF(G36="A",8+I36,IF(G36="B",16+I36,IF(G36="C",24+I36,"invalid"))))</f>
        <v>13</v>
      </c>
      <c r="K36" s="453">
        <f t="shared" si="2"/>
        <v>524288</v>
      </c>
    </row>
    <row r="37" spans="1:11" x14ac:dyDescent="0.25">
      <c r="A37" s="213" t="s">
        <v>488</v>
      </c>
      <c r="B37" s="190" t="s">
        <v>521</v>
      </c>
      <c r="C37" s="190" t="s">
        <v>551</v>
      </c>
      <c r="D37" s="190" t="s">
        <v>421</v>
      </c>
      <c r="E37" s="190" t="s">
        <v>402</v>
      </c>
      <c r="F37" s="191" t="s">
        <v>440</v>
      </c>
      <c r="G37" s="451"/>
      <c r="H37" s="451"/>
      <c r="I37" s="451"/>
      <c r="J37" s="451"/>
      <c r="K37" s="454"/>
    </row>
    <row r="38" spans="1:11" x14ac:dyDescent="0.25">
      <c r="A38" s="214" t="s">
        <v>487</v>
      </c>
      <c r="B38" s="188" t="s">
        <v>520</v>
      </c>
      <c r="C38" s="188" t="s">
        <v>552</v>
      </c>
      <c r="D38" s="188" t="s">
        <v>422</v>
      </c>
      <c r="E38" s="188" t="s">
        <v>403</v>
      </c>
      <c r="F38" s="189" t="s">
        <v>440</v>
      </c>
      <c r="G38" s="451"/>
      <c r="H38" s="451"/>
      <c r="I38" s="451"/>
      <c r="J38" s="451"/>
      <c r="K38" s="454"/>
    </row>
    <row r="39" spans="1:11" x14ac:dyDescent="0.25">
      <c r="A39" s="215" t="s">
        <v>486</v>
      </c>
      <c r="B39" s="192" t="s">
        <v>519</v>
      </c>
      <c r="C39" s="192" t="s">
        <v>553</v>
      </c>
      <c r="D39" s="192" t="s">
        <v>423</v>
      </c>
      <c r="E39" s="192" t="s">
        <v>404</v>
      </c>
      <c r="F39" s="193" t="s">
        <v>440</v>
      </c>
      <c r="G39" s="451"/>
      <c r="H39" s="451"/>
      <c r="I39" s="451"/>
      <c r="J39" s="451"/>
      <c r="K39" s="454"/>
    </row>
    <row r="40" spans="1:11" x14ac:dyDescent="0.25">
      <c r="A40" s="214" t="s">
        <v>485</v>
      </c>
      <c r="B40" s="188" t="s">
        <v>518</v>
      </c>
      <c r="C40" s="188" t="s">
        <v>554</v>
      </c>
      <c r="D40" s="188" t="s">
        <v>424</v>
      </c>
      <c r="E40" s="188" t="s">
        <v>405</v>
      </c>
      <c r="F40" s="189" t="s">
        <v>440</v>
      </c>
      <c r="G40" s="451"/>
      <c r="H40" s="451"/>
      <c r="I40" s="451"/>
      <c r="J40" s="451"/>
      <c r="K40" s="454"/>
    </row>
    <row r="41" spans="1:11" x14ac:dyDescent="0.25">
      <c r="A41" s="213" t="s">
        <v>484</v>
      </c>
      <c r="B41" s="190" t="s">
        <v>517</v>
      </c>
      <c r="C41" s="190" t="s">
        <v>555</v>
      </c>
      <c r="D41" s="190" t="s">
        <v>425</v>
      </c>
      <c r="E41" s="190" t="s">
        <v>406</v>
      </c>
      <c r="F41" s="191" t="s">
        <v>440</v>
      </c>
      <c r="G41" s="451"/>
      <c r="H41" s="451"/>
      <c r="I41" s="451"/>
      <c r="J41" s="451"/>
      <c r="K41" s="454"/>
    </row>
    <row r="42" spans="1:11" x14ac:dyDescent="0.25">
      <c r="A42" s="214" t="s">
        <v>483</v>
      </c>
      <c r="B42" s="188" t="s">
        <v>516</v>
      </c>
      <c r="C42" s="188" t="s">
        <v>556</v>
      </c>
      <c r="D42" s="188" t="s">
        <v>426</v>
      </c>
      <c r="E42" s="188" t="s">
        <v>407</v>
      </c>
      <c r="F42" s="189" t="s">
        <v>440</v>
      </c>
      <c r="G42" s="451"/>
      <c r="H42" s="451"/>
      <c r="I42" s="451"/>
      <c r="J42" s="451"/>
      <c r="K42" s="454"/>
    </row>
    <row r="43" spans="1:11" ht="15.75" thickBot="1" x14ac:dyDescent="0.3">
      <c r="A43" s="216" t="s">
        <v>482</v>
      </c>
      <c r="B43" s="217" t="s">
        <v>515</v>
      </c>
      <c r="C43" s="217" t="s">
        <v>557</v>
      </c>
      <c r="D43" s="217" t="s">
        <v>427</v>
      </c>
      <c r="E43" s="217" t="s">
        <v>408</v>
      </c>
      <c r="F43" s="218" t="s">
        <v>440</v>
      </c>
      <c r="G43" s="452"/>
      <c r="H43" s="452"/>
      <c r="I43" s="452"/>
      <c r="J43" s="452"/>
      <c r="K43" s="455"/>
    </row>
    <row r="44" spans="1:11" x14ac:dyDescent="0.25">
      <c r="A44" s="219" t="s">
        <v>481</v>
      </c>
      <c r="B44" s="220" t="s">
        <v>336</v>
      </c>
      <c r="C44" s="220" t="s">
        <v>558</v>
      </c>
      <c r="D44" s="220" t="s">
        <v>428</v>
      </c>
      <c r="E44" s="220" t="s">
        <v>409</v>
      </c>
      <c r="F44" s="221" t="s">
        <v>440</v>
      </c>
      <c r="G44" s="447" t="s">
        <v>108</v>
      </c>
      <c r="H44" s="447">
        <v>20</v>
      </c>
      <c r="I44" s="447">
        <f t="shared" si="0"/>
        <v>5</v>
      </c>
      <c r="J44" s="447">
        <f t="shared" ref="J44" si="5">IF(G44="","",IF(G44="A",8+I44,IF(G44="B",16+I44,IF(G44="C",24+I44,"invalid"))))</f>
        <v>13</v>
      </c>
      <c r="K44" s="444">
        <f t="shared" si="2"/>
        <v>524288</v>
      </c>
    </row>
    <row r="45" spans="1:11" x14ac:dyDescent="0.25">
      <c r="A45" s="213" t="s">
        <v>480</v>
      </c>
      <c r="B45" s="190" t="s">
        <v>514</v>
      </c>
      <c r="C45" s="190" t="s">
        <v>559</v>
      </c>
      <c r="D45" s="190" t="s">
        <v>429</v>
      </c>
      <c r="E45" s="190" t="s">
        <v>410</v>
      </c>
      <c r="F45" s="191" t="s">
        <v>440</v>
      </c>
      <c r="G45" s="448"/>
      <c r="H45" s="448"/>
      <c r="I45" s="448"/>
      <c r="J45" s="448"/>
      <c r="K45" s="445"/>
    </row>
    <row r="46" spans="1:11" x14ac:dyDescent="0.25">
      <c r="A46" s="214" t="s">
        <v>479</v>
      </c>
      <c r="B46" s="188" t="s">
        <v>513</v>
      </c>
      <c r="C46" s="188" t="s">
        <v>560</v>
      </c>
      <c r="D46" s="188" t="s">
        <v>430</v>
      </c>
      <c r="E46" s="188" t="s">
        <v>411</v>
      </c>
      <c r="F46" s="189" t="s">
        <v>440</v>
      </c>
      <c r="G46" s="448"/>
      <c r="H46" s="448"/>
      <c r="I46" s="448"/>
      <c r="J46" s="448"/>
      <c r="K46" s="445"/>
    </row>
    <row r="47" spans="1:11" x14ac:dyDescent="0.25">
      <c r="A47" s="215" t="s">
        <v>478</v>
      </c>
      <c r="B47" s="192" t="s">
        <v>512</v>
      </c>
      <c r="C47" s="192" t="s">
        <v>561</v>
      </c>
      <c r="D47" s="192" t="s">
        <v>431</v>
      </c>
      <c r="E47" s="192" t="s">
        <v>412</v>
      </c>
      <c r="F47" s="193" t="s">
        <v>440</v>
      </c>
      <c r="G47" s="448"/>
      <c r="H47" s="448"/>
      <c r="I47" s="448"/>
      <c r="J47" s="448"/>
      <c r="K47" s="445"/>
    </row>
    <row r="48" spans="1:11" x14ac:dyDescent="0.25">
      <c r="A48" s="214" t="s">
        <v>477</v>
      </c>
      <c r="B48" s="188" t="s">
        <v>511</v>
      </c>
      <c r="C48" s="188" t="s">
        <v>562</v>
      </c>
      <c r="D48" s="188" t="s">
        <v>432</v>
      </c>
      <c r="E48" s="188" t="s">
        <v>413</v>
      </c>
      <c r="F48" s="189" t="s">
        <v>440</v>
      </c>
      <c r="G48" s="448"/>
      <c r="H48" s="448"/>
      <c r="I48" s="448"/>
      <c r="J48" s="448"/>
      <c r="K48" s="445"/>
    </row>
    <row r="49" spans="1:11" x14ac:dyDescent="0.25">
      <c r="A49" s="213" t="s">
        <v>476</v>
      </c>
      <c r="B49" s="190" t="s">
        <v>510</v>
      </c>
      <c r="C49" s="190" t="s">
        <v>563</v>
      </c>
      <c r="D49" s="190" t="s">
        <v>433</v>
      </c>
      <c r="E49" s="190" t="s">
        <v>414</v>
      </c>
      <c r="F49" s="191" t="s">
        <v>440</v>
      </c>
      <c r="G49" s="448"/>
      <c r="H49" s="448"/>
      <c r="I49" s="448"/>
      <c r="J49" s="448"/>
      <c r="K49" s="445"/>
    </row>
    <row r="50" spans="1:11" x14ac:dyDescent="0.25">
      <c r="A50" s="214" t="s">
        <v>475</v>
      </c>
      <c r="B50" s="188" t="s">
        <v>509</v>
      </c>
      <c r="C50" s="188" t="s">
        <v>564</v>
      </c>
      <c r="D50" s="188" t="s">
        <v>434</v>
      </c>
      <c r="E50" s="188" t="s">
        <v>415</v>
      </c>
      <c r="F50" s="189" t="s">
        <v>440</v>
      </c>
      <c r="G50" s="448"/>
      <c r="H50" s="448"/>
      <c r="I50" s="448"/>
      <c r="J50" s="448"/>
      <c r="K50" s="445"/>
    </row>
    <row r="51" spans="1:11" ht="15.75" thickBot="1" x14ac:dyDescent="0.3">
      <c r="A51" s="216" t="s">
        <v>474</v>
      </c>
      <c r="B51" s="217" t="s">
        <v>508</v>
      </c>
      <c r="C51" s="217" t="s">
        <v>565</v>
      </c>
      <c r="D51" s="217" t="s">
        <v>435</v>
      </c>
      <c r="E51" s="217" t="s">
        <v>271</v>
      </c>
      <c r="F51" s="218" t="s">
        <v>440</v>
      </c>
      <c r="G51" s="449"/>
      <c r="H51" s="449"/>
      <c r="I51" s="449"/>
      <c r="J51" s="449"/>
      <c r="K51" s="446"/>
    </row>
    <row r="52" spans="1:11" x14ac:dyDescent="0.25">
      <c r="G52" s="206"/>
    </row>
    <row r="53" spans="1:11" x14ac:dyDescent="0.25">
      <c r="G53" s="206"/>
    </row>
  </sheetData>
  <mergeCells count="37">
    <mergeCell ref="H36:H43"/>
    <mergeCell ref="H44:H51"/>
    <mergeCell ref="I44:I51"/>
    <mergeCell ref="J44:J51"/>
    <mergeCell ref="K44:K51"/>
    <mergeCell ref="K36:K43"/>
    <mergeCell ref="J36:J43"/>
    <mergeCell ref="I36:I43"/>
    <mergeCell ref="H20:H27"/>
    <mergeCell ref="I20:I27"/>
    <mergeCell ref="J20:J27"/>
    <mergeCell ref="K20:K27"/>
    <mergeCell ref="H28:H35"/>
    <mergeCell ref="I28:I35"/>
    <mergeCell ref="J28:J35"/>
    <mergeCell ref="K28:K35"/>
    <mergeCell ref="G20:G27"/>
    <mergeCell ref="G28:G35"/>
    <mergeCell ref="G36:G43"/>
    <mergeCell ref="G44:G51"/>
    <mergeCell ref="G16:G19"/>
    <mergeCell ref="H16:H19"/>
    <mergeCell ref="I16:I19"/>
    <mergeCell ref="J16:J19"/>
    <mergeCell ref="K16:K19"/>
    <mergeCell ref="G8:G15"/>
    <mergeCell ref="H8:H15"/>
    <mergeCell ref="I8:I15"/>
    <mergeCell ref="J8:J15"/>
    <mergeCell ref="K8:K15"/>
    <mergeCell ref="A2:C2"/>
    <mergeCell ref="A1:C1"/>
    <mergeCell ref="K4:K7"/>
    <mergeCell ref="J4:J7"/>
    <mergeCell ref="I4:I7"/>
    <mergeCell ref="H4:H7"/>
    <mergeCell ref="G4:G7"/>
  </mergeCells>
  <phoneticPr fontId="2" type="noConversion"/>
  <pageMargins left="0.7" right="0.7" top="0.75" bottom="0.75" header="0.3" footer="0.3"/>
  <pageSetup orientation="portrait" r:id="rId1"/>
  <ignoredErrors>
    <ignoredError sqref="A3:A7 D32:E51 A19 A52:A1048576 A20:A21 A16:A17 A8:A15 D5:E7 A33:A5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95A7-C08D-4985-AE26-C42B99DF00BB}">
  <dimension ref="A1:AC20"/>
  <sheetViews>
    <sheetView topLeftCell="G1" zoomScale="115" zoomScaleNormal="115" workbookViewId="0">
      <pane xSplit="6" ySplit="3" topLeftCell="M4" activePane="bottomRight" state="frozen"/>
      <selection activeCell="G1" sqref="G1"/>
      <selection pane="topRight" activeCell="M1" sqref="M1"/>
      <selection pane="bottomLeft" activeCell="G4" sqref="G4"/>
      <selection pane="bottomRight" activeCell="O2" sqref="O2"/>
    </sheetView>
  </sheetViews>
  <sheetFormatPr baseColWidth="10" defaultRowHeight="15" x14ac:dyDescent="0.25"/>
  <cols>
    <col min="1" max="1" width="6" customWidth="1"/>
    <col min="2" max="2" width="7.28515625" customWidth="1"/>
    <col min="3" max="4" width="4.28515625" bestFit="1" customWidth="1"/>
    <col min="5" max="5" width="9.5703125" style="34" bestFit="1" customWidth="1"/>
    <col min="6" max="6" width="10" bestFit="1" customWidth="1"/>
    <col min="7" max="7" width="9.7109375" bestFit="1" customWidth="1"/>
    <col min="8" max="9" width="13.7109375" bestFit="1" customWidth="1"/>
    <col min="10" max="10" width="14.85546875" bestFit="1" customWidth="1"/>
    <col min="11" max="11" width="10.42578125" bestFit="1" customWidth="1"/>
    <col min="12" max="12" width="16" bestFit="1" customWidth="1"/>
    <col min="13" max="13" width="6.140625" bestFit="1" customWidth="1"/>
    <col min="14" max="14" width="8.140625" bestFit="1" customWidth="1"/>
    <col min="15" max="15" width="5.140625" bestFit="1" customWidth="1"/>
    <col min="16" max="16" width="6" bestFit="1" customWidth="1"/>
    <col min="17" max="17" width="6.5703125" bestFit="1" customWidth="1"/>
    <col min="18" max="18" width="4" bestFit="1" customWidth="1"/>
    <col min="20" max="20" width="6.5703125" bestFit="1" customWidth="1"/>
    <col min="21" max="21" width="10.42578125" bestFit="1" customWidth="1"/>
  </cols>
  <sheetData>
    <row r="1" spans="1:29" ht="15.75" customHeight="1" thickBot="1" x14ac:dyDescent="0.3">
      <c r="A1" t="s">
        <v>392</v>
      </c>
      <c r="G1" s="443" t="s">
        <v>574</v>
      </c>
      <c r="H1" s="443"/>
      <c r="I1" s="443"/>
      <c r="J1" s="203" t="s">
        <v>471</v>
      </c>
      <c r="K1" s="195" t="s">
        <v>578</v>
      </c>
      <c r="L1" s="203" t="s">
        <v>472</v>
      </c>
      <c r="M1" s="203" t="s">
        <v>615</v>
      </c>
      <c r="N1" s="195" t="s">
        <v>322</v>
      </c>
      <c r="O1" s="203" t="s">
        <v>573</v>
      </c>
      <c r="P1" s="195" t="s">
        <v>581</v>
      </c>
      <c r="Q1" s="203" t="s">
        <v>446</v>
      </c>
      <c r="R1" s="242" t="s">
        <v>610</v>
      </c>
    </row>
    <row r="2" spans="1:29" ht="30.75" customHeight="1" thickBot="1" x14ac:dyDescent="0.3">
      <c r="A2" s="462"/>
      <c r="B2" s="462"/>
      <c r="C2" s="462"/>
      <c r="D2" s="462"/>
      <c r="E2" s="462"/>
      <c r="F2" s="462"/>
      <c r="G2" s="440" t="s">
        <v>575</v>
      </c>
      <c r="H2" s="441"/>
      <c r="I2" s="442"/>
      <c r="J2" s="207" t="s">
        <v>445</v>
      </c>
      <c r="K2" s="208" t="s">
        <v>577</v>
      </c>
      <c r="L2" s="224" t="s">
        <v>579</v>
      </c>
      <c r="M2" s="224">
        <v>1</v>
      </c>
      <c r="N2" s="208">
        <v>20</v>
      </c>
      <c r="O2" s="208">
        <f>IF(N2="","",IF(N2&lt;2-2,1,IF(N2&lt;=4-2,2,IF(N2&lt;=8-2,3,IF(N2&lt;=16-2,4,IF(N2&lt;=32-2,5,IF(N2&lt;=64-2,6,IF(N2&lt;=128-2,7,IF(N2&lt;=256-2,8,IF(N2&lt;=512-2,9,IF(N2&lt;=1024-2,10,IF(N2&lt;=2048-2,11.12))))))))))))</f>
        <v>5</v>
      </c>
      <c r="P2" s="208">
        <f>IF(O2="","",2^O2)</f>
        <v>32</v>
      </c>
      <c r="Q2" s="208">
        <f>IF(O2="","",32-O2)</f>
        <v>27</v>
      </c>
      <c r="R2" s="243" t="s">
        <v>611</v>
      </c>
    </row>
    <row r="3" spans="1:29" ht="15.75" thickBot="1" x14ac:dyDescent="0.3">
      <c r="A3" t="s">
        <v>315</v>
      </c>
      <c r="B3" t="s">
        <v>270</v>
      </c>
      <c r="C3" s="1" t="s">
        <v>323</v>
      </c>
      <c r="D3" t="s">
        <v>446</v>
      </c>
      <c r="E3" s="34" t="s">
        <v>327</v>
      </c>
      <c r="F3" t="s">
        <v>292</v>
      </c>
      <c r="G3" s="209" t="s">
        <v>327</v>
      </c>
      <c r="H3" s="210" t="s">
        <v>292</v>
      </c>
      <c r="I3" s="210" t="s">
        <v>324</v>
      </c>
      <c r="J3" s="211" t="s">
        <v>325</v>
      </c>
      <c r="K3" s="210" t="s">
        <v>293</v>
      </c>
      <c r="L3" s="211" t="s">
        <v>316</v>
      </c>
      <c r="M3" s="211" t="s">
        <v>580</v>
      </c>
      <c r="N3" s="212" t="s">
        <v>270</v>
      </c>
      <c r="O3" s="211" t="s">
        <v>571</v>
      </c>
      <c r="P3" s="211" t="s">
        <v>582</v>
      </c>
      <c r="Q3" s="211" t="s">
        <v>267</v>
      </c>
      <c r="R3" s="211" t="s">
        <v>614</v>
      </c>
    </row>
    <row r="4" spans="1:29" x14ac:dyDescent="0.25">
      <c r="A4" t="s">
        <v>212</v>
      </c>
      <c r="B4">
        <v>120</v>
      </c>
      <c r="C4" s="194">
        <v>7</v>
      </c>
      <c r="D4" s="194">
        <v>25</v>
      </c>
      <c r="G4" s="219" t="s">
        <v>448</v>
      </c>
      <c r="H4" s="220" t="s">
        <v>447</v>
      </c>
      <c r="I4" s="220" t="s">
        <v>455</v>
      </c>
      <c r="J4" s="220" t="s">
        <v>592</v>
      </c>
      <c r="K4" s="220" t="s">
        <v>587</v>
      </c>
      <c r="L4" s="228" t="s">
        <v>583</v>
      </c>
      <c r="M4" s="220" t="s">
        <v>212</v>
      </c>
      <c r="N4" s="228">
        <v>120</v>
      </c>
      <c r="O4" s="220">
        <f>IF(N4="","",IF(N4&lt;=2,1,IF(N4&lt;=4,2,IF(N4&lt;=8,3,IF(N4&lt;=16,4,IF(N4&lt;=32,5,IF(N4&lt;=64,6,IF(N4&lt;=128,7,8))))))))</f>
        <v>7</v>
      </c>
      <c r="P4" s="220">
        <f>IF(O4="","",2^O4)</f>
        <v>128</v>
      </c>
      <c r="Q4" s="220">
        <f>IF(O4="","",32-O4)</f>
        <v>25</v>
      </c>
      <c r="R4" s="459" t="s">
        <v>612</v>
      </c>
    </row>
    <row r="5" spans="1:29" x14ac:dyDescent="0.25">
      <c r="A5" t="s">
        <v>444</v>
      </c>
      <c r="B5">
        <v>50</v>
      </c>
      <c r="C5" s="194">
        <v>6</v>
      </c>
      <c r="D5" s="194">
        <v>26</v>
      </c>
      <c r="G5" s="213" t="s">
        <v>450</v>
      </c>
      <c r="H5" s="190" t="s">
        <v>449</v>
      </c>
      <c r="I5" s="190" t="s">
        <v>454</v>
      </c>
      <c r="J5" s="190" t="s">
        <v>593</v>
      </c>
      <c r="K5" s="190" t="s">
        <v>588</v>
      </c>
      <c r="L5" s="205" t="s">
        <v>584</v>
      </c>
      <c r="M5" s="226" t="s">
        <v>444</v>
      </c>
      <c r="N5" s="225">
        <v>50</v>
      </c>
      <c r="O5" s="226">
        <f t="shared" ref="O5:O8" si="0">IF(N5="","",IF(N5&lt;=2,1,IF(N5&lt;=4,2,IF(N5&lt;=8,3,IF(N5&lt;=16,4,IF(N5&lt;=32,5,IF(N5&lt;=64,6,IF(N5&lt;=128,7,8))))))))</f>
        <v>6</v>
      </c>
      <c r="P5" s="226">
        <f t="shared" ref="P5:P8" si="1">IF(O5="","",2^O5)</f>
        <v>64</v>
      </c>
      <c r="Q5" s="226">
        <f t="shared" ref="Q5:Q8" si="2">IF(O5="","",32-O5)</f>
        <v>26</v>
      </c>
      <c r="R5" s="460"/>
    </row>
    <row r="6" spans="1:29" x14ac:dyDescent="0.25">
      <c r="A6" t="s">
        <v>441</v>
      </c>
      <c r="B6">
        <v>40</v>
      </c>
      <c r="C6" s="194">
        <v>6</v>
      </c>
      <c r="D6" s="194">
        <v>26</v>
      </c>
      <c r="G6" s="214" t="s">
        <v>452</v>
      </c>
      <c r="H6" s="188" t="s">
        <v>451</v>
      </c>
      <c r="I6" s="188" t="s">
        <v>453</v>
      </c>
      <c r="J6" s="188" t="s">
        <v>594</v>
      </c>
      <c r="K6" s="188" t="s">
        <v>589</v>
      </c>
      <c r="L6" s="204" t="s">
        <v>584</v>
      </c>
      <c r="M6" s="44" t="s">
        <v>441</v>
      </c>
      <c r="N6" s="227">
        <v>40</v>
      </c>
      <c r="O6" s="44">
        <f t="shared" si="0"/>
        <v>6</v>
      </c>
      <c r="P6" s="44">
        <f t="shared" si="1"/>
        <v>64</v>
      </c>
      <c r="Q6" s="44">
        <f t="shared" si="2"/>
        <v>26</v>
      </c>
      <c r="R6" s="460"/>
      <c r="AC6" s="33"/>
    </row>
    <row r="7" spans="1:29" x14ac:dyDescent="0.25">
      <c r="A7" t="s">
        <v>442</v>
      </c>
      <c r="B7">
        <v>25</v>
      </c>
      <c r="C7" s="194">
        <v>5</v>
      </c>
      <c r="D7" s="194">
        <v>27</v>
      </c>
      <c r="G7" s="229" t="s">
        <v>349</v>
      </c>
      <c r="H7" s="226" t="s">
        <v>456</v>
      </c>
      <c r="I7" s="226" t="s">
        <v>458</v>
      </c>
      <c r="J7" s="226" t="s">
        <v>595</v>
      </c>
      <c r="K7" s="226" t="s">
        <v>590</v>
      </c>
      <c r="L7" s="225" t="s">
        <v>585</v>
      </c>
      <c r="M7" s="226" t="s">
        <v>442</v>
      </c>
      <c r="N7" s="225">
        <v>25</v>
      </c>
      <c r="O7" s="226">
        <f t="shared" si="0"/>
        <v>5</v>
      </c>
      <c r="P7" s="226">
        <f t="shared" si="1"/>
        <v>32</v>
      </c>
      <c r="Q7" s="226">
        <f t="shared" si="2"/>
        <v>27</v>
      </c>
      <c r="R7" s="460"/>
      <c r="AC7" s="33"/>
    </row>
    <row r="8" spans="1:29" ht="15.75" thickBot="1" x14ac:dyDescent="0.3">
      <c r="A8" t="s">
        <v>443</v>
      </c>
      <c r="B8">
        <v>8</v>
      </c>
      <c r="C8" s="194">
        <v>4</v>
      </c>
      <c r="D8" s="194">
        <v>28</v>
      </c>
      <c r="G8" s="230" t="s">
        <v>459</v>
      </c>
      <c r="H8" s="231" t="s">
        <v>457</v>
      </c>
      <c r="I8" s="231" t="s">
        <v>461</v>
      </c>
      <c r="J8" s="231" t="s">
        <v>596</v>
      </c>
      <c r="K8" s="231" t="s">
        <v>591</v>
      </c>
      <c r="L8" s="244" t="s">
        <v>586</v>
      </c>
      <c r="M8" s="231" t="s">
        <v>443</v>
      </c>
      <c r="N8" s="244">
        <v>8</v>
      </c>
      <c r="O8" s="231">
        <f t="shared" si="0"/>
        <v>3</v>
      </c>
      <c r="P8" s="231">
        <f t="shared" si="1"/>
        <v>8</v>
      </c>
      <c r="Q8" s="231">
        <f t="shared" si="2"/>
        <v>29</v>
      </c>
      <c r="R8" s="461"/>
      <c r="AC8" s="33"/>
    </row>
    <row r="9" spans="1:29" x14ac:dyDescent="0.25">
      <c r="F9" t="s">
        <v>460</v>
      </c>
      <c r="G9" s="232" t="s">
        <v>448</v>
      </c>
      <c r="H9" s="233" t="s">
        <v>447</v>
      </c>
      <c r="I9" s="233" t="s">
        <v>455</v>
      </c>
      <c r="J9" s="233" t="s">
        <v>598</v>
      </c>
      <c r="K9" s="233" t="s">
        <v>597</v>
      </c>
      <c r="L9" s="245" t="s">
        <v>584</v>
      </c>
      <c r="M9" s="233" t="s">
        <v>212</v>
      </c>
      <c r="N9" s="245">
        <v>120</v>
      </c>
      <c r="O9" s="233">
        <f>IF(N9="","",IF(N9&lt;=2,1,IF(N9&lt;=4,2,IF(N9&lt;=8,3,IF(N9&lt;=16,4,IF(N9&lt;=32,5,IF(N9&lt;=64,6,IF(N9&lt;=128,7,8))))))))</f>
        <v>7</v>
      </c>
      <c r="P9" s="233">
        <f>IF(O9="","",2^O9)</f>
        <v>128</v>
      </c>
      <c r="Q9" s="233">
        <f>IF(O9="","",32-O9)</f>
        <v>25</v>
      </c>
      <c r="R9" s="456" t="s">
        <v>613</v>
      </c>
      <c r="AC9" s="33"/>
    </row>
    <row r="10" spans="1:29" x14ac:dyDescent="0.25">
      <c r="G10" s="238" t="s">
        <v>452</v>
      </c>
      <c r="H10" s="239" t="s">
        <v>599</v>
      </c>
      <c r="I10" s="239" t="s">
        <v>600</v>
      </c>
      <c r="J10" s="239" t="s">
        <v>593</v>
      </c>
      <c r="K10" s="239" t="s">
        <v>588</v>
      </c>
      <c r="L10" s="246" t="s">
        <v>583</v>
      </c>
      <c r="M10" s="241" t="s">
        <v>441</v>
      </c>
      <c r="N10" s="248">
        <v>40</v>
      </c>
      <c r="O10" s="241">
        <f>IF(N10="","",IF(N10&lt;=2,1,IF(N10&lt;=4,2,IF(N10&lt;=8,3,IF(N10&lt;=16,4,IF(N10&lt;=32,5,IF(N10&lt;=64,6,IF(N10&lt;=128,7,8))))))))</f>
        <v>6</v>
      </c>
      <c r="P10" s="241">
        <f>IF(O10="","",2^O10)</f>
        <v>64</v>
      </c>
      <c r="Q10" s="241">
        <f>IF(O10="","",32-O10)</f>
        <v>26</v>
      </c>
      <c r="R10" s="457"/>
      <c r="AC10" s="33"/>
    </row>
    <row r="11" spans="1:29" x14ac:dyDescent="0.25">
      <c r="A11" t="s">
        <v>441</v>
      </c>
      <c r="B11">
        <v>40</v>
      </c>
      <c r="C11" s="194">
        <v>6</v>
      </c>
      <c r="D11" s="194">
        <v>26</v>
      </c>
      <c r="E11" s="34" t="s">
        <v>464</v>
      </c>
      <c r="F11" t="s">
        <v>447</v>
      </c>
      <c r="G11" s="234" t="s">
        <v>349</v>
      </c>
      <c r="H11" s="235" t="s">
        <v>451</v>
      </c>
      <c r="I11" s="235" t="s">
        <v>601</v>
      </c>
      <c r="J11" s="235" t="s">
        <v>603</v>
      </c>
      <c r="K11" s="235" t="s">
        <v>602</v>
      </c>
      <c r="L11" s="247" t="s">
        <v>585</v>
      </c>
      <c r="M11" s="250" t="s">
        <v>442</v>
      </c>
      <c r="N11" s="251">
        <v>25</v>
      </c>
      <c r="O11" s="250">
        <f>IF(N11="","",IF(N11&lt;=2,1,IF(N11&lt;=4,2,IF(N11&lt;=8,3,IF(N11&lt;=16,4,IF(N11&lt;=32,5,IF(N11&lt;=64,6,IF(N11&lt;=128,7,8))))))))</f>
        <v>5</v>
      </c>
      <c r="P11" s="250">
        <f>IF(O11="","",2^O11)</f>
        <v>32</v>
      </c>
      <c r="Q11" s="250">
        <f>IF(O11="","",32-O11)</f>
        <v>27</v>
      </c>
      <c r="R11" s="457"/>
    </row>
    <row r="12" spans="1:29" x14ac:dyDescent="0.25">
      <c r="A12" t="s">
        <v>212</v>
      </c>
      <c r="B12">
        <v>120</v>
      </c>
      <c r="C12" s="194">
        <v>7</v>
      </c>
      <c r="D12" s="194">
        <v>25</v>
      </c>
      <c r="E12" s="34" t="s">
        <v>465</v>
      </c>
      <c r="F12" t="s">
        <v>462</v>
      </c>
      <c r="G12" s="240" t="s">
        <v>459</v>
      </c>
      <c r="H12" s="241" t="s">
        <v>604</v>
      </c>
      <c r="I12" s="241" t="s">
        <v>605</v>
      </c>
      <c r="J12" s="241" t="s">
        <v>606</v>
      </c>
      <c r="K12" s="241" t="s">
        <v>607</v>
      </c>
      <c r="L12" s="248" t="s">
        <v>586</v>
      </c>
      <c r="M12" s="241" t="s">
        <v>443</v>
      </c>
      <c r="N12" s="248">
        <v>8</v>
      </c>
      <c r="O12" s="241">
        <f>IF(N12="","",IF(N12&lt;=2,1,IF(N12&lt;=4,2,IF(N12&lt;=8,3,IF(N12&lt;=16,4,IF(N12&lt;=32,5,IF(N12&lt;=64,6,IF(N12&lt;=128,7,8))))))))</f>
        <v>3</v>
      </c>
      <c r="P12" s="241">
        <f>IF(O12="","",2^O12)</f>
        <v>8</v>
      </c>
      <c r="Q12" s="241">
        <f>IF(O12="","",32-O12)</f>
        <v>29</v>
      </c>
      <c r="R12" s="457"/>
    </row>
    <row r="13" spans="1:29" ht="15.75" thickBot="1" x14ac:dyDescent="0.3">
      <c r="A13" t="s">
        <v>442</v>
      </c>
      <c r="B13">
        <v>25</v>
      </c>
      <c r="C13" s="194">
        <v>5</v>
      </c>
      <c r="D13" s="194">
        <v>27</v>
      </c>
      <c r="E13" s="34" t="s">
        <v>355</v>
      </c>
      <c r="F13" t="s">
        <v>463</v>
      </c>
      <c r="G13" s="236" t="s">
        <v>450</v>
      </c>
      <c r="H13" s="237" t="s">
        <v>608</v>
      </c>
      <c r="I13" s="237" t="s">
        <v>609</v>
      </c>
      <c r="J13" s="237" t="s">
        <v>596</v>
      </c>
      <c r="K13" s="237" t="s">
        <v>591</v>
      </c>
      <c r="L13" s="249" t="s">
        <v>584</v>
      </c>
      <c r="M13" s="237" t="s">
        <v>444</v>
      </c>
      <c r="N13" s="249">
        <v>50</v>
      </c>
      <c r="O13" s="237">
        <f>IF(N13="","",IF(N13&lt;=2,1,IF(N13&lt;=4,2,IF(N13&lt;=8,3,IF(N13&lt;=16,4,IF(N13&lt;=32,5,IF(N13&lt;=64,6,IF(N13&lt;=128,7,8))))))))</f>
        <v>6</v>
      </c>
      <c r="P13" s="237">
        <f>IF(O13="","",2^O13)</f>
        <v>64</v>
      </c>
      <c r="Q13" s="237">
        <f>IF(O13="","",32-O13)</f>
        <v>26</v>
      </c>
      <c r="R13" s="458"/>
    </row>
    <row r="14" spans="1:29" x14ac:dyDescent="0.25">
      <c r="A14" t="s">
        <v>443</v>
      </c>
      <c r="B14">
        <v>8</v>
      </c>
      <c r="C14" s="194">
        <v>4</v>
      </c>
      <c r="D14" s="194">
        <v>28</v>
      </c>
      <c r="E14" s="34" t="s">
        <v>467</v>
      </c>
      <c r="F14" t="s">
        <v>466</v>
      </c>
    </row>
    <row r="15" spans="1:29" x14ac:dyDescent="0.25">
      <c r="A15" t="s">
        <v>444</v>
      </c>
      <c r="B15">
        <v>50</v>
      </c>
      <c r="C15" s="194">
        <v>6</v>
      </c>
      <c r="D15" s="194">
        <v>26</v>
      </c>
      <c r="E15" s="34" t="s">
        <v>469</v>
      </c>
      <c r="F15" t="s">
        <v>468</v>
      </c>
    </row>
    <row r="16" spans="1:29" x14ac:dyDescent="0.25">
      <c r="F16" t="s">
        <v>460</v>
      </c>
      <c r="J16" s="200"/>
    </row>
    <row r="17" spans="10:10" x14ac:dyDescent="0.25">
      <c r="J17" s="200"/>
    </row>
    <row r="18" spans="10:10" x14ac:dyDescent="0.25">
      <c r="J18" s="200"/>
    </row>
    <row r="19" spans="10:10" x14ac:dyDescent="0.25">
      <c r="J19" s="200"/>
    </row>
    <row r="20" spans="10:10" x14ac:dyDescent="0.25">
      <c r="J20" s="200"/>
    </row>
  </sheetData>
  <mergeCells count="5">
    <mergeCell ref="R9:R13"/>
    <mergeCell ref="R4:R8"/>
    <mergeCell ref="A2:F2"/>
    <mergeCell ref="G1:I1"/>
    <mergeCell ref="G2:I2"/>
  </mergeCells>
  <phoneticPr fontId="2" type="noConversion"/>
  <pageMargins left="0.7" right="0.7" top="0.75" bottom="0.75" header="0.3" footer="0.3"/>
  <ignoredErrors>
    <ignoredError sqref="L4:L8 G4:G13 L11:L13 L9:L1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BCDD-FD43-410A-9645-E36DC57C747A}">
  <dimension ref="A1:H11"/>
  <sheetViews>
    <sheetView zoomScale="130" zoomScaleNormal="130" workbookViewId="0">
      <selection activeCell="C10" sqref="C10"/>
    </sheetView>
  </sheetViews>
  <sheetFormatPr baseColWidth="10" defaultRowHeight="15" x14ac:dyDescent="0.25"/>
  <cols>
    <col min="1" max="1" width="11.28515625" bestFit="1" customWidth="1"/>
    <col min="2" max="2" width="26.140625" style="199" bestFit="1" customWidth="1"/>
    <col min="3" max="3" width="26.42578125" style="199" bestFit="1" customWidth="1"/>
    <col min="4" max="4" width="2.7109375" customWidth="1"/>
    <col min="5" max="5" width="10.85546875" bestFit="1" customWidth="1"/>
    <col min="6" max="7" width="6.5703125" bestFit="1" customWidth="1"/>
    <col min="8" max="8" width="26.7109375" bestFit="1" customWidth="1"/>
  </cols>
  <sheetData>
    <row r="1" spans="1:8" ht="15.75" thickBot="1" x14ac:dyDescent="0.3">
      <c r="A1" s="266" t="s">
        <v>658</v>
      </c>
      <c r="B1" s="267" t="s">
        <v>656</v>
      </c>
      <c r="C1" s="267" t="s">
        <v>657</v>
      </c>
      <c r="E1" s="377" t="s">
        <v>662</v>
      </c>
      <c r="F1" s="377"/>
      <c r="G1" s="377"/>
      <c r="H1" s="377"/>
    </row>
    <row r="2" spans="1:8" ht="16.5" thickTop="1" thickBot="1" x14ac:dyDescent="0.3">
      <c r="A2" s="274" t="s">
        <v>675</v>
      </c>
      <c r="B2" s="275" t="s">
        <v>676</v>
      </c>
      <c r="C2" s="275" t="s">
        <v>677</v>
      </c>
      <c r="E2" s="266" t="s">
        <v>646</v>
      </c>
      <c r="F2" s="267" t="s">
        <v>647</v>
      </c>
      <c r="G2" s="267" t="s">
        <v>228</v>
      </c>
      <c r="H2" s="266" t="s">
        <v>663</v>
      </c>
    </row>
    <row r="3" spans="1:8" ht="15.75" thickTop="1" x14ac:dyDescent="0.25">
      <c r="A3" s="276" t="s">
        <v>668</v>
      </c>
      <c r="B3" s="277" t="s">
        <v>666</v>
      </c>
      <c r="C3" s="277" t="s">
        <v>667</v>
      </c>
      <c r="E3" s="271" t="s">
        <v>644</v>
      </c>
      <c r="F3" s="268">
        <v>0</v>
      </c>
      <c r="G3" s="268">
        <v>1023</v>
      </c>
      <c r="H3" s="271" t="s">
        <v>648</v>
      </c>
    </row>
    <row r="4" spans="1:8" x14ac:dyDescent="0.25">
      <c r="A4" s="278" t="s">
        <v>672</v>
      </c>
      <c r="B4" s="279" t="s">
        <v>669</v>
      </c>
      <c r="C4" s="279" t="s">
        <v>670</v>
      </c>
      <c r="E4" s="272" t="s">
        <v>643</v>
      </c>
      <c r="F4" s="269">
        <v>1024</v>
      </c>
      <c r="G4" s="269">
        <v>49151</v>
      </c>
      <c r="H4" s="272" t="s">
        <v>664</v>
      </c>
    </row>
    <row r="5" spans="1:8" x14ac:dyDescent="0.25">
      <c r="A5" s="276" t="s">
        <v>654</v>
      </c>
      <c r="B5" s="277" t="s">
        <v>673</v>
      </c>
      <c r="C5" s="277" t="s">
        <v>674</v>
      </c>
      <c r="E5" s="273" t="s">
        <v>645</v>
      </c>
      <c r="F5" s="270">
        <v>49152</v>
      </c>
      <c r="G5" s="270">
        <v>65535</v>
      </c>
      <c r="H5" s="273" t="s">
        <v>649</v>
      </c>
    </row>
    <row r="6" spans="1:8" x14ac:dyDescent="0.25">
      <c r="A6" s="278" t="s">
        <v>671</v>
      </c>
      <c r="B6" s="279" t="s">
        <v>650</v>
      </c>
      <c r="C6" s="279" t="s">
        <v>651</v>
      </c>
    </row>
    <row r="7" spans="1:8" x14ac:dyDescent="0.25">
      <c r="A7" s="276" t="s">
        <v>659</v>
      </c>
      <c r="B7" s="277" t="s">
        <v>660</v>
      </c>
      <c r="C7" s="277" t="s">
        <v>653</v>
      </c>
    </row>
    <row r="8" spans="1:8" x14ac:dyDescent="0.25">
      <c r="A8" s="278" t="s">
        <v>678</v>
      </c>
      <c r="B8" s="279" t="s">
        <v>652</v>
      </c>
      <c r="C8" s="279" t="s">
        <v>661</v>
      </c>
    </row>
    <row r="9" spans="1:8" x14ac:dyDescent="0.25">
      <c r="A9" s="276" t="s">
        <v>655</v>
      </c>
      <c r="B9" s="277" t="s">
        <v>679</v>
      </c>
      <c r="C9" s="277" t="s">
        <v>680</v>
      </c>
    </row>
    <row r="10" spans="1:8" x14ac:dyDescent="0.25">
      <c r="A10" s="278" t="s">
        <v>665</v>
      </c>
      <c r="B10" s="279" t="s">
        <v>681</v>
      </c>
      <c r="C10" s="279" t="s">
        <v>682</v>
      </c>
    </row>
    <row r="11" spans="1:8" x14ac:dyDescent="0.25">
      <c r="A11" s="276"/>
      <c r="B11" s="277"/>
      <c r="C11" s="277"/>
    </row>
  </sheetData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modelos</vt:lpstr>
      <vt:lpstr>unidades</vt:lpstr>
      <vt:lpstr>medios</vt:lpstr>
      <vt:lpstr>sistemas</vt:lpstr>
      <vt:lpstr>IPv4</vt:lpstr>
      <vt:lpstr>IPv6</vt:lpstr>
      <vt:lpstr>Subnetting</vt:lpstr>
      <vt:lpstr>VLSM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2022-04-07T14:24:35Z</dcterms:modified>
</cp:coreProperties>
</file>