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s10\docs\"/>
    </mc:Choice>
  </mc:AlternateContent>
  <xr:revisionPtr revIDLastSave="0" documentId="13_ncr:1_{F8A0CA88-CC85-4C3D-AE72-E343C70130D5}" xr6:coauthVersionLast="47" xr6:coauthVersionMax="47" xr10:uidLastSave="{00000000-0000-0000-0000-000000000000}"/>
  <bookViews>
    <workbookView xWindow="30" yWindow="30" windowWidth="20460" windowHeight="10770" activeTab="3" xr2:uid="{F2A32163-0D52-4F0A-8C5D-6317EB95D18F}"/>
  </bookViews>
  <sheets>
    <sheet name="modelos" sheetId="1" r:id="rId1"/>
    <sheet name="unidades" sheetId="2" r:id="rId2"/>
    <sheet name="fisica" sheetId="3" r:id="rId3"/>
    <sheet name="enlace" sheetId="4" r:id="rId4"/>
    <sheet name="sistemas" sheetId="5" r:id="rId5"/>
  </sheets>
  <definedNames>
    <definedName name="_xlnm._FilterDatabase" localSheetId="0" hidden="1">modelos!$C$1:$C$14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5" l="1"/>
  <c r="G6" i="5"/>
  <c r="H6" i="5"/>
  <c r="I6" i="5"/>
  <c r="L2" i="5"/>
  <c r="M2" i="5"/>
  <c r="N2" i="5"/>
  <c r="O2" i="5"/>
  <c r="P2" i="5"/>
  <c r="Q2" i="5"/>
  <c r="R2" i="5"/>
  <c r="S2" i="5"/>
  <c r="F2" i="5"/>
  <c r="G2" i="5"/>
  <c r="H2" i="5"/>
  <c r="I2" i="5"/>
</calcChain>
</file>

<file path=xl/sharedStrings.xml><?xml version="1.0" encoding="utf-8"?>
<sst xmlns="http://schemas.openxmlformats.org/spreadsheetml/2006/main" count="376" uniqueCount="318">
  <si>
    <t>OSI de ISO</t>
  </si>
  <si>
    <t>TCP/IP de IETF</t>
  </si>
  <si>
    <t>Capa 1: Fisica</t>
  </si>
  <si>
    <t>Capa 2: Enlace</t>
  </si>
  <si>
    <t>Acceso a Red</t>
  </si>
  <si>
    <t>LAN</t>
  </si>
  <si>
    <t>WAN</t>
  </si>
  <si>
    <t>Capa 3: Red</t>
  </si>
  <si>
    <t>Internet</t>
  </si>
  <si>
    <t>PDU</t>
  </si>
  <si>
    <t>Protocolos</t>
  </si>
  <si>
    <t>Capa 4: Transporte</t>
  </si>
  <si>
    <t>Transporte</t>
  </si>
  <si>
    <t>Aplicación</t>
  </si>
  <si>
    <t>Capa 5: Sesion</t>
  </si>
  <si>
    <t>Capa 6: Presentacion</t>
  </si>
  <si>
    <t>Capa 7: Aplicación</t>
  </si>
  <si>
    <t>Data</t>
  </si>
  <si>
    <t>Segment</t>
  </si>
  <si>
    <t>Packet</t>
  </si>
  <si>
    <t>Frame</t>
  </si>
  <si>
    <t>Bits</t>
  </si>
  <si>
    <t>HTTP, HTTPS, FTP, SFTP, TFTP, POP3, SMTP, IMAP, SSH, TELNET, DHCP, DNS</t>
  </si>
  <si>
    <t>TCP, UDP</t>
  </si>
  <si>
    <t>IP, ARP, ICMP</t>
  </si>
  <si>
    <t>Ethernet, Wi-Fi, PPP, HDLC</t>
  </si>
  <si>
    <t>100BaseT, 100BaseTx, 100BaseFx, 100BaseCx</t>
  </si>
  <si>
    <t>bit</t>
  </si>
  <si>
    <t>Binary Digit</t>
  </si>
  <si>
    <t>U. Minima</t>
  </si>
  <si>
    <t>ALMACENAMIENTO</t>
  </si>
  <si>
    <t>ANCHO DE BANDA</t>
  </si>
  <si>
    <t>Unidad</t>
  </si>
  <si>
    <t>Equivalencia</t>
  </si>
  <si>
    <t>Byte</t>
  </si>
  <si>
    <t>8 bits</t>
  </si>
  <si>
    <t>10^0</t>
  </si>
  <si>
    <t>KiloByte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</si>
  <si>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</si>
  <si>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</si>
  <si>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</si>
  <si>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</si>
  <si>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</si>
  <si>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</si>
  <si>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</si>
  <si>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</si>
  <si>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</si>
  <si>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</si>
  <si>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</si>
  <si>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MegaByte</t>
  </si>
  <si>
    <t>1000B</t>
  </si>
  <si>
    <t>1000KB</t>
  </si>
  <si>
    <t>GigaByte</t>
  </si>
  <si>
    <t>1000MB</t>
  </si>
  <si>
    <t>TeraByte</t>
  </si>
  <si>
    <t>1000GB</t>
  </si>
  <si>
    <t>PetaByte</t>
  </si>
  <si>
    <t>ExaByte</t>
  </si>
  <si>
    <t>ZettaByte</t>
  </si>
  <si>
    <t>YottaByte</t>
  </si>
  <si>
    <t>BrontoByte</t>
  </si>
  <si>
    <t>GeopByte</t>
  </si>
  <si>
    <t>SaganByte</t>
  </si>
  <si>
    <t>1000TB</t>
  </si>
  <si>
    <t>1000PB</t>
  </si>
  <si>
    <t>1000XB</t>
  </si>
  <si>
    <t>1000ZB</t>
  </si>
  <si>
    <t>1000YB</t>
  </si>
  <si>
    <t>1000BB</t>
  </si>
  <si>
    <t>1000GeB</t>
  </si>
  <si>
    <t>KiB</t>
  </si>
  <si>
    <t>GiB</t>
  </si>
  <si>
    <t>MiB</t>
  </si>
  <si>
    <t>TiB</t>
  </si>
  <si>
    <t>Real</t>
  </si>
  <si>
    <t>B</t>
  </si>
  <si>
    <t>PiB</t>
  </si>
  <si>
    <t>ZiB</t>
  </si>
  <si>
    <t>YiB</t>
  </si>
  <si>
    <t>BiB</t>
  </si>
  <si>
    <t>XiB</t>
  </si>
  <si>
    <t>GeiB</t>
  </si>
  <si>
    <t>SiB</t>
  </si>
  <si>
    <t>Kilobits/second</t>
  </si>
  <si>
    <t>bits/second</t>
  </si>
  <si>
    <t>Megabits/second</t>
  </si>
  <si>
    <t>Gigabits/second</t>
  </si>
  <si>
    <t>Terabit/second</t>
  </si>
  <si>
    <t>1000bps</t>
  </si>
  <si>
    <t>1000Gbps</t>
  </si>
  <si>
    <t>1000Mbps</t>
  </si>
  <si>
    <t>1000Kbps</t>
  </si>
  <si>
    <t>Exp.</t>
  </si>
  <si>
    <t>Exp</t>
  </si>
  <si>
    <t>Equiv</t>
  </si>
  <si>
    <t>FRECUENCIA</t>
  </si>
  <si>
    <t>Hertz</t>
  </si>
  <si>
    <t>KiloHertz</t>
  </si>
  <si>
    <t>MegaHertz</t>
  </si>
  <si>
    <t>GigaHertz</t>
  </si>
  <si>
    <t>TeraHertz</t>
  </si>
  <si>
    <t>1 ciclo por seg</t>
  </si>
  <si>
    <t>1 bit por seg</t>
  </si>
  <si>
    <t>1000Hz</t>
  </si>
  <si>
    <t>1000KHz</t>
  </si>
  <si>
    <t>1000MHz</t>
  </si>
  <si>
    <t>1000GHz</t>
  </si>
  <si>
    <t>b</t>
  </si>
  <si>
    <t>AM</t>
  </si>
  <si>
    <t>FM</t>
  </si>
  <si>
    <t>PM</t>
  </si>
  <si>
    <t>Señal</t>
  </si>
  <si>
    <t>Carrier</t>
  </si>
  <si>
    <t>Definicion</t>
  </si>
  <si>
    <t>Amplitud Modulada</t>
  </si>
  <si>
    <t>Frecuencia Modulada</t>
  </si>
  <si>
    <t>Modulacion de Fase</t>
  </si>
  <si>
    <t>Señal Portadora</t>
  </si>
  <si>
    <t>TIA 568A</t>
  </si>
  <si>
    <t>TIA568B</t>
  </si>
  <si>
    <t>B.Verde</t>
  </si>
  <si>
    <t>Verde</t>
  </si>
  <si>
    <t>B.Naranja</t>
  </si>
  <si>
    <t>Azul</t>
  </si>
  <si>
    <t>B.Azul</t>
  </si>
  <si>
    <t>Naranja</t>
  </si>
  <si>
    <t>B.Marron</t>
  </si>
  <si>
    <t>Marron</t>
  </si>
  <si>
    <t>Rx</t>
  </si>
  <si>
    <t>Tx</t>
  </si>
  <si>
    <t>Tipo</t>
  </si>
  <si>
    <t>Simplex</t>
  </si>
  <si>
    <t>Uno Envia o Recibe</t>
  </si>
  <si>
    <t>Uno Envia, no Recibe</t>
  </si>
  <si>
    <t>Uno Envia y Recibe</t>
  </si>
  <si>
    <t>Muchos a Muchos</t>
  </si>
  <si>
    <t>Comunicación</t>
  </si>
  <si>
    <t>Half Duplex</t>
  </si>
  <si>
    <t>Full Duplex</t>
  </si>
  <si>
    <t>Full Full Duplex</t>
  </si>
  <si>
    <t>Pin</t>
  </si>
  <si>
    <t>Fibra</t>
  </si>
  <si>
    <t>MMF</t>
  </si>
  <si>
    <t>SMF</t>
  </si>
  <si>
    <t>tipo</t>
  </si>
  <si>
    <t>Monomodo</t>
  </si>
  <si>
    <t>Multimodo</t>
  </si>
  <si>
    <t>luz</t>
  </si>
  <si>
    <t>laser</t>
  </si>
  <si>
    <t>led</t>
  </si>
  <si>
    <t>rango</t>
  </si>
  <si>
    <t>200km</t>
  </si>
  <si>
    <t>2km</t>
  </si>
  <si>
    <t>nucleo</t>
  </si>
  <si>
    <t>9 micrones</t>
  </si>
  <si>
    <t>60 micrones</t>
  </si>
  <si>
    <t>capac</t>
  </si>
  <si>
    <t>10Gbps</t>
  </si>
  <si>
    <t>100Gbps</t>
  </si>
  <si>
    <t>ventaja</t>
  </si>
  <si>
    <t>contra</t>
  </si>
  <si>
    <t>uso</t>
  </si>
  <si>
    <t>Electronica</t>
  </si>
  <si>
    <t>Economica</t>
  </si>
  <si>
    <t>Hogares</t>
  </si>
  <si>
    <t>Empresas</t>
  </si>
  <si>
    <t>Conector</t>
  </si>
  <si>
    <t>Terminacion</t>
  </si>
  <si>
    <t>FC</t>
  </si>
  <si>
    <t>ST</t>
  </si>
  <si>
    <t>SC</t>
  </si>
  <si>
    <t>LC</t>
  </si>
  <si>
    <t>Ferrule Connector</t>
  </si>
  <si>
    <t>Straigth Tip</t>
  </si>
  <si>
    <t>Suscriber Connector</t>
  </si>
  <si>
    <t>Lucent Connector</t>
  </si>
  <si>
    <t>PC</t>
  </si>
  <si>
    <t>UPC</t>
  </si>
  <si>
    <t>APC</t>
  </si>
  <si>
    <t>Physical Connector</t>
  </si>
  <si>
    <t>Ultra Physical Connector</t>
  </si>
  <si>
    <t>Angled Physical Connector</t>
  </si>
  <si>
    <t>Problemas</t>
  </si>
  <si>
    <t>EMI</t>
  </si>
  <si>
    <t>RFI</t>
  </si>
  <si>
    <t>CrossTalk</t>
  </si>
  <si>
    <t>Colision</t>
  </si>
  <si>
    <t>Interf. Electromagnetica</t>
  </si>
  <si>
    <t>Interf. Por Radiofrecuencia</t>
  </si>
  <si>
    <t>Diafonia</t>
  </si>
  <si>
    <t>Choque datos / Señales</t>
  </si>
  <si>
    <t>DEC</t>
  </si>
  <si>
    <t>BIN</t>
  </si>
  <si>
    <t>HEX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</si>
  <si>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</si>
  <si>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</si>
  <si>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</si>
  <si>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</si>
  <si>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</si>
  <si>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</si>
  <si>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</si>
  <si>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</si>
  <si>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</si>
  <si>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</si>
  <si>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</si>
  <si>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C</t>
  </si>
  <si>
    <t>E</t>
  </si>
  <si>
    <t>10</t>
  </si>
  <si>
    <t>11</t>
  </si>
  <si>
    <t>12</t>
  </si>
  <si>
    <t>13</t>
  </si>
  <si>
    <t>14</t>
  </si>
  <si>
    <t>15</t>
  </si>
  <si>
    <t>16</t>
  </si>
  <si>
    <t>99</t>
  </si>
  <si>
    <t>100</t>
  </si>
  <si>
    <t>255</t>
  </si>
  <si>
    <t>11111111</t>
  </si>
  <si>
    <t>01100100</t>
  </si>
  <si>
    <t>01100011</t>
  </si>
  <si>
    <t>00010000</t>
  </si>
  <si>
    <t>00001111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</si>
  <si>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</si>
  <si>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</si>
  <si>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</si>
  <si>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</si>
  <si>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</si>
  <si>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</si>
  <si>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</si>
  <si>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</si>
  <si>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</si>
  <si>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</si>
  <si>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</si>
  <si>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</si>
  <si>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</si>
  <si>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</si>
  <si>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</si>
  <si>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0x</t>
  </si>
  <si>
    <t>0x10</t>
  </si>
  <si>
    <t>0x63</t>
  </si>
  <si>
    <t>0x64</t>
  </si>
  <si>
    <t>0xFF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</si>
  <si>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</si>
  <si>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</si>
  <si>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</si>
  <si>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</si>
  <si>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</si>
  <si>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</si>
  <si>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</si>
  <si>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</si>
  <si>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</si>
  <si>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</si>
  <si>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</si>
  <si>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</si>
  <si>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</si>
  <si>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</si>
  <si>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</si>
  <si>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</si>
  <si>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EXP</t>
  </si>
  <si>
    <t>VALOR</t>
  </si>
  <si>
    <t>10^2</t>
  </si>
  <si>
    <t>10^1</t>
  </si>
  <si>
    <t>2^0</t>
  </si>
  <si>
    <t>2^7</t>
  </si>
  <si>
    <t>2^6</t>
  </si>
  <si>
    <t>2^5</t>
  </si>
  <si>
    <t>2^4</t>
  </si>
  <si>
    <t>2^3</t>
  </si>
  <si>
    <t>2^2</t>
  </si>
  <si>
    <t>2^1</t>
  </si>
  <si>
    <t>16^0</t>
  </si>
  <si>
    <t>16^3</t>
  </si>
  <si>
    <t>16^2</t>
  </si>
  <si>
    <t>16^1</t>
  </si>
  <si>
    <t>X</t>
  </si>
  <si>
    <t>DIVISION</t>
  </si>
  <si>
    <t>RESULTADO</t>
  </si>
  <si>
    <t>0x20</t>
  </si>
  <si>
    <t>0x7F</t>
  </si>
  <si>
    <t>0xFE</t>
  </si>
  <si>
    <t>0xC0</t>
  </si>
  <si>
    <t>0xA8</t>
  </si>
  <si>
    <t>0xDF</t>
  </si>
  <si>
    <t>0x38</t>
  </si>
  <si>
    <t>0x57</t>
  </si>
  <si>
    <t>0x82</t>
  </si>
  <si>
    <t>0xAC</t>
  </si>
  <si>
    <t>0x90</t>
  </si>
  <si>
    <t>0xED</t>
  </si>
  <si>
    <t>0x73</t>
  </si>
  <si>
    <t>Tramas</t>
  </si>
  <si>
    <t>RUNT</t>
  </si>
  <si>
    <t>GIANT</t>
  </si>
  <si>
    <t>CRC</t>
  </si>
  <si>
    <t>THROTTLE</t>
  </si>
  <si>
    <t>Descripcion</t>
  </si>
  <si>
    <t>Tramas menores a 64B (Tamaño Min.)</t>
  </si>
  <si>
    <t>Tramas mayores a 1,5KB (Tamaños Max.)</t>
  </si>
  <si>
    <t>Error de Redundancia Ciclica (FCS)</t>
  </si>
  <si>
    <t>Desbordamiendo de Buffer de Memoria</t>
  </si>
  <si>
    <t>Fragment Free</t>
  </si>
  <si>
    <t>Store &amp; Forward</t>
  </si>
  <si>
    <t>Cut Through</t>
  </si>
  <si>
    <t>Metodo</t>
  </si>
  <si>
    <t>Reenvia la trama apenas recibe la misma</t>
  </si>
  <si>
    <t>Almacena la trama y la reenvia despues de verificarla</t>
  </si>
  <si>
    <t>Verifica los primero 64B antes de hacer el reenvio</t>
  </si>
  <si>
    <t>Configuracion</t>
  </si>
  <si>
    <t>SPEED</t>
  </si>
  <si>
    <t>DUPLEX</t>
  </si>
  <si>
    <t>MDIX</t>
  </si>
  <si>
    <t>Establece en Ancho de Banda de la Interfaz</t>
  </si>
  <si>
    <t>Define el tipo de comunicación del Enlace</t>
  </si>
  <si>
    <t>Habilta la deteccion de Medios Cruzados</t>
  </si>
  <si>
    <t>Ejemplo</t>
  </si>
  <si>
    <t>speed 100</t>
  </si>
  <si>
    <t>duplex half</t>
  </si>
  <si>
    <t>mdix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</si>
</sst>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gray125">
        <bgColor theme="4" tint="-0.249977111117893"/>
      </patternFill>
    </fill>
    <fill>
      <patternFill patternType="gray125">
        <bgColor theme="9" tint="-0.499984740745262"/>
      </patternFill>
    </fill>
    <fill>
      <patternFill patternType="gray125">
        <bgColor theme="9" tint="-0.249977111117893"/>
      </patternFill>
    </fill>
    <fill>
      <patternFill patternType="gray125">
        <bgColor theme="9"/>
      </patternFill>
    </fill>
    <fill>
      <patternFill patternType="gray125">
        <bgColor theme="7" tint="-0.249977111117893"/>
      </patternFill>
    </fill>
    <fill>
      <patternFill patternType="gray125">
        <bgColor rgb="FFCC3300"/>
      </patternFill>
    </fill>
    <fill>
      <patternFill patternType="gray125">
        <bgColor rgb="FFA5002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2906C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8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wrapText="1" indent="1"/>
    </xf>
    <xf numFmtId="0" fontId="2" fillId="6" borderId="0" xfId="0" applyFont="1" applyFill="1" applyAlignment="1">
      <alignment horizontal="left" vertical="center" wrapText="1" indent="1"/>
    </xf>
    <xf numFmtId="0" fontId="2" fillId="7" borderId="0" xfId="0" applyFont="1" applyFill="1" applyAlignment="1">
      <alignment horizontal="left" vertical="center" wrapText="1" indent="1"/>
    </xf>
    <xf numFmtId="0" fontId="2" fillId="8" borderId="0" xfId="0" applyFont="1" applyFill="1" applyAlignment="1">
      <alignment horizontal="left" vertical="center" wrapText="1" indent="1"/>
    </xf>
    <xf numFmtId="0" fontId="1" fillId="9" borderId="2" xfId="0" applyFont="1" applyFill="1" applyBorder="1"/>
    <xf numFmtId="0" fontId="2" fillId="2" borderId="2" xfId="0" applyFont="1" applyFill="1" applyBorder="1" applyAlignment="1">
      <alignment horizontal="left" vertical="center" inden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1" fillId="9" borderId="3" xfId="0" applyFont="1" applyFill="1" applyBorder="1" applyAlignment="1">
      <alignment horizontal="left" vertical="center" indent="1"/>
    </xf>
    <xf numFmtId="0" fontId="0" fillId="10" borderId="0" xfId="0" applyFont="1" applyFill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0" fillId="10" borderId="1" xfId="0" applyFont="1" applyFill="1" applyBorder="1" applyAlignment="1">
      <alignment horizontal="left" vertical="center" indent="1"/>
    </xf>
    <xf numFmtId="0" fontId="1" fillId="9" borderId="2" xfId="0" applyFont="1" applyFill="1" applyBorder="1" applyAlignment="1">
      <alignment horizontal="left" indent="1"/>
    </xf>
    <xf numFmtId="0" fontId="1" fillId="9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0" fontId="1" fillId="9" borderId="2" xfId="0" applyFont="1" applyFill="1" applyBorder="1" applyAlignment="1">
      <alignment horizontal="left" vertical="center" indent="1"/>
    </xf>
    <xf numFmtId="0" fontId="0" fillId="10" borderId="2" xfId="0" applyFont="1" applyFill="1" applyBorder="1" applyAlignment="1">
      <alignment horizontal="left" vertical="center" indent="1"/>
    </xf>
    <xf numFmtId="0" fontId="0" fillId="0" borderId="0" xfId="0" applyBorder="1"/>
    <xf numFmtId="0" fontId="0" fillId="0" borderId="4" xfId="0" applyBorder="1"/>
    <xf numFmtId="0" fontId="0" fillId="11" borderId="0" xfId="0" applyFill="1" applyAlignment="1">
      <alignment horizontal="left" indent="1"/>
    </xf>
    <xf numFmtId="0" fontId="0" fillId="12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18" borderId="0" xfId="0" applyFill="1" applyAlignment="1">
      <alignment horizontal="left" indent="1"/>
    </xf>
    <xf numFmtId="0" fontId="0" fillId="17" borderId="0" xfId="0" applyFill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Fill="1" applyBorder="1"/>
    <xf numFmtId="0" fontId="0" fillId="0" borderId="0" xfId="0" applyFill="1" applyBorder="1" applyAlignment="1">
      <alignment horizontal="left" indent="1"/>
    </xf>
    <xf numFmtId="0" fontId="0" fillId="10" borderId="0" xfId="0" applyFont="1" applyFill="1"/>
    <xf numFmtId="0" fontId="0" fillId="0" borderId="0" xfId="0" applyFont="1"/>
    <xf numFmtId="0" fontId="0" fillId="0" borderId="1" xfId="0" applyFont="1" applyBorder="1"/>
    <xf numFmtId="0" fontId="1" fillId="9" borderId="2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0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0" fillId="10" borderId="2" xfId="0" applyFont="1" applyFill="1" applyBorder="1"/>
    <xf numFmtId="0" fontId="0" fillId="0" borderId="0" xfId="0" applyFont="1" applyBorder="1"/>
    <xf numFmtId="0" fontId="0" fillId="10" borderId="0" xfId="0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right"/>
    </xf>
    <xf numFmtId="49" fontId="0" fillId="0" borderId="5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right"/>
    </xf>
    <xf numFmtId="0" fontId="1" fillId="9" borderId="0" xfId="0" applyFont="1" applyFill="1" applyBorder="1"/>
    <xf numFmtId="0" fontId="0" fillId="10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10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10" borderId="2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1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1" fillId="9" borderId="1" xfId="0" applyFont="1" applyFill="1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19" borderId="0" xfId="0" applyFill="1" applyAlignment="1">
      <alignment horizontal="center"/>
    </xf>
    <xf numFmtId="0" fontId="0" fillId="19" borderId="0" xfId="0" applyFill="1"/>
    <xf numFmtId="0" fontId="2" fillId="19" borderId="0" xfId="0" applyFont="1" applyFill="1" applyAlignment="1">
      <alignment horizontal="center"/>
    </xf>
    <xf numFmtId="0" fontId="2" fillId="19" borderId="0" xfId="0" applyFont="1" applyFill="1" applyBorder="1" applyAlignment="1">
      <alignment horizontal="center"/>
    </xf>
    <xf numFmtId="0" fontId="2" fillId="19" borderId="0" xfId="0" applyFont="1" applyFill="1"/>
    <xf numFmtId="0" fontId="0" fillId="19" borderId="7" xfId="0" applyFill="1" applyBorder="1"/>
    <xf numFmtId="0" fontId="0" fillId="19" borderId="7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6" xfId="0" applyFill="1" applyBorder="1"/>
    <xf numFmtId="0" fontId="0" fillId="10" borderId="0" xfId="0" applyFont="1" applyFill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right"/>
    </xf>
    <xf numFmtId="0" fontId="0" fillId="10" borderId="1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left" indent="1"/>
    </xf>
    <xf numFmtId="0" fontId="1" fillId="9" borderId="3" xfId="0" applyFont="1" applyFill="1" applyBorder="1" applyAlignment="1">
      <alignment horizontal="left" indent="1"/>
    </xf>
    <xf numFmtId="0" fontId="0" fillId="10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0" fontId="0" fillId="0" borderId="13" xfId="0" applyBorder="1"/>
    <xf numFmtId="0" fontId="0" fillId="0" borderId="13" xfId="0" applyBorder="1" applyAlignment="1">
      <alignment horizontal="center"/>
    </xf>
  </cellXfs>
  <cellStyles count="2">
    <cellStyle name="Millares" xfId="1" builtinId="3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</dxfs>
  <tableStyles count="0" defaultTableStyle="TableStyleMedium2" defaultPivotStyle="PivotStyleLight16"/>
  <colors>
    <mruColors>
      <color rgb="FFD2906C"/>
      <color rgb="FFCC33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917408</xdr:colOff>
      <xdr:row>1</xdr:row>
      <xdr:rowOff>80213</xdr:rowOff>
    </xdr:from>
    <xdr:to>
      <xdr:col>2</xdr:col>
      <xdr:colOff>45119</xdr:colOff>
      <xdr:row>3</xdr:row>
      <xdr:rowOff>50132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F5C6DE5-FA91-42B0-8CBD-2B847EBBF78B}"/>
            </a:ext>
          </a:extLst>
        </xdr:cNvPr>
        <xdr:cNvCxnSpPr/>
      </xdr:nvCxnSpPr>
      <xdr:spPr>
        <a:xfrm flipV="1">
          <a:off x="917408" y="270713"/>
          <a:ext cx="1112922" cy="350919"/>
        </a:xfrm>
        <a:prstGeom prst="line">
          <a:avLst/>
        </a:prstGeom>
        <a:ln w="57150">
          <a:solidFill>
            <a:schemeClr val="accent2">
              <a:lumMod val="60000"/>
              <a:lumOff val="40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907382</xdr:colOff>
      <xdr:row>2</xdr:row>
      <xdr:rowOff>80213</xdr:rowOff>
    </xdr:from>
    <xdr:to>
      <xdr:col>2</xdr:col>
      <xdr:colOff>25066</xdr:colOff>
      <xdr:row>6</xdr:row>
      <xdr:rowOff>155408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AB5CF41A-E893-4BC5-9178-23D49FBE38EB}"/>
            </a:ext>
          </a:extLst>
        </xdr:cNvPr>
        <xdr:cNvCxnSpPr/>
      </xdr:nvCxnSpPr>
      <xdr:spPr>
        <a:xfrm flipV="1">
          <a:off x="907382" y="461213"/>
          <a:ext cx="531395" cy="837195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817145</xdr:colOff>
      <xdr:row>1</xdr:row>
      <xdr:rowOff>40105</xdr:rowOff>
    </xdr:from>
    <xdr:to>
      <xdr:col>2</xdr:col>
      <xdr:colOff>72189</xdr:colOff>
      <xdr:row>3</xdr:row>
      <xdr:rowOff>107282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47BDE5BB-F2F6-430D-9AC6-1CBA62A21E77}"/>
            </a:ext>
          </a:extLst>
        </xdr:cNvPr>
        <xdr:cNvCxnSpPr/>
      </xdr:nvCxnSpPr>
      <xdr:spPr>
        <a:xfrm>
          <a:off x="817145" y="230605"/>
          <a:ext cx="668755" cy="448177"/>
        </a:xfrm>
        <a:prstGeom prst="line">
          <a:avLst/>
        </a:prstGeom>
        <a:ln w="57150">
          <a:solidFill>
            <a:schemeClr val="accent6">
              <a:lumMod val="60000"/>
              <a:lumOff val="40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972553</xdr:colOff>
      <xdr:row>2</xdr:row>
      <xdr:rowOff>55145</xdr:rowOff>
    </xdr:from>
    <xdr:to>
      <xdr:col>2</xdr:col>
      <xdr:colOff>55144</xdr:colOff>
      <xdr:row>6</xdr:row>
      <xdr:rowOff>130342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6F281630-8200-43F2-8EED-0F49CDDE1B4C}"/>
            </a:ext>
          </a:extLst>
        </xdr:cNvPr>
        <xdr:cNvCxnSpPr/>
      </xdr:nvCxnSpPr>
      <xdr:spPr>
        <a:xfrm>
          <a:off x="972553" y="436145"/>
          <a:ext cx="1067802" cy="837197"/>
        </a:xfrm>
        <a:prstGeom prst="line">
          <a:avLst/>
        </a:prstGeom>
        <a:ln w="57150">
          <a:solidFill>
            <a:schemeClr val="accent6">
              <a:lumMod val="75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C01944-185D-43BF-8A62-D61C3ABD55B5}" name="Tabla3" displayName="Tabla3" ref="E1:G9" totalsRowShown="0" dataDxfId="14">
  <autoFilter ref="E1:G9" xr:uid="{C2C01944-185D-43BF-8A62-D61C3ABD55B5}"/>
  <tableColumns count="3">
    <tableColumn id="1" xr3:uid="{8079FA69-59E6-4C3F-8414-22F5F08661F0}" name="Fibra" dataDxfId="13"/>
    <tableColumn id="2" xr3:uid="{51C999F5-4709-4731-A8C0-5DF1FB13B02F}" name="SMF" dataDxfId="12"/>
    <tableColumn id="3" xr3:uid="{D64CF8DA-A5E3-4CD8-B0D7-1B8FF7A3D8F6}" name="MMF" dataDxfId="11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6DDC96-ACB8-4F6A-B617-D837840061EF}" name="Tabla28" displayName="Tabla28" ref="E5:I7" totalsRowShown="0">
  <autoFilter ref="E5:I7" xr:uid="{136DDC96-ACB8-4F6A-B617-D837840061EF}"/>
  <tableColumns count="5">
    <tableColumn id="1" xr3:uid="{3F3BD8A5-519F-4E8C-B72E-94AF8EF2F6B9}" name="EXP"/>
    <tableColumn id="2" xr3:uid="{406BD4BA-C7B8-475D-8C4D-353BAB801487}" name="16^3"/>
    <tableColumn id="3" xr3:uid="{EE19687B-2AEB-4AB2-9B89-3560CB630422}" name="16^2"/>
    <tableColumn id="4" xr3:uid="{0BEC878F-E44D-409F-A72D-A213B56B32DF}" name="16^1"/>
    <tableColumn id="5" xr3:uid="{999D1ED4-B6FE-4D79-9FA2-75642F84B982}" name="16^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8321D3-CCFD-43D7-8B50-0C45EEA5B1E7}" name="Tabla6" displayName="Tabla6" ref="I1:J5" totalsRowShown="0">
  <autoFilter ref="I1:J5" xr:uid="{C78321D3-CCFD-43D7-8B50-0C45EEA5B1E7}"/>
  <tableColumns count="2">
    <tableColumn id="1" xr3:uid="{08E9B9E5-F910-401F-93ED-C04AD37535EF}" name="Conector"/>
    <tableColumn id="2" xr3:uid="{D5269F62-4479-4F3D-A5D4-C1ED26AF7B5B}" name="Definicion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135C1B-9F95-4015-B02C-B87CD34D509E}" name="Tabla8" displayName="Tabla8" ref="I6:J9" totalsRowShown="0">
  <autoFilter ref="I6:J9" xr:uid="{52135C1B-9F95-4015-B02C-B87CD34D509E}"/>
  <tableColumns count="2">
    <tableColumn id="1" xr3:uid="{543EB15E-529C-425D-915D-1E4596E25696}" name="Terminacion"/>
    <tableColumn id="2" xr3:uid="{BC2527C8-7181-4C90-8F5A-90CCE514EF2C}" name="Definicion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77475B-955E-4B5C-B1E4-7945829E45C1}" name="Tabla5" displayName="Tabla5" ref="A1:B5" totalsRowShown="0">
  <autoFilter ref="A1:B5" xr:uid="{1777475B-955E-4B5C-B1E4-7945829E45C1}"/>
  <tableColumns count="2">
    <tableColumn id="1" xr3:uid="{EA119109-3829-457F-9F4F-E397DEF4F4D7}" name="Tramas"/>
    <tableColumn id="2" xr3:uid="{A8174C4F-8010-47E5-909A-590CB995DD81}" name="Descripcion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D4BAD5-9F16-44F0-B80D-BE151AB89E25}" name="Tabla9" displayName="Tabla9" ref="A7:B10" totalsRowShown="0">
  <autoFilter ref="A7:B10" xr:uid="{D7D4BAD5-9F16-44F0-B80D-BE151AB89E25}"/>
  <tableColumns count="2">
    <tableColumn id="1" xr3:uid="{46B1B41C-4BCA-44FC-9E28-E4E2B58EE4E2}" name="Metodo"/>
    <tableColumn id="2" xr3:uid="{67AB0127-13A5-4D3C-A82C-2E5645C4DAC6}" name="Descripcion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E6288B-7C0A-44D4-A18C-AA07A1BBA539}" name="Tabla10" displayName="Tabla10" ref="D1:F4" totalsRowShown="0">
  <autoFilter ref="D1:F4" xr:uid="{D6E6288B-7C0A-44D4-A18C-AA07A1BBA539}"/>
  <tableColumns count="3">
    <tableColumn id="1" xr3:uid="{A315599C-C7E2-4B4E-BBA9-5E4AEA4F8A42}" name="Configuracion"/>
    <tableColumn id="2" xr3:uid="{904F5868-24B9-4F90-AC10-9A94B67BACD8}" name="Descripcion"/>
    <tableColumn id="3" xr3:uid="{29502F13-3442-4DE6-A562-AB650E8FCE95}" name="Ejemplo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81D43-1DF1-4805-95B1-B96C8A4790AB}" name="Tabla1" displayName="Tabla1" ref="A1:C21" totalsRowShown="0">
  <autoFilter ref="A1:C21" xr:uid="{42F81D43-1DF1-4805-95B1-B96C8A4790AB}"/>
  <tableColumns count="3">
    <tableColumn id="1" xr3:uid="{6D77550C-69D5-44ED-A818-C47FF27E12F8}" name="DEC" dataDxfId="10"/>
    <tableColumn id="2" xr3:uid="{888DFC0E-62A3-4FAD-9D8B-8B3422479316}" name="BIN" dataDxfId="9"/>
    <tableColumn id="3" xr3:uid="{F2900852-B448-4DE9-8912-031513158585}" name="HEX" dataDxfId="8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826FE9-9026-4910-9978-0DF01EB75377}" name="Tabla2" displayName="Tabla2" ref="E1:I3" totalsRowShown="0">
  <autoFilter ref="E1:I3" xr:uid="{3C826FE9-9026-4910-9978-0DF01EB75377}"/>
  <tableColumns count="5">
    <tableColumn id="1" xr3:uid="{A5091F92-CAE8-4302-AA0F-5E7273C946F9}" name="EXP"/>
    <tableColumn id="2" xr3:uid="{4A8F7FD7-5D90-457C-8CA9-B80B430ECE97}" name="10^3"/>
    <tableColumn id="3" xr3:uid="{EDD63518-F780-432B-B881-7C12A9535248}" name="10^2"/>
    <tableColumn id="4" xr3:uid="{6B870D8A-F83F-4117-B81E-102F285E3DE2}" name="10^1"/>
    <tableColumn id="5" xr3:uid="{B06899E1-297D-46A1-98A2-B48F68FA87D3}" name="10^0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370397-E076-43E7-9698-49F6F959CE7A}" name="Tabla25" displayName="Tabla25" ref="K1:S3" totalsRowShown="0">
  <autoFilter ref="K1:S3" xr:uid="{E6370397-E076-43E7-9698-49F6F959CE7A}"/>
  <tableColumns count="9">
    <tableColumn id="1" xr3:uid="{D6A37B02-E9C4-49CB-8C2A-A865DDB05E2C}" name="EXP"/>
    <tableColumn id="2" xr3:uid="{1349FDC6-3AA1-42B5-9F06-7FC58808E9C1}" name="2^7" dataDxfId="7">
      <calculatedColumnFormula>2^7</calculatedColumnFormula>
    </tableColumn>
    <tableColumn id="3" xr3:uid="{33EADDB5-4757-4423-BE0A-AB9102000FFB}" name="2^6" dataDxfId="6">
      <calculatedColumnFormula>2^6</calculatedColumnFormula>
    </tableColumn>
    <tableColumn id="4" xr3:uid="{50E8A68B-6961-40D5-98D1-907DC09AFC45}" name="2^5" dataDxfId="5">
      <calculatedColumnFormula>2^5</calculatedColumnFormula>
    </tableColumn>
    <tableColumn id="5" xr3:uid="{C3D88FBD-0E0B-4446-8615-4D2D84ECB388}" name="2^4" dataDxfId="4">
      <calculatedColumnFormula>2^4</calculatedColumnFormula>
    </tableColumn>
    <tableColumn id="6" xr3:uid="{34188D14-E91B-406C-A3AE-60F368E2A5FD}" name="2^3" dataDxfId="3">
      <calculatedColumnFormula>2^3</calculatedColumnFormula>
    </tableColumn>
    <tableColumn id="7" xr3:uid="{109343F3-772B-401D-B6E1-CB46978A4E8A}" name="2^2" dataDxfId="2">
      <calculatedColumnFormula>2^2</calculatedColumnFormula>
    </tableColumn>
    <tableColumn id="8" xr3:uid="{4FEF6C42-FF4E-492F-9369-CB1247EAFFD2}" name="2^1" dataDxfId="1">
      <calculatedColumnFormula>2^1</calculatedColumnFormula>
    </tableColumn>
    <tableColumn id="9" xr3:uid="{8831B11E-9A44-40E1-A709-EAAB97E9E3BD}" name="2^0" dataDxfId="0">
      <calculatedColumnFormula>2^0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B09C-E1B7-4EAF-8A56-2848F2F39911}">
  <dimension ref="A1:D9"/>
  <sheetViews>
    <sheetView topLeftCell="C1" zoomScale="145" zoomScaleNormal="145" workbookViewId="0">
      <selection activeCell="C2" sqref="C2:C4"/>
    </sheetView>
  </sheetViews>
  <sheetFormatPr baseColWidth="10" defaultRowHeight="15" x14ac:dyDescent="0.25"/>
  <cols>
    <col min="1" max="1" width="20.7109375" bestFit="1" customWidth="1"/>
    <col min="2" max="2" width="10.140625" bestFit="1" customWidth="1"/>
    <col min="3" max="3" width="41.85546875" bestFit="1" customWidth="1"/>
    <col min="4" max="4" width="13.7109375" bestFit="1" customWidth="1"/>
    <col min="5" max="5" width="2.5703125" customWidth="1"/>
  </cols>
  <sheetData>
    <row r="1" spans="1:4" ht="15.75" thickBot="1" x14ac:dyDescent="0.3">
      <c r="A1" s="12" t="s">
        <v>0</v>
      </c>
      <c r="B1" s="12" t="s">
        <v>9</v>
      </c>
      <c r="C1" s="12" t="s">
        <v>10</v>
      </c>
      <c r="D1" s="12" t="s">
        <v>1</v>
      </c>
    </row>
    <row r="2" spans="1:4" x14ac:dyDescent="0.25">
      <c r="A2" s="13" t="s">
        <v>16</v>
      </c>
      <c r="B2" s="96" t="s">
        <v>17</v>
      </c>
      <c r="C2" s="99" t="s">
        <v>22</v>
      </c>
      <c r="D2" s="96" t="s">
        <v>13</v>
      </c>
    </row>
    <row r="3" spans="1:4" x14ac:dyDescent="0.25">
      <c r="A3" s="2" t="s">
        <v>15</v>
      </c>
      <c r="B3" s="97"/>
      <c r="C3" s="100"/>
      <c r="D3" s="97"/>
    </row>
    <row r="4" spans="1:4" x14ac:dyDescent="0.25">
      <c r="A4" s="3" t="s">
        <v>14</v>
      </c>
      <c r="B4" s="97"/>
      <c r="C4" s="100"/>
      <c r="D4" s="97"/>
    </row>
    <row r="5" spans="1:4" x14ac:dyDescent="0.25">
      <c r="A5" s="4" t="s">
        <v>11</v>
      </c>
      <c r="B5" s="4" t="s">
        <v>18</v>
      </c>
      <c r="C5" s="8" t="s">
        <v>23</v>
      </c>
      <c r="D5" s="4" t="s">
        <v>12</v>
      </c>
    </row>
    <row r="6" spans="1:4" x14ac:dyDescent="0.25">
      <c r="A6" s="5" t="s">
        <v>7</v>
      </c>
      <c r="B6" s="5" t="s">
        <v>19</v>
      </c>
      <c r="C6" s="9" t="s">
        <v>24</v>
      </c>
      <c r="D6" s="5" t="s">
        <v>8</v>
      </c>
    </row>
    <row r="7" spans="1:4" x14ac:dyDescent="0.25">
      <c r="A7" s="6" t="s">
        <v>3</v>
      </c>
      <c r="B7" s="6" t="s">
        <v>20</v>
      </c>
      <c r="C7" s="10" t="s">
        <v>25</v>
      </c>
      <c r="D7" s="98" t="s">
        <v>4</v>
      </c>
    </row>
    <row r="8" spans="1:4" x14ac:dyDescent="0.25">
      <c r="A8" s="7" t="s">
        <v>2</v>
      </c>
      <c r="B8" s="7" t="s">
        <v>21</v>
      </c>
      <c r="C8" s="11" t="s">
        <v>26</v>
      </c>
      <c r="D8" s="98"/>
    </row>
    <row r="9" spans="1:4" ht="15.75" thickBot="1" x14ac:dyDescent="0.3">
      <c r="A9" s="15" t="s">
        <v>5</v>
      </c>
      <c r="B9" s="14"/>
      <c r="C9" s="14"/>
      <c r="D9" s="16" t="s">
        <v>6</v>
      </c>
    </row>
  </sheetData>
  <mergeCells count="4">
    <mergeCell ref="D2:D4"/>
    <mergeCell ref="D7:D8"/>
    <mergeCell ref="B2:B4"/>
    <mergeCell ref="C2:C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B955-0179-44D1-8995-F7853F4C3651}">
  <dimension ref="A1:J16"/>
  <sheetViews>
    <sheetView zoomScale="145" zoomScaleNormal="145" workbookViewId="0">
      <selection activeCell="C5" sqref="C5"/>
    </sheetView>
  </sheetViews>
  <sheetFormatPr baseColWidth="10" defaultRowHeight="15" x14ac:dyDescent="0.25"/>
  <cols>
    <col min="1" max="1" width="12.28515625" bestFit="1" customWidth="1"/>
    <col min="2" max="2" width="11.140625" bestFit="1" customWidth="1"/>
    <col min="3" max="3" width="10" bestFit="1" customWidth="1"/>
    <col min="4" max="4" width="6.42578125" bestFit="1" customWidth="1"/>
    <col min="5" max="5" width="2.7109375" customWidth="1"/>
    <col min="6" max="6" width="17.7109375" bestFit="1" customWidth="1"/>
    <col min="7" max="7" width="14.5703125" bestFit="1" customWidth="1"/>
    <col min="8" max="8" width="7.5703125" bestFit="1" customWidth="1"/>
    <col min="9" max="9" width="4" customWidth="1"/>
    <col min="10" max="17" width="6.7109375" customWidth="1"/>
  </cols>
  <sheetData>
    <row r="1" spans="1:10" x14ac:dyDescent="0.25">
      <c r="A1" s="1" t="s">
        <v>27</v>
      </c>
      <c r="B1" s="1" t="s">
        <v>28</v>
      </c>
      <c r="C1" s="1" t="s">
        <v>29</v>
      </c>
      <c r="D1" s="1" t="s">
        <v>107</v>
      </c>
      <c r="F1" s="22"/>
      <c r="H1" s="19"/>
      <c r="I1" s="20"/>
      <c r="J1" s="21"/>
    </row>
    <row r="3" spans="1:10" ht="15.75" thickBot="1" x14ac:dyDescent="0.3">
      <c r="A3" s="101" t="s">
        <v>30</v>
      </c>
      <c r="B3" s="101"/>
      <c r="C3" s="101"/>
      <c r="F3" s="101" t="s">
        <v>31</v>
      </c>
      <c r="G3" s="101"/>
      <c r="H3" s="101"/>
    </row>
    <row r="4" spans="1:10" ht="15.75" thickBot="1" x14ac:dyDescent="0.3">
      <c r="A4" s="27" t="s">
        <v>32</v>
      </c>
      <c r="B4" s="27" t="s">
        <v>94</v>
      </c>
      <c r="C4" s="27" t="s">
        <v>92</v>
      </c>
      <c r="D4" s="28" t="s">
        <v>74</v>
      </c>
      <c r="E4" s="1"/>
      <c r="F4" s="32" t="s">
        <v>32</v>
      </c>
      <c r="G4" s="32" t="s">
        <v>33</v>
      </c>
      <c r="H4" s="32" t="s">
        <v>93</v>
      </c>
    </row>
    <row r="5" spans="1:10" x14ac:dyDescent="0.25">
      <c r="A5" s="29" t="s">
        <v>34</v>
      </c>
      <c r="B5" s="29" t="s">
        <v>35</v>
      </c>
      <c r="C5" s="29" t="s">
        <v>36</v>
      </c>
      <c r="D5" s="29" t="s">
        <v>75</v>
      </c>
      <c r="E5" s="17"/>
      <c r="F5" s="33" t="s">
        <v>84</v>
      </c>
      <c r="G5" s="33" t="s">
        <v>102</v>
      </c>
      <c r="H5" s="33" t="s">
        <v>36</v>
      </c>
    </row>
    <row r="6" spans="1:10" x14ac:dyDescent="0.25">
      <c r="A6" s="30" t="s">
        <v>37</v>
      </c>
      <c r="B6" s="30" t="s">
        <v>50</v>
      </c>
      <c r="C6" s="30" t="s">
        <v>38</v>
      </c>
      <c r="D6" s="30" t="s">
        <v>70</v>
      </c>
      <c r="E6" s="17"/>
      <c r="F6" s="25" t="s">
        <v>83</v>
      </c>
      <c r="G6" s="25" t="s">
        <v>88</v>
      </c>
      <c r="H6" s="25" t="s">
        <v>38</v>
      </c>
    </row>
    <row r="7" spans="1:10" x14ac:dyDescent="0.25">
      <c r="A7" s="31" t="s">
        <v>49</v>
      </c>
      <c r="B7" s="31" t="s">
        <v>51</v>
      </c>
      <c r="C7" s="31" t="s">
        <v>39</v>
      </c>
      <c r="D7" s="31" t="s">
        <v>72</v>
      </c>
      <c r="E7" s="17"/>
      <c r="F7" s="24" t="s">
        <v>85</v>
      </c>
      <c r="G7" s="24" t="s">
        <v>91</v>
      </c>
      <c r="H7" s="24" t="s">
        <v>39</v>
      </c>
    </row>
    <row r="8" spans="1:10" x14ac:dyDescent="0.25">
      <c r="A8" s="30" t="s">
        <v>52</v>
      </c>
      <c r="B8" s="30" t="s">
        <v>53</v>
      </c>
      <c r="C8" s="30" t="s">
        <v>40</v>
      </c>
      <c r="D8" s="30" t="s">
        <v>71</v>
      </c>
      <c r="E8" s="17"/>
      <c r="F8" s="25" t="s">
        <v>86</v>
      </c>
      <c r="G8" s="25" t="s">
        <v>90</v>
      </c>
      <c r="H8" s="25" t="s">
        <v>40</v>
      </c>
    </row>
    <row r="9" spans="1:10" ht="15.75" thickBot="1" x14ac:dyDescent="0.3">
      <c r="A9" s="31" t="s">
        <v>54</v>
      </c>
      <c r="B9" s="31" t="s">
        <v>55</v>
      </c>
      <c r="C9" s="31" t="s">
        <v>41</v>
      </c>
      <c r="D9" s="31" t="s">
        <v>73</v>
      </c>
      <c r="E9" s="17"/>
      <c r="F9" s="26" t="s">
        <v>87</v>
      </c>
      <c r="G9" s="26" t="s">
        <v>89</v>
      </c>
      <c r="H9" s="26" t="s">
        <v>41</v>
      </c>
    </row>
    <row r="10" spans="1:10" ht="15.75" thickBot="1" x14ac:dyDescent="0.3">
      <c r="A10" s="30" t="s">
        <v>56</v>
      </c>
      <c r="B10" s="30" t="s">
        <v>63</v>
      </c>
      <c r="C10" s="30" t="s">
        <v>42</v>
      </c>
      <c r="D10" s="30" t="s">
        <v>76</v>
      </c>
      <c r="E10" s="17"/>
      <c r="F10" s="101" t="s">
        <v>95</v>
      </c>
      <c r="G10" s="101"/>
      <c r="H10" s="101"/>
    </row>
    <row r="11" spans="1:10" ht="15.75" thickBot="1" x14ac:dyDescent="0.3">
      <c r="A11" s="31" t="s">
        <v>57</v>
      </c>
      <c r="B11" s="31" t="s">
        <v>64</v>
      </c>
      <c r="C11" s="31" t="s">
        <v>43</v>
      </c>
      <c r="D11" s="31" t="s">
        <v>80</v>
      </c>
      <c r="E11" s="17"/>
      <c r="F11" s="23" t="s">
        <v>32</v>
      </c>
      <c r="G11" s="23" t="s">
        <v>33</v>
      </c>
      <c r="H11" s="23" t="s">
        <v>93</v>
      </c>
    </row>
    <row r="12" spans="1:10" x14ac:dyDescent="0.25">
      <c r="A12" s="30" t="s">
        <v>58</v>
      </c>
      <c r="B12" s="30" t="s">
        <v>65</v>
      </c>
      <c r="C12" s="30" t="s">
        <v>44</v>
      </c>
      <c r="D12" s="30" t="s">
        <v>77</v>
      </c>
      <c r="E12" s="17"/>
      <c r="F12" s="24" t="s">
        <v>96</v>
      </c>
      <c r="G12" s="24" t="s">
        <v>101</v>
      </c>
      <c r="H12" s="24" t="s">
        <v>36</v>
      </c>
    </row>
    <row r="13" spans="1:10" x14ac:dyDescent="0.25">
      <c r="A13" s="31" t="s">
        <v>59</v>
      </c>
      <c r="B13" s="31" t="s">
        <v>66</v>
      </c>
      <c r="C13" s="31" t="s">
        <v>45</v>
      </c>
      <c r="D13" s="31" t="s">
        <v>78</v>
      </c>
      <c r="E13" s="17"/>
      <c r="F13" s="25" t="s">
        <v>97</v>
      </c>
      <c r="G13" s="25" t="s">
        <v>103</v>
      </c>
      <c r="H13" s="25" t="s">
        <v>38</v>
      </c>
    </row>
    <row r="14" spans="1:10" x14ac:dyDescent="0.25">
      <c r="A14" s="30" t="s">
        <v>60</v>
      </c>
      <c r="B14" s="30" t="s">
        <v>67</v>
      </c>
      <c r="C14" s="30" t="s">
        <v>46</v>
      </c>
      <c r="D14" s="30" t="s">
        <v>79</v>
      </c>
      <c r="E14" s="17"/>
      <c r="F14" s="24" t="s">
        <v>98</v>
      </c>
      <c r="G14" s="24" t="s">
        <v>104</v>
      </c>
      <c r="H14" s="24" t="s">
        <v>39</v>
      </c>
    </row>
    <row r="15" spans="1:10" x14ac:dyDescent="0.25">
      <c r="A15" s="31" t="s">
        <v>61</v>
      </c>
      <c r="B15" s="31" t="s">
        <v>68</v>
      </c>
      <c r="C15" s="31" t="s">
        <v>47</v>
      </c>
      <c r="D15" s="31" t="s">
        <v>81</v>
      </c>
      <c r="E15" s="17"/>
      <c r="F15" s="25" t="s">
        <v>99</v>
      </c>
      <c r="G15" s="25" t="s">
        <v>105</v>
      </c>
      <c r="H15" s="25" t="s">
        <v>40</v>
      </c>
    </row>
    <row r="16" spans="1:10" ht="15.75" thickBot="1" x14ac:dyDescent="0.3">
      <c r="A16" s="16" t="s">
        <v>62</v>
      </c>
      <c r="B16" s="16" t="s">
        <v>69</v>
      </c>
      <c r="C16" s="16" t="s">
        <v>48</v>
      </c>
      <c r="D16" s="16" t="s">
        <v>82</v>
      </c>
      <c r="E16" s="17"/>
      <c r="F16" s="26" t="s">
        <v>100</v>
      </c>
      <c r="G16" s="26" t="s">
        <v>106</v>
      </c>
      <c r="H16" s="26" t="s">
        <v>41</v>
      </c>
    </row>
  </sheetData>
  <mergeCells count="3">
    <mergeCell ref="A3:C3"/>
    <mergeCell ref="F3:H3"/>
    <mergeCell ref="F10:H1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0611C-C95E-47CD-8ED7-7DBE740143C6}">
  <dimension ref="A1:M25"/>
  <sheetViews>
    <sheetView topLeftCell="A7" zoomScale="175" zoomScaleNormal="175" workbookViewId="0">
      <selection activeCell="J17" sqref="J17"/>
    </sheetView>
  </sheetViews>
  <sheetFormatPr baseColWidth="10" defaultRowHeight="15" x14ac:dyDescent="0.25"/>
  <cols>
    <col min="1" max="1" width="14.7109375" style="17" bestFit="1" customWidth="1"/>
    <col min="2" max="2" width="15" customWidth="1"/>
    <col min="3" max="3" width="14.7109375" style="17" customWidth="1"/>
    <col min="4" max="4" width="3.28515625" style="34" customWidth="1"/>
    <col min="5" max="5" width="8.28515625" style="34" bestFit="1" customWidth="1"/>
    <col min="6" max="6" width="12.5703125" style="34" bestFit="1" customWidth="1"/>
    <col min="7" max="7" width="12.85546875" style="34" bestFit="1" customWidth="1"/>
    <col min="8" max="8" width="3" style="34" customWidth="1"/>
    <col min="9" max="9" width="12.28515625" style="34" customWidth="1"/>
    <col min="10" max="10" width="24.7109375" style="34" bestFit="1" customWidth="1"/>
    <col min="11" max="11" width="9.42578125" style="35" customWidth="1"/>
  </cols>
  <sheetData>
    <row r="1" spans="1:13" x14ac:dyDescent="0.25">
      <c r="A1" s="17" t="s">
        <v>118</v>
      </c>
      <c r="B1" s="1" t="s">
        <v>140</v>
      </c>
      <c r="C1" s="17" t="s">
        <v>119</v>
      </c>
      <c r="E1" s="44" t="s">
        <v>141</v>
      </c>
      <c r="F1" s="44" t="s">
        <v>143</v>
      </c>
      <c r="G1" s="46" t="s">
        <v>142</v>
      </c>
      <c r="I1" s="34" t="s">
        <v>166</v>
      </c>
      <c r="J1" s="34" t="s">
        <v>113</v>
      </c>
      <c r="K1" s="34"/>
    </row>
    <row r="2" spans="1:13" x14ac:dyDescent="0.25">
      <c r="A2" s="36" t="s">
        <v>120</v>
      </c>
      <c r="B2" s="17" t="s">
        <v>128</v>
      </c>
      <c r="C2" s="38" t="s">
        <v>122</v>
      </c>
      <c r="E2" s="44" t="s">
        <v>144</v>
      </c>
      <c r="F2" s="44" t="s">
        <v>145</v>
      </c>
      <c r="G2" s="46" t="s">
        <v>146</v>
      </c>
      <c r="I2" s="34" t="s">
        <v>168</v>
      </c>
      <c r="J2" s="34" t="s">
        <v>172</v>
      </c>
      <c r="K2" s="34"/>
      <c r="L2" s="34"/>
      <c r="M2" s="34"/>
    </row>
    <row r="3" spans="1:13" x14ac:dyDescent="0.25">
      <c r="A3" s="37" t="s">
        <v>121</v>
      </c>
      <c r="B3" s="17" t="s">
        <v>128</v>
      </c>
      <c r="C3" s="41" t="s">
        <v>125</v>
      </c>
      <c r="E3" s="44" t="s">
        <v>147</v>
      </c>
      <c r="F3" s="44" t="s">
        <v>148</v>
      </c>
      <c r="G3" s="46" t="s">
        <v>149</v>
      </c>
      <c r="I3" s="34" t="s">
        <v>169</v>
      </c>
      <c r="J3" s="34" t="s">
        <v>173</v>
      </c>
      <c r="K3" s="34"/>
      <c r="L3" s="34"/>
      <c r="M3" s="34"/>
    </row>
    <row r="4" spans="1:13" x14ac:dyDescent="0.25">
      <c r="A4" s="38" t="s">
        <v>122</v>
      </c>
      <c r="B4" s="17" t="s">
        <v>129</v>
      </c>
      <c r="C4" s="36" t="s">
        <v>120</v>
      </c>
      <c r="E4" s="44" t="s">
        <v>150</v>
      </c>
      <c r="F4" s="44" t="s">
        <v>151</v>
      </c>
      <c r="G4" s="44" t="s">
        <v>152</v>
      </c>
      <c r="I4" s="45" t="s">
        <v>170</v>
      </c>
      <c r="J4" s="34" t="s">
        <v>174</v>
      </c>
      <c r="K4" s="34"/>
      <c r="L4" s="34"/>
      <c r="M4" s="34"/>
    </row>
    <row r="5" spans="1:13" x14ac:dyDescent="0.25">
      <c r="A5" s="39" t="s">
        <v>123</v>
      </c>
      <c r="B5" s="17"/>
      <c r="C5" s="39" t="s">
        <v>123</v>
      </c>
      <c r="E5" s="44" t="s">
        <v>153</v>
      </c>
      <c r="F5" s="44" t="s">
        <v>154</v>
      </c>
      <c r="G5" s="44" t="s">
        <v>155</v>
      </c>
      <c r="I5" s="45" t="s">
        <v>171</v>
      </c>
      <c r="J5" s="45" t="s">
        <v>175</v>
      </c>
      <c r="K5" s="34"/>
      <c r="L5" s="34"/>
      <c r="M5" s="34"/>
    </row>
    <row r="6" spans="1:13" x14ac:dyDescent="0.25">
      <c r="A6" s="40" t="s">
        <v>124</v>
      </c>
      <c r="B6" s="17"/>
      <c r="C6" s="40" t="s">
        <v>124</v>
      </c>
      <c r="E6" s="44" t="s">
        <v>156</v>
      </c>
      <c r="F6" s="44" t="s">
        <v>157</v>
      </c>
      <c r="G6" s="44" t="s">
        <v>158</v>
      </c>
      <c r="I6" s="34" t="s">
        <v>167</v>
      </c>
      <c r="J6" s="34" t="s">
        <v>113</v>
      </c>
      <c r="K6" s="34"/>
      <c r="L6" s="34"/>
      <c r="M6" s="34"/>
    </row>
    <row r="7" spans="1:13" x14ac:dyDescent="0.25">
      <c r="A7" s="41" t="s">
        <v>125</v>
      </c>
      <c r="B7" s="17" t="s">
        <v>129</v>
      </c>
      <c r="C7" s="37" t="s">
        <v>121</v>
      </c>
      <c r="E7" s="44" t="s">
        <v>159</v>
      </c>
      <c r="F7" s="44" t="s">
        <v>162</v>
      </c>
      <c r="G7" s="44" t="s">
        <v>163</v>
      </c>
      <c r="I7" s="34" t="s">
        <v>176</v>
      </c>
      <c r="J7" s="34" t="s">
        <v>179</v>
      </c>
      <c r="K7" s="34"/>
      <c r="L7" s="34"/>
      <c r="M7" s="34"/>
    </row>
    <row r="8" spans="1:13" x14ac:dyDescent="0.25">
      <c r="A8" s="42" t="s">
        <v>126</v>
      </c>
      <c r="B8" s="17"/>
      <c r="C8" s="42" t="s">
        <v>126</v>
      </c>
      <c r="E8" s="44" t="s">
        <v>160</v>
      </c>
      <c r="F8" s="44" t="s">
        <v>163</v>
      </c>
      <c r="G8" s="44" t="s">
        <v>162</v>
      </c>
      <c r="I8" s="34" t="s">
        <v>177</v>
      </c>
      <c r="J8" s="34" t="s">
        <v>180</v>
      </c>
      <c r="K8" s="34"/>
      <c r="L8" s="34"/>
      <c r="M8" s="34"/>
    </row>
    <row r="9" spans="1:13" x14ac:dyDescent="0.25">
      <c r="A9" s="43" t="s">
        <v>127</v>
      </c>
      <c r="B9" s="1"/>
      <c r="C9" s="43" t="s">
        <v>127</v>
      </c>
      <c r="E9" s="44" t="s">
        <v>161</v>
      </c>
      <c r="F9" s="44" t="s">
        <v>165</v>
      </c>
      <c r="G9" s="44" t="s">
        <v>164</v>
      </c>
      <c r="I9" s="34" t="s">
        <v>178</v>
      </c>
      <c r="J9" s="34" t="s">
        <v>181</v>
      </c>
      <c r="K9" s="34"/>
      <c r="L9" s="34"/>
      <c r="M9" s="34"/>
    </row>
    <row r="10" spans="1:13" ht="15.75" thickBot="1" x14ac:dyDescent="0.3">
      <c r="K10" s="34"/>
      <c r="L10" s="34"/>
      <c r="M10" s="34"/>
    </row>
    <row r="11" spans="1:13" ht="15.75" thickBot="1" x14ac:dyDescent="0.3">
      <c r="A11" s="50" t="s">
        <v>130</v>
      </c>
      <c r="B11" s="103" t="s">
        <v>136</v>
      </c>
      <c r="C11" s="103"/>
      <c r="E11" s="12" t="s">
        <v>111</v>
      </c>
      <c r="F11" s="103" t="s">
        <v>113</v>
      </c>
      <c r="G11" s="103"/>
      <c r="I11" s="12" t="s">
        <v>182</v>
      </c>
      <c r="J11" s="12" t="s">
        <v>113</v>
      </c>
      <c r="K11" s="34"/>
      <c r="L11" s="34"/>
      <c r="M11" s="34"/>
    </row>
    <row r="12" spans="1:13" x14ac:dyDescent="0.25">
      <c r="A12" s="51" t="s">
        <v>131</v>
      </c>
      <c r="B12" s="104" t="s">
        <v>133</v>
      </c>
      <c r="C12" s="104"/>
      <c r="E12" s="55" t="s">
        <v>112</v>
      </c>
      <c r="F12" s="104" t="s">
        <v>117</v>
      </c>
      <c r="G12" s="104"/>
      <c r="I12" s="55" t="s">
        <v>183</v>
      </c>
      <c r="J12" s="55" t="s">
        <v>187</v>
      </c>
      <c r="K12" s="34"/>
      <c r="L12" s="34"/>
      <c r="M12" s="34"/>
    </row>
    <row r="13" spans="1:13" x14ac:dyDescent="0.25">
      <c r="A13" s="52" t="s">
        <v>137</v>
      </c>
      <c r="B13" s="105" t="s">
        <v>132</v>
      </c>
      <c r="C13" s="105"/>
      <c r="E13" s="48" t="s">
        <v>108</v>
      </c>
      <c r="F13" s="105" t="s">
        <v>114</v>
      </c>
      <c r="G13" s="105"/>
      <c r="I13" s="56" t="s">
        <v>184</v>
      </c>
      <c r="J13" s="56" t="s">
        <v>188</v>
      </c>
      <c r="K13" s="34"/>
      <c r="L13" s="34"/>
      <c r="M13" s="34"/>
    </row>
    <row r="14" spans="1:13" x14ac:dyDescent="0.25">
      <c r="A14" s="53" t="s">
        <v>138</v>
      </c>
      <c r="B14" s="106" t="s">
        <v>134</v>
      </c>
      <c r="C14" s="106"/>
      <c r="E14" s="47" t="s">
        <v>109</v>
      </c>
      <c r="F14" s="106" t="s">
        <v>115</v>
      </c>
      <c r="G14" s="106"/>
      <c r="I14" s="57" t="s">
        <v>185</v>
      </c>
      <c r="J14" s="57" t="s">
        <v>189</v>
      </c>
      <c r="K14" s="34"/>
      <c r="L14" s="34"/>
      <c r="M14" s="34"/>
    </row>
    <row r="15" spans="1:13" ht="15.75" thickBot="1" x14ac:dyDescent="0.3">
      <c r="A15" s="54" t="s">
        <v>139</v>
      </c>
      <c r="B15" s="102" t="s">
        <v>135</v>
      </c>
      <c r="C15" s="102"/>
      <c r="E15" s="49" t="s">
        <v>110</v>
      </c>
      <c r="F15" s="102" t="s">
        <v>116</v>
      </c>
      <c r="G15" s="102"/>
      <c r="I15" s="49" t="s">
        <v>186</v>
      </c>
      <c r="J15" s="49" t="s">
        <v>190</v>
      </c>
      <c r="K15" s="34"/>
      <c r="L15" s="34"/>
      <c r="M15" s="34"/>
    </row>
    <row r="16" spans="1:13" x14ac:dyDescent="0.25">
      <c r="C16" s="44"/>
      <c r="K16" s="34"/>
      <c r="L16" s="34"/>
      <c r="M16" s="34"/>
    </row>
    <row r="17" spans="3:11" x14ac:dyDescent="0.25">
      <c r="C17" s="44"/>
      <c r="K17" s="34"/>
    </row>
    <row r="18" spans="3:11" x14ac:dyDescent="0.25">
      <c r="C18" s="44"/>
      <c r="K18" s="34"/>
    </row>
    <row r="19" spans="3:11" x14ac:dyDescent="0.25">
      <c r="C19" s="44"/>
    </row>
    <row r="20" spans="3:11" x14ac:dyDescent="0.25">
      <c r="C20" s="44"/>
    </row>
    <row r="21" spans="3:11" x14ac:dyDescent="0.25">
      <c r="C21" s="44"/>
    </row>
    <row r="22" spans="3:11" x14ac:dyDescent="0.25">
      <c r="C22" s="44"/>
    </row>
    <row r="23" spans="3:11" x14ac:dyDescent="0.25">
      <c r="C23" s="44"/>
    </row>
    <row r="24" spans="3:11" x14ac:dyDescent="0.25">
      <c r="C24" s="44"/>
    </row>
    <row r="25" spans="3:11" x14ac:dyDescent="0.25">
      <c r="C25" s="44"/>
    </row>
  </sheetData>
  <mergeCells count="10">
    <mergeCell ref="B15:C15"/>
    <mergeCell ref="F11:G11"/>
    <mergeCell ref="F12:G12"/>
    <mergeCell ref="F13:G13"/>
    <mergeCell ref="F14:G14"/>
    <mergeCell ref="F15:G15"/>
    <mergeCell ref="B12:C12"/>
    <mergeCell ref="B11:C11"/>
    <mergeCell ref="B13:C13"/>
    <mergeCell ref="B14:C14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B516-DCFC-4AB6-BF06-408575EF620D}">
  <dimension ref="A1:F10"/>
  <sheetViews>
    <sheetView tabSelected="1" topLeftCell="C1" zoomScale="160" zoomScaleNormal="160" workbookViewId="0">
      <selection activeCell="D1" sqref="D1:F4"/>
    </sheetView>
  </sheetViews>
  <sheetFormatPr baseColWidth="10" defaultRowHeight="15" x14ac:dyDescent="0.25"/>
  <cols>
    <col min="1" max="1" width="15.28515625" bestFit="1" customWidth="1"/>
    <col min="2" max="2" width="48.7109375" bestFit="1" customWidth="1"/>
    <col min="3" max="3" width="3.42578125" customWidth="1"/>
    <col min="4" max="4" width="13.42578125" customWidth="1"/>
    <col min="5" max="5" width="39.42578125" bestFit="1" customWidth="1"/>
  </cols>
  <sheetData>
    <row r="1" spans="1:6" x14ac:dyDescent="0.25">
      <c r="A1" t="s">
        <v>290</v>
      </c>
      <c r="B1" t="s">
        <v>295</v>
      </c>
      <c r="D1" t="s">
        <v>307</v>
      </c>
      <c r="E1" t="s">
        <v>295</v>
      </c>
      <c r="F1" t="s">
        <v>314</v>
      </c>
    </row>
    <row r="2" spans="1:6" x14ac:dyDescent="0.25">
      <c r="A2" t="s">
        <v>291</v>
      </c>
      <c r="B2" t="s">
        <v>296</v>
      </c>
      <c r="D2" t="s">
        <v>308</v>
      </c>
      <c r="E2" t="s">
        <v>311</v>
      </c>
      <c r="F2" t="s">
        <v>315</v>
      </c>
    </row>
    <row r="3" spans="1:6" x14ac:dyDescent="0.25">
      <c r="A3" t="s">
        <v>292</v>
      </c>
      <c r="B3" t="s">
        <v>297</v>
      </c>
      <c r="D3" t="s">
        <v>309</v>
      </c>
      <c r="E3" t="s">
        <v>312</v>
      </c>
      <c r="F3" t="s">
        <v>316</v>
      </c>
    </row>
    <row r="4" spans="1:6" x14ac:dyDescent="0.25">
      <c r="A4" t="s">
        <v>293</v>
      </c>
      <c r="B4" t="s">
        <v>298</v>
      </c>
      <c r="D4" t="s">
        <v>310</v>
      </c>
      <c r="E4" t="s">
        <v>313</v>
      </c>
      <c r="F4" t="s">
        <v>317</v>
      </c>
    </row>
    <row r="5" spans="1:6" x14ac:dyDescent="0.25">
      <c r="A5" t="s">
        <v>294</v>
      </c>
      <c r="B5" t="s">
        <v>299</v>
      </c>
    </row>
    <row r="7" spans="1:6" x14ac:dyDescent="0.25">
      <c r="A7" t="s">
        <v>303</v>
      </c>
      <c r="B7" t="s">
        <v>295</v>
      </c>
    </row>
    <row r="8" spans="1:6" x14ac:dyDescent="0.25">
      <c r="A8" t="s">
        <v>302</v>
      </c>
      <c r="B8" t="s">
        <v>304</v>
      </c>
    </row>
    <row r="9" spans="1:6" x14ac:dyDescent="0.25">
      <c r="A9" t="s">
        <v>301</v>
      </c>
      <c r="B9" t="s">
        <v>305</v>
      </c>
    </row>
    <row r="10" spans="1:6" x14ac:dyDescent="0.25">
      <c r="A10" t="s">
        <v>300</v>
      </c>
      <c r="B10" t="s">
        <v>306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4483-CBAC-4BEA-A628-30BC5CC8F957}">
  <dimension ref="A1:AC24"/>
  <sheetViews>
    <sheetView zoomScale="160" zoomScaleNormal="160" workbookViewId="0">
      <pane ySplit="2" topLeftCell="A17" activePane="bottomLeft" state="frozen"/>
      <selection pane="bottomLeft" activeCell="H21" sqref="H21"/>
    </sheetView>
  </sheetViews>
  <sheetFormatPr baseColWidth="10" defaultRowHeight="15" x14ac:dyDescent="0.25"/>
  <cols>
    <col min="1" max="1" width="9" style="58" bestFit="1" customWidth="1"/>
    <col min="2" max="2" width="9.42578125" style="59" bestFit="1" customWidth="1"/>
    <col min="3" max="3" width="9" style="58" bestFit="1" customWidth="1"/>
    <col min="4" max="4" width="2.42578125" customWidth="1"/>
    <col min="5" max="5" width="7" bestFit="1" customWidth="1"/>
    <col min="6" max="9" width="6.140625" customWidth="1"/>
    <col min="10" max="10" width="2.140625" customWidth="1"/>
    <col min="11" max="11" width="7" bestFit="1" customWidth="1"/>
    <col min="12" max="19" width="6.28515625" bestFit="1" customWidth="1"/>
    <col min="20" max="20" width="6.42578125" customWidth="1"/>
    <col min="21" max="21" width="2.42578125" customWidth="1"/>
    <col min="22" max="29" width="4.7109375" customWidth="1"/>
  </cols>
  <sheetData>
    <row r="1" spans="1:29" x14ac:dyDescent="0.25">
      <c r="A1" s="58" t="s">
        <v>191</v>
      </c>
      <c r="B1" s="59" t="s">
        <v>192</v>
      </c>
      <c r="C1" s="58" t="s">
        <v>193</v>
      </c>
      <c r="E1" t="s">
        <v>258</v>
      </c>
      <c r="F1" t="s">
        <v>38</v>
      </c>
      <c r="G1" t="s">
        <v>260</v>
      </c>
      <c r="H1" t="s">
        <v>261</v>
      </c>
      <c r="I1" t="s">
        <v>36</v>
      </c>
      <c r="K1" t="s">
        <v>258</v>
      </c>
      <c r="L1" t="s">
        <v>263</v>
      </c>
      <c r="M1" t="s">
        <v>264</v>
      </c>
      <c r="N1" t="s">
        <v>265</v>
      </c>
      <c r="O1" t="s">
        <v>266</v>
      </c>
      <c r="P1" t="s">
        <v>267</v>
      </c>
      <c r="Q1" t="s">
        <v>268</v>
      </c>
      <c r="R1" t="s">
        <v>269</v>
      </c>
      <c r="S1" t="s">
        <v>262</v>
      </c>
    </row>
    <row r="2" spans="1:29" x14ac:dyDescent="0.25">
      <c r="A2" s="58" t="s">
        <v>194</v>
      </c>
      <c r="B2" s="59" t="s">
        <v>222</v>
      </c>
      <c r="C2" s="58" t="s">
        <v>242</v>
      </c>
      <c r="E2" t="s">
        <v>259</v>
      </c>
      <c r="F2">
        <f>10^3</f>
        <v>1000</v>
      </c>
      <c r="G2">
        <f>10^2</f>
        <v>100</v>
      </c>
      <c r="H2">
        <f>10^1</f>
        <v>10</v>
      </c>
      <c r="I2">
        <f>10^0</f>
        <v>1</v>
      </c>
      <c r="K2" t="s">
        <v>259</v>
      </c>
      <c r="L2">
        <f t="shared" ref="L2" si="0">2^7</f>
        <v>128</v>
      </c>
      <c r="M2">
        <f t="shared" ref="M2" si="1">2^6</f>
        <v>64</v>
      </c>
      <c r="N2">
        <f t="shared" ref="N2" si="2">2^5</f>
        <v>32</v>
      </c>
      <c r="O2">
        <f t="shared" ref="O2" si="3">2^4</f>
        <v>16</v>
      </c>
      <c r="P2">
        <f t="shared" ref="P2" si="4">2^3</f>
        <v>8</v>
      </c>
      <c r="Q2">
        <f t="shared" ref="Q2" si="5">2^2</f>
        <v>4</v>
      </c>
      <c r="R2">
        <f t="shared" ref="R2" si="6">2^1</f>
        <v>2</v>
      </c>
      <c r="S2">
        <f t="shared" ref="S2" si="7">2^0</f>
        <v>1</v>
      </c>
    </row>
    <row r="3" spans="1:29" ht="15.75" thickBot="1" x14ac:dyDescent="0.3">
      <c r="A3" s="60" t="s">
        <v>195</v>
      </c>
      <c r="B3" s="61" t="s">
        <v>223</v>
      </c>
      <c r="C3" s="60" t="s">
        <v>243</v>
      </c>
      <c r="E3" t="s">
        <v>191</v>
      </c>
      <c r="F3">
        <v>0</v>
      </c>
      <c r="G3">
        <v>2</v>
      </c>
      <c r="H3">
        <v>3</v>
      </c>
      <c r="I3">
        <v>3</v>
      </c>
      <c r="K3" t="s">
        <v>192</v>
      </c>
      <c r="L3">
        <v>1</v>
      </c>
      <c r="M3">
        <v>1</v>
      </c>
      <c r="N3">
        <v>1</v>
      </c>
      <c r="O3">
        <v>0</v>
      </c>
      <c r="P3">
        <v>1</v>
      </c>
      <c r="Q3">
        <v>0</v>
      </c>
      <c r="R3">
        <v>0</v>
      </c>
      <c r="S3">
        <v>1</v>
      </c>
    </row>
    <row r="4" spans="1:29" ht="15.75" thickBot="1" x14ac:dyDescent="0.3">
      <c r="A4" s="58" t="s">
        <v>196</v>
      </c>
      <c r="B4" s="59" t="s">
        <v>224</v>
      </c>
      <c r="C4" s="58" t="s">
        <v>244</v>
      </c>
    </row>
    <row r="5" spans="1:29" ht="15.75" thickBot="1" x14ac:dyDescent="0.3">
      <c r="A5" s="60" t="s">
        <v>197</v>
      </c>
      <c r="B5" s="61" t="s">
        <v>225</v>
      </c>
      <c r="C5" s="60" t="s">
        <v>245</v>
      </c>
      <c r="E5" t="s">
        <v>258</v>
      </c>
      <c r="F5" t="s">
        <v>271</v>
      </c>
      <c r="G5" t="s">
        <v>272</v>
      </c>
      <c r="H5" t="s">
        <v>273</v>
      </c>
      <c r="I5" t="s">
        <v>270</v>
      </c>
      <c r="K5" s="28" t="s">
        <v>191</v>
      </c>
      <c r="L5" s="92" t="s">
        <v>195</v>
      </c>
      <c r="M5" s="28" t="s">
        <v>196</v>
      </c>
      <c r="N5" s="28" t="s">
        <v>197</v>
      </c>
      <c r="O5" s="28" t="s">
        <v>198</v>
      </c>
      <c r="P5" s="92" t="s">
        <v>199</v>
      </c>
      <c r="Q5" s="28" t="s">
        <v>200</v>
      </c>
      <c r="R5" s="28" t="s">
        <v>201</v>
      </c>
      <c r="S5" s="28" t="s">
        <v>202</v>
      </c>
      <c r="T5" s="28" t="s">
        <v>193</v>
      </c>
      <c r="V5" s="101" t="s">
        <v>275</v>
      </c>
      <c r="W5" s="101"/>
      <c r="X5" s="101"/>
      <c r="Y5" s="101"/>
      <c r="Z5" s="101"/>
      <c r="AA5" s="101"/>
      <c r="AB5" s="101"/>
      <c r="AC5" s="101"/>
    </row>
    <row r="6" spans="1:29" ht="15.75" thickBot="1" x14ac:dyDescent="0.3">
      <c r="A6" s="58" t="s">
        <v>198</v>
      </c>
      <c r="B6" s="59" t="s">
        <v>226</v>
      </c>
      <c r="C6" s="58" t="s">
        <v>246</v>
      </c>
      <c r="E6" t="s">
        <v>259</v>
      </c>
      <c r="F6">
        <f>16^3</f>
        <v>4096</v>
      </c>
      <c r="G6">
        <f>16^2</f>
        <v>256</v>
      </c>
      <c r="H6">
        <f>16^1</f>
        <v>16</v>
      </c>
      <c r="I6">
        <f>16^0</f>
        <v>1</v>
      </c>
      <c r="K6" s="69">
        <v>32</v>
      </c>
      <c r="L6" s="89">
        <v>0</v>
      </c>
      <c r="M6" s="65">
        <v>0</v>
      </c>
      <c r="N6" s="65">
        <v>1</v>
      </c>
      <c r="O6" s="65">
        <v>0</v>
      </c>
      <c r="P6" s="89">
        <v>0</v>
      </c>
      <c r="Q6" s="65">
        <v>0</v>
      </c>
      <c r="R6" s="65">
        <v>0</v>
      </c>
      <c r="S6" s="65">
        <v>0</v>
      </c>
      <c r="T6" s="65" t="s">
        <v>277</v>
      </c>
      <c r="V6" s="18">
        <v>32</v>
      </c>
      <c r="W6" s="73">
        <v>2</v>
      </c>
      <c r="X6" s="64"/>
      <c r="Y6" s="64"/>
      <c r="Z6" s="64"/>
      <c r="AA6" s="64"/>
      <c r="AB6" s="80"/>
      <c r="AC6" s="80"/>
    </row>
    <row r="7" spans="1:29" ht="15.75" thickBot="1" x14ac:dyDescent="0.3">
      <c r="A7" s="58" t="s">
        <v>199</v>
      </c>
      <c r="B7" s="59" t="s">
        <v>227</v>
      </c>
      <c r="C7" s="58" t="s">
        <v>247</v>
      </c>
      <c r="E7" t="s">
        <v>191</v>
      </c>
      <c r="F7" s="18">
        <v>0</v>
      </c>
      <c r="G7" s="18" t="s">
        <v>274</v>
      </c>
      <c r="H7" s="18" t="s">
        <v>206</v>
      </c>
      <c r="I7" s="18">
        <v>9</v>
      </c>
      <c r="K7" s="70">
        <v>127</v>
      </c>
      <c r="L7" s="90">
        <v>0</v>
      </c>
      <c r="M7" s="68">
        <v>1</v>
      </c>
      <c r="N7" s="68">
        <v>1</v>
      </c>
      <c r="O7" s="68">
        <v>1</v>
      </c>
      <c r="P7" s="90">
        <v>1</v>
      </c>
      <c r="Q7" s="66">
        <v>1</v>
      </c>
      <c r="R7" s="66">
        <v>1</v>
      </c>
      <c r="S7" s="66">
        <v>1</v>
      </c>
      <c r="T7" s="68" t="s">
        <v>278</v>
      </c>
      <c r="V7" s="76">
        <v>0</v>
      </c>
      <c r="W7" s="18">
        <v>16</v>
      </c>
      <c r="X7" s="73">
        <v>2</v>
      </c>
      <c r="Y7" s="64"/>
      <c r="Z7" s="64"/>
      <c r="AA7" s="64"/>
      <c r="AB7" s="80"/>
      <c r="AC7" s="80"/>
    </row>
    <row r="8" spans="1:29" ht="15.75" thickBot="1" x14ac:dyDescent="0.3">
      <c r="A8" s="58" t="s">
        <v>200</v>
      </c>
      <c r="B8" s="59" t="s">
        <v>228</v>
      </c>
      <c r="C8" s="58" t="s">
        <v>248</v>
      </c>
      <c r="K8" s="71">
        <v>254</v>
      </c>
      <c r="L8" s="91">
        <v>1</v>
      </c>
      <c r="M8" s="88">
        <v>1</v>
      </c>
      <c r="N8" s="88">
        <v>1</v>
      </c>
      <c r="O8" s="88">
        <v>1</v>
      </c>
      <c r="P8" s="91">
        <v>1</v>
      </c>
      <c r="Q8" s="67">
        <v>1</v>
      </c>
      <c r="R8" s="67">
        <v>1</v>
      </c>
      <c r="S8" s="67">
        <v>0</v>
      </c>
      <c r="T8" s="88" t="s">
        <v>279</v>
      </c>
      <c r="U8" s="35"/>
      <c r="V8" s="86"/>
      <c r="W8" s="18">
        <v>0</v>
      </c>
      <c r="X8" s="18">
        <v>8</v>
      </c>
      <c r="Y8" s="73">
        <v>2</v>
      </c>
      <c r="Z8" s="64"/>
      <c r="AA8" s="64"/>
      <c r="AB8" s="80"/>
      <c r="AC8" s="80"/>
    </row>
    <row r="9" spans="1:29" ht="15.75" thickBot="1" x14ac:dyDescent="0.3">
      <c r="A9" s="60" t="s">
        <v>201</v>
      </c>
      <c r="B9" s="61" t="s">
        <v>229</v>
      </c>
      <c r="C9" s="60" t="s">
        <v>249</v>
      </c>
      <c r="E9" s="18">
        <v>192</v>
      </c>
      <c r="F9" s="108">
        <v>16</v>
      </c>
      <c r="H9" s="101" t="s">
        <v>276</v>
      </c>
      <c r="I9" s="101"/>
      <c r="K9" s="70">
        <v>192</v>
      </c>
      <c r="L9" s="90">
        <v>1</v>
      </c>
      <c r="M9" s="68">
        <v>1</v>
      </c>
      <c r="N9" s="68">
        <v>0</v>
      </c>
      <c r="O9" s="68">
        <v>0</v>
      </c>
      <c r="P9" s="90">
        <v>0</v>
      </c>
      <c r="Q9" s="66">
        <v>0</v>
      </c>
      <c r="R9" s="66">
        <v>0</v>
      </c>
      <c r="S9" s="66">
        <v>0</v>
      </c>
      <c r="T9" s="68" t="s">
        <v>280</v>
      </c>
      <c r="V9" s="79"/>
      <c r="W9" s="85"/>
      <c r="X9" s="18">
        <v>0</v>
      </c>
      <c r="Y9" s="18">
        <v>4</v>
      </c>
      <c r="Z9" s="73">
        <v>2</v>
      </c>
      <c r="AA9" s="64"/>
      <c r="AB9" s="80"/>
      <c r="AC9" s="80"/>
    </row>
    <row r="10" spans="1:29" ht="15.75" thickBot="1" x14ac:dyDescent="0.3">
      <c r="A10" s="58" t="s">
        <v>202</v>
      </c>
      <c r="B10" s="59" t="s">
        <v>230</v>
      </c>
      <c r="C10" s="58" t="s">
        <v>250</v>
      </c>
      <c r="E10" s="18">
        <v>0</v>
      </c>
      <c r="F10" s="18">
        <v>12</v>
      </c>
      <c r="H10" s="18" t="s">
        <v>205</v>
      </c>
      <c r="I10" s="18">
        <v>0</v>
      </c>
      <c r="K10" s="71">
        <v>168</v>
      </c>
      <c r="L10" s="91">
        <v>1</v>
      </c>
      <c r="M10" s="88">
        <v>0</v>
      </c>
      <c r="N10" s="88">
        <v>1</v>
      </c>
      <c r="O10" s="88">
        <v>0</v>
      </c>
      <c r="P10" s="91">
        <v>1</v>
      </c>
      <c r="Q10" s="67">
        <v>0</v>
      </c>
      <c r="R10" s="67">
        <v>0</v>
      </c>
      <c r="S10" s="67">
        <v>0</v>
      </c>
      <c r="T10" s="88" t="s">
        <v>281</v>
      </c>
      <c r="V10" s="18">
        <v>168</v>
      </c>
      <c r="W10" s="81">
        <v>2</v>
      </c>
      <c r="X10" s="85"/>
      <c r="Y10" s="18">
        <v>0</v>
      </c>
      <c r="Z10" s="18">
        <v>2</v>
      </c>
      <c r="AA10" s="73">
        <v>2</v>
      </c>
      <c r="AB10" s="80"/>
      <c r="AC10" s="80"/>
    </row>
    <row r="11" spans="1:29" x14ac:dyDescent="0.25">
      <c r="A11" s="58" t="s">
        <v>203</v>
      </c>
      <c r="B11" s="59" t="s">
        <v>231</v>
      </c>
      <c r="C11" s="58" t="s">
        <v>251</v>
      </c>
      <c r="E11" s="18"/>
      <c r="F11" s="18"/>
      <c r="K11" s="70">
        <v>223</v>
      </c>
      <c r="L11" s="90">
        <v>1</v>
      </c>
      <c r="M11" s="68">
        <v>1</v>
      </c>
      <c r="N11" s="68">
        <v>0</v>
      </c>
      <c r="O11" s="68">
        <v>1</v>
      </c>
      <c r="P11" s="90">
        <v>1</v>
      </c>
      <c r="Q11" s="66">
        <v>1</v>
      </c>
      <c r="R11" s="66">
        <v>1</v>
      </c>
      <c r="S11" s="66">
        <v>1</v>
      </c>
      <c r="T11" s="68" t="s">
        <v>282</v>
      </c>
      <c r="V11" s="76">
        <v>0</v>
      </c>
      <c r="W11" s="18">
        <v>84</v>
      </c>
      <c r="X11" s="81">
        <v>2</v>
      </c>
      <c r="Y11" s="85"/>
      <c r="Z11" s="18">
        <v>0</v>
      </c>
      <c r="AA11" s="18">
        <v>1</v>
      </c>
      <c r="AB11" s="80"/>
      <c r="AC11" s="80"/>
    </row>
    <row r="12" spans="1:29" x14ac:dyDescent="0.25">
      <c r="A12" s="58" t="s">
        <v>207</v>
      </c>
      <c r="B12" s="59" t="s">
        <v>232</v>
      </c>
      <c r="C12" s="58" t="s">
        <v>252</v>
      </c>
      <c r="E12" s="18">
        <v>56</v>
      </c>
      <c r="F12" s="108">
        <v>16</v>
      </c>
      <c r="H12" t="s">
        <v>276</v>
      </c>
      <c r="K12" s="71">
        <v>56</v>
      </c>
      <c r="L12" s="91">
        <v>0</v>
      </c>
      <c r="M12" s="88">
        <v>0</v>
      </c>
      <c r="N12" s="88">
        <v>1</v>
      </c>
      <c r="O12" s="88">
        <v>1</v>
      </c>
      <c r="P12" s="91">
        <v>1</v>
      </c>
      <c r="Q12" s="67">
        <v>0</v>
      </c>
      <c r="R12" s="67">
        <v>0</v>
      </c>
      <c r="S12" s="67">
        <v>0</v>
      </c>
      <c r="T12" s="88" t="s">
        <v>283</v>
      </c>
      <c r="U12" s="35"/>
      <c r="V12" s="78"/>
      <c r="W12" s="18">
        <v>0</v>
      </c>
      <c r="X12" s="18">
        <v>42</v>
      </c>
      <c r="Y12" s="82">
        <v>2</v>
      </c>
      <c r="Z12" s="84"/>
      <c r="AA12" s="87"/>
      <c r="AB12" s="80"/>
      <c r="AC12" s="80"/>
    </row>
    <row r="13" spans="1:29" x14ac:dyDescent="0.25">
      <c r="A13" s="58" t="s">
        <v>208</v>
      </c>
      <c r="B13" s="59" t="s">
        <v>233</v>
      </c>
      <c r="C13" s="58" t="s">
        <v>253</v>
      </c>
      <c r="E13" s="18">
        <v>8</v>
      </c>
      <c r="F13" s="18">
        <v>3</v>
      </c>
      <c r="H13" s="18">
        <v>3</v>
      </c>
      <c r="I13" s="18">
        <v>8</v>
      </c>
      <c r="K13" s="70">
        <v>87</v>
      </c>
      <c r="L13" s="90">
        <v>0</v>
      </c>
      <c r="M13" s="68">
        <v>1</v>
      </c>
      <c r="N13" s="68">
        <v>0</v>
      </c>
      <c r="O13" s="68">
        <v>1</v>
      </c>
      <c r="P13" s="90">
        <v>0</v>
      </c>
      <c r="Q13" s="66">
        <v>1</v>
      </c>
      <c r="R13" s="66">
        <v>1</v>
      </c>
      <c r="S13" s="66">
        <v>1</v>
      </c>
      <c r="T13" s="68" t="s">
        <v>284</v>
      </c>
      <c r="W13" s="75"/>
      <c r="X13" s="18">
        <v>0</v>
      </c>
      <c r="Y13" s="77">
        <v>21</v>
      </c>
      <c r="Z13" s="83">
        <v>2</v>
      </c>
      <c r="AA13" s="80"/>
      <c r="AB13" s="80"/>
      <c r="AC13" s="80"/>
    </row>
    <row r="14" spans="1:29" x14ac:dyDescent="0.25">
      <c r="A14" s="58" t="s">
        <v>209</v>
      </c>
      <c r="B14" s="59" t="s">
        <v>234</v>
      </c>
      <c r="C14" s="58" t="s">
        <v>254</v>
      </c>
      <c r="K14" s="71">
        <v>130</v>
      </c>
      <c r="L14" s="91">
        <v>1</v>
      </c>
      <c r="M14" s="88">
        <v>0</v>
      </c>
      <c r="N14" s="88">
        <v>0</v>
      </c>
      <c r="O14" s="88">
        <v>0</v>
      </c>
      <c r="P14" s="91">
        <v>0</v>
      </c>
      <c r="Q14" s="67">
        <v>0</v>
      </c>
      <c r="R14" s="67">
        <v>1</v>
      </c>
      <c r="S14" s="67">
        <v>0</v>
      </c>
      <c r="T14" s="88" t="s">
        <v>285</v>
      </c>
      <c r="X14" s="75"/>
      <c r="Y14" s="77">
        <v>1</v>
      </c>
      <c r="Z14">
        <v>10</v>
      </c>
      <c r="AA14" s="83">
        <v>2</v>
      </c>
      <c r="AB14" s="80"/>
      <c r="AC14" s="80"/>
    </row>
    <row r="15" spans="1:29" x14ac:dyDescent="0.25">
      <c r="A15" s="58" t="s">
        <v>210</v>
      </c>
      <c r="B15" s="59" t="s">
        <v>235</v>
      </c>
      <c r="C15" s="58" t="s">
        <v>255</v>
      </c>
      <c r="E15">
        <v>172</v>
      </c>
      <c r="F15" s="107">
        <v>16</v>
      </c>
      <c r="H15" s="101" t="s">
        <v>276</v>
      </c>
      <c r="I15" s="101"/>
      <c r="K15" s="72">
        <v>172</v>
      </c>
      <c r="L15" s="90">
        <v>1</v>
      </c>
      <c r="M15" s="68">
        <v>0</v>
      </c>
      <c r="N15" s="68">
        <v>1</v>
      </c>
      <c r="O15" s="68">
        <v>0</v>
      </c>
      <c r="P15" s="90">
        <v>1</v>
      </c>
      <c r="Q15" s="68">
        <v>1</v>
      </c>
      <c r="R15" s="68">
        <v>0</v>
      </c>
      <c r="S15" s="68">
        <v>0</v>
      </c>
      <c r="T15" s="68" t="s">
        <v>286</v>
      </c>
      <c r="Y15" s="75"/>
      <c r="Z15">
        <v>0</v>
      </c>
      <c r="AA15">
        <v>5</v>
      </c>
      <c r="AB15" s="83">
        <v>2</v>
      </c>
      <c r="AC15" s="80"/>
    </row>
    <row r="16" spans="1:29" x14ac:dyDescent="0.25">
      <c r="A16" s="58" t="s">
        <v>211</v>
      </c>
      <c r="B16" s="59" t="s">
        <v>236</v>
      </c>
      <c r="C16" s="58" t="s">
        <v>256</v>
      </c>
      <c r="E16">
        <v>12</v>
      </c>
      <c r="F16">
        <v>10</v>
      </c>
      <c r="H16" s="18" t="s">
        <v>204</v>
      </c>
      <c r="I16" s="18" t="s">
        <v>205</v>
      </c>
      <c r="K16" s="71">
        <v>144</v>
      </c>
      <c r="L16" s="91">
        <v>1</v>
      </c>
      <c r="M16" s="88">
        <v>0</v>
      </c>
      <c r="N16" s="88">
        <v>0</v>
      </c>
      <c r="O16" s="88">
        <v>1</v>
      </c>
      <c r="P16" s="91">
        <v>0</v>
      </c>
      <c r="Q16" s="67">
        <v>0</v>
      </c>
      <c r="R16" s="67">
        <v>0</v>
      </c>
      <c r="S16" s="67">
        <v>0</v>
      </c>
      <c r="T16" s="88" t="s">
        <v>287</v>
      </c>
      <c r="Z16" s="75"/>
      <c r="AA16">
        <v>1</v>
      </c>
      <c r="AB16">
        <v>2</v>
      </c>
      <c r="AC16" s="83">
        <v>2</v>
      </c>
    </row>
    <row r="17" spans="1:29" ht="15.75" thickBot="1" x14ac:dyDescent="0.3">
      <c r="A17" s="62" t="s">
        <v>212</v>
      </c>
      <c r="B17" s="63" t="s">
        <v>221</v>
      </c>
      <c r="C17" s="62" t="s">
        <v>257</v>
      </c>
      <c r="K17" s="70">
        <v>237</v>
      </c>
      <c r="L17" s="90">
        <v>1</v>
      </c>
      <c r="M17" s="68">
        <v>1</v>
      </c>
      <c r="N17" s="68">
        <v>1</v>
      </c>
      <c r="O17" s="68">
        <v>0</v>
      </c>
      <c r="P17" s="90">
        <v>1</v>
      </c>
      <c r="Q17" s="66">
        <v>1</v>
      </c>
      <c r="R17" s="66">
        <v>0</v>
      </c>
      <c r="S17" s="66">
        <v>1</v>
      </c>
      <c r="T17" s="68" t="s">
        <v>288</v>
      </c>
      <c r="AA17" s="75"/>
      <c r="AB17">
        <v>0</v>
      </c>
      <c r="AC17">
        <v>1</v>
      </c>
    </row>
    <row r="18" spans="1:29" x14ac:dyDescent="0.25">
      <c r="A18" s="58" t="s">
        <v>213</v>
      </c>
      <c r="B18" s="59" t="s">
        <v>220</v>
      </c>
      <c r="C18" s="58" t="s">
        <v>238</v>
      </c>
      <c r="K18" s="71">
        <v>115</v>
      </c>
      <c r="L18" s="91">
        <v>0</v>
      </c>
      <c r="M18" s="88">
        <v>1</v>
      </c>
      <c r="N18" s="88">
        <v>1</v>
      </c>
      <c r="O18" s="88">
        <v>1</v>
      </c>
      <c r="P18" s="91">
        <v>0</v>
      </c>
      <c r="Q18" s="67">
        <v>0</v>
      </c>
      <c r="R18" s="67">
        <v>1</v>
      </c>
      <c r="S18" s="67">
        <v>1</v>
      </c>
      <c r="T18" s="88" t="s">
        <v>289</v>
      </c>
      <c r="AB18" s="75"/>
      <c r="AC18" s="74"/>
    </row>
    <row r="19" spans="1:29" x14ac:dyDescent="0.25">
      <c r="A19" s="58" t="s">
        <v>214</v>
      </c>
      <c r="B19" s="59" t="s">
        <v>219</v>
      </c>
      <c r="C19" s="58" t="s">
        <v>239</v>
      </c>
      <c r="K19" s="70">
        <v>216</v>
      </c>
      <c r="L19" s="90">
        <v>1</v>
      </c>
      <c r="M19" s="68">
        <v>1</v>
      </c>
      <c r="N19" s="68">
        <v>0</v>
      </c>
      <c r="O19" s="68"/>
      <c r="P19" s="90"/>
      <c r="Q19" s="66"/>
      <c r="R19" s="66"/>
      <c r="S19" s="66"/>
      <c r="T19" s="68" t="s">
        <v>237</v>
      </c>
    </row>
    <row r="20" spans="1:29" x14ac:dyDescent="0.25">
      <c r="A20" s="58" t="s">
        <v>215</v>
      </c>
      <c r="B20" s="59" t="s">
        <v>218</v>
      </c>
      <c r="C20" s="58" t="s">
        <v>240</v>
      </c>
      <c r="K20" s="71">
        <v>81</v>
      </c>
      <c r="L20" s="91"/>
      <c r="M20" s="88"/>
      <c r="N20" s="88"/>
      <c r="O20" s="88"/>
      <c r="P20" s="91"/>
      <c r="Q20" s="67"/>
      <c r="R20" s="67"/>
      <c r="S20" s="67"/>
      <c r="T20" s="88" t="s">
        <v>237</v>
      </c>
    </row>
    <row r="21" spans="1:29" x14ac:dyDescent="0.25">
      <c r="A21" s="58" t="s">
        <v>216</v>
      </c>
      <c r="B21" s="59" t="s">
        <v>217</v>
      </c>
      <c r="C21" s="58" t="s">
        <v>241</v>
      </c>
      <c r="K21" s="70">
        <v>22</v>
      </c>
      <c r="L21" s="90"/>
      <c r="M21" s="68"/>
      <c r="N21" s="68"/>
      <c r="O21" s="68"/>
      <c r="P21" s="90"/>
      <c r="Q21" s="66"/>
      <c r="R21" s="66"/>
      <c r="S21" s="66"/>
      <c r="T21" s="68" t="s">
        <v>237</v>
      </c>
    </row>
    <row r="22" spans="1:29" x14ac:dyDescent="0.25">
      <c r="K22" s="71">
        <v>120</v>
      </c>
      <c r="L22" s="91"/>
      <c r="M22" s="88"/>
      <c r="N22" s="88"/>
      <c r="O22" s="88"/>
      <c r="P22" s="91"/>
      <c r="Q22" s="67"/>
      <c r="R22" s="67"/>
      <c r="S22" s="67"/>
      <c r="T22" s="88" t="s">
        <v>237</v>
      </c>
    </row>
    <row r="23" spans="1:29" x14ac:dyDescent="0.25">
      <c r="K23" s="70">
        <v>230</v>
      </c>
      <c r="L23" s="90"/>
      <c r="M23" s="68"/>
      <c r="N23" s="68"/>
      <c r="O23" s="68"/>
      <c r="P23" s="90"/>
      <c r="Q23" s="66"/>
      <c r="R23" s="66"/>
      <c r="S23" s="66"/>
      <c r="T23" s="68" t="s">
        <v>237</v>
      </c>
    </row>
    <row r="24" spans="1:29" ht="15.75" thickBot="1" x14ac:dyDescent="0.3">
      <c r="K24" s="93">
        <v>195</v>
      </c>
      <c r="L24" s="94"/>
      <c r="M24" s="95"/>
      <c r="N24" s="95"/>
      <c r="O24" s="95"/>
      <c r="P24" s="94"/>
      <c r="Q24" s="95"/>
      <c r="R24" s="95"/>
      <c r="S24" s="95"/>
      <c r="T24" s="95" t="s">
        <v>237</v>
      </c>
    </row>
  </sheetData>
  <mergeCells count="3">
    <mergeCell ref="V5:AC5"/>
    <mergeCell ref="H9:I9"/>
    <mergeCell ref="H15:I15"/>
  </mergeCells>
  <phoneticPr fontId="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modelos</vt:lpstr>
      <vt:lpstr>unidades</vt:lpstr>
      <vt:lpstr>fisica</vt:lpstr>
      <vt:lpstr>enlace</vt:lpstr>
      <vt:lpstr>sistemas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2023-09-02T13:06:54Z</dcterms:created>
  <dcterms:modified xsi:type="dcterms:W3CDTF">2023-09-23T15:00:20Z</dcterms:modified>
</cp:coreProperties>
</file>