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59B5FAFE-3F7F-4CE8-BE6D-2785B15B798B}" xr6:coauthVersionLast="47" xr6:coauthVersionMax="47" xr10:uidLastSave="{00000000-0000-0000-0000-000000000000}"/>
  <bookViews>
    <workbookView xWindow="-120" yWindow="-120" windowWidth="20730" windowHeight="11040" activeTab="6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17" i="6"/>
  <c r="H9" i="6"/>
  <c r="H10" i="6"/>
  <c r="H11" i="6"/>
  <c r="H12" i="6"/>
  <c r="H13" i="6"/>
  <c r="H14" i="6"/>
  <c r="H15" i="6"/>
  <c r="H8" i="6"/>
  <c r="E5" i="6"/>
  <c r="G5" i="6" s="1"/>
  <c r="H5" i="6" s="1"/>
  <c r="F5" i="6"/>
  <c r="J9" i="5"/>
  <c r="F9" i="5"/>
  <c r="M6" i="5"/>
  <c r="M5" i="5"/>
  <c r="M4" i="5"/>
  <c r="B9" i="5"/>
</calcChain>
</file>

<file path=xl/sharedStrings.xml><?xml version="1.0" encoding="utf-8"?>
<sst xmlns="http://schemas.openxmlformats.org/spreadsheetml/2006/main" count="833" uniqueCount="509">
  <si>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</si>
  <si>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</si>
  <si>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</si>
  <si>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</si>
  <si>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</si>
  <si>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</si>
  <si>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</si>
  <si>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</si>
  <si>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</si>
  <si>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</si>
  <si>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</si>
  <si>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</si>
  <si>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</si>
  <si>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</si>
  <si>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</si>
  <si>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</si>
  <si>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</si>
  <si>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</si>
  <si>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</si>
  <si>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</si>
  <si>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</si>
  <si>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</si>
  <si>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</si>
  <si>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</si>
  <si>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</si>
  <si>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</si>
  <si>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</si>
  <si>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</si>
  <si>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</si>
  <si>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</si>
  <si>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</si>
  <si>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</si>
  <si>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</si>
  <si>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</si>
  <si>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</si>
  <si>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</si>
  <si>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</si>
  <si>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</si>
  <si>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</si>
  <si>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</si>
  <si>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</si>
  <si>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</si>
  <si>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</si>
  <si>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</si>
  <si>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</si>
  <si>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</si>
  <si>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</si>
  <si>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</si>
  <si>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</si>
  <si>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</si>
  <si>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</si>
  <si>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</si>
  <si>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</si>
  <si>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</si>
  <si>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</si>
  <si>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</si>
  <si>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</si>
  <si>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</si>
  <si>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</si>
  <si>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</si>
  <si>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</si>
  <si>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</si>
  <si>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</si>
  <si>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</si>
  <si>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</si>
  <si>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</si>
  <si>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</si>
  <si>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</si>
  <si>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</si>
  <si>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</si>
  <si>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</si>
  <si>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</si>
  <si>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</si>
  <si>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</si>
  <si>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</si>
  <si>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</si>
  <si>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</si>
  <si>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</si>
  <si>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</si>
  <si>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</si>
  <si>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</si>
  <si>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</si>
  <si>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</si>
  <si>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</si>
  <si>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</si>
  <si>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</si>
  <si>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</si>
  <si>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</si>
  <si>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</si>
  <si>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</si>
  <si>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</si>
  <si>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</si>
  <si>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</si>
  <si>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</si>
  <si>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</si>
  <si>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</si>
  <si>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</si>
  <si>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</si>
  <si>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</si>
  <si>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</si>
  <si>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</si>
  <si>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</si>
  <si>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</si>
  <si>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</si>
  <si>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</si>
  <si>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</si>
  <si>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</si>
  <si>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</si>
  <si>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</si>
  <si>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</si>
  <si>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</si>
  <si>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</si>
  <si>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</si>
  <si>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</si>
  <si>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</si>
  <si>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</si>
  <si>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</si>
  <si>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</si>
  <si>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</si>
  <si>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</si>
  <si>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</si>
  <si>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</si>
  <si>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</si>
  <si>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</si>
  <si>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</si>
  <si>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</si>
  <si>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</si>
  <si>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</si>
  <si>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</si>
  <si>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</si>
  <si>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</si>
  <si>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</si>
  <si>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</si>
  <si>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</si>
  <si>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</si>
  <si>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</si>
  <si>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</si>
  <si>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</si>
  <si>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</si>
  <si>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</si>
  <si>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</si>
  <si>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</si>
  <si>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</si>
  <si>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</si>
  <si>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</si>
  <si>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</si>
  <si>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</si>
  <si>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</si>
  <si>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</si>
  <si>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</si>
  <si>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</si>
  <si>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</si>
  <si>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</si>
  <si>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</si>
  <si>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</si>
  <si>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</si>
  <si>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</si>
  <si>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</si>
  <si>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</si>
  <si>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</si>
  <si>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</si>
  <si>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</si>
  <si>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</si>
  <si>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</si>
  <si>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</si>
  <si>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</si>
  <si>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</si>
  <si>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</si>
  <si>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</si>
  <si>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</si>
  <si>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</si>
  <si>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</si>
  <si>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</si>
  <si>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</si>
  <si>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</si>
  <si>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</si>
  <si>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</si>
  <si>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</si>
  <si>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</si>
  <si>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</si>
  <si>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</si>
  <si>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</si>
  <si>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</si>
  <si>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</si>
  <si>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</si>
  <si>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</si>
  <si>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</si>
  <si>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</si>
  <si>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</si>
  <si>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</si>
  <si>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</si>
  <si>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</si>
  <si>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</si>
  <si>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</si>
  <si>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</si>
  <si>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</si>
  <si>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</si>
  <si>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</si>
  <si>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</si>
  <si>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</si>
  <si>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</si>
  <si>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</si>
  <si>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</si>
  <si>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</si>
  <si>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</si>
  <si>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</si>
  <si>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</si>
  <si>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</si>
  <si>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</si>
  <si>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</si>
  <si>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</si>
  <si>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</si>
  <si>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</si>
  <si>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</si>
  <si>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</si>
  <si>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</si>
  <si>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</si>
  <si>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</si>
  <si>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</si>
  <si>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</si>
  <si>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</si>
  <si>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</si>
  <si>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</si>
  <si>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</si>
  <si>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</si>
  <si>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</si>
  <si>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</si>
  <si>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</si>
  <si>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</si>
  <si>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</si>
  <si>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</si>
  <si>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</si>
  <si>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</si>
  <si>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</si>
  <si>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</si>
  <si>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</si>
  <si>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</si>
  <si>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</si>
  <si>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</si>
  <si>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</si>
  <si>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</si>
  <si>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</si>
  <si>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</si>
  <si>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</si>
  <si>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</si>
  <si>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</si>
  <si>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</si>
  <si>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</si>
  <si>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</si>
  <si>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</si>
  <si>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</si>
  <si>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</si>
  <si>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</si>
  <si>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</si>
  <si>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</si>
  <si>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</si>
  <si>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</si>
  <si>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</si>
  <si>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</si>
  <si>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</si>
  <si>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</si>
  <si>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</si>
  <si>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</si>
  <si>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</si>
  <si>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</si>
  <si>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</si>
  <si>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</si>
  <si>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</si>
  <si>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</si>
  <si>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</si>
  <si>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</si>
  <si>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</si>
  <si>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</si>
  <si>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</si>
  <si>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</si>
  <si>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</si>
  <si>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</si>
  <si>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</si>
  <si>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</si>
  <si>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</si>
  <si>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</si>
  <si>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</si>
  <si>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</si>
  <si>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</si>
  <si>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</si>
  <si>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</si>
  <si>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</si>
  <si>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</si>
  <si>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</si>
  <si>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</si>
  <si>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</si>
  <si>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</si>
  <si>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</si>
  <si>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</si>
  <si>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</si>
  <si>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</si>
  <si>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</si>
  <si>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</si>
  <si>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</si>
  <si>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</si>
  <si>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</si>
  <si>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</si>
  <si>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</si>
  <si>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</si>
  <si>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</si>
  <si>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</si>
  <si>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</si>
  <si>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</si>
  <si>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</si>
  <si>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</si>
  <si>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</si>
  <si>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</si>
  <si>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</si>
  <si>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</si>
  <si>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</si>
  <si>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</si>
  <si>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</si>
  <si>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</si>
  <si>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</si>
  <si>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</si>
  <si>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</si>
  <si>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</si>
  <si>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</si>
  <si>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</si>
  <si>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</si>
  <si>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</si>
  <si>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</si>
  <si>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</si>
  <si>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</si>
  <si>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</si>
  <si>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</si>
  <si>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</si>
  <si>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</si>
  <si>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</si>
  <si>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</si>
  <si>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</si>
  <si>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</si>
  <si>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</si>
  <si>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</si>
  <si>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</si>
  <si>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</si>
  <si>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</si>
  <si>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</si>
  <si>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</si>
  <si>
    <t>Subnetting</t>
  </si>
  <si>
    <t>solicitado</t>
  </si>
  <si>
    <t>N</t>
  </si>
  <si>
    <t>2^n &gt;= N</t>
  </si>
  <si>
    <t>s = subredes</t>
  </si>
  <si>
    <t>cidr</t>
  </si>
  <si>
    <t>next hop</t>
  </si>
  <si>
    <t>256 / s</t>
  </si>
  <si>
    <t>bits + n</t>
  </si>
  <si>
    <t>hosts</t>
  </si>
  <si>
    <t>2^H -2</t>
  </si>
  <si>
    <t>H = bits 0</t>
  </si>
  <si>
    <t>32 - cidr</t>
  </si>
  <si>
    <t>cidr = bits 1</t>
  </si>
  <si>
    <t>primer ip</t>
  </si>
  <si>
    <t>ultima ip</t>
  </si>
  <si>
    <t>broadcast</t>
  </si>
  <si>
    <t>mascara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</si>
  <si>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</si>
  <si>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</si>
  <si>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</si>
  <si>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</si>
  <si>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</si>
  <si>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t>valor</t>
  </si>
  <si>
    <t>bits</t>
  </si>
  <si>
    <t>n</t>
  </si>
  <si>
    <t>255.224.0.0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</si>
  <si>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</si>
  <si>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</si>
  <si>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</si>
  <si>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</si>
  <si>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</si>
  <si>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</si>
  <si>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</si>
  <si>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</si>
  <si>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</si>
  <si>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</si>
  <si>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</si>
  <si>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</si>
  <si>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</si>
  <si>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</si>
  <si>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</si>
  <si>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</si>
  <si>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</si>
  <si>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</si>
  <si>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</si>
  <si>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</si>
  <si>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</si>
  <si>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</si>
  <si>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</si>
  <si>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</si>
  <si>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</si>
  <si>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</si>
  <si>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</si>
  <si>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</si>
  <si>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</si>
  <si>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</si>
  <si>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</si>
  <si>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</si>
  <si>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</si>
  <si>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</si>
  <si>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</si>
  <si>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t>/11</t>
  </si>
  <si>
    <t>/18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</si>
  <si>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</si>
  <si>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</si>
  <si>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</si>
  <si>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</si>
  <si>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</si>
  <si>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</si>
  <si>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</si>
  <si>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</si>
  <si>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</si>
  <si>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</si>
  <si>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</si>
  <si>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255.255.192.0</t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</si>
  <si>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</si>
  <si>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</si>
  <si>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</si>
  <si>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</si>
  <si>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</si>
  <si>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</si>
  <si>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</si>
  <si>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</si>
  <si>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6</t>
  </si>
  <si>
    <t>8</t>
  </si>
  <si>
    <t>3</t>
  </si>
  <si>
    <t>27</t>
  </si>
  <si>
    <t>192.168.0.1</t>
  </si>
  <si>
    <t>/27</t>
  </si>
  <si>
    <t>192.168.0.32</t>
  </si>
  <si>
    <t>192.168.0.31</t>
  </si>
  <si>
    <t>192.168.0.30</t>
  </si>
  <si>
    <t>192.168.0.64</t>
  </si>
  <si>
    <t>192.168.0.96</t>
  </si>
  <si>
    <t>192.168.0.128</t>
  </si>
  <si>
    <t>192.168.0.160</t>
  </si>
  <si>
    <t>192.168.0.192</t>
  </si>
  <si>
    <t>192.168.0.224</t>
  </si>
  <si>
    <t>192.168.0.63</t>
  </si>
  <si>
    <t>192.168.0.62</t>
  </si>
  <si>
    <t>192.168.0.95</t>
  </si>
  <si>
    <t>192.168.0.127</t>
  </si>
  <si>
    <t>192.168.0.159</t>
  </si>
  <si>
    <t>192.168.0.191</t>
  </si>
  <si>
    <t>192.168.0.223</t>
  </si>
  <si>
    <t>192.168.0.255</t>
  </si>
  <si>
    <t>/28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</si>
  <si>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</si>
  <si>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</si>
  <si>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</si>
  <si>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</si>
  <si>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</si>
  <si>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</si>
  <si>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</si>
  <si>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192.168.0.94</t>
  </si>
  <si>
    <t>192.168.0.126</t>
  </si>
  <si>
    <t>192.168.0.158</t>
  </si>
  <si>
    <t>192.168.0.190</t>
  </si>
  <si>
    <t>192.168.0.222</t>
  </si>
  <si>
    <t>192.168.0.254</t>
  </si>
  <si>
    <t>par</t>
  </si>
  <si>
    <t>impar</t>
  </si>
  <si>
    <t>Practica que consiste en la creacion de subredes, aumentado la cantiadad bits de la mascara que corresponden a la porcion de SUBRED, a partir de la disminucion de los bits de la porcion de HOST.</t>
  </si>
  <si>
    <t>VLSM</t>
  </si>
  <si>
    <t>Hosts</t>
  </si>
  <si>
    <t>hosts2</t>
  </si>
  <si>
    <t>H</t>
  </si>
  <si>
    <t>2^h - 2 &gt;= H</t>
  </si>
  <si>
    <t>Depto</t>
  </si>
  <si>
    <t>32 - h</t>
  </si>
  <si>
    <t>Metodo de Mascara de Subred de ancho Variable  que se aplica priorizando la cantidad de HOST por SUBRED en lugar de las subredes, ordenando previamente las redes.</t>
  </si>
  <si>
    <t>ultimo bit 1</t>
  </si>
  <si>
    <t>equipos</t>
  </si>
  <si>
    <t>80</t>
  </si>
  <si>
    <t>30</t>
  </si>
  <si>
    <t>50</t>
  </si>
  <si>
    <t>10.0.0.1</t>
  </si>
  <si>
    <t>h = bits 0</t>
  </si>
  <si>
    <t>h</t>
  </si>
  <si>
    <t>10.0.0.128</t>
  </si>
  <si>
    <t>10.0.0.129</t>
  </si>
  <si>
    <t>10.0.0.127</t>
  </si>
  <si>
    <t>10.0.0.126</t>
  </si>
  <si>
    <t>/25</t>
  </si>
  <si>
    <t>/26</t>
  </si>
  <si>
    <t>10.0.1.0</t>
  </si>
  <si>
    <t>10.0.1.1</t>
  </si>
  <si>
    <t>10.0.0.255</t>
  </si>
  <si>
    <t>10.0.0.254</t>
  </si>
  <si>
    <t>10.0.1.64</t>
  </si>
  <si>
    <t>10.0.1.63</t>
  </si>
  <si>
    <t>10.0.1.62</t>
  </si>
  <si>
    <t>10.0.1.96</t>
  </si>
  <si>
    <t>10.0.1.65</t>
  </si>
  <si>
    <t>10.0.1.95</t>
  </si>
  <si>
    <t>10.0.1.94</t>
  </si>
  <si>
    <t>10.0.1.97</t>
  </si>
  <si>
    <t>10.0.1.111</t>
  </si>
  <si>
    <t>10.0.1.112</t>
  </si>
  <si>
    <t>10.0.1.110</t>
  </si>
  <si>
    <t>10.0.1.32</t>
  </si>
  <si>
    <t>10.0.1.31</t>
  </si>
  <si>
    <t>10.0.1.30</t>
  </si>
  <si>
    <t>10.0.1.33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</si>
</sst>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3">
    <xf numFmtId="0" fontId="0" fillId="0" borderId="0" xfId="0"/>
    <xf numFmtId="0" fontId="3" fillId="6" borderId="0" xfId="0" applyFont="1" applyFill="1" applyBorder="1" applyAlignment="1">
      <alignment horizontal="left" vertical="center" indent="1"/>
    </xf>
    <xf numFmtId="0" fontId="3" fillId="7" borderId="0" xfId="0" applyFont="1" applyFill="1" applyBorder="1" applyAlignment="1">
      <alignment horizontal="left" vertical="center" indent="1"/>
    </xf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3" fillId="3" borderId="4" xfId="0" applyFont="1" applyFill="1" applyBorder="1" applyAlignment="1">
      <alignment horizontal="left" vertical="center" indent="1"/>
    </xf>
    <xf numFmtId="0" fontId="3" fillId="6" borderId="4" xfId="0" applyFont="1" applyFill="1" applyBorder="1" applyAlignment="1">
      <alignment horizontal="left" vertical="center" indent="1"/>
    </xf>
    <xf numFmtId="0" fontId="3" fillId="7" borderId="4" xfId="0" applyFont="1" applyFill="1" applyBorder="1" applyAlignment="1">
      <alignment horizontal="left" vertical="center" indent="1"/>
    </xf>
    <xf numFmtId="0" fontId="3" fillId="8" borderId="6" xfId="0" applyFont="1" applyFill="1" applyBorder="1" applyAlignment="1">
      <alignment horizontal="left" vertical="center" indent="1"/>
    </xf>
    <xf numFmtId="0" fontId="3" fillId="8" borderId="7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indent="1"/>
    </xf>
    <xf numFmtId="0" fontId="3" fillId="6" borderId="0" xfId="0" applyFont="1" applyFill="1" applyBorder="1" applyAlignment="1">
      <alignment horizontal="left" vertical="center" wrapText="1" indent="1"/>
    </xf>
    <xf numFmtId="0" fontId="3" fillId="6" borderId="5" xfId="0" applyFont="1" applyFill="1" applyBorder="1" applyAlignment="1">
      <alignment horizontal="left" vertical="center" indent="1"/>
    </xf>
    <xf numFmtId="0" fontId="3" fillId="7" borderId="0" xfId="0" applyFont="1" applyFill="1" applyBorder="1" applyAlignment="1">
      <alignment horizontal="left" vertical="center" wrapText="1" indent="1"/>
    </xf>
    <xf numFmtId="0" fontId="3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3" fillId="19" borderId="0" xfId="0" applyFont="1" applyFill="1" applyAlignment="1">
      <alignment horizontal="left" wrapText="1" indent="1"/>
    </xf>
    <xf numFmtId="0" fontId="3" fillId="13" borderId="0" xfId="0" applyFont="1" applyFill="1" applyAlignment="1">
      <alignment horizontal="left" wrapText="1" indent="1"/>
    </xf>
    <xf numFmtId="0" fontId="3" fillId="11" borderId="0" xfId="0" applyFont="1" applyFill="1" applyAlignment="1">
      <alignment horizontal="left" wrapText="1" indent="1"/>
    </xf>
    <xf numFmtId="0" fontId="3" fillId="15" borderId="13" xfId="0" applyFont="1" applyFill="1" applyBorder="1" applyAlignment="1">
      <alignment horizontal="left" wrapText="1" indent="1"/>
    </xf>
    <xf numFmtId="0" fontId="3" fillId="20" borderId="14" xfId="0" applyFont="1" applyFill="1" applyBorder="1" applyAlignment="1">
      <alignment horizontal="left" indent="1"/>
    </xf>
    <xf numFmtId="0" fontId="3" fillId="21" borderId="14" xfId="0" applyFont="1" applyFill="1" applyBorder="1" applyAlignment="1">
      <alignment horizontal="left" indent="1"/>
    </xf>
    <xf numFmtId="0" fontId="3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2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3" fillId="24" borderId="20" xfId="0" applyFont="1" applyFill="1" applyBorder="1" applyAlignment="1">
      <alignment horizontal="center"/>
    </xf>
    <xf numFmtId="0" fontId="3" fillId="24" borderId="0" xfId="0" applyFont="1" applyFill="1"/>
    <xf numFmtId="0" fontId="3" fillId="24" borderId="23" xfId="0" applyFont="1" applyFill="1" applyBorder="1" applyAlignment="1">
      <alignment horizontal="center"/>
    </xf>
    <xf numFmtId="0" fontId="3" fillId="24" borderId="0" xfId="0" applyFont="1" applyFill="1" applyAlignment="1">
      <alignment horizontal="center"/>
    </xf>
    <xf numFmtId="0" fontId="3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0" fillId="0" borderId="0" xfId="0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2" fillId="9" borderId="11" xfId="0" applyFont="1" applyFill="1" applyBorder="1"/>
    <xf numFmtId="0" fontId="2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3" fontId="7" fillId="18" borderId="37" xfId="0" applyNumberFormat="1" applyFont="1" applyFill="1" applyBorder="1" applyAlignment="1">
      <alignment horizontal="center" vertical="center"/>
    </xf>
    <xf numFmtId="3" fontId="7" fillId="0" borderId="37" xfId="0" applyNumberFormat="1" applyFont="1" applyBorder="1" applyAlignment="1">
      <alignment horizontal="center" vertical="center"/>
    </xf>
    <xf numFmtId="3" fontId="7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4" fontId="0" fillId="18" borderId="12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18" borderId="12" xfId="1" applyNumberFormat="1" applyFont="1" applyFill="1" applyBorder="1" applyAlignment="1">
      <alignment horizontal="center" vertical="center" wrapText="1"/>
    </xf>
    <xf numFmtId="0" fontId="2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8" borderId="37" xfId="0" applyFont="1" applyFill="1" applyBorder="1" applyAlignment="1">
      <alignment horizontal="center" vertical="center"/>
    </xf>
    <xf numFmtId="0" fontId="7" fillId="18" borderId="3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49" fontId="7" fillId="18" borderId="37" xfId="0" applyNumberFormat="1" applyFont="1" applyFill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 vertical="center" wrapText="1"/>
    </xf>
    <xf numFmtId="49" fontId="7" fillId="18" borderId="37" xfId="0" applyNumberFormat="1" applyFont="1" applyFill="1" applyBorder="1" applyAlignment="1">
      <alignment horizontal="center" vertical="center" wrapText="1"/>
    </xf>
    <xf numFmtId="49" fontId="7" fillId="18" borderId="12" xfId="0" applyNumberFormat="1" applyFont="1" applyFill="1" applyBorder="1" applyAlignment="1">
      <alignment horizontal="left"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0" fontId="2" fillId="9" borderId="4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0" fontId="3" fillId="7" borderId="5" xfId="0" applyFont="1" applyFill="1" applyBorder="1" applyAlignment="1">
      <alignment horizontal="left" vertical="center" indent="1"/>
    </xf>
    <xf numFmtId="0" fontId="3" fillId="7" borderId="8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3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7" fillId="0" borderId="36" xfId="0" applyNumberFormat="1" applyFont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0" fontId="7" fillId="18" borderId="4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3" fontId="7" fillId="0" borderId="47" xfId="0" applyNumberFormat="1" applyFont="1" applyBorder="1" applyAlignment="1">
      <alignment horizontal="center" vertical="center"/>
    </xf>
    <xf numFmtId="0" fontId="3" fillId="25" borderId="23" xfId="0" applyFont="1" applyFill="1" applyBorder="1"/>
    <xf numFmtId="0" fontId="3" fillId="25" borderId="0" xfId="0" applyFont="1" applyFill="1"/>
    <xf numFmtId="0" fontId="3" fillId="25" borderId="23" xfId="0" applyFont="1" applyFill="1" applyBorder="1" applyAlignment="1">
      <alignment horizontal="center"/>
    </xf>
    <xf numFmtId="0" fontId="3" fillId="25" borderId="0" xfId="0" applyFont="1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left" vertical="center" wrapText="1" indent="1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1" applyNumberFormat="1" applyFont="1"/>
    <xf numFmtId="3" fontId="0" fillId="0" borderId="0" xfId="0" applyNumberFormat="1" applyAlignment="1">
      <alignment vertical="center"/>
    </xf>
  </cellXfs>
  <cellStyles count="2">
    <cellStyle name="Millares" xfId="1" builtinId="3"/>
    <cellStyle name="Normal" xfId="0" builtinId="0"/>
  </cellStyles>
  <dxfs count="51"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0DBF7-1A51-407C-907F-CB4B9F7CC57D}" name="Tabla81011" displayName="Tabla81011" ref="A27:H35">
  <autoFilter ref="A27:H35" xr:uid="{A180DBF7-1A51-407C-907F-CB4B9F7CC57D}"/>
  <tableColumns count="8">
    <tableColumn id="1" xr3:uid="{FD3F88FE-3DDD-49D3-A8E6-0647D7808F39}" name="binario" totalsRowLabel="Total" dataDxfId="25"/>
    <tableColumn id="2" xr3:uid="{1D84AD03-B902-4F40-B0BB-14E78A096F6A}" name="red" dataDxfId="33"/>
    <tableColumn id="3" xr3:uid="{93B91B8A-BC7A-44C7-82E6-B453283364C7}" name="primer ip" dataDxfId="32"/>
    <tableColumn id="4" xr3:uid="{797A6BCB-ACD2-47F6-AB4A-DA0C9A40518C}" name="ultima ip" dataDxfId="31"/>
    <tableColumn id="5" xr3:uid="{C4E8FEE1-BE9D-4AD1-821F-E0FE9DA4B930}" name="broadcast" dataDxfId="30"/>
    <tableColumn id="6" xr3:uid="{64E2742C-8A21-4F78-ABCF-D34821058B8B}" name="mascara" dataDxfId="29"/>
    <tableColumn id="7" xr3:uid="{E9A842C3-C29F-4CC3-A5C7-1FD8B63221C1}" name="cidr" dataDxfId="28"/>
    <tableColumn id="8" xr3:uid="{B43EB0D2-71A7-4C05-A613-A6A9A146738E}" name="hosts" totalsRowFunction="sum" dataDxfId="26" totalsRowDxfId="27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274E0-7FCB-4616-A4C8-A88D6B226AE2}" name="Tabla612" displayName="Tabla612" ref="A3:E5" totalsRowShown="0" headerRowDxfId="10" dataDxfId="9">
  <autoFilter ref="A3:E5" xr:uid="{F26274E0-7FCB-4616-A4C8-A88D6B226AE2}"/>
  <tableColumns count="5">
    <tableColumn id="1" xr3:uid="{F245494E-4713-4193-9857-3C0E5291EC02}" name="Hosts" dataDxfId="15"/>
    <tableColumn id="2" xr3:uid="{3DFD68BF-2FD2-4CB5-A1E7-B87A9E477A8A}" name="hosts2" dataDxfId="14"/>
    <tableColumn id="9" xr3:uid="{D10518A4-0679-4CFE-AAFE-6B6EC0C744CC}" name="h = bits 0" dataDxfId="13"/>
    <tableColumn id="8" xr3:uid="{926CD250-6D8D-4EFB-A42A-63F334062D15}" name="cidr" dataDxfId="12"/>
    <tableColumn id="3" xr3:uid="{1B822227-BA10-40FF-A35D-65D64FFB3E60}" name="next hop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708E9-F272-4AA8-BF32-D364105DAA6A}" name="Tabla813" displayName="Tabla813" ref="A7:I13">
  <autoFilter ref="A7:I13" xr:uid="{6B4708E9-F272-4AA8-BF32-D364105DAA6A}"/>
  <sortState xmlns:xlrd2="http://schemas.microsoft.com/office/spreadsheetml/2017/richdata2" ref="A8:I12">
    <sortCondition descending="1" ref="B7:B12"/>
  </sortState>
  <tableColumns count="9">
    <tableColumn id="1" xr3:uid="{66F39FF4-0BC4-40D5-A7ED-20CCDB02E1CD}" name="Depto" totalsRowLabel="Total" dataDxfId="24"/>
    <tableColumn id="9" xr3:uid="{C260C953-42CF-407C-B191-71673B9F445B}" name="equipos" dataDxfId="16"/>
    <tableColumn id="2" xr3:uid="{83526A93-3346-4C83-B9EF-56CE6C214CD0}" name="red" dataDxfId="23"/>
    <tableColumn id="3" xr3:uid="{32544E57-1436-44A5-81FC-2879A8450F71}" name="primer ip" dataDxfId="22"/>
    <tableColumn id="4" xr3:uid="{9D5A8020-A48A-46D9-A5EE-51899C46D6BE}" name="ultima ip" dataDxfId="21"/>
    <tableColumn id="5" xr3:uid="{7FCD8AF0-A033-4EA1-B347-1815A49CFC7C}" name="broadcast" dataDxfId="20"/>
    <tableColumn id="6" xr3:uid="{8012672C-2FF8-4F65-8013-B4754EE06DE7}" name="mascara" dataDxfId="19"/>
    <tableColumn id="7" xr3:uid="{3C2FE2BC-5B8F-4D06-A7D4-F9094ADC3610}" name="cidr" dataDxfId="18"/>
    <tableColumn id="8" xr3:uid="{C4C302F4-BBA8-4A35-A15A-9EEDE0ACE52C}" name="hosts" totalsRowFunction="sum" dataDxfId="17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51AAE9-7375-4FBD-9A21-769A4B8FD059}" name="Tabla81314" displayName="Tabla81314" ref="A15:I21">
  <autoFilter ref="A15:I21" xr:uid="{0951AAE9-7375-4FBD-9A21-769A4B8FD059}"/>
  <sortState xmlns:xlrd2="http://schemas.microsoft.com/office/spreadsheetml/2017/richdata2" ref="A16:I21">
    <sortCondition ref="A15:A21"/>
  </sortState>
  <tableColumns count="9">
    <tableColumn id="1" xr3:uid="{3E3E5B6F-1D02-442B-A1F9-CDCE3CFAB250}" name="Depto" totalsRowLabel="Total" dataDxfId="8"/>
    <tableColumn id="9" xr3:uid="{7A2D4DDA-2486-4E07-B7ED-34F359F9E5EA}" name="equipos" dataDxfId="7"/>
    <tableColumn id="2" xr3:uid="{4F967433-DCDD-46AA-B94C-11EC1ED85421}" name="red" dataDxfId="6"/>
    <tableColumn id="3" xr3:uid="{C50F6649-EC1C-4FA0-983A-0763DB054875}" name="primer ip" dataDxfId="5"/>
    <tableColumn id="4" xr3:uid="{81BAA048-E9C3-44C6-9961-BBBC4F722D02}" name="ultima ip" dataDxfId="4"/>
    <tableColumn id="5" xr3:uid="{9259CB53-06A1-42B9-AA37-E9DF24F314FF}" name="broadcast" dataDxfId="3"/>
    <tableColumn id="6" xr3:uid="{478B8208-98B7-4AAB-BFEE-144884CBF91E}" name="mascara" dataDxfId="2"/>
    <tableColumn id="7" xr3:uid="{194918A2-3363-4CB5-9404-1FAF2D91E2DF}" name="cidr" dataDxfId="1"/>
    <tableColumn id="8" xr3:uid="{92BA09CC-DCDF-4C16-9208-0A1251B9B862}" name="hosts" totalsRowFunction="sum" dataDxfId="0" dataCellStyle="Millares">
      <calculatedColumnFormula>2^21-2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E6615-78A7-4112-820B-85F818F68D77}" name="Tabla6" displayName="Tabla6" ref="A3:H5" totalsRowShown="0">
  <autoFilter ref="A3:H5" xr:uid="{737E6615-78A7-4112-820B-85F818F68D77}"/>
  <tableColumns count="8">
    <tableColumn id="7" xr3:uid="{AD7A5566-742F-4E2E-8265-64946F574BD8}" name="CLASE"/>
    <tableColumn id="1" xr3:uid="{3EB60E67-EA52-4F81-AFFB-74BE9FE35862}" name="solicitado"/>
    <tableColumn id="2" xr3:uid="{11D9ED3A-4889-44D5-B7F8-389DF68A868A}" name="s = subredes"/>
    <tableColumn id="8" xr3:uid="{BB2ABAA3-7421-4F0F-A172-344E06D54E4B}" name="bits"/>
    <tableColumn id="3" xr3:uid="{29EB870F-04F4-43AB-91C0-A3E91D89D4C0}" name="cidr = bits 1"/>
    <tableColumn id="4" xr3:uid="{1FF93835-C17E-44DD-8A92-70F560101CAA}" name="next hop"/>
    <tableColumn id="5" xr3:uid="{8C8BC271-CD1A-45F9-846B-DE8E7DFD7077}" name="H = bits 0"/>
    <tableColumn id="6" xr3:uid="{66DA5163-F8C6-4AE7-B75E-BD94955CE1B8}" name="hos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257F07-4ABA-4F5B-9C87-723BAAEDB7D4}" name="Tabla8" displayName="Tabla8" ref="A7:H15">
  <autoFilter ref="A7:H15" xr:uid="{73257F07-4ABA-4F5B-9C87-723BAAEDB7D4}"/>
  <tableColumns count="8">
    <tableColumn id="1" xr3:uid="{FE44EF54-97E0-4BFA-8660-4CB2761305B0}" name="binario" totalsRowLabel="Total" dataDxfId="50"/>
    <tableColumn id="2" xr3:uid="{C78E8F0E-6453-4852-A80F-C42105C34351}" name="red" dataDxfId="49"/>
    <tableColumn id="3" xr3:uid="{550EC1FB-DA26-47EE-958E-08B135CD65E4}" name="primer ip" dataDxfId="48"/>
    <tableColumn id="4" xr3:uid="{9C91AB55-BD0A-46C4-8B63-04B244F02EFC}" name="ultima ip" dataDxfId="47"/>
    <tableColumn id="5" xr3:uid="{CE91EFF6-7A63-470A-A452-71F6AC70138D}" name="broadcast" dataDxfId="46"/>
    <tableColumn id="6" xr3:uid="{67A6B74A-BA1B-4150-9AAA-AA003D4C4292}" name="mascara" dataDxfId="45"/>
    <tableColumn id="7" xr3:uid="{E35FC235-F6A5-42C2-89A2-E480A24DE894}" name="cidr" dataDxfId="43"/>
    <tableColumn id="8" xr3:uid="{B640069A-A80A-4C80-A629-2DE6F444924F}" name="hosts" totalsRowFunction="sum" dataDxfId="44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7664E-FCD6-42E2-8C1B-041504FEDD0B}" name="Tabla810" displayName="Tabla810" ref="A19:H23">
  <autoFilter ref="A19:H23" xr:uid="{EE17664E-FCD6-42E2-8C1B-041504FEDD0B}"/>
  <tableColumns count="8">
    <tableColumn id="1" xr3:uid="{03C33E2E-494E-4B97-9BC8-DE93FAC921D2}" name="binario" totalsRowLabel="Total" dataDxfId="42"/>
    <tableColumn id="2" xr3:uid="{822F987C-2FE7-4A01-AB81-0291CFF47D19}" name="red" dataDxfId="41"/>
    <tableColumn id="3" xr3:uid="{F0FA4D4E-2736-4748-A30C-9DBA3DC77B3C}" name="primer ip" dataDxfId="40"/>
    <tableColumn id="4" xr3:uid="{322533DE-A708-462F-A636-EB64E237628F}" name="ultima ip" dataDxfId="39"/>
    <tableColumn id="5" xr3:uid="{B22E293B-AF7B-4D8A-B2A9-FBF9AC413BD5}" name="broadcast" dataDxfId="38"/>
    <tableColumn id="6" xr3:uid="{5727992B-0264-494C-BFA0-AA68170523EE}" name="mascara" dataDxfId="37"/>
    <tableColumn id="7" xr3:uid="{83196FCA-9747-4E3B-9D66-A19683EED906}" name="cidr" dataDxfId="36"/>
    <tableColumn id="8" xr3:uid="{61DB8854-04EB-4C4B-B113-0A95C3A47654}" name="hosts" totalsRowFunction="sum" dataDxfId="35" totalsRowDxfId="34" dataCellStyle="Millares">
      <calculatedColumnFormula>2^14-2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158" t="s">
        <v>11</v>
      </c>
      <c r="C2" s="166" t="s">
        <v>24</v>
      </c>
      <c r="D2" s="161" t="s">
        <v>16</v>
      </c>
    </row>
    <row r="3" spans="1:4" x14ac:dyDescent="0.25">
      <c r="A3" s="6" t="s">
        <v>6</v>
      </c>
      <c r="B3" s="159"/>
      <c r="C3" s="167"/>
      <c r="D3" s="162"/>
    </row>
    <row r="4" spans="1:4" ht="15.75" thickBot="1" x14ac:dyDescent="0.3">
      <c r="A4" s="12" t="s">
        <v>5</v>
      </c>
      <c r="B4" s="160"/>
      <c r="C4" s="168"/>
      <c r="D4" s="163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164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165"/>
    </row>
  </sheetData>
  <mergeCells count="4">
    <mergeCell ref="B2:B4"/>
    <mergeCell ref="D2:D4"/>
    <mergeCell ref="D7:D8"/>
    <mergeCell ref="C2:C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169" t="s">
        <v>27</v>
      </c>
      <c r="B3" s="169"/>
      <c r="C3" s="169"/>
      <c r="E3" s="169" t="s">
        <v>66</v>
      </c>
      <c r="F3" s="169"/>
      <c r="G3" s="169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169" t="s">
        <v>75</v>
      </c>
      <c r="F11" s="169"/>
      <c r="G11" s="169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170" t="s">
        <v>174</v>
      </c>
      <c r="J2" s="171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170" t="s">
        <v>173</v>
      </c>
      <c r="J7" s="171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170" t="s">
        <v>164</v>
      </c>
      <c r="J12" s="171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15" zoomScaleNormal="115" workbookViewId="0">
      <pane ySplit="3" topLeftCell="A7" activePane="bottomLeft" state="frozen"/>
      <selection activeCell="J1" sqref="J1"/>
      <selection pane="bottomLeft" activeCell="Y10" sqref="Y10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5.5703125" style="30" bestFit="1" customWidth="1"/>
    <col min="19" max="19" width="5.140625" style="102" bestFit="1" customWidth="1"/>
    <col min="28" max="28" width="5.7109375" style="57"/>
  </cols>
  <sheetData>
    <row r="1" spans="1:43" x14ac:dyDescent="0.25">
      <c r="A1" s="170" t="s">
        <v>230</v>
      </c>
      <c r="B1" s="172"/>
      <c r="C1" s="172"/>
      <c r="D1" s="172"/>
      <c r="E1" s="171"/>
      <c r="F1" s="31"/>
      <c r="G1" s="170" t="s">
        <v>239</v>
      </c>
      <c r="H1" s="172"/>
      <c r="I1" s="172"/>
      <c r="J1" s="172"/>
      <c r="K1" s="172"/>
      <c r="L1" s="172"/>
      <c r="M1" s="172"/>
      <c r="N1" s="172"/>
      <c r="O1" s="172"/>
      <c r="P1" s="108"/>
      <c r="Q1" s="172" t="s">
        <v>240</v>
      </c>
      <c r="R1" s="172"/>
      <c r="S1" s="172"/>
      <c r="T1" s="172"/>
      <c r="U1" s="171"/>
      <c r="V1" s="31"/>
      <c r="W1" s="103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84" t="s">
        <v>225</v>
      </c>
      <c r="B2" s="85" t="s">
        <v>35</v>
      </c>
      <c r="C2" s="85" t="s">
        <v>228</v>
      </c>
      <c r="D2" s="85" t="s">
        <v>227</v>
      </c>
      <c r="E2" s="86" t="s">
        <v>33</v>
      </c>
      <c r="F2" s="31"/>
      <c r="G2" s="84" t="s">
        <v>225</v>
      </c>
      <c r="H2" s="85" t="s">
        <v>231</v>
      </c>
      <c r="I2" s="85" t="s">
        <v>232</v>
      </c>
      <c r="J2" s="85" t="s">
        <v>233</v>
      </c>
      <c r="K2" s="85" t="s">
        <v>234</v>
      </c>
      <c r="L2" s="85" t="s">
        <v>235</v>
      </c>
      <c r="M2" s="85" t="s">
        <v>236</v>
      </c>
      <c r="N2" s="85" t="s">
        <v>237</v>
      </c>
      <c r="O2" s="85" t="s">
        <v>238</v>
      </c>
      <c r="P2" s="109"/>
      <c r="Q2" s="85" t="s">
        <v>225</v>
      </c>
      <c r="R2" s="85" t="s">
        <v>241</v>
      </c>
      <c r="S2" s="85" t="s">
        <v>242</v>
      </c>
      <c r="T2" s="85" t="s">
        <v>243</v>
      </c>
      <c r="U2" s="86" t="s">
        <v>244</v>
      </c>
      <c r="V2" s="31"/>
      <c r="W2" s="95" t="s">
        <v>183</v>
      </c>
      <c r="X2" s="105" t="s">
        <v>185</v>
      </c>
      <c r="Y2" s="106" t="s">
        <v>186</v>
      </c>
      <c r="Z2" s="105" t="s">
        <v>187</v>
      </c>
      <c r="AA2" s="106" t="s">
        <v>188</v>
      </c>
      <c r="AB2" s="105" t="s">
        <v>189</v>
      </c>
      <c r="AC2" s="106" t="s">
        <v>190</v>
      </c>
      <c r="AD2" s="105" t="s">
        <v>191</v>
      </c>
      <c r="AE2" s="106" t="s">
        <v>192</v>
      </c>
      <c r="AF2" s="105" t="s">
        <v>193</v>
      </c>
      <c r="AG2" s="106" t="s">
        <v>204</v>
      </c>
      <c r="AH2" s="105" t="s">
        <v>205</v>
      </c>
      <c r="AI2" s="106" t="s">
        <v>214</v>
      </c>
      <c r="AJ2" s="105" t="s">
        <v>215</v>
      </c>
      <c r="AK2" s="106" t="s">
        <v>216</v>
      </c>
      <c r="AL2" s="105" t="s">
        <v>217</v>
      </c>
      <c r="AM2" s="106" t="s">
        <v>206</v>
      </c>
      <c r="AN2" s="105" t="s">
        <v>218</v>
      </c>
      <c r="AO2" s="106" t="s">
        <v>220</v>
      </c>
      <c r="AP2" s="105" t="s">
        <v>219</v>
      </c>
      <c r="AQ2" s="107" t="s">
        <v>221</v>
      </c>
    </row>
    <row r="3" spans="1:43" x14ac:dyDescent="0.25">
      <c r="A3" s="87" t="s">
        <v>226</v>
      </c>
      <c r="B3" s="88">
        <v>1000</v>
      </c>
      <c r="C3" s="88">
        <v>100</v>
      </c>
      <c r="D3" s="88">
        <v>10</v>
      </c>
      <c r="E3" s="89">
        <v>1</v>
      </c>
      <c r="F3" s="31"/>
      <c r="G3" s="87" t="s">
        <v>226</v>
      </c>
      <c r="H3" s="88">
        <v>128</v>
      </c>
      <c r="I3" s="88">
        <v>64</v>
      </c>
      <c r="J3" s="88">
        <v>32</v>
      </c>
      <c r="K3" s="88">
        <v>16</v>
      </c>
      <c r="L3" s="88">
        <v>8</v>
      </c>
      <c r="M3" s="88">
        <v>4</v>
      </c>
      <c r="N3" s="88">
        <v>2</v>
      </c>
      <c r="O3" s="88">
        <v>1</v>
      </c>
      <c r="P3" s="109"/>
      <c r="Q3" s="88" t="s">
        <v>226</v>
      </c>
      <c r="R3" s="88">
        <v>4096</v>
      </c>
      <c r="S3" s="88">
        <v>256</v>
      </c>
      <c r="T3" s="88">
        <v>16</v>
      </c>
      <c r="U3" s="89">
        <v>1</v>
      </c>
      <c r="V3" s="31"/>
      <c r="W3" s="104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92" t="s">
        <v>229</v>
      </c>
      <c r="B4" s="93">
        <v>0</v>
      </c>
      <c r="C4" s="93">
        <v>2</v>
      </c>
      <c r="D4" s="93">
        <v>3</v>
      </c>
      <c r="E4" s="94">
        <v>6</v>
      </c>
      <c r="F4" s="31"/>
      <c r="G4" s="92" t="s">
        <v>229</v>
      </c>
      <c r="H4" s="93">
        <v>1</v>
      </c>
      <c r="I4" s="93">
        <v>1</v>
      </c>
      <c r="J4" s="93">
        <v>1</v>
      </c>
      <c r="K4" s="93">
        <v>0</v>
      </c>
      <c r="L4" s="93">
        <v>1</v>
      </c>
      <c r="M4" s="93">
        <v>1</v>
      </c>
      <c r="N4" s="93">
        <v>0</v>
      </c>
      <c r="O4" s="93">
        <v>0</v>
      </c>
      <c r="P4" s="109"/>
      <c r="Q4" s="90" t="s">
        <v>229</v>
      </c>
      <c r="R4" s="90">
        <v>0</v>
      </c>
      <c r="S4" s="90">
        <v>0</v>
      </c>
      <c r="T4" s="90" t="s">
        <v>246</v>
      </c>
      <c r="U4" s="91" t="s">
        <v>245</v>
      </c>
      <c r="V4" s="31"/>
      <c r="W4" s="30"/>
      <c r="X4" s="102"/>
      <c r="AB4"/>
      <c r="AG4" s="57"/>
    </row>
    <row r="6" spans="1:43" ht="15.75" thickBot="1" x14ac:dyDescent="0.3">
      <c r="E6" s="48" t="s">
        <v>182</v>
      </c>
      <c r="H6" s="173" t="s">
        <v>239</v>
      </c>
      <c r="I6" s="174"/>
      <c r="J6" s="174"/>
      <c r="K6" s="174"/>
      <c r="L6" s="174"/>
      <c r="M6" s="174"/>
      <c r="N6" s="174"/>
      <c r="O6" s="175"/>
      <c r="P6" s="108"/>
      <c r="Q6" s="174" t="s">
        <v>184</v>
      </c>
      <c r="R6" s="174"/>
      <c r="S6" s="96"/>
      <c r="T6" s="169" t="s">
        <v>247</v>
      </c>
      <c r="U6" s="169"/>
      <c r="V6" s="169"/>
      <c r="W6" s="169"/>
      <c r="X6" s="169"/>
      <c r="Y6" s="169"/>
      <c r="Z6" s="169"/>
      <c r="AA6" s="169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10"/>
      <c r="Q7" s="62" t="s">
        <v>249</v>
      </c>
      <c r="R7" s="60">
        <v>80</v>
      </c>
      <c r="S7" s="97"/>
      <c r="T7" s="99">
        <v>128</v>
      </c>
      <c r="U7" s="54">
        <v>2</v>
      </c>
      <c r="AB7" s="57">
        <v>128</v>
      </c>
      <c r="AC7" s="195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10"/>
      <c r="Q8" s="50" t="s">
        <v>249</v>
      </c>
      <c r="R8" s="61">
        <v>20</v>
      </c>
      <c r="S8" s="97"/>
      <c r="T8" s="100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190">
        <v>0</v>
      </c>
      <c r="AC8" s="191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10"/>
      <c r="Q9" s="51" t="s">
        <v>249</v>
      </c>
      <c r="R9" s="98" t="s">
        <v>250</v>
      </c>
      <c r="S9" s="97"/>
      <c r="T9" s="101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10"/>
      <c r="Q10" s="50" t="s">
        <v>249</v>
      </c>
      <c r="R10" s="61" t="s">
        <v>251</v>
      </c>
      <c r="S10" s="97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10"/>
      <c r="Q11" s="51" t="s">
        <v>249</v>
      </c>
      <c r="R11" s="60">
        <v>84</v>
      </c>
      <c r="S11" s="97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10"/>
      <c r="Q12" s="50" t="s">
        <v>249</v>
      </c>
      <c r="R12" s="61" t="s">
        <v>252</v>
      </c>
      <c r="S12" s="97"/>
      <c r="T12" s="100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10"/>
      <c r="Q13" s="51" t="s">
        <v>249</v>
      </c>
      <c r="R13" s="98" t="s">
        <v>253</v>
      </c>
      <c r="S13" s="97"/>
      <c r="T13" s="101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10"/>
      <c r="Q14" s="50" t="s">
        <v>249</v>
      </c>
      <c r="R14" s="61" t="s">
        <v>254</v>
      </c>
      <c r="S14" s="97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9">
        <v>172</v>
      </c>
      <c r="AC14" s="194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10"/>
      <c r="Q15" s="51" t="s">
        <v>249</v>
      </c>
      <c r="R15" s="60">
        <v>14</v>
      </c>
      <c r="S15" s="97"/>
      <c r="V15" s="75"/>
      <c r="W15" s="58">
        <v>0</v>
      </c>
      <c r="X15" s="58">
        <v>8</v>
      </c>
      <c r="Y15" s="76">
        <v>2</v>
      </c>
      <c r="Z15" s="80"/>
      <c r="AA15" s="81"/>
      <c r="AB15" s="59">
        <v>12</v>
      </c>
      <c r="AC15" s="83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10"/>
      <c r="Q16" s="50" t="s">
        <v>249</v>
      </c>
      <c r="R16" s="61">
        <v>38</v>
      </c>
      <c r="S16" s="97"/>
      <c r="W16" s="75"/>
      <c r="X16" s="58">
        <v>0</v>
      </c>
      <c r="Y16" s="58">
        <v>4</v>
      </c>
      <c r="Z16" s="76">
        <v>2</v>
      </c>
      <c r="AA16" s="77"/>
      <c r="AB16" s="192" t="s">
        <v>245</v>
      </c>
      <c r="AC16" s="193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10"/>
      <c r="Q17" s="51" t="s">
        <v>249</v>
      </c>
      <c r="R17" s="60">
        <v>40</v>
      </c>
      <c r="S17" s="97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10"/>
      <c r="Q18" s="50" t="s">
        <v>249</v>
      </c>
      <c r="R18" s="61" t="s">
        <v>255</v>
      </c>
      <c r="S18" s="97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10"/>
      <c r="Q19" s="51" t="s">
        <v>249</v>
      </c>
      <c r="R19" s="60" t="s">
        <v>256</v>
      </c>
      <c r="S19" s="97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10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zoomScale="115" zoomScaleNormal="11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baseColWidth="10" defaultRowHeight="15" x14ac:dyDescent="0.25"/>
  <cols>
    <col min="1" max="1" width="7.5703125" style="125" bestFit="1" customWidth="1"/>
    <col min="2" max="3" width="10.140625" style="125" bestFit="1" customWidth="1"/>
    <col min="4" max="4" width="14.28515625" style="125" bestFit="1" customWidth="1"/>
    <col min="5" max="5" width="11" style="125" bestFit="1" customWidth="1"/>
    <col min="6" max="6" width="16" style="126" bestFit="1" customWidth="1"/>
    <col min="7" max="7" width="10.140625" style="125" bestFit="1" customWidth="1"/>
    <col min="8" max="8" width="14.28515625" style="125" bestFit="1" customWidth="1"/>
    <col min="9" max="10" width="10.140625" style="125" bestFit="1" customWidth="1"/>
    <col min="11" max="11" width="13.28515625" style="149" bestFit="1" customWidth="1"/>
    <col min="12" max="12" width="4.42578125" style="125" bestFit="1" customWidth="1"/>
    <col min="13" max="13" width="12.28515625" style="125" bestFit="1" customWidth="1"/>
    <col min="14" max="16384" width="11.42578125" style="125"/>
  </cols>
  <sheetData>
    <row r="1" spans="1:13" x14ac:dyDescent="0.25">
      <c r="A1" s="125" t="s">
        <v>258</v>
      </c>
      <c r="B1" s="176" t="s">
        <v>259</v>
      </c>
      <c r="C1" s="176"/>
      <c r="D1" s="176"/>
      <c r="E1" s="176"/>
      <c r="F1" s="176" t="s">
        <v>260</v>
      </c>
      <c r="G1" s="176"/>
      <c r="H1" s="176"/>
      <c r="I1" s="176"/>
      <c r="J1" s="176" t="s">
        <v>304</v>
      </c>
      <c r="K1" s="176"/>
      <c r="L1" s="176"/>
      <c r="M1" s="176"/>
    </row>
    <row r="2" spans="1:13" x14ac:dyDescent="0.25">
      <c r="A2" s="125" t="s">
        <v>266</v>
      </c>
      <c r="B2" s="176" t="s">
        <v>264</v>
      </c>
      <c r="C2" s="176"/>
      <c r="D2" s="176" t="s">
        <v>265</v>
      </c>
      <c r="E2" s="176"/>
      <c r="F2" s="176" t="s">
        <v>264</v>
      </c>
      <c r="G2" s="176"/>
      <c r="H2" s="176" t="s">
        <v>265</v>
      </c>
      <c r="I2" s="176"/>
      <c r="J2" s="176" t="s">
        <v>299</v>
      </c>
      <c r="K2" s="176"/>
      <c r="L2" s="176" t="s">
        <v>305</v>
      </c>
      <c r="M2" s="176"/>
    </row>
    <row r="3" spans="1:13" x14ac:dyDescent="0.25">
      <c r="A3" s="127" t="s">
        <v>261</v>
      </c>
      <c r="B3" s="128" t="s">
        <v>230</v>
      </c>
      <c r="C3" s="128" t="s">
        <v>267</v>
      </c>
      <c r="D3" s="128" t="s">
        <v>230</v>
      </c>
      <c r="E3" s="128" t="s">
        <v>267</v>
      </c>
      <c r="F3" s="128" t="s">
        <v>230</v>
      </c>
      <c r="G3" s="128" t="s">
        <v>268</v>
      </c>
      <c r="H3" s="128" t="s">
        <v>230</v>
      </c>
      <c r="I3" s="129" t="s">
        <v>268</v>
      </c>
      <c r="J3" s="128" t="s">
        <v>300</v>
      </c>
      <c r="K3" s="128" t="s">
        <v>230</v>
      </c>
      <c r="L3" s="128" t="s">
        <v>306</v>
      </c>
      <c r="M3" s="129" t="s">
        <v>307</v>
      </c>
    </row>
    <row r="4" spans="1:13" x14ac:dyDescent="0.25">
      <c r="A4" s="111" t="s">
        <v>248</v>
      </c>
      <c r="B4" s="147" t="s">
        <v>270</v>
      </c>
      <c r="C4" s="113" t="s">
        <v>276</v>
      </c>
      <c r="D4" s="134">
        <v>127255255255</v>
      </c>
      <c r="E4" s="115" t="s">
        <v>277</v>
      </c>
      <c r="F4" s="147" t="s">
        <v>287</v>
      </c>
      <c r="G4" s="113" t="s">
        <v>293</v>
      </c>
      <c r="H4" s="134">
        <v>10255255255</v>
      </c>
      <c r="I4" s="116" t="s">
        <v>293</v>
      </c>
      <c r="J4" s="112">
        <v>8</v>
      </c>
      <c r="K4" s="151" t="s">
        <v>301</v>
      </c>
      <c r="L4" s="114">
        <v>1</v>
      </c>
      <c r="M4" s="139">
        <f>2^24-2</f>
        <v>16777214</v>
      </c>
    </row>
    <row r="5" spans="1:13" ht="30" x14ac:dyDescent="0.25">
      <c r="A5" s="117" t="s">
        <v>262</v>
      </c>
      <c r="B5" s="146" t="s">
        <v>271</v>
      </c>
      <c r="C5" s="119" t="s">
        <v>278</v>
      </c>
      <c r="D5" s="135">
        <v>191255255255</v>
      </c>
      <c r="E5" s="120" t="s">
        <v>279</v>
      </c>
      <c r="F5" s="146" t="s">
        <v>288</v>
      </c>
      <c r="G5" s="121" t="s">
        <v>295</v>
      </c>
      <c r="H5" s="146" t="s">
        <v>289</v>
      </c>
      <c r="I5" s="122" t="s">
        <v>297</v>
      </c>
      <c r="J5" s="118">
        <v>16</v>
      </c>
      <c r="K5" s="152" t="s">
        <v>302</v>
      </c>
      <c r="L5" s="118">
        <v>16</v>
      </c>
      <c r="M5" s="140">
        <f>2^16-2</f>
        <v>65534</v>
      </c>
    </row>
    <row r="6" spans="1:13" ht="45" x14ac:dyDescent="0.25">
      <c r="A6" s="111" t="s">
        <v>245</v>
      </c>
      <c r="B6" s="147" t="s">
        <v>272</v>
      </c>
      <c r="C6" s="113" t="s">
        <v>281</v>
      </c>
      <c r="D6" s="134">
        <v>223255255255</v>
      </c>
      <c r="E6" s="115" t="s">
        <v>282</v>
      </c>
      <c r="F6" s="147" t="s">
        <v>290</v>
      </c>
      <c r="G6" s="123" t="s">
        <v>296</v>
      </c>
      <c r="H6" s="134">
        <v>192168255255</v>
      </c>
      <c r="I6" s="124" t="s">
        <v>298</v>
      </c>
      <c r="J6" s="112">
        <v>24</v>
      </c>
      <c r="K6" s="153" t="s">
        <v>303</v>
      </c>
      <c r="L6" s="114">
        <v>256</v>
      </c>
      <c r="M6" s="141">
        <f>2^8-2</f>
        <v>254</v>
      </c>
    </row>
    <row r="7" spans="1:13" x14ac:dyDescent="0.25">
      <c r="A7" s="117" t="s">
        <v>263</v>
      </c>
      <c r="B7" s="146" t="s">
        <v>273</v>
      </c>
      <c r="C7" s="119" t="s">
        <v>283</v>
      </c>
      <c r="D7" s="135">
        <v>239255255255</v>
      </c>
      <c r="E7" s="120" t="s">
        <v>284</v>
      </c>
      <c r="F7" s="178" t="s">
        <v>291</v>
      </c>
      <c r="G7" s="178"/>
      <c r="H7" s="178"/>
      <c r="I7" s="179"/>
      <c r="J7" s="178" t="s">
        <v>291</v>
      </c>
      <c r="K7" s="178"/>
      <c r="L7" s="178"/>
      <c r="M7" s="179"/>
    </row>
    <row r="8" spans="1:13" x14ac:dyDescent="0.25">
      <c r="A8" s="130" t="s">
        <v>246</v>
      </c>
      <c r="B8" s="148" t="s">
        <v>274</v>
      </c>
      <c r="C8" s="131" t="s">
        <v>285</v>
      </c>
      <c r="D8" s="136">
        <v>255255255255</v>
      </c>
      <c r="E8" s="132" t="s">
        <v>286</v>
      </c>
      <c r="F8" s="180" t="s">
        <v>292</v>
      </c>
      <c r="G8" s="180"/>
      <c r="H8" s="180"/>
      <c r="I8" s="181"/>
      <c r="J8" s="180" t="s">
        <v>292</v>
      </c>
      <c r="K8" s="180"/>
      <c r="L8" s="180"/>
      <c r="M8" s="181"/>
    </row>
    <row r="9" spans="1:13" x14ac:dyDescent="0.25">
      <c r="A9" s="133" t="s">
        <v>269</v>
      </c>
      <c r="B9" s="177">
        <f>2^32</f>
        <v>4294967296</v>
      </c>
      <c r="C9" s="177"/>
      <c r="D9" s="177"/>
      <c r="E9" s="177"/>
      <c r="F9" s="177">
        <f>2^32</f>
        <v>4294967296</v>
      </c>
      <c r="G9" s="177"/>
      <c r="H9" s="177"/>
      <c r="I9" s="177"/>
      <c r="J9" s="177">
        <f>2^32</f>
        <v>4294967296</v>
      </c>
      <c r="K9" s="177"/>
      <c r="L9" s="177"/>
      <c r="M9" s="177"/>
    </row>
    <row r="11" spans="1:13" x14ac:dyDescent="0.25">
      <c r="A11" s="127" t="s">
        <v>308</v>
      </c>
      <c r="B11" s="128" t="s">
        <v>313</v>
      </c>
      <c r="C11" s="128" t="s">
        <v>314</v>
      </c>
      <c r="D11" s="128" t="s">
        <v>315</v>
      </c>
      <c r="E11" s="142" t="s">
        <v>316</v>
      </c>
      <c r="F11" s="128" t="s">
        <v>317</v>
      </c>
      <c r="G11" s="128" t="s">
        <v>313</v>
      </c>
      <c r="H11" s="128" t="s">
        <v>314</v>
      </c>
      <c r="I11" s="128" t="s">
        <v>315</v>
      </c>
      <c r="J11" s="128" t="s">
        <v>316</v>
      </c>
      <c r="K11" s="150" t="s">
        <v>317</v>
      </c>
    </row>
    <row r="12" spans="1:13" x14ac:dyDescent="0.25">
      <c r="A12" s="111" t="s">
        <v>309</v>
      </c>
      <c r="B12" s="113" t="s">
        <v>293</v>
      </c>
      <c r="C12" s="113" t="s">
        <v>319</v>
      </c>
      <c r="D12" s="113" t="s">
        <v>320</v>
      </c>
      <c r="E12" s="143" t="s">
        <v>321</v>
      </c>
      <c r="F12" s="147" t="s">
        <v>318</v>
      </c>
      <c r="G12" s="113" t="s">
        <v>293</v>
      </c>
      <c r="H12" s="113" t="s">
        <v>330</v>
      </c>
      <c r="I12" s="113" t="s">
        <v>275</v>
      </c>
      <c r="J12" s="113" t="s">
        <v>221</v>
      </c>
      <c r="K12" s="154" t="s">
        <v>331</v>
      </c>
    </row>
    <row r="13" spans="1:13" x14ac:dyDescent="0.25">
      <c r="A13" s="117" t="s">
        <v>310</v>
      </c>
      <c r="B13" s="119" t="s">
        <v>221</v>
      </c>
      <c r="C13" s="119" t="s">
        <v>275</v>
      </c>
      <c r="D13" s="119" t="s">
        <v>275</v>
      </c>
      <c r="E13" s="144" t="s">
        <v>275</v>
      </c>
      <c r="F13" s="146" t="s">
        <v>301</v>
      </c>
      <c r="G13" s="119" t="s">
        <v>221</v>
      </c>
      <c r="H13" s="119" t="s">
        <v>275</v>
      </c>
      <c r="I13" s="119" t="s">
        <v>275</v>
      </c>
      <c r="J13" s="119" t="s">
        <v>275</v>
      </c>
      <c r="K13" s="155" t="s">
        <v>301</v>
      </c>
    </row>
    <row r="14" spans="1:13" x14ac:dyDescent="0.25">
      <c r="A14" s="111" t="s">
        <v>311</v>
      </c>
      <c r="B14" s="113" t="s">
        <v>293</v>
      </c>
      <c r="C14" s="113" t="s">
        <v>275</v>
      </c>
      <c r="D14" s="113" t="s">
        <v>275</v>
      </c>
      <c r="E14" s="143" t="s">
        <v>275</v>
      </c>
      <c r="F14" s="147" t="s">
        <v>287</v>
      </c>
      <c r="G14" s="113" t="s">
        <v>293</v>
      </c>
      <c r="H14" s="113" t="s">
        <v>275</v>
      </c>
      <c r="I14" s="113" t="s">
        <v>275</v>
      </c>
      <c r="J14" s="113" t="s">
        <v>275</v>
      </c>
      <c r="K14" s="154" t="s">
        <v>287</v>
      </c>
    </row>
    <row r="15" spans="1:13" x14ac:dyDescent="0.25">
      <c r="A15" s="137" t="s">
        <v>312</v>
      </c>
      <c r="B15" s="138" t="s">
        <v>293</v>
      </c>
      <c r="C15" s="138" t="s">
        <v>221</v>
      </c>
      <c r="D15" s="138" t="s">
        <v>221</v>
      </c>
      <c r="E15" s="145" t="s">
        <v>221</v>
      </c>
      <c r="F15" s="183">
        <v>10255255255</v>
      </c>
      <c r="G15" s="138" t="s">
        <v>293</v>
      </c>
      <c r="H15" s="138" t="s">
        <v>221</v>
      </c>
      <c r="I15" s="138" t="s">
        <v>221</v>
      </c>
      <c r="J15" s="138" t="s">
        <v>221</v>
      </c>
      <c r="K15" s="156" t="s">
        <v>332</v>
      </c>
    </row>
    <row r="16" spans="1:13" x14ac:dyDescent="0.25">
      <c r="F16" s="149"/>
    </row>
    <row r="17" spans="1:11" x14ac:dyDescent="0.25">
      <c r="A17" s="127" t="s">
        <v>308</v>
      </c>
      <c r="B17" s="128" t="s">
        <v>313</v>
      </c>
      <c r="C17" s="128" t="s">
        <v>314</v>
      </c>
      <c r="D17" s="128" t="s">
        <v>315</v>
      </c>
      <c r="E17" s="142" t="s">
        <v>316</v>
      </c>
      <c r="F17" s="129" t="s">
        <v>317</v>
      </c>
      <c r="G17" s="128" t="s">
        <v>313</v>
      </c>
      <c r="H17" s="128" t="s">
        <v>314</v>
      </c>
      <c r="I17" s="128" t="s">
        <v>315</v>
      </c>
      <c r="J17" s="128" t="s">
        <v>316</v>
      </c>
      <c r="K17" s="150" t="s">
        <v>317</v>
      </c>
    </row>
    <row r="18" spans="1:11" x14ac:dyDescent="0.25">
      <c r="A18" s="111" t="s">
        <v>309</v>
      </c>
      <c r="B18" s="113" t="s">
        <v>294</v>
      </c>
      <c r="C18" s="113" t="s">
        <v>323</v>
      </c>
      <c r="D18" s="113" t="s">
        <v>319</v>
      </c>
      <c r="E18" s="143" t="s">
        <v>275</v>
      </c>
      <c r="F18" s="184" t="s">
        <v>322</v>
      </c>
      <c r="G18" s="113" t="s">
        <v>294</v>
      </c>
      <c r="H18" s="113" t="s">
        <v>333</v>
      </c>
      <c r="I18" s="113" t="s">
        <v>334</v>
      </c>
      <c r="J18" s="113" t="s">
        <v>335</v>
      </c>
      <c r="K18" s="154" t="s">
        <v>336</v>
      </c>
    </row>
    <row r="19" spans="1:11" x14ac:dyDescent="0.25">
      <c r="A19" s="117" t="s">
        <v>310</v>
      </c>
      <c r="B19" s="119" t="s">
        <v>221</v>
      </c>
      <c r="C19" s="119" t="s">
        <v>221</v>
      </c>
      <c r="D19" s="119" t="s">
        <v>275</v>
      </c>
      <c r="E19" s="144" t="s">
        <v>275</v>
      </c>
      <c r="F19" s="185" t="s">
        <v>302</v>
      </c>
      <c r="G19" s="119" t="s">
        <v>221</v>
      </c>
      <c r="H19" s="119" t="s">
        <v>221</v>
      </c>
      <c r="I19" s="119" t="s">
        <v>275</v>
      </c>
      <c r="J19" s="119" t="s">
        <v>275</v>
      </c>
      <c r="K19" s="155" t="s">
        <v>302</v>
      </c>
    </row>
    <row r="20" spans="1:11" x14ac:dyDescent="0.25">
      <c r="A20" s="111" t="s">
        <v>311</v>
      </c>
      <c r="B20" s="113" t="s">
        <v>294</v>
      </c>
      <c r="C20" s="113" t="s">
        <v>323</v>
      </c>
      <c r="D20" s="113" t="s">
        <v>275</v>
      </c>
      <c r="E20" s="143" t="s">
        <v>275</v>
      </c>
      <c r="F20" s="184" t="s">
        <v>324</v>
      </c>
      <c r="G20" s="113" t="s">
        <v>294</v>
      </c>
      <c r="H20" s="113" t="s">
        <v>333</v>
      </c>
      <c r="I20" s="113" t="s">
        <v>275</v>
      </c>
      <c r="J20" s="113" t="s">
        <v>275</v>
      </c>
      <c r="K20" s="154" t="s">
        <v>337</v>
      </c>
    </row>
    <row r="21" spans="1:11" x14ac:dyDescent="0.25">
      <c r="A21" s="137" t="s">
        <v>312</v>
      </c>
      <c r="B21" s="138" t="s">
        <v>294</v>
      </c>
      <c r="C21" s="138" t="s">
        <v>323</v>
      </c>
      <c r="D21" s="138" t="s">
        <v>221</v>
      </c>
      <c r="E21" s="145" t="s">
        <v>221</v>
      </c>
      <c r="F21" s="186" t="s">
        <v>325</v>
      </c>
      <c r="G21" s="138" t="s">
        <v>294</v>
      </c>
      <c r="H21" s="138" t="s">
        <v>333</v>
      </c>
      <c r="I21" s="138" t="s">
        <v>221</v>
      </c>
      <c r="J21" s="138" t="s">
        <v>221</v>
      </c>
      <c r="K21" s="156" t="s">
        <v>338</v>
      </c>
    </row>
    <row r="22" spans="1:11" x14ac:dyDescent="0.25">
      <c r="F22" s="149"/>
    </row>
    <row r="23" spans="1:11" x14ac:dyDescent="0.25">
      <c r="A23" s="127" t="s">
        <v>308</v>
      </c>
      <c r="B23" s="128" t="s">
        <v>313</v>
      </c>
      <c r="C23" s="128" t="s">
        <v>314</v>
      </c>
      <c r="D23" s="128" t="s">
        <v>315</v>
      </c>
      <c r="E23" s="128" t="s">
        <v>316</v>
      </c>
      <c r="F23" s="157" t="s">
        <v>317</v>
      </c>
      <c r="G23" s="128" t="s">
        <v>313</v>
      </c>
      <c r="H23" s="128" t="s">
        <v>314</v>
      </c>
      <c r="I23" s="128" t="s">
        <v>315</v>
      </c>
      <c r="J23" s="128" t="s">
        <v>316</v>
      </c>
      <c r="K23" s="150" t="s">
        <v>317</v>
      </c>
    </row>
    <row r="24" spans="1:11" x14ac:dyDescent="0.25">
      <c r="A24" s="111" t="s">
        <v>309</v>
      </c>
      <c r="B24" s="113" t="s">
        <v>280</v>
      </c>
      <c r="C24" s="113" t="s">
        <v>327</v>
      </c>
      <c r="D24" s="113" t="s">
        <v>221</v>
      </c>
      <c r="E24" s="113" t="s">
        <v>328</v>
      </c>
      <c r="F24" s="187" t="s">
        <v>326</v>
      </c>
      <c r="G24" s="113" t="s">
        <v>280</v>
      </c>
      <c r="H24" s="113" t="s">
        <v>327</v>
      </c>
      <c r="I24" s="113" t="s">
        <v>340</v>
      </c>
      <c r="J24" s="113" t="s">
        <v>341</v>
      </c>
      <c r="K24" s="154" t="s">
        <v>339</v>
      </c>
    </row>
    <row r="25" spans="1:11" x14ac:dyDescent="0.25">
      <c r="A25" s="117" t="s">
        <v>310</v>
      </c>
      <c r="B25" s="119" t="s">
        <v>221</v>
      </c>
      <c r="C25" s="119" t="s">
        <v>221</v>
      </c>
      <c r="D25" s="119" t="s">
        <v>221</v>
      </c>
      <c r="E25" s="119" t="s">
        <v>275</v>
      </c>
      <c r="F25" s="188" t="s">
        <v>303</v>
      </c>
      <c r="G25" s="119" t="s">
        <v>221</v>
      </c>
      <c r="H25" s="119" t="s">
        <v>221</v>
      </c>
      <c r="I25" s="119" t="s">
        <v>221</v>
      </c>
      <c r="J25" s="119" t="s">
        <v>275</v>
      </c>
      <c r="K25" s="155" t="s">
        <v>303</v>
      </c>
    </row>
    <row r="26" spans="1:11" x14ac:dyDescent="0.25">
      <c r="A26" s="111" t="s">
        <v>311</v>
      </c>
      <c r="B26" s="113" t="s">
        <v>280</v>
      </c>
      <c r="C26" s="113" t="s">
        <v>327</v>
      </c>
      <c r="D26" s="113" t="s">
        <v>221</v>
      </c>
      <c r="E26" s="113" t="s">
        <v>275</v>
      </c>
      <c r="F26" s="187" t="s">
        <v>329</v>
      </c>
      <c r="G26" s="113" t="s">
        <v>280</v>
      </c>
      <c r="H26" s="113" t="s">
        <v>327</v>
      </c>
      <c r="I26" s="113" t="s">
        <v>340</v>
      </c>
      <c r="J26" s="113" t="s">
        <v>275</v>
      </c>
      <c r="K26" s="154" t="s">
        <v>342</v>
      </c>
    </row>
    <row r="27" spans="1:11" x14ac:dyDescent="0.25">
      <c r="A27" s="137" t="s">
        <v>312</v>
      </c>
      <c r="B27" s="138" t="s">
        <v>280</v>
      </c>
      <c r="C27" s="138" t="s">
        <v>327</v>
      </c>
      <c r="D27" s="138" t="s">
        <v>221</v>
      </c>
      <c r="E27" s="138" t="s">
        <v>221</v>
      </c>
      <c r="F27" s="189">
        <v>192168255255</v>
      </c>
      <c r="G27" s="138" t="s">
        <v>280</v>
      </c>
      <c r="H27" s="138" t="s">
        <v>327</v>
      </c>
      <c r="I27" s="138" t="s">
        <v>340</v>
      </c>
      <c r="J27" s="138" t="s">
        <v>221</v>
      </c>
      <c r="K27" s="156" t="s">
        <v>343</v>
      </c>
    </row>
  </sheetData>
  <mergeCells count="16"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  <mergeCell ref="L2:M2"/>
    <mergeCell ref="J1:M1"/>
    <mergeCell ref="F9:I9"/>
    <mergeCell ref="J9:M9"/>
    <mergeCell ref="J7:M7"/>
    <mergeCell ref="J8:M8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6758-0A0E-4A21-9C34-F3AEACFA754F}">
  <dimension ref="A1:H35"/>
  <sheetViews>
    <sheetView zoomScale="130" zoomScaleNormal="13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14.140625" bestFit="1" customWidth="1"/>
    <col min="4" max="5" width="14.7109375" bestFit="1" customWidth="1"/>
    <col min="6" max="6" width="15.85546875" bestFit="1" customWidth="1"/>
    <col min="7" max="8" width="11.140625" bestFit="1" customWidth="1"/>
  </cols>
  <sheetData>
    <row r="1" spans="1:8" ht="31.5" customHeight="1" x14ac:dyDescent="0.25">
      <c r="A1" s="126" t="s">
        <v>344</v>
      </c>
      <c r="B1" s="196" t="s">
        <v>467</v>
      </c>
      <c r="C1" s="196"/>
      <c r="D1" s="196"/>
      <c r="E1" s="196"/>
      <c r="F1" s="196"/>
      <c r="G1" s="196"/>
      <c r="H1" s="196"/>
    </row>
    <row r="3" spans="1:8" x14ac:dyDescent="0.25">
      <c r="A3" t="s">
        <v>261</v>
      </c>
      <c r="B3" t="s">
        <v>345</v>
      </c>
      <c r="C3" t="s">
        <v>348</v>
      </c>
      <c r="D3" t="s">
        <v>368</v>
      </c>
      <c r="E3" t="s">
        <v>357</v>
      </c>
      <c r="F3" t="s">
        <v>350</v>
      </c>
      <c r="G3" t="s">
        <v>355</v>
      </c>
      <c r="H3" t="s">
        <v>353</v>
      </c>
    </row>
    <row r="4" spans="1:8" x14ac:dyDescent="0.25">
      <c r="A4" t="s">
        <v>367</v>
      </c>
      <c r="B4" t="s">
        <v>346</v>
      </c>
      <c r="C4" t="s">
        <v>347</v>
      </c>
      <c r="D4" t="s">
        <v>369</v>
      </c>
      <c r="E4" t="s">
        <v>352</v>
      </c>
      <c r="F4" t="s">
        <v>351</v>
      </c>
      <c r="G4" t="s">
        <v>356</v>
      </c>
      <c r="H4" t="s">
        <v>354</v>
      </c>
    </row>
    <row r="5" spans="1:8" x14ac:dyDescent="0.25">
      <c r="A5" s="83" t="s">
        <v>248</v>
      </c>
      <c r="B5" s="83">
        <v>5</v>
      </c>
      <c r="C5" s="83">
        <v>8</v>
      </c>
      <c r="D5" s="83">
        <v>3</v>
      </c>
      <c r="E5" s="83">
        <f>IF(Tabla6[[#This Row],[CLASE]]="A",8,IF(Tabla6[[#This Row],[CLASE]]="B",16,24)) + Tabla6[[#This Row],[bits]]</f>
        <v>11</v>
      </c>
      <c r="F5" s="83">
        <f>256/Tabla6[[#This Row],[s = subredes]]</f>
        <v>32</v>
      </c>
      <c r="G5" s="83">
        <f>32-Tabla6[[#This Row],[cidr = bits 1]]</f>
        <v>21</v>
      </c>
      <c r="H5" s="197">
        <f>2^Tabla6[[#This Row],[H = bits 0]]-2</f>
        <v>2097150</v>
      </c>
    </row>
    <row r="6" spans="1:8" x14ac:dyDescent="0.25">
      <c r="B6" t="s">
        <v>465</v>
      </c>
      <c r="C6" t="s">
        <v>466</v>
      </c>
      <c r="D6" t="s">
        <v>465</v>
      </c>
      <c r="E6" t="s">
        <v>466</v>
      </c>
    </row>
    <row r="7" spans="1:8" x14ac:dyDescent="0.25">
      <c r="A7" t="s">
        <v>362</v>
      </c>
      <c r="B7" t="s">
        <v>306</v>
      </c>
      <c r="C7" t="s">
        <v>358</v>
      </c>
      <c r="D7" t="s">
        <v>359</v>
      </c>
      <c r="E7" t="s">
        <v>360</v>
      </c>
      <c r="F7" t="s">
        <v>361</v>
      </c>
      <c r="G7" t="s">
        <v>349</v>
      </c>
      <c r="H7" t="s">
        <v>353</v>
      </c>
    </row>
    <row r="8" spans="1:8" x14ac:dyDescent="0.25">
      <c r="A8" s="199" t="s">
        <v>371</v>
      </c>
      <c r="B8" s="199" t="s">
        <v>363</v>
      </c>
      <c r="C8" s="199" t="s">
        <v>364</v>
      </c>
      <c r="D8" s="199" t="s">
        <v>398</v>
      </c>
      <c r="E8" s="199" t="s">
        <v>366</v>
      </c>
      <c r="F8" s="83" t="s">
        <v>370</v>
      </c>
      <c r="G8" s="83" t="s">
        <v>406</v>
      </c>
      <c r="H8" s="198">
        <f>2^21-2</f>
        <v>2097150</v>
      </c>
    </row>
    <row r="9" spans="1:8" x14ac:dyDescent="0.25">
      <c r="A9" s="199" t="s">
        <v>372</v>
      </c>
      <c r="B9" s="199" t="s">
        <v>365</v>
      </c>
      <c r="C9" s="199" t="s">
        <v>378</v>
      </c>
      <c r="D9" s="199" t="s">
        <v>399</v>
      </c>
      <c r="E9" s="199" t="s">
        <v>391</v>
      </c>
      <c r="F9" s="83" t="s">
        <v>370</v>
      </c>
      <c r="G9" s="83" t="s">
        <v>406</v>
      </c>
      <c r="H9" s="198">
        <f t="shared" ref="H9:H15" si="0">2^21-2</f>
        <v>2097150</v>
      </c>
    </row>
    <row r="10" spans="1:8" x14ac:dyDescent="0.25">
      <c r="A10" s="199" t="s">
        <v>373</v>
      </c>
      <c r="B10" s="199" t="s">
        <v>379</v>
      </c>
      <c r="C10" s="199" t="s">
        <v>385</v>
      </c>
      <c r="D10" s="199" t="s">
        <v>400</v>
      </c>
      <c r="E10" s="199" t="s">
        <v>392</v>
      </c>
      <c r="F10" s="83" t="s">
        <v>370</v>
      </c>
      <c r="G10" s="83" t="s">
        <v>406</v>
      </c>
      <c r="H10" s="198">
        <f t="shared" si="0"/>
        <v>2097150</v>
      </c>
    </row>
    <row r="11" spans="1:8" x14ac:dyDescent="0.25">
      <c r="A11" s="199" t="s">
        <v>374</v>
      </c>
      <c r="B11" s="199" t="s">
        <v>380</v>
      </c>
      <c r="C11" s="199" t="s">
        <v>386</v>
      </c>
      <c r="D11" s="199" t="s">
        <v>401</v>
      </c>
      <c r="E11" s="199" t="s">
        <v>393</v>
      </c>
      <c r="F11" s="83" t="s">
        <v>370</v>
      </c>
      <c r="G11" s="83" t="s">
        <v>406</v>
      </c>
      <c r="H11" s="198">
        <f t="shared" si="0"/>
        <v>2097150</v>
      </c>
    </row>
    <row r="12" spans="1:8" x14ac:dyDescent="0.25">
      <c r="A12" s="199" t="s">
        <v>375</v>
      </c>
      <c r="B12" s="199" t="s">
        <v>381</v>
      </c>
      <c r="C12" s="199" t="s">
        <v>387</v>
      </c>
      <c r="D12" s="199" t="s">
        <v>402</v>
      </c>
      <c r="E12" s="199" t="s">
        <v>395</v>
      </c>
      <c r="F12" s="83" t="s">
        <v>370</v>
      </c>
      <c r="G12" s="83" t="s">
        <v>406</v>
      </c>
      <c r="H12" s="198">
        <f t="shared" si="0"/>
        <v>2097150</v>
      </c>
    </row>
    <row r="13" spans="1:8" x14ac:dyDescent="0.25">
      <c r="A13" s="199" t="s">
        <v>376</v>
      </c>
      <c r="B13" s="199" t="s">
        <v>382</v>
      </c>
      <c r="C13" s="199" t="s">
        <v>388</v>
      </c>
      <c r="D13" s="199" t="s">
        <v>403</v>
      </c>
      <c r="E13" s="199" t="s">
        <v>396</v>
      </c>
      <c r="F13" s="83" t="s">
        <v>370</v>
      </c>
      <c r="G13" s="83" t="s">
        <v>406</v>
      </c>
      <c r="H13" s="198">
        <f t="shared" si="0"/>
        <v>2097150</v>
      </c>
    </row>
    <row r="14" spans="1:8" x14ac:dyDescent="0.25">
      <c r="A14" s="199" t="s">
        <v>281</v>
      </c>
      <c r="B14" s="199" t="s">
        <v>383</v>
      </c>
      <c r="C14" s="199" t="s">
        <v>389</v>
      </c>
      <c r="D14" s="199" t="s">
        <v>404</v>
      </c>
      <c r="E14" s="199" t="s">
        <v>397</v>
      </c>
      <c r="F14" s="83" t="s">
        <v>370</v>
      </c>
      <c r="G14" s="83" t="s">
        <v>406</v>
      </c>
      <c r="H14" s="198">
        <f t="shared" si="0"/>
        <v>2097150</v>
      </c>
    </row>
    <row r="15" spans="1:8" x14ac:dyDescent="0.25">
      <c r="A15" s="199" t="s">
        <v>377</v>
      </c>
      <c r="B15" s="199" t="s">
        <v>384</v>
      </c>
      <c r="C15" s="199" t="s">
        <v>390</v>
      </c>
      <c r="D15" s="199" t="s">
        <v>405</v>
      </c>
      <c r="E15" s="199" t="s">
        <v>394</v>
      </c>
      <c r="F15" s="83" t="s">
        <v>370</v>
      </c>
      <c r="G15" s="83" t="s">
        <v>406</v>
      </c>
      <c r="H15" s="198">
        <f t="shared" si="0"/>
        <v>2097150</v>
      </c>
    </row>
    <row r="17" spans="1:8" x14ac:dyDescent="0.25">
      <c r="A17" t="s">
        <v>262</v>
      </c>
      <c r="B17">
        <v>3</v>
      </c>
      <c r="C17">
        <v>4</v>
      </c>
      <c r="D17">
        <v>2</v>
      </c>
      <c r="E17">
        <v>18</v>
      </c>
      <c r="F17">
        <v>64</v>
      </c>
      <c r="G17">
        <v>14</v>
      </c>
      <c r="H17" s="198">
        <f>2^G17-2</f>
        <v>16382</v>
      </c>
    </row>
    <row r="18" spans="1:8" x14ac:dyDescent="0.25">
      <c r="B18" t="s">
        <v>465</v>
      </c>
      <c r="C18" t="s">
        <v>466</v>
      </c>
      <c r="D18" t="s">
        <v>465</v>
      </c>
      <c r="E18" t="s">
        <v>466</v>
      </c>
    </row>
    <row r="19" spans="1:8" x14ac:dyDescent="0.25">
      <c r="A19" t="s">
        <v>362</v>
      </c>
      <c r="B19" t="s">
        <v>306</v>
      </c>
      <c r="C19" t="s">
        <v>358</v>
      </c>
      <c r="D19" t="s">
        <v>359</v>
      </c>
      <c r="E19" t="s">
        <v>360</v>
      </c>
      <c r="F19" t="s">
        <v>361</v>
      </c>
      <c r="G19" t="s">
        <v>349</v>
      </c>
      <c r="H19" t="s">
        <v>353</v>
      </c>
    </row>
    <row r="20" spans="1:8" x14ac:dyDescent="0.25">
      <c r="A20" s="199" t="s">
        <v>408</v>
      </c>
      <c r="B20" s="199" t="s">
        <v>411</v>
      </c>
      <c r="C20" s="199" t="s">
        <v>415</v>
      </c>
      <c r="D20" s="199" t="s">
        <v>424</v>
      </c>
      <c r="E20" s="199" t="s">
        <v>420</v>
      </c>
      <c r="F20" s="83" t="s">
        <v>419</v>
      </c>
      <c r="G20" s="83" t="s">
        <v>407</v>
      </c>
      <c r="H20" s="198">
        <f t="shared" ref="H20:H23" si="1">2^14-2</f>
        <v>16382</v>
      </c>
    </row>
    <row r="21" spans="1:8" x14ac:dyDescent="0.25">
      <c r="A21" s="199" t="s">
        <v>409</v>
      </c>
      <c r="B21" s="199" t="s">
        <v>412</v>
      </c>
      <c r="C21" s="199" t="s">
        <v>416</v>
      </c>
      <c r="D21" s="199" t="s">
        <v>425</v>
      </c>
      <c r="E21" s="199" t="s">
        <v>421</v>
      </c>
      <c r="F21" s="83" t="s">
        <v>419</v>
      </c>
      <c r="G21" s="83" t="s">
        <v>407</v>
      </c>
      <c r="H21" s="198">
        <f t="shared" si="1"/>
        <v>16382</v>
      </c>
    </row>
    <row r="22" spans="1:8" x14ac:dyDescent="0.25">
      <c r="A22" s="199" t="s">
        <v>278</v>
      </c>
      <c r="B22" s="199" t="s">
        <v>413</v>
      </c>
      <c r="C22" s="199" t="s">
        <v>417</v>
      </c>
      <c r="D22" s="199" t="s">
        <v>426</v>
      </c>
      <c r="E22" s="199" t="s">
        <v>422</v>
      </c>
      <c r="F22" s="83" t="s">
        <v>419</v>
      </c>
      <c r="G22" s="83" t="s">
        <v>407</v>
      </c>
      <c r="H22" s="198">
        <f t="shared" si="1"/>
        <v>16382</v>
      </c>
    </row>
    <row r="23" spans="1:8" x14ac:dyDescent="0.25">
      <c r="A23" s="199" t="s">
        <v>410</v>
      </c>
      <c r="B23" s="199" t="s">
        <v>414</v>
      </c>
      <c r="C23" s="199" t="s">
        <v>418</v>
      </c>
      <c r="D23" s="199" t="s">
        <v>427</v>
      </c>
      <c r="E23" s="199" t="s">
        <v>423</v>
      </c>
      <c r="F23" s="83" t="s">
        <v>419</v>
      </c>
      <c r="G23" s="83" t="s">
        <v>407</v>
      </c>
      <c r="H23" s="198">
        <f t="shared" si="1"/>
        <v>16382</v>
      </c>
    </row>
    <row r="24" spans="1:8" x14ac:dyDescent="0.25">
      <c r="A24" s="199"/>
      <c r="B24" s="199"/>
      <c r="C24" s="199"/>
      <c r="D24" s="199"/>
      <c r="E24" s="199"/>
      <c r="F24" s="83"/>
      <c r="G24" s="83"/>
      <c r="H24" s="198"/>
    </row>
    <row r="25" spans="1:8" x14ac:dyDescent="0.25">
      <c r="A25" s="199" t="s">
        <v>245</v>
      </c>
      <c r="B25" s="199" t="s">
        <v>428</v>
      </c>
      <c r="C25" s="199" t="s">
        <v>429</v>
      </c>
      <c r="D25" s="199" t="s">
        <v>430</v>
      </c>
      <c r="E25" s="199" t="s">
        <v>431</v>
      </c>
      <c r="F25" s="83">
        <v>32</v>
      </c>
      <c r="G25" s="83">
        <v>5</v>
      </c>
      <c r="H25" s="198">
        <v>30</v>
      </c>
    </row>
    <row r="26" spans="1:8" x14ac:dyDescent="0.25">
      <c r="A26" s="199"/>
      <c r="B26" s="199" t="s">
        <v>465</v>
      </c>
      <c r="C26" s="199" t="s">
        <v>466</v>
      </c>
      <c r="D26" s="199" t="s">
        <v>465</v>
      </c>
      <c r="E26" s="199" t="s">
        <v>466</v>
      </c>
      <c r="F26" s="83"/>
      <c r="G26" s="83"/>
      <c r="H26" s="198"/>
    </row>
    <row r="27" spans="1:8" x14ac:dyDescent="0.25">
      <c r="A27" t="s">
        <v>362</v>
      </c>
      <c r="B27" t="s">
        <v>306</v>
      </c>
      <c r="C27" t="s">
        <v>358</v>
      </c>
      <c r="D27" t="s">
        <v>359</v>
      </c>
      <c r="E27" t="s">
        <v>360</v>
      </c>
      <c r="F27" t="s">
        <v>361</v>
      </c>
      <c r="G27" t="s">
        <v>349</v>
      </c>
      <c r="H27" t="s">
        <v>353</v>
      </c>
    </row>
    <row r="28" spans="1:8" x14ac:dyDescent="0.25">
      <c r="A28" s="199" t="s">
        <v>371</v>
      </c>
      <c r="B28" s="199" t="s">
        <v>290</v>
      </c>
      <c r="C28" s="199" t="s">
        <v>432</v>
      </c>
      <c r="D28" s="199" t="s">
        <v>436</v>
      </c>
      <c r="E28" s="199" t="s">
        <v>435</v>
      </c>
      <c r="F28" s="200">
        <v>255255255224</v>
      </c>
      <c r="G28" s="83" t="s">
        <v>433</v>
      </c>
      <c r="H28" s="198">
        <v>30</v>
      </c>
    </row>
    <row r="29" spans="1:8" x14ac:dyDescent="0.25">
      <c r="A29" s="199" t="s">
        <v>372</v>
      </c>
      <c r="B29" s="199" t="s">
        <v>434</v>
      </c>
      <c r="C29" s="199" t="s">
        <v>452</v>
      </c>
      <c r="D29" s="199" t="s">
        <v>444</v>
      </c>
      <c r="E29" s="199" t="s">
        <v>443</v>
      </c>
      <c r="F29" s="200">
        <v>255255255224</v>
      </c>
      <c r="G29" s="83" t="s">
        <v>433</v>
      </c>
      <c r="H29" s="198">
        <v>30</v>
      </c>
    </row>
    <row r="30" spans="1:8" x14ac:dyDescent="0.25">
      <c r="A30" s="199" t="s">
        <v>373</v>
      </c>
      <c r="B30" s="199" t="s">
        <v>437</v>
      </c>
      <c r="C30" s="199" t="s">
        <v>453</v>
      </c>
      <c r="D30" s="199" t="s">
        <v>459</v>
      </c>
      <c r="E30" s="199" t="s">
        <v>445</v>
      </c>
      <c r="F30" s="200">
        <v>255255255224</v>
      </c>
      <c r="G30" s="83" t="s">
        <v>433</v>
      </c>
      <c r="H30" s="198">
        <v>30</v>
      </c>
    </row>
    <row r="31" spans="1:8" x14ac:dyDescent="0.25">
      <c r="A31" s="199" t="s">
        <v>374</v>
      </c>
      <c r="B31" s="199" t="s">
        <v>438</v>
      </c>
      <c r="C31" s="199" t="s">
        <v>454</v>
      </c>
      <c r="D31" s="199" t="s">
        <v>460</v>
      </c>
      <c r="E31" s="199" t="s">
        <v>446</v>
      </c>
      <c r="F31" s="200">
        <v>255255255224</v>
      </c>
      <c r="G31" s="83" t="s">
        <v>433</v>
      </c>
      <c r="H31" s="198">
        <v>30</v>
      </c>
    </row>
    <row r="32" spans="1:8" x14ac:dyDescent="0.25">
      <c r="A32" s="199" t="s">
        <v>375</v>
      </c>
      <c r="B32" s="199" t="s">
        <v>439</v>
      </c>
      <c r="C32" s="199" t="s">
        <v>455</v>
      </c>
      <c r="D32" s="199" t="s">
        <v>461</v>
      </c>
      <c r="E32" s="199" t="s">
        <v>447</v>
      </c>
      <c r="F32" s="200">
        <v>255255255224</v>
      </c>
      <c r="G32" s="83" t="s">
        <v>433</v>
      </c>
      <c r="H32" s="198">
        <v>30</v>
      </c>
    </row>
    <row r="33" spans="1:8" x14ac:dyDescent="0.25">
      <c r="A33" s="199" t="s">
        <v>376</v>
      </c>
      <c r="B33" s="199" t="s">
        <v>440</v>
      </c>
      <c r="C33" s="199" t="s">
        <v>456</v>
      </c>
      <c r="D33" s="199" t="s">
        <v>462</v>
      </c>
      <c r="E33" s="199" t="s">
        <v>448</v>
      </c>
      <c r="F33" s="200">
        <v>255255255224</v>
      </c>
      <c r="G33" s="83" t="s">
        <v>433</v>
      </c>
      <c r="H33" s="198">
        <v>30</v>
      </c>
    </row>
    <row r="34" spans="1:8" x14ac:dyDescent="0.25">
      <c r="A34" s="199" t="s">
        <v>281</v>
      </c>
      <c r="B34" s="199" t="s">
        <v>441</v>
      </c>
      <c r="C34" s="199" t="s">
        <v>457</v>
      </c>
      <c r="D34" s="199" t="s">
        <v>463</v>
      </c>
      <c r="E34" s="199" t="s">
        <v>449</v>
      </c>
      <c r="F34" s="200">
        <v>255255255224</v>
      </c>
      <c r="G34" s="83" t="s">
        <v>433</v>
      </c>
      <c r="H34" s="198">
        <v>30</v>
      </c>
    </row>
    <row r="35" spans="1:8" x14ac:dyDescent="0.25">
      <c r="A35" s="199" t="s">
        <v>377</v>
      </c>
      <c r="B35" s="199" t="s">
        <v>442</v>
      </c>
      <c r="C35" s="199" t="s">
        <v>458</v>
      </c>
      <c r="D35" s="199" t="s">
        <v>464</v>
      </c>
      <c r="E35" s="199" t="s">
        <v>450</v>
      </c>
      <c r="F35" s="200">
        <v>255255255224</v>
      </c>
      <c r="G35" s="83" t="s">
        <v>433</v>
      </c>
      <c r="H35" s="198">
        <v>30</v>
      </c>
    </row>
  </sheetData>
  <mergeCells count="1">
    <mergeCell ref="B1:H1"/>
  </mergeCells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10AC-097D-4523-B531-6423B6A8BD52}">
  <dimension ref="A1:I26"/>
  <sheetViews>
    <sheetView tabSelected="1" topLeftCell="A4" zoomScale="115" zoomScaleNormal="115" workbookViewId="0">
      <selection activeCell="C21" sqref="C21"/>
    </sheetView>
  </sheetViews>
  <sheetFormatPr baseColWidth="10" defaultRowHeight="15" x14ac:dyDescent="0.25"/>
  <cols>
    <col min="2" max="2" width="11" bestFit="1" customWidth="1"/>
    <col min="3" max="3" width="15.85546875" bestFit="1" customWidth="1"/>
    <col min="7" max="7" width="15.85546875" bestFit="1" customWidth="1"/>
  </cols>
  <sheetData>
    <row r="1" spans="1:9" ht="30.75" customHeight="1" x14ac:dyDescent="0.25">
      <c r="A1" s="126" t="s">
        <v>468</v>
      </c>
      <c r="B1" s="196" t="s">
        <v>475</v>
      </c>
      <c r="C1" s="196"/>
      <c r="D1" s="196"/>
      <c r="E1" s="196"/>
      <c r="F1" s="196"/>
      <c r="G1" s="196"/>
      <c r="H1" s="196"/>
    </row>
    <row r="3" spans="1:9" x14ac:dyDescent="0.25">
      <c r="A3" s="83" t="s">
        <v>469</v>
      </c>
      <c r="B3" s="83" t="s">
        <v>470</v>
      </c>
      <c r="C3" s="83" t="s">
        <v>482</v>
      </c>
      <c r="D3" s="83" t="s">
        <v>349</v>
      </c>
      <c r="E3" s="83" t="s">
        <v>350</v>
      </c>
      <c r="F3" s="83"/>
      <c r="G3" s="83"/>
      <c r="H3" s="83"/>
      <c r="I3" s="83"/>
    </row>
    <row r="4" spans="1:9" x14ac:dyDescent="0.25">
      <c r="A4" s="83" t="s">
        <v>471</v>
      </c>
      <c r="B4" s="83" t="s">
        <v>472</v>
      </c>
      <c r="C4" s="83" t="s">
        <v>483</v>
      </c>
      <c r="D4" s="83" t="s">
        <v>474</v>
      </c>
      <c r="E4" s="83" t="s">
        <v>476</v>
      </c>
      <c r="F4" s="83"/>
      <c r="G4" s="83"/>
      <c r="H4" s="83"/>
      <c r="I4" s="83"/>
    </row>
    <row r="5" spans="1:9" x14ac:dyDescent="0.25">
      <c r="A5" s="83">
        <v>10</v>
      </c>
      <c r="B5" s="83">
        <v>14</v>
      </c>
      <c r="C5" s="83">
        <v>4</v>
      </c>
      <c r="D5" s="83"/>
      <c r="E5" s="83"/>
      <c r="F5" s="83"/>
      <c r="G5" s="83"/>
      <c r="H5" s="197"/>
      <c r="I5" s="83"/>
    </row>
    <row r="6" spans="1:9" x14ac:dyDescent="0.25">
      <c r="C6" t="s">
        <v>465</v>
      </c>
      <c r="D6" t="s">
        <v>466</v>
      </c>
      <c r="E6" t="s">
        <v>465</v>
      </c>
      <c r="F6" t="s">
        <v>466</v>
      </c>
    </row>
    <row r="7" spans="1:9" x14ac:dyDescent="0.25">
      <c r="A7" t="s">
        <v>473</v>
      </c>
      <c r="B7" t="s">
        <v>477</v>
      </c>
      <c r="C7" t="s">
        <v>306</v>
      </c>
      <c r="D7" t="s">
        <v>358</v>
      </c>
      <c r="E7" t="s">
        <v>359</v>
      </c>
      <c r="F7" t="s">
        <v>360</v>
      </c>
      <c r="G7" t="s">
        <v>361</v>
      </c>
      <c r="H7" t="s">
        <v>349</v>
      </c>
      <c r="I7" t="s">
        <v>353</v>
      </c>
    </row>
    <row r="8" spans="1:9" x14ac:dyDescent="0.25">
      <c r="A8" s="199" t="s">
        <v>262</v>
      </c>
      <c r="B8" s="199" t="s">
        <v>189</v>
      </c>
      <c r="C8" s="199" t="s">
        <v>287</v>
      </c>
      <c r="D8" s="199" t="s">
        <v>481</v>
      </c>
      <c r="E8" s="199" t="s">
        <v>487</v>
      </c>
      <c r="F8" s="199" t="s">
        <v>486</v>
      </c>
      <c r="G8" s="200">
        <v>255255255128</v>
      </c>
      <c r="H8" s="83" t="s">
        <v>488</v>
      </c>
      <c r="I8" s="198">
        <v>126</v>
      </c>
    </row>
    <row r="9" spans="1:9" x14ac:dyDescent="0.25">
      <c r="A9" s="199" t="s">
        <v>248</v>
      </c>
      <c r="B9" s="199" t="s">
        <v>478</v>
      </c>
      <c r="C9" s="199" t="s">
        <v>484</v>
      </c>
      <c r="D9" s="199" t="s">
        <v>485</v>
      </c>
      <c r="E9" s="199" t="s">
        <v>493</v>
      </c>
      <c r="F9" s="199" t="s">
        <v>492</v>
      </c>
      <c r="G9" s="200">
        <v>255255255128</v>
      </c>
      <c r="H9" s="83" t="s">
        <v>488</v>
      </c>
      <c r="I9" s="198">
        <v>126</v>
      </c>
    </row>
    <row r="10" spans="1:9" x14ac:dyDescent="0.25">
      <c r="A10" s="199" t="s">
        <v>263</v>
      </c>
      <c r="B10" s="199" t="s">
        <v>480</v>
      </c>
      <c r="C10" s="199" t="s">
        <v>490</v>
      </c>
      <c r="D10" s="199" t="s">
        <v>491</v>
      </c>
      <c r="E10" s="199" t="s">
        <v>496</v>
      </c>
      <c r="F10" s="199" t="s">
        <v>495</v>
      </c>
      <c r="G10" s="200">
        <v>255255255192</v>
      </c>
      <c r="H10" s="83" t="s">
        <v>489</v>
      </c>
      <c r="I10" s="198">
        <v>62</v>
      </c>
    </row>
    <row r="11" spans="1:9" x14ac:dyDescent="0.25">
      <c r="A11" s="199" t="s">
        <v>245</v>
      </c>
      <c r="B11" s="199" t="s">
        <v>479</v>
      </c>
      <c r="C11" s="199" t="s">
        <v>494</v>
      </c>
      <c r="D11" s="199" t="s">
        <v>498</v>
      </c>
      <c r="E11" s="199" t="s">
        <v>500</v>
      </c>
      <c r="F11" s="199" t="s">
        <v>499</v>
      </c>
      <c r="G11" s="200">
        <v>255255255224</v>
      </c>
      <c r="H11" s="83" t="s">
        <v>433</v>
      </c>
      <c r="I11" s="198">
        <v>30</v>
      </c>
    </row>
    <row r="12" spans="1:9" x14ac:dyDescent="0.25">
      <c r="A12" s="199" t="s">
        <v>246</v>
      </c>
      <c r="B12" s="199" t="s">
        <v>187</v>
      </c>
      <c r="C12" s="199" t="s">
        <v>497</v>
      </c>
      <c r="D12" s="199" t="s">
        <v>501</v>
      </c>
      <c r="E12" s="199" t="s">
        <v>504</v>
      </c>
      <c r="F12" s="199" t="s">
        <v>502</v>
      </c>
      <c r="G12" s="200">
        <v>255255255240</v>
      </c>
      <c r="H12" s="83" t="s">
        <v>451</v>
      </c>
      <c r="I12" s="198">
        <v>14</v>
      </c>
    </row>
    <row r="13" spans="1:9" x14ac:dyDescent="0.25">
      <c r="A13" s="199"/>
      <c r="B13" s="199"/>
      <c r="C13" s="199" t="s">
        <v>503</v>
      </c>
      <c r="D13" s="199"/>
      <c r="E13" s="199"/>
      <c r="F13" s="199"/>
      <c r="G13" s="83"/>
      <c r="H13" s="83"/>
      <c r="I13" s="198"/>
    </row>
    <row r="14" spans="1:9" x14ac:dyDescent="0.25">
      <c r="A14" s="199"/>
      <c r="B14" s="199"/>
      <c r="C14" s="199"/>
      <c r="D14" s="199"/>
      <c r="E14" s="199"/>
      <c r="F14" s="199"/>
      <c r="G14" s="83"/>
      <c r="H14" s="83"/>
      <c r="I14" s="198"/>
    </row>
    <row r="15" spans="1:9" x14ac:dyDescent="0.25">
      <c r="A15" t="s">
        <v>473</v>
      </c>
      <c r="B15" t="s">
        <v>477</v>
      </c>
      <c r="C15" t="s">
        <v>306</v>
      </c>
      <c r="D15" t="s">
        <v>358</v>
      </c>
      <c r="E15" t="s">
        <v>359</v>
      </c>
      <c r="F15" t="s">
        <v>360</v>
      </c>
      <c r="G15" t="s">
        <v>361</v>
      </c>
      <c r="H15" t="s">
        <v>349</v>
      </c>
      <c r="I15" t="s">
        <v>353</v>
      </c>
    </row>
    <row r="16" spans="1:9" x14ac:dyDescent="0.25">
      <c r="A16" s="199" t="s">
        <v>248</v>
      </c>
      <c r="B16" s="199" t="s">
        <v>478</v>
      </c>
      <c r="C16" s="199" t="s">
        <v>287</v>
      </c>
      <c r="D16" s="199" t="s">
        <v>481</v>
      </c>
      <c r="E16" s="199" t="s">
        <v>487</v>
      </c>
      <c r="F16" s="199" t="s">
        <v>486</v>
      </c>
      <c r="G16" s="200">
        <v>255255255128</v>
      </c>
      <c r="H16" s="83" t="s">
        <v>488</v>
      </c>
      <c r="I16" s="198">
        <v>126</v>
      </c>
    </row>
    <row r="17" spans="1:9" x14ac:dyDescent="0.25">
      <c r="A17" s="199" t="s">
        <v>262</v>
      </c>
      <c r="B17" s="199" t="s">
        <v>189</v>
      </c>
      <c r="C17" s="199" t="s">
        <v>484</v>
      </c>
      <c r="D17" s="199" t="s">
        <v>485</v>
      </c>
      <c r="E17" s="199" t="s">
        <v>493</v>
      </c>
      <c r="F17" s="199" t="s">
        <v>492</v>
      </c>
      <c r="G17" s="200">
        <v>255255255128</v>
      </c>
      <c r="H17" s="83" t="s">
        <v>488</v>
      </c>
      <c r="I17" s="198">
        <v>126</v>
      </c>
    </row>
    <row r="18" spans="1:9" x14ac:dyDescent="0.25">
      <c r="A18" s="199" t="s">
        <v>245</v>
      </c>
      <c r="B18" s="199" t="s">
        <v>479</v>
      </c>
      <c r="C18" s="199" t="s">
        <v>490</v>
      </c>
      <c r="D18" s="199" t="s">
        <v>491</v>
      </c>
      <c r="E18" s="199" t="s">
        <v>507</v>
      </c>
      <c r="F18" s="199" t="s">
        <v>506</v>
      </c>
      <c r="G18" s="200">
        <v>255255255224</v>
      </c>
      <c r="H18" s="83" t="s">
        <v>433</v>
      </c>
      <c r="I18" s="198">
        <v>30</v>
      </c>
    </row>
    <row r="19" spans="1:9" x14ac:dyDescent="0.25">
      <c r="A19" s="199" t="s">
        <v>263</v>
      </c>
      <c r="B19" s="199" t="s">
        <v>480</v>
      </c>
      <c r="C19" s="199" t="s">
        <v>505</v>
      </c>
      <c r="D19" s="199" t="s">
        <v>508</v>
      </c>
      <c r="E19" s="199" t="s">
        <v>496</v>
      </c>
      <c r="F19" s="199" t="s">
        <v>495</v>
      </c>
      <c r="G19" s="200">
        <v>255255255192</v>
      </c>
      <c r="H19" s="83" t="s">
        <v>489</v>
      </c>
      <c r="I19" s="198">
        <v>62</v>
      </c>
    </row>
    <row r="20" spans="1:9" x14ac:dyDescent="0.25">
      <c r="A20" s="199" t="s">
        <v>246</v>
      </c>
      <c r="B20" s="199" t="s">
        <v>187</v>
      </c>
      <c r="C20" s="199" t="s">
        <v>497</v>
      </c>
      <c r="D20" s="199" t="s">
        <v>501</v>
      </c>
      <c r="E20" s="199" t="s">
        <v>504</v>
      </c>
      <c r="F20" s="199" t="s">
        <v>502</v>
      </c>
      <c r="G20" s="200">
        <v>255255255240</v>
      </c>
      <c r="H20" s="83" t="s">
        <v>451</v>
      </c>
      <c r="I20" s="198">
        <v>14</v>
      </c>
    </row>
    <row r="21" spans="1:9" x14ac:dyDescent="0.25">
      <c r="A21" s="199"/>
      <c r="B21" s="199"/>
      <c r="C21" s="199" t="s">
        <v>503</v>
      </c>
      <c r="D21" s="199"/>
      <c r="E21" s="199"/>
      <c r="F21" s="199"/>
      <c r="G21" s="83"/>
      <c r="H21" s="83"/>
      <c r="I21" s="198"/>
    </row>
    <row r="23" spans="1:9" x14ac:dyDescent="0.25">
      <c r="C23" s="182"/>
      <c r="D23" s="201"/>
    </row>
    <row r="24" spans="1:9" x14ac:dyDescent="0.25">
      <c r="C24" s="202"/>
      <c r="D24" s="201"/>
    </row>
    <row r="25" spans="1:9" x14ac:dyDescent="0.25">
      <c r="C25" s="182"/>
      <c r="D25" s="201"/>
    </row>
    <row r="26" spans="1:9" x14ac:dyDescent="0.25">
      <c r="C26" s="182"/>
    </row>
  </sheetData>
  <mergeCells count="1">
    <mergeCell ref="B1:H1"/>
  </mergeCells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suite</vt:lpstr>
      <vt:lpstr>unidades</vt:lpstr>
      <vt:lpstr>fisica</vt:lpstr>
      <vt:lpstr>sistemas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2022-11-16T00:53:15Z</dcterms:modified>
</cp:coreProperties>
</file>