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av-j12\"/>
    </mc:Choice>
  </mc:AlternateContent>
  <xr:revisionPtr revIDLastSave="0" documentId="13_ncr:1_{EAC4E067-C394-4669-809F-87FFA395487B}" xr6:coauthVersionLast="47" xr6:coauthVersionMax="47" xr10:uidLastSave="{00000000-0000-0000-0000-000000000000}"/>
  <bookViews>
    <workbookView xWindow="-120" yWindow="-120" windowWidth="20730" windowHeight="11040" activeTab="3" xr2:uid="{BFB0CF28-7797-46CE-98B8-81D14DF3A489}"/>
  </bookViews>
  <sheets>
    <sheet name="clientes" sheetId="1" r:id="rId1"/>
    <sheet name="productos" sheetId="2" r:id="rId2"/>
    <sheet name="ventas" sheetId="3" r:id="rId3"/>
    <sheet name="condicion" sheetId="4" r:id="rId4"/>
  </sheets>
  <definedNames>
    <definedName name="hoy">'clientes'!$M$2</definedName>
    <definedName name="iva">ventas!$J$2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H2" i="3"/>
  <c r="H3" i="3"/>
  <c r="H4" i="3"/>
  <c r="H5" i="3"/>
  <c r="H6" i="3"/>
  <c r="H7" i="3"/>
  <c r="G2" i="3"/>
  <c r="G3" i="3"/>
  <c r="G4" i="3"/>
  <c r="G5" i="3"/>
  <c r="G6" i="3"/>
  <c r="G7" i="3"/>
  <c r="F2" i="3"/>
  <c r="F3" i="3"/>
  <c r="F4" i="3"/>
  <c r="F5" i="3"/>
  <c r="F6" i="3"/>
  <c r="F7" i="3"/>
  <c r="G3" i="1"/>
  <c r="G2" i="1"/>
  <c r="G4" i="1"/>
  <c r="G5" i="1"/>
  <c r="G6" i="1"/>
  <c r="G7" i="1"/>
  <c r="G9" i="1"/>
  <c r="G8" i="1"/>
  <c r="G11" i="1"/>
  <c r="G10" i="1"/>
  <c r="G12" i="1"/>
  <c r="F3" i="1"/>
  <c r="F8" i="1"/>
  <c r="F9" i="1"/>
  <c r="F12" i="1"/>
  <c r="F4" i="1"/>
  <c r="F7" i="1"/>
  <c r="F10" i="1"/>
  <c r="F11" i="1"/>
  <c r="F5" i="1"/>
  <c r="F6" i="1"/>
  <c r="F2" i="1"/>
  <c r="M2" i="1"/>
  <c r="H9" i="1" s="1"/>
  <c r="H3" i="1" l="1"/>
  <c r="H11" i="1"/>
  <c r="H12" i="1"/>
  <c r="H6" i="1"/>
  <c r="H7" i="1"/>
  <c r="H5" i="1"/>
  <c r="H4" i="1"/>
  <c r="H2" i="1"/>
  <c r="H10" i="1"/>
  <c r="H8" i="1"/>
</calcChain>
</file>

<file path=xl/sharedStrings.xml><?xml version="1.0" encoding="utf-8"?>
<sst xmlns="http://schemas.openxmlformats.org/spreadsheetml/2006/main" count="91" uniqueCount="71">
  <si>
    <t>codigo</t>
  </si>
  <si>
    <t>apellido</t>
  </si>
  <si>
    <t>nombre</t>
  </si>
  <si>
    <t>cuil</t>
  </si>
  <si>
    <t>nacimiento</t>
  </si>
  <si>
    <t>edad</t>
  </si>
  <si>
    <t>direccion</t>
  </si>
  <si>
    <t>localidad</t>
  </si>
  <si>
    <t>telefono</t>
  </si>
  <si>
    <t>racedo</t>
  </si>
  <si>
    <t>cristian</t>
  </si>
  <si>
    <t>sucasa 123</t>
  </si>
  <si>
    <t>glew</t>
  </si>
  <si>
    <t>20-35336446-5</t>
  </si>
  <si>
    <t>hoy</t>
  </si>
  <si>
    <t>abel</t>
  </si>
  <si>
    <t>20-38885460-5</t>
  </si>
  <si>
    <t>sanchez</t>
  </si>
  <si>
    <t>gomez</t>
  </si>
  <si>
    <t>lopez</t>
  </si>
  <si>
    <t>ramirez</t>
  </si>
  <si>
    <t>gutierrez</t>
  </si>
  <si>
    <t>gimenez</t>
  </si>
  <si>
    <t>sofia</t>
  </si>
  <si>
    <t>gabriel</t>
  </si>
  <si>
    <t>luciana</t>
  </si>
  <si>
    <t>raquel</t>
  </si>
  <si>
    <t>ramiro</t>
  </si>
  <si>
    <t>gerardo</t>
  </si>
  <si>
    <t>graciela</t>
  </si>
  <si>
    <t>ignacio</t>
  </si>
  <si>
    <t>27-27381823-7</t>
  </si>
  <si>
    <t>20-92918234-3</t>
  </si>
  <si>
    <t>27-12834917-4</t>
  </si>
  <si>
    <t>27-43892348-2</t>
  </si>
  <si>
    <t>20-28309239-1</t>
  </si>
  <si>
    <t>20-38109230-5</t>
  </si>
  <si>
    <t>27-24759283-8</t>
  </si>
  <si>
    <t>20-85495939-1</t>
  </si>
  <si>
    <t>documento</t>
  </si>
  <si>
    <t>g</t>
  </si>
  <si>
    <t>20-82491289-1</t>
  </si>
  <si>
    <t>lomas de zamora</t>
  </si>
  <si>
    <t>banfield</t>
  </si>
  <si>
    <t>caba</t>
  </si>
  <si>
    <t>lanus</t>
  </si>
  <si>
    <t>la matanza</t>
  </si>
  <si>
    <t>ituzaingo</t>
  </si>
  <si>
    <t>cliente</t>
  </si>
  <si>
    <t>remito</t>
  </si>
  <si>
    <t>producto</t>
  </si>
  <si>
    <t>cantidad</t>
  </si>
  <si>
    <t>precio</t>
  </si>
  <si>
    <t>total</t>
  </si>
  <si>
    <t>iva</t>
  </si>
  <si>
    <t>a-001</t>
  </si>
  <si>
    <t>a-002</t>
  </si>
  <si>
    <t>a-003</t>
  </si>
  <si>
    <t>a-004</t>
  </si>
  <si>
    <t>a-005</t>
  </si>
  <si>
    <t>a-006</t>
  </si>
  <si>
    <t>final</t>
  </si>
  <si>
    <t>recaudacion</t>
  </si>
  <si>
    <t>Y</t>
  </si>
  <si>
    <t>O</t>
  </si>
  <si>
    <t>c1V</t>
  </si>
  <si>
    <t>c1F</t>
  </si>
  <si>
    <t>c2F</t>
  </si>
  <si>
    <t>c2V</t>
  </si>
  <si>
    <t>F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</si>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</sst>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49" fontId="0" fillId="0" borderId="0" xfId="1" applyNumberFormat="1" applyFont="1"/>
    <xf numFmtId="164" fontId="0" fillId="0" borderId="0" xfId="0" applyNumberFormat="1"/>
    <xf numFmtId="43" fontId="0" fillId="0" borderId="0" xfId="1" applyFont="1" applyAlignment="1">
      <alignment horizontal="right"/>
    </xf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9" fontId="0" fillId="0" borderId="0" xfId="0" applyNumberFormat="1"/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NumberFormat="1"/>
  </cellXfs>
  <cellStyles count="3">
    <cellStyle name="Millares" xfId="1" builtinId="3"/>
    <cellStyle name="Moneda" xfId="2" builtinId="4"/>
    <cellStyle name="Normal" xfId="0" builtinId="0"/>
  </cellStyles>
  <dxfs count="7"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164" formatCode="0.0"/>
    </dxf>
    <dxf>
      <alignment horizontal="right" vertical="bottom" textRotation="0" wrapText="0" indent="0" justifyLastLine="0" shrinkToFit="0" readingOrder="0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EABC2-7360-40F7-A276-B10AC9350DC7}" name="clientes" displayName="clientes" ref="A1:K12" totalsRowShown="0">
  <autoFilter ref="A1:K12" xr:uid="{67CEABC2-7360-40F7-A276-B10AC9350DC7}"/>
  <sortState xmlns:xlrd2="http://schemas.microsoft.com/office/spreadsheetml/2017/richdata2" ref="A2:K12">
    <sortCondition ref="B1:B12"/>
  </sortState>
  <tableColumns count="11">
    <tableColumn id="1" xr3:uid="{5F4F4898-BF98-4C96-928F-25613FE445C3}" name="codigo"/>
    <tableColumn id="2" xr3:uid="{F9786D07-A25E-46C4-8F4C-B1F74B14B6B7}" name="apellido"/>
    <tableColumn id="3" xr3:uid="{FCCC3292-CE00-46E4-99EF-A7B83DE3E0D4}" name="nombre"/>
    <tableColumn id="4" xr3:uid="{FC499D72-DF7E-4830-BC33-62AA7AA4E98D}" name="cuil"/>
    <tableColumn id="5" xr3:uid="{B4AA7946-4A8E-4BD2-ACD2-0F203177260B}" name="nacimiento" dataDxfId="6"/>
    <tableColumn id="13" xr3:uid="{BAEFA1B4-2343-469D-9B64-5970EFC08CDD}" name="g" dataDxfId="5">
      <calculatedColumnFormula>LEFT(clientes[[#This Row],[cuil]],2)</calculatedColumnFormula>
    </tableColumn>
    <tableColumn id="15" xr3:uid="{84DE9DBC-2D64-4B7C-8C7D-9559321338F2}" name="documento" dataDxfId="4" dataCellStyle="Millares">
      <calculatedColumnFormula>MID(clientes[[#This Row],[cuil]],4,8)</calculatedColumnFormula>
    </tableColumn>
    <tableColumn id="6" xr3:uid="{3CFA528C-5846-49FA-BE4E-FBBD381023D2}" name="edad" dataDxfId="3">
      <calculatedColumnFormula>(hoy-E2)/365</calculatedColumnFormula>
    </tableColumn>
    <tableColumn id="7" xr3:uid="{BFE4F650-E152-4B99-A905-3D8E7294215D}" name="direccion"/>
    <tableColumn id="8" xr3:uid="{588966A8-0EED-4620-8E40-A23F5136FC0F}" name="localidad"/>
    <tableColumn id="9" xr3:uid="{9F6CA625-7D9B-4362-96A0-C1AD7B4BC154}" name="telefo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EA19E0-CEAE-4074-B6C7-1B54832DE3C7}" name="ventas" displayName="ventas" ref="A1:H7" totalsRowShown="0">
  <autoFilter ref="A1:H7" xr:uid="{2CEA19E0-CEAE-4074-B6C7-1B54832DE3C7}"/>
  <tableColumns count="8">
    <tableColumn id="1" xr3:uid="{F08D01A5-4598-4E78-8A06-8025E55FD07E}" name="remito"/>
    <tableColumn id="2" xr3:uid="{E5E33F78-9134-4C96-AD10-FD25F17F61FE}" name="cliente"/>
    <tableColumn id="3" xr3:uid="{764F3563-2814-4A1B-84CE-A518C7A31212}" name="producto"/>
    <tableColumn id="4" xr3:uid="{E3627B31-CD0F-4A50-8D59-023859B36094}" name="cantidad"/>
    <tableColumn id="5" xr3:uid="{E6C40B31-E999-40C0-98A2-3C887EB25A28}" name="precio" dataCellStyle="Moneda"/>
    <tableColumn id="6" xr3:uid="{4E9D6CA3-5455-41CF-A268-8848AC3AF925}" name="total" dataDxfId="2">
      <calculatedColumnFormula>ventas[[#This Row],[cantidad]]*ventas[[#This Row],[precio]]</calculatedColumnFormula>
    </tableColumn>
    <tableColumn id="7" xr3:uid="{6833DC81-2A88-4BBC-814B-405FA5232053}" name="iva" dataDxfId="1">
      <calculatedColumnFormula>ventas[[#This Row],[total]]*iva</calculatedColumnFormula>
    </tableColumn>
    <tableColumn id="8" xr3:uid="{281C7C37-2C29-4E25-9506-14BF43E34C46}" name="final" dataDxfId="0">
      <calculatedColumnFormula>SUM(ventas[[#This Row],[total]],ventas[[#This Row],[iva]])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9176-A1DD-40DC-9461-B95CAF9AA49B}">
  <dimension ref="A1:M12"/>
  <sheetViews>
    <sheetView zoomScale="115" zoomScaleNormal="115" workbookViewId="0">
      <selection activeCell="B2" sqref="B2"/>
    </sheetView>
  </sheetViews>
  <sheetFormatPr baseColWidth="10" defaultRowHeight="15" x14ac:dyDescent="0.25"/>
  <cols>
    <col min="4" max="4" width="14.7109375" bestFit="1" customWidth="1"/>
    <col min="5" max="5" width="13.28515625" bestFit="1" customWidth="1"/>
    <col min="6" max="6" width="4.28515625" bestFit="1" customWidth="1"/>
    <col min="7" max="7" width="13.42578125" bestFit="1" customWidth="1"/>
    <col min="8" max="8" width="7.7109375" bestFit="1" customWidth="1"/>
    <col min="10" max="10" width="15.85546875" bestFit="1" customWidth="1"/>
    <col min="11" max="11" width="11.85546875" bestFit="1" customWidth="1"/>
    <col min="13" max="13" width="1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  <c r="G1" t="s">
        <v>39</v>
      </c>
      <c r="H1" t="s">
        <v>5</v>
      </c>
      <c r="I1" t="s">
        <v>6</v>
      </c>
      <c r="J1" t="s">
        <v>7</v>
      </c>
      <c r="K1" t="s">
        <v>8</v>
      </c>
      <c r="M1" t="s">
        <v>14</v>
      </c>
    </row>
    <row r="2" spans="1:13" x14ac:dyDescent="0.25">
      <c r="A2">
        <v>10</v>
      </c>
      <c r="B2" t="s">
        <v>22</v>
      </c>
      <c r="C2" t="s">
        <v>30</v>
      </c>
      <c r="D2" t="s">
        <v>38</v>
      </c>
      <c r="E2" s="7">
        <v>37149</v>
      </c>
      <c r="F2" s="1" t="str">
        <f>LEFT(clientes[[#This Row],[cuil]],2)</f>
        <v>20</v>
      </c>
      <c r="G2" s="4" t="str">
        <f>MID(clientes[[#This Row],[cuil]],4,8)</f>
        <v>85495939</v>
      </c>
      <c r="H2" s="3">
        <f t="shared" ref="H2:H12" ca="1" si="0">(hoy-E2)/365</f>
        <v>21.205479452054796</v>
      </c>
      <c r="J2" t="s">
        <v>47</v>
      </c>
      <c r="M2" s="1">
        <f ca="1">TODAY()</f>
        <v>44889</v>
      </c>
    </row>
    <row r="3" spans="1:13" x14ac:dyDescent="0.25">
      <c r="A3">
        <v>11</v>
      </c>
      <c r="B3" t="s">
        <v>22</v>
      </c>
      <c r="C3" t="s">
        <v>30</v>
      </c>
      <c r="D3" t="s">
        <v>41</v>
      </c>
      <c r="E3" s="5">
        <v>36086</v>
      </c>
      <c r="F3" s="1" t="str">
        <f>LEFT(clientes[[#This Row],[cuil]],2)</f>
        <v>20</v>
      </c>
      <c r="G3" s="4" t="str">
        <f>MID(clientes[[#This Row],[cuil]],4,8)</f>
        <v>82491289</v>
      </c>
      <c r="H3" s="3">
        <f t="shared" ca="1" si="0"/>
        <v>24.117808219178084</v>
      </c>
      <c r="J3" t="s">
        <v>45</v>
      </c>
    </row>
    <row r="4" spans="1:13" x14ac:dyDescent="0.25">
      <c r="A4">
        <v>4</v>
      </c>
      <c r="B4" t="s">
        <v>18</v>
      </c>
      <c r="C4" t="s">
        <v>24</v>
      </c>
      <c r="D4" t="s">
        <v>32</v>
      </c>
      <c r="E4" s="6">
        <v>27905</v>
      </c>
      <c r="F4" s="1" t="str">
        <f>LEFT(clientes[[#This Row],[cuil]],2)</f>
        <v>20</v>
      </c>
      <c r="G4" s="4" t="str">
        <f>MID(clientes[[#This Row],[cuil]],4,8)</f>
        <v>92918234</v>
      </c>
      <c r="H4" s="3">
        <f t="shared" ca="1" si="0"/>
        <v>46.531506849315072</v>
      </c>
      <c r="J4" t="s">
        <v>44</v>
      </c>
    </row>
    <row r="5" spans="1:13" x14ac:dyDescent="0.25">
      <c r="A5">
        <v>8</v>
      </c>
      <c r="B5" t="s">
        <v>18</v>
      </c>
      <c r="C5" t="s">
        <v>28</v>
      </c>
      <c r="D5" t="s">
        <v>36</v>
      </c>
      <c r="E5" s="5">
        <v>35124</v>
      </c>
      <c r="F5" s="1" t="str">
        <f>LEFT(clientes[[#This Row],[cuil]],2)</f>
        <v>20</v>
      </c>
      <c r="G5" s="4" t="str">
        <f>MID(clientes[[#This Row],[cuil]],4,8)</f>
        <v>38109230</v>
      </c>
      <c r="H5" s="3">
        <f t="shared" ca="1" si="0"/>
        <v>26.753424657534246</v>
      </c>
      <c r="J5" t="s">
        <v>43</v>
      </c>
    </row>
    <row r="6" spans="1:13" x14ac:dyDescent="0.25">
      <c r="A6">
        <v>9</v>
      </c>
      <c r="B6" t="s">
        <v>21</v>
      </c>
      <c r="C6" t="s">
        <v>29</v>
      </c>
      <c r="D6" t="s">
        <v>37</v>
      </c>
      <c r="E6" s="6">
        <v>25427</v>
      </c>
      <c r="F6" s="1" t="str">
        <f>LEFT(clientes[[#This Row],[cuil]],2)</f>
        <v>27</v>
      </c>
      <c r="G6" s="4" t="str">
        <f>MID(clientes[[#This Row],[cuil]],4,8)</f>
        <v>24759283</v>
      </c>
      <c r="H6" s="3">
        <f t="shared" ca="1" si="0"/>
        <v>53.320547945205476</v>
      </c>
      <c r="J6" t="s">
        <v>44</v>
      </c>
    </row>
    <row r="7" spans="1:13" x14ac:dyDescent="0.25">
      <c r="A7">
        <v>5</v>
      </c>
      <c r="B7" t="s">
        <v>19</v>
      </c>
      <c r="C7" t="s">
        <v>25</v>
      </c>
      <c r="D7" t="s">
        <v>33</v>
      </c>
      <c r="E7" s="6">
        <v>11324</v>
      </c>
      <c r="F7" s="1" t="str">
        <f>LEFT(clientes[[#This Row],[cuil]],2)</f>
        <v>27</v>
      </c>
      <c r="G7" s="4" t="str">
        <f>MID(clientes[[#This Row],[cuil]],4,8)</f>
        <v>12834917</v>
      </c>
      <c r="H7" s="3">
        <f t="shared" ca="1" si="0"/>
        <v>91.958904109589042</v>
      </c>
      <c r="J7" t="s">
        <v>42</v>
      </c>
    </row>
    <row r="8" spans="1:13" x14ac:dyDescent="0.25">
      <c r="A8">
        <v>1</v>
      </c>
      <c r="B8" t="s">
        <v>9</v>
      </c>
      <c r="C8" t="s">
        <v>10</v>
      </c>
      <c r="D8" s="2" t="s">
        <v>13</v>
      </c>
      <c r="E8" s="5">
        <v>33346</v>
      </c>
      <c r="F8" s="1" t="str">
        <f>LEFT(clientes[[#This Row],[cuil]],2)</f>
        <v>20</v>
      </c>
      <c r="G8" s="4" t="str">
        <f>MID(clientes[[#This Row],[cuil]],4,8)</f>
        <v>35336446</v>
      </c>
      <c r="H8" s="3">
        <f t="shared" ca="1" si="0"/>
        <v>31.624657534246577</v>
      </c>
      <c r="I8" t="s">
        <v>11</v>
      </c>
      <c r="J8" t="s">
        <v>12</v>
      </c>
      <c r="K8">
        <v>110303456</v>
      </c>
    </row>
    <row r="9" spans="1:13" x14ac:dyDescent="0.25">
      <c r="A9">
        <v>2</v>
      </c>
      <c r="B9" t="s">
        <v>9</v>
      </c>
      <c r="C9" t="s">
        <v>15</v>
      </c>
      <c r="D9" t="s">
        <v>16</v>
      </c>
      <c r="E9" s="5">
        <v>34254</v>
      </c>
      <c r="F9" s="1" t="str">
        <f>LEFT(clientes[[#This Row],[cuil]],2)</f>
        <v>20</v>
      </c>
      <c r="G9" s="4" t="str">
        <f>MID(clientes[[#This Row],[cuil]],4,8)</f>
        <v>38885460</v>
      </c>
      <c r="H9" s="3">
        <f t="shared" ca="1" si="0"/>
        <v>29.136986301369863</v>
      </c>
      <c r="J9" t="s">
        <v>42</v>
      </c>
    </row>
    <row r="10" spans="1:13" x14ac:dyDescent="0.25">
      <c r="A10">
        <v>6</v>
      </c>
      <c r="B10" t="s">
        <v>20</v>
      </c>
      <c r="C10" t="s">
        <v>26</v>
      </c>
      <c r="D10" t="s">
        <v>34</v>
      </c>
      <c r="E10" s="7">
        <v>37987</v>
      </c>
      <c r="F10" s="1" t="str">
        <f>LEFT(clientes[[#This Row],[cuil]],2)</f>
        <v>27</v>
      </c>
      <c r="G10" s="4" t="str">
        <f>MID(clientes[[#This Row],[cuil]],4,8)</f>
        <v>43892348</v>
      </c>
      <c r="H10" s="3">
        <f t="shared" ca="1" si="0"/>
        <v>18.909589041095892</v>
      </c>
      <c r="J10" t="s">
        <v>46</v>
      </c>
    </row>
    <row r="11" spans="1:13" x14ac:dyDescent="0.25">
      <c r="A11">
        <v>7</v>
      </c>
      <c r="B11" t="s">
        <v>20</v>
      </c>
      <c r="C11" t="s">
        <v>27</v>
      </c>
      <c r="D11" t="s">
        <v>35</v>
      </c>
      <c r="E11" s="6">
        <v>31613</v>
      </c>
      <c r="F11" s="1" t="str">
        <f>LEFT(clientes[[#This Row],[cuil]],2)</f>
        <v>20</v>
      </c>
      <c r="G11" s="4" t="str">
        <f>MID(clientes[[#This Row],[cuil]],4,8)</f>
        <v>28309239</v>
      </c>
      <c r="H11" s="3">
        <f t="shared" ca="1" si="0"/>
        <v>36.372602739726027</v>
      </c>
      <c r="J11" t="s">
        <v>43</v>
      </c>
    </row>
    <row r="12" spans="1:13" x14ac:dyDescent="0.25">
      <c r="A12">
        <v>3</v>
      </c>
      <c r="B12" t="s">
        <v>17</v>
      </c>
      <c r="C12" t="s">
        <v>23</v>
      </c>
      <c r="D12" t="s">
        <v>31</v>
      </c>
      <c r="E12" s="6">
        <v>25758</v>
      </c>
      <c r="F12" s="1" t="str">
        <f>LEFT(clientes[[#This Row],[cuil]],2)</f>
        <v>27</v>
      </c>
      <c r="G12" s="4" t="str">
        <f>MID(clientes[[#This Row],[cuil]],4,8)</f>
        <v>27381823</v>
      </c>
      <c r="H12" s="3">
        <f t="shared" ca="1" si="0"/>
        <v>52.413698630136984</v>
      </c>
      <c r="J12" t="s">
        <v>12</v>
      </c>
    </row>
  </sheetData>
  <dataValidations count="2">
    <dataValidation type="date" allowBlank="1" showInputMessage="1" showErrorMessage="1" sqref="E1:E1048576" xr:uid="{37C5F857-5A25-4346-8B05-D8E7CB24C157}">
      <formula1>10959</formula1>
      <formula2>37987</formula2>
    </dataValidation>
    <dataValidation type="decimal" allowBlank="1" showInputMessage="1" showErrorMessage="1" errorTitle="Edad incorrecta" error="La edad debe ser un numero valido entre 18 y 100, incluyendo decimales" promptTitle="Edades Validas" prompt="La edad del cliente expresada en años debe ser mayor a 18 y menor a 100" sqref="H1:H1048576" xr:uid="{9015AA82-9B9C-4B98-BBAF-A166AAECC0E9}">
      <formula1>18</formula1>
      <formula2>100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B50E-C0AF-4663-8F44-BD4EF725834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D93B-ACC2-4839-99DE-1DE6441724B2}">
  <dimension ref="A1:J7"/>
  <sheetViews>
    <sheetView topLeftCell="C1" zoomScale="145" zoomScaleNormal="145" workbookViewId="0">
      <selection activeCell="F5" sqref="F5"/>
    </sheetView>
  </sheetViews>
  <sheetFormatPr baseColWidth="10" defaultRowHeight="15" x14ac:dyDescent="0.25"/>
  <cols>
    <col min="2" max="2" width="9.42578125" bestFit="1" customWidth="1"/>
    <col min="3" max="3" width="11.28515625" bestFit="1" customWidth="1"/>
    <col min="4" max="4" width="10.85546875" bestFit="1" customWidth="1"/>
    <col min="5" max="5" width="13.85546875" style="9" customWidth="1"/>
    <col min="6" max="6" width="12.28515625" bestFit="1" customWidth="1"/>
    <col min="8" max="8" width="12.28515625" bestFit="1" customWidth="1"/>
    <col min="10" max="10" width="12.28515625" bestFit="1" customWidth="1"/>
  </cols>
  <sheetData>
    <row r="1" spans="1:10" x14ac:dyDescent="0.25">
      <c r="A1" t="s">
        <v>49</v>
      </c>
      <c r="B1" t="s">
        <v>48</v>
      </c>
      <c r="C1" t="s">
        <v>50</v>
      </c>
      <c r="D1" t="s">
        <v>51</v>
      </c>
      <c r="E1" s="9" t="s">
        <v>52</v>
      </c>
      <c r="F1" t="s">
        <v>53</v>
      </c>
      <c r="G1" t="s">
        <v>54</v>
      </c>
      <c r="H1" t="s">
        <v>61</v>
      </c>
      <c r="J1" t="s">
        <v>54</v>
      </c>
    </row>
    <row r="2" spans="1:10" x14ac:dyDescent="0.25">
      <c r="A2" t="s">
        <v>55</v>
      </c>
      <c r="B2">
        <v>1</v>
      </c>
      <c r="C2">
        <v>10</v>
      </c>
      <c r="D2">
        <v>3</v>
      </c>
      <c r="E2" s="9">
        <v>3000</v>
      </c>
      <c r="F2" s="10">
        <f>ventas[[#This Row],[cantidad]]*ventas[[#This Row],[precio]]</f>
        <v>9000</v>
      </c>
      <c r="G2" s="10">
        <f>ventas[[#This Row],[total]]*iva</f>
        <v>1890</v>
      </c>
      <c r="H2" s="10">
        <f>SUM(ventas[[#This Row],[total]],ventas[[#This Row],[iva]])</f>
        <v>10890</v>
      </c>
      <c r="J2" s="8">
        <v>0.21</v>
      </c>
    </row>
    <row r="3" spans="1:10" x14ac:dyDescent="0.25">
      <c r="A3" t="s">
        <v>56</v>
      </c>
      <c r="B3">
        <v>5</v>
      </c>
      <c r="C3">
        <v>5</v>
      </c>
      <c r="D3">
        <v>4</v>
      </c>
      <c r="E3" s="9">
        <v>5000</v>
      </c>
      <c r="F3" s="10">
        <f>ventas[[#This Row],[cantidad]]*ventas[[#This Row],[precio]]</f>
        <v>20000</v>
      </c>
      <c r="G3" s="10">
        <f>ventas[[#This Row],[total]]*iva</f>
        <v>4200</v>
      </c>
      <c r="H3" s="10">
        <f>SUM(ventas[[#This Row],[total]],ventas[[#This Row],[iva]])</f>
        <v>24200</v>
      </c>
      <c r="J3" t="s">
        <v>62</v>
      </c>
    </row>
    <row r="4" spans="1:10" x14ac:dyDescent="0.25">
      <c r="A4" t="s">
        <v>57</v>
      </c>
      <c r="B4">
        <v>10</v>
      </c>
      <c r="C4">
        <v>11</v>
      </c>
      <c r="D4">
        <v>2</v>
      </c>
      <c r="E4" s="9">
        <v>2500</v>
      </c>
      <c r="F4" s="10">
        <f>ventas[[#This Row],[cantidad]]*ventas[[#This Row],[precio]]</f>
        <v>5000</v>
      </c>
      <c r="G4" s="10">
        <f>ventas[[#This Row],[total]]*iva</f>
        <v>1050</v>
      </c>
      <c r="H4" s="10">
        <f>SUM(ventas[[#This Row],[total]],ventas[[#This Row],[iva]])</f>
        <v>6050</v>
      </c>
      <c r="J4" s="10">
        <f>SUM(ventas[final])</f>
        <v>60500</v>
      </c>
    </row>
    <row r="5" spans="1:10" x14ac:dyDescent="0.25">
      <c r="A5" t="s">
        <v>58</v>
      </c>
      <c r="B5">
        <v>2</v>
      </c>
      <c r="C5">
        <v>20</v>
      </c>
      <c r="D5">
        <v>1</v>
      </c>
      <c r="E5" s="9">
        <v>6000</v>
      </c>
      <c r="F5" s="10">
        <f>ventas[[#This Row],[cantidad]]*ventas[[#This Row],[precio]]</f>
        <v>6000</v>
      </c>
      <c r="G5" s="10">
        <f>ventas[[#This Row],[total]]*iva</f>
        <v>1260</v>
      </c>
      <c r="H5" s="10">
        <f>SUM(ventas[[#This Row],[total]],ventas[[#This Row],[iva]])</f>
        <v>7260</v>
      </c>
    </row>
    <row r="6" spans="1:10" x14ac:dyDescent="0.25">
      <c r="A6" t="s">
        <v>59</v>
      </c>
      <c r="B6">
        <v>1</v>
      </c>
      <c r="C6">
        <v>2</v>
      </c>
      <c r="D6">
        <v>2</v>
      </c>
      <c r="E6" s="9">
        <v>2500</v>
      </c>
      <c r="F6" s="10">
        <f>ventas[[#This Row],[cantidad]]*ventas[[#This Row],[precio]]</f>
        <v>5000</v>
      </c>
      <c r="G6" s="10">
        <f>ventas[[#This Row],[total]]*iva</f>
        <v>1050</v>
      </c>
      <c r="H6" s="10">
        <f>SUM(ventas[[#This Row],[total]],ventas[[#This Row],[iva]])</f>
        <v>6050</v>
      </c>
    </row>
    <row r="7" spans="1:10" x14ac:dyDescent="0.25">
      <c r="A7" t="s">
        <v>60</v>
      </c>
      <c r="B7">
        <v>5</v>
      </c>
      <c r="C7">
        <v>5</v>
      </c>
      <c r="D7">
        <v>2</v>
      </c>
      <c r="E7" s="9">
        <v>2500</v>
      </c>
      <c r="F7" s="10">
        <f>ventas[[#This Row],[cantidad]]*ventas[[#This Row],[precio]]</f>
        <v>5000</v>
      </c>
      <c r="G7" s="10">
        <f>ventas[[#This Row],[total]]*iva</f>
        <v>1050</v>
      </c>
      <c r="H7" s="10">
        <f>SUM(ventas[[#This Row],[total]],ventas[[#This Row],[iva]])</f>
        <v>6050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FC27-ED6E-448A-9430-0407D4655551}">
  <dimension ref="A1:J3"/>
  <sheetViews>
    <sheetView tabSelected="1" zoomScale="190" zoomScaleNormal="190" workbookViewId="0">
      <selection activeCell="I2" sqref="I2"/>
    </sheetView>
  </sheetViews>
  <sheetFormatPr baseColWidth="10" defaultRowHeight="15" x14ac:dyDescent="0.25"/>
  <cols>
    <col min="1" max="1" width="4.140625" bestFit="1" customWidth="1"/>
    <col min="2" max="2" width="3.85546875" bestFit="1" customWidth="1"/>
    <col min="3" max="3" width="4.140625" bestFit="1" customWidth="1"/>
    <col min="4" max="4" width="3.42578125" customWidth="1"/>
    <col min="5" max="6" width="4.140625" bestFit="1" customWidth="1"/>
    <col min="7" max="7" width="3.85546875" bestFit="1" customWidth="1"/>
    <col min="8" max="8" width="3.85546875" customWidth="1"/>
    <col min="9" max="9" width="6.140625" bestFit="1" customWidth="1"/>
  </cols>
  <sheetData>
    <row r="1" spans="1:10" x14ac:dyDescent="0.25">
      <c r="A1" s="12" t="s">
        <v>63</v>
      </c>
      <c r="B1" s="12" t="s">
        <v>66</v>
      </c>
      <c r="C1" s="12" t="s">
        <v>65</v>
      </c>
      <c r="D1" s="11"/>
      <c r="E1" s="12" t="s">
        <v>64</v>
      </c>
      <c r="F1" s="12" t="s">
        <v>65</v>
      </c>
      <c r="G1" s="12" t="s">
        <v>66</v>
      </c>
      <c r="I1" s="14">
        <v>33346</v>
      </c>
      <c r="J1" s="1">
        <v>33346</v>
      </c>
    </row>
    <row r="2" spans="1:10" x14ac:dyDescent="0.25">
      <c r="A2" s="12" t="s">
        <v>67</v>
      </c>
      <c r="B2" s="12" t="s">
        <v>69</v>
      </c>
      <c r="C2" s="12" t="s">
        <v>69</v>
      </c>
      <c r="D2" s="11"/>
      <c r="E2" s="12" t="s">
        <v>68</v>
      </c>
      <c r="F2" s="13" t="s">
        <v>70</v>
      </c>
      <c r="G2" s="13" t="s">
        <v>70</v>
      </c>
      <c r="I2">
        <v>1</v>
      </c>
      <c r="J2" s="1">
        <v>1</v>
      </c>
    </row>
    <row r="3" spans="1:10" x14ac:dyDescent="0.25">
      <c r="A3" s="12" t="s">
        <v>68</v>
      </c>
      <c r="B3" s="12" t="s">
        <v>69</v>
      </c>
      <c r="C3" s="12" t="s">
        <v>70</v>
      </c>
      <c r="D3" s="11"/>
      <c r="E3" s="12" t="s">
        <v>67</v>
      </c>
      <c r="F3" s="13" t="s">
        <v>70</v>
      </c>
      <c r="G3" s="1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clientes</vt:lpstr>
      <vt:lpstr>productos</vt:lpstr>
      <vt:lpstr>ventas</vt:lpstr>
      <vt:lpstr>condicion</vt:lpstr>
      <vt:lpstr>hoy</vt:lpstr>
      <vt:lpstr>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2022-11-10T15:32:38Z</dcterms:created>
  <dcterms:modified xsi:type="dcterms:W3CDTF">2022-11-24T17:22:08Z</dcterms:modified>
</cp:coreProperties>
</file>