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888\Documents\"/>
    </mc:Choice>
  </mc:AlternateContent>
  <xr:revisionPtr revIDLastSave="0" documentId="13_ncr:1_{47C7DE97-C50A-4281-B9F5-ED1B7E94B90E}" xr6:coauthVersionLast="46" xr6:coauthVersionMax="46" xr10:uidLastSave="{00000000-0000-0000-0000-000000000000}"/>
  <bookViews>
    <workbookView xWindow="-110" yWindow="-110" windowWidth="19420" windowHeight="10420" xr2:uid="{08A4A81B-31CC-4529-BF21-7001FC7FFF36}"/>
  </bookViews>
  <sheets>
    <sheet name="Лист1" sheetId="1" r:id="rId1"/>
  </sheets>
  <definedNames>
    <definedName name="_xlchart.v1.0" hidden="1">Лист1!$A$4:$A$29</definedName>
    <definedName name="_xlchart.v1.1" hidden="1">Лист1!$B$4:$B$29</definedName>
    <definedName name="_xlchart.v1.10" hidden="1">Лист1!$A$14:$B$14</definedName>
    <definedName name="_xlchart.v1.11" hidden="1">Лист1!$A$15:$B$15</definedName>
    <definedName name="_xlchart.v1.12" hidden="1">Лист1!$A$16:$B$16</definedName>
    <definedName name="_xlchart.v1.13" hidden="1">Лист1!$A$17:$B$17</definedName>
    <definedName name="_xlchart.v1.14" hidden="1">Лист1!$A$18:$B$18</definedName>
    <definedName name="_xlchart.v1.15" hidden="1">Лист1!$A$19:$B$19</definedName>
    <definedName name="_xlchart.v1.16" hidden="1">Лист1!$A$20:$B$20</definedName>
    <definedName name="_xlchart.v1.17" hidden="1">Лист1!$A$21:$B$21</definedName>
    <definedName name="_xlchart.v1.18" hidden="1">Лист1!$A$22:$B$22</definedName>
    <definedName name="_xlchart.v1.19" hidden="1">Лист1!$A$23:$B$23</definedName>
    <definedName name="_xlchart.v1.2" hidden="1">Лист1!$P$10</definedName>
    <definedName name="_xlchart.v1.20" hidden="1">Лист1!$A$24:$B$24</definedName>
    <definedName name="_xlchart.v1.21" hidden="1">Лист1!$A$25:$B$25</definedName>
    <definedName name="_xlchart.v1.22" hidden="1">Лист1!$A$26:$B$26</definedName>
    <definedName name="_xlchart.v1.23" hidden="1">Лист1!$A$27:$B$27</definedName>
    <definedName name="_xlchart.v1.24" hidden="1">Лист1!$A$28:$B$28</definedName>
    <definedName name="_xlchart.v1.25" hidden="1">Лист1!$A$29:$B$29</definedName>
    <definedName name="_xlchart.v1.26" hidden="1">Лист1!$A$4:$A$29</definedName>
    <definedName name="_xlchart.v1.27" hidden="1">Лист1!$A$4:$B$4</definedName>
    <definedName name="_xlchart.v1.28" hidden="1">Лист1!$A$5:$B$5</definedName>
    <definedName name="_xlchart.v1.29" hidden="1">Лист1!$A$6:$B$6</definedName>
    <definedName name="_xlchart.v1.3" hidden="1">Лист1!$A$4:$A$29</definedName>
    <definedName name="_xlchart.v1.30" hidden="1">Лист1!$A$7:$B$7</definedName>
    <definedName name="_xlchart.v1.31" hidden="1">Лист1!$A$8:$B$8</definedName>
    <definedName name="_xlchart.v1.32" hidden="1">Лист1!$A$9:$B$9</definedName>
    <definedName name="_xlchart.v1.33" hidden="1">Лист1!$B$4:$B$29</definedName>
    <definedName name="_xlchart.v1.34" hidden="1">Лист1!$P$4</definedName>
    <definedName name="_xlchart.v1.4" hidden="1">Лист1!$B$4:$B$29</definedName>
    <definedName name="_xlchart.v1.5" hidden="1">Лист1!$P$10</definedName>
    <definedName name="_xlchart.v1.6" hidden="1">Лист1!$A$10:$B$10</definedName>
    <definedName name="_xlchart.v1.7" hidden="1">Лист1!$A$11:$B$11</definedName>
    <definedName name="_xlchart.v1.8" hidden="1">Лист1!$A$12:$B$12</definedName>
    <definedName name="_xlchart.v1.9" hidden="1">Лист1!$A$13:$B$13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G2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D33" i="1"/>
  <c r="E33" i="1" s="1"/>
  <c r="C3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B31" i="1"/>
  <c r="G33" i="1" l="1"/>
  <c r="H33" i="1" s="1"/>
  <c r="F33" i="1"/>
</calcChain>
</file>

<file path=xl/sharedStrings.xml><?xml version="1.0" encoding="utf-8"?>
<sst xmlns="http://schemas.openxmlformats.org/spreadsheetml/2006/main" count="16" uniqueCount="15">
  <si>
    <t>X~i</t>
  </si>
  <si>
    <t>ni</t>
  </si>
  <si>
    <t>wi</t>
  </si>
  <si>
    <t>x~~i</t>
  </si>
  <si>
    <t>Xвыб</t>
  </si>
  <si>
    <t>Dвыб</t>
  </si>
  <si>
    <t>Zi</t>
  </si>
  <si>
    <t>Ф(Zi)</t>
  </si>
  <si>
    <t>Pi</t>
  </si>
  <si>
    <t>n'i</t>
  </si>
  <si>
    <t>X^2 распр</t>
  </si>
  <si>
    <t>Хвыб</t>
  </si>
  <si>
    <t>бвыб</t>
  </si>
  <si>
    <t>Dиспр</t>
  </si>
  <si>
    <t>биспр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</si>
</sst>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Лист1!$A$4:$A$29</c:f>
              <c:numCache>
                <c:formatCode>General</c:formatCode>
                <c:ptCount val="26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  <c:pt idx="11">
                  <c:v>49</c:v>
                </c:pt>
                <c:pt idx="12">
                  <c:v>53</c:v>
                </c:pt>
                <c:pt idx="13">
                  <c:v>57</c:v>
                </c:pt>
                <c:pt idx="14">
                  <c:v>61</c:v>
                </c:pt>
                <c:pt idx="15">
                  <c:v>65</c:v>
                </c:pt>
                <c:pt idx="16">
                  <c:v>69</c:v>
                </c:pt>
                <c:pt idx="17">
                  <c:v>73</c:v>
                </c:pt>
                <c:pt idx="18">
                  <c:v>77</c:v>
                </c:pt>
                <c:pt idx="19">
                  <c:v>81</c:v>
                </c:pt>
                <c:pt idx="20">
                  <c:v>85</c:v>
                </c:pt>
                <c:pt idx="21">
                  <c:v>89</c:v>
                </c:pt>
                <c:pt idx="22">
                  <c:v>93</c:v>
                </c:pt>
                <c:pt idx="23">
                  <c:v>97</c:v>
                </c:pt>
                <c:pt idx="24">
                  <c:v>101</c:v>
                </c:pt>
                <c:pt idx="25">
                  <c:v>105</c:v>
                </c:pt>
              </c:numCache>
            </c:numRef>
          </c:cat>
          <c:val>
            <c:numRef>
              <c:f>Лист1!$B$4:$B$29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23</c:v>
                </c:pt>
                <c:pt idx="4">
                  <c:v>27</c:v>
                </c:pt>
                <c:pt idx="5">
                  <c:v>19</c:v>
                </c:pt>
                <c:pt idx="6">
                  <c:v>27</c:v>
                </c:pt>
                <c:pt idx="7">
                  <c:v>20</c:v>
                </c:pt>
                <c:pt idx="8">
                  <c:v>15</c:v>
                </c:pt>
                <c:pt idx="9">
                  <c:v>17</c:v>
                </c:pt>
                <c:pt idx="10">
                  <c:v>22</c:v>
                </c:pt>
                <c:pt idx="11">
                  <c:v>20</c:v>
                </c:pt>
                <c:pt idx="12">
                  <c:v>22</c:v>
                </c:pt>
                <c:pt idx="13">
                  <c:v>18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19</c:v>
                </c:pt>
                <c:pt idx="18">
                  <c:v>26</c:v>
                </c:pt>
                <c:pt idx="19">
                  <c:v>22</c:v>
                </c:pt>
                <c:pt idx="20">
                  <c:v>23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9-4FF8-95C6-636F7CD9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26156943"/>
        <c:axId val="426157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37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57</c:v>
                      </c:pt>
                      <c:pt idx="14">
                        <c:v>61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73</c:v>
                      </c:pt>
                      <c:pt idx="18">
                        <c:v>77</c:v>
                      </c:pt>
                      <c:pt idx="19">
                        <c:v>81</c:v>
                      </c:pt>
                      <c:pt idx="20">
                        <c:v>85</c:v>
                      </c:pt>
                      <c:pt idx="21">
                        <c:v>89</c:v>
                      </c:pt>
                      <c:pt idx="22">
                        <c:v>93</c:v>
                      </c:pt>
                      <c:pt idx="23">
                        <c:v>97</c:v>
                      </c:pt>
                      <c:pt idx="24">
                        <c:v>101</c:v>
                      </c:pt>
                      <c:pt idx="25">
                        <c:v>105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89-4FF8-95C6-636F7CD9D98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Лист1!$B$4:$B$29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14</c:v>
                      </c:pt>
                      <c:pt idx="3">
                        <c:v>23</c:v>
                      </c:pt>
                      <c:pt idx="4">
                        <c:v>27</c:v>
                      </c:pt>
                      <c:pt idx="5">
                        <c:v>19</c:v>
                      </c:pt>
                      <c:pt idx="6">
                        <c:v>27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22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18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30</c:v>
                      </c:pt>
                      <c:pt idx="17">
                        <c:v>19</c:v>
                      </c:pt>
                      <c:pt idx="18">
                        <c:v>26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7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37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57</c:v>
                      </c:pt>
                      <c:pt idx="14">
                        <c:v>61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73</c:v>
                      </c:pt>
                      <c:pt idx="18">
                        <c:v>77</c:v>
                      </c:pt>
                      <c:pt idx="19">
                        <c:v>81</c:v>
                      </c:pt>
                      <c:pt idx="20">
                        <c:v>85</c:v>
                      </c:pt>
                      <c:pt idx="21">
                        <c:v>89</c:v>
                      </c:pt>
                      <c:pt idx="22">
                        <c:v>93</c:v>
                      </c:pt>
                      <c:pt idx="23">
                        <c:v>97</c:v>
                      </c:pt>
                      <c:pt idx="24">
                        <c:v>101</c:v>
                      </c:pt>
                      <c:pt idx="25">
                        <c:v>105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Лист1!$A$4:$A$29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17</c:v>
                      </c:pt>
                      <c:pt idx="4">
                        <c:v>21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37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49</c:v>
                      </c:pt>
                      <c:pt idx="12">
                        <c:v>53</c:v>
                      </c:pt>
                      <c:pt idx="13">
                        <c:v>57</c:v>
                      </c:pt>
                      <c:pt idx="14">
                        <c:v>61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73</c:v>
                      </c:pt>
                      <c:pt idx="18">
                        <c:v>77</c:v>
                      </c:pt>
                      <c:pt idx="19">
                        <c:v>81</c:v>
                      </c:pt>
                      <c:pt idx="20">
                        <c:v>85</c:v>
                      </c:pt>
                      <c:pt idx="21">
                        <c:v>89</c:v>
                      </c:pt>
                      <c:pt idx="22">
                        <c:v>93</c:v>
                      </c:pt>
                      <c:pt idx="23">
                        <c:v>97</c:v>
                      </c:pt>
                      <c:pt idx="24">
                        <c:v>101</c:v>
                      </c:pt>
                      <c:pt idx="25">
                        <c:v>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D89-4FF8-95C6-636F7CD9D989}"/>
                  </c:ext>
                </c:extLst>
              </c15:ser>
            </c15:filteredBarSeries>
          </c:ext>
        </c:extLst>
      </c:barChart>
      <c:catAx>
        <c:axId val="4261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57359"/>
        <c:crosses val="autoZero"/>
        <c:auto val="1"/>
        <c:lblAlgn val="ctr"/>
        <c:lblOffset val="100"/>
        <c:noMultiLvlLbl val="0"/>
      </c:catAx>
      <c:valAx>
        <c:axId val="4261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606424</xdr:colOff>
      <xdr:row>6</xdr:row>
      <xdr:rowOff>41274</xdr:rowOff>
    </xdr:from>
    <xdr:to>
      <xdr:col>21</xdr:col>
      <xdr:colOff>311150</xdr:colOff>
      <xdr:row>24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5BEE9F-7350-47BF-BC42-5DD2B1BA8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E184-031F-4488-9B26-73119D1BF6BE}">
  <dimension ref="A1:O139"/>
  <sheetViews>
    <sheetView tabSelected="1" topLeftCell="G6" workbookViewId="0">
      <selection activeCell="V13" sqref="V13"/>
    </sheetView>
  </sheetViews>
  <sheetFormatPr defaultRowHeight="14.5" x14ac:dyDescent="0.35"/>
  <cols>
    <col min="1" max="1" width="10.26953125" customWidth="1"/>
    <col min="2" max="2" width="10" customWidth="1"/>
    <col min="3" max="3" width="11.26953125" customWidth="1"/>
    <col min="4" max="4" width="10.453125" customWidth="1"/>
    <col min="5" max="5" width="15.1796875" customWidth="1"/>
    <col min="6" max="6" width="12.6328125" customWidth="1"/>
    <col min="7" max="7" width="13.7265625" customWidth="1"/>
    <col min="8" max="8" width="14.81640625" customWidth="1"/>
    <col min="9" max="9" width="14.54296875" customWidth="1"/>
    <col min="10" max="10" width="14" customWidth="1"/>
    <col min="11" max="11" width="14.08984375" customWidth="1"/>
  </cols>
  <sheetData>
    <row r="1" spans="1:14" ht="15" thickBot="1" x14ac:dyDescent="0.4"/>
    <row r="2" spans="1:14" ht="15" thickBot="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/>
      <c r="M2" s="3"/>
      <c r="N2" s="3"/>
    </row>
    <row r="3" spans="1:14" ht="15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</row>
    <row r="4" spans="1:14" ht="15" thickBot="1" x14ac:dyDescent="0.4">
      <c r="A4" s="2">
        <v>5</v>
      </c>
      <c r="B4" s="2">
        <v>0</v>
      </c>
      <c r="C4" s="2">
        <f>B4/500</f>
        <v>0</v>
      </c>
      <c r="D4" s="2">
        <f>(A4+A5)/2</f>
        <v>7</v>
      </c>
      <c r="E4" s="2">
        <f>C4*D4</f>
        <v>0</v>
      </c>
      <c r="F4" s="2">
        <f>POWER(D4,2)*C4</f>
        <v>0</v>
      </c>
      <c r="G4" s="2">
        <f>(A4-$D$33)/$F$33</f>
        <v>-2.0432660985643936</v>
      </c>
      <c r="H4" s="2">
        <v>-0.4793</v>
      </c>
      <c r="I4" s="2">
        <f>H5-H4</f>
        <v>8.6999999999999855E-3</v>
      </c>
      <c r="J4" s="2">
        <f>500*I4</f>
        <v>4.3499999999999925</v>
      </c>
      <c r="K4" s="2">
        <f>POWER(B4-J4,2)/J4</f>
        <v>4.3499999999999925</v>
      </c>
      <c r="L4" s="3"/>
      <c r="M4" s="3"/>
      <c r="N4" s="3"/>
    </row>
    <row r="5" spans="1:14" ht="15" thickBot="1" x14ac:dyDescent="0.4">
      <c r="A5" s="2">
        <v>9</v>
      </c>
      <c r="B5" s="2">
        <v>6</v>
      </c>
      <c r="C5" s="2">
        <f t="shared" ref="C5:C30" si="0">B5/500</f>
        <v>1.2E-2</v>
      </c>
      <c r="D5" s="2">
        <f t="shared" ref="D5:D30" si="1">(A5+A6)/2</f>
        <v>11</v>
      </c>
      <c r="E5" s="2">
        <f t="shared" ref="E5:E30" si="2">C5*D5</f>
        <v>0.13200000000000001</v>
      </c>
      <c r="F5" s="2">
        <f t="shared" ref="F5:F30" si="3">POWER(D5,2)*C5</f>
        <v>1.452</v>
      </c>
      <c r="G5" s="2">
        <f t="shared" ref="G5:G28" si="4">(A5-$D$33)/$F$33</f>
        <v>-1.8904328357737064</v>
      </c>
      <c r="H5" s="2">
        <v>-0.47060000000000002</v>
      </c>
      <c r="I5" s="2">
        <f t="shared" ref="I5:I29" si="5">H6-H5</f>
        <v>1.3300000000000034E-2</v>
      </c>
      <c r="J5" s="2">
        <f t="shared" ref="J5:J28" si="6">500*I5</f>
        <v>6.6500000000000172</v>
      </c>
      <c r="K5" s="2">
        <f t="shared" ref="K5:K28" si="7">POWER(B5-J5,2)/J5</f>
        <v>6.353383458646937E-2</v>
      </c>
      <c r="L5" s="3"/>
      <c r="M5" s="3"/>
      <c r="N5" s="3"/>
    </row>
    <row r="6" spans="1:14" ht="15" thickBot="1" x14ac:dyDescent="0.4">
      <c r="A6" s="2">
        <v>13</v>
      </c>
      <c r="B6" s="2">
        <v>14</v>
      </c>
      <c r="C6" s="2">
        <f t="shared" si="0"/>
        <v>2.8000000000000001E-2</v>
      </c>
      <c r="D6" s="2">
        <f t="shared" si="1"/>
        <v>15</v>
      </c>
      <c r="E6" s="2">
        <f t="shared" si="2"/>
        <v>0.42</v>
      </c>
      <c r="F6" s="2">
        <f t="shared" si="3"/>
        <v>6.3</v>
      </c>
      <c r="G6" s="2">
        <f t="shared" si="4"/>
        <v>-1.7375995729830194</v>
      </c>
      <c r="H6" s="2">
        <v>-0.45729999999999998</v>
      </c>
      <c r="I6" s="2">
        <f t="shared" si="5"/>
        <v>1.4399999999999968E-2</v>
      </c>
      <c r="J6" s="2">
        <f t="shared" si="6"/>
        <v>7.1999999999999842</v>
      </c>
      <c r="K6" s="2">
        <f t="shared" si="7"/>
        <v>6.422222222222266</v>
      </c>
      <c r="L6" s="3"/>
      <c r="M6" s="3"/>
      <c r="N6" s="3"/>
    </row>
    <row r="7" spans="1:14" ht="15" thickBot="1" x14ac:dyDescent="0.4">
      <c r="A7" s="4">
        <v>17</v>
      </c>
      <c r="B7" s="4">
        <v>23</v>
      </c>
      <c r="C7" s="2">
        <f t="shared" si="0"/>
        <v>4.5999999999999999E-2</v>
      </c>
      <c r="D7" s="2">
        <f t="shared" si="1"/>
        <v>19</v>
      </c>
      <c r="E7" s="2">
        <f t="shared" si="2"/>
        <v>0.874</v>
      </c>
      <c r="F7" s="2">
        <f t="shared" si="3"/>
        <v>16.605999999999998</v>
      </c>
      <c r="G7" s="2">
        <f t="shared" si="4"/>
        <v>-1.5847663101923322</v>
      </c>
      <c r="H7" s="2">
        <v>-0.44290000000000002</v>
      </c>
      <c r="I7" s="2">
        <f t="shared" si="5"/>
        <v>1.9300000000000039E-2</v>
      </c>
      <c r="J7" s="2">
        <f t="shared" si="6"/>
        <v>9.6500000000000199</v>
      </c>
      <c r="K7" s="2">
        <f t="shared" si="7"/>
        <v>18.468652849740838</v>
      </c>
      <c r="L7" s="3"/>
      <c r="M7" s="3"/>
      <c r="N7" s="3"/>
    </row>
    <row r="8" spans="1:14" ht="15" thickBot="1" x14ac:dyDescent="0.4">
      <c r="A8" s="4">
        <v>21</v>
      </c>
      <c r="B8" s="4">
        <v>27</v>
      </c>
      <c r="C8" s="2">
        <f t="shared" si="0"/>
        <v>5.3999999999999999E-2</v>
      </c>
      <c r="D8" s="2">
        <f t="shared" si="1"/>
        <v>23</v>
      </c>
      <c r="E8" s="2">
        <f t="shared" si="2"/>
        <v>1.242</v>
      </c>
      <c r="F8" s="2">
        <f t="shared" si="3"/>
        <v>28.565999999999999</v>
      </c>
      <c r="G8" s="2">
        <f t="shared" si="4"/>
        <v>-1.4319330474016452</v>
      </c>
      <c r="H8" s="2">
        <v>-0.42359999999999998</v>
      </c>
      <c r="I8" s="2">
        <f t="shared" si="5"/>
        <v>2.3899999999999977E-2</v>
      </c>
      <c r="J8" s="2">
        <f t="shared" si="6"/>
        <v>11.949999999999989</v>
      </c>
      <c r="K8" s="2">
        <f t="shared" si="7"/>
        <v>18.954184100418455</v>
      </c>
      <c r="L8" s="3"/>
      <c r="M8" s="3"/>
      <c r="N8" s="3"/>
    </row>
    <row r="9" spans="1:14" ht="15" thickBot="1" x14ac:dyDescent="0.4">
      <c r="A9" s="4">
        <v>25</v>
      </c>
      <c r="B9" s="4">
        <v>19</v>
      </c>
      <c r="C9" s="2">
        <f t="shared" si="0"/>
        <v>3.7999999999999999E-2</v>
      </c>
      <c r="D9" s="2">
        <f t="shared" si="1"/>
        <v>27</v>
      </c>
      <c r="E9" s="2">
        <f t="shared" si="2"/>
        <v>1.026</v>
      </c>
      <c r="F9" s="2">
        <f t="shared" si="3"/>
        <v>27.701999999999998</v>
      </c>
      <c r="G9" s="2">
        <f t="shared" si="4"/>
        <v>-1.2790997846109582</v>
      </c>
      <c r="H9" s="2">
        <v>-0.3997</v>
      </c>
      <c r="I9" s="2">
        <f t="shared" si="5"/>
        <v>2.8899999999999981E-2</v>
      </c>
      <c r="J9" s="2">
        <f t="shared" si="6"/>
        <v>14.44999999999999</v>
      </c>
      <c r="K9" s="2">
        <f t="shared" si="7"/>
        <v>1.4326989619377231</v>
      </c>
      <c r="L9" s="3"/>
      <c r="M9" s="3"/>
      <c r="N9" s="3"/>
    </row>
    <row r="10" spans="1:14" ht="15" thickBot="1" x14ac:dyDescent="0.4">
      <c r="A10" s="4">
        <v>29</v>
      </c>
      <c r="B10" s="4">
        <v>27</v>
      </c>
      <c r="C10" s="2">
        <f t="shared" si="0"/>
        <v>5.3999999999999999E-2</v>
      </c>
      <c r="D10" s="2">
        <f t="shared" si="1"/>
        <v>31</v>
      </c>
      <c r="E10" s="2">
        <f t="shared" si="2"/>
        <v>1.6739999999999999</v>
      </c>
      <c r="F10" s="2">
        <f t="shared" si="3"/>
        <v>51.893999999999998</v>
      </c>
      <c r="G10" s="2">
        <f t="shared" si="4"/>
        <v>-1.126266521820271</v>
      </c>
      <c r="H10" s="2">
        <v>-0.37080000000000002</v>
      </c>
      <c r="I10" s="2">
        <f t="shared" si="5"/>
        <v>3.6799999999999999E-2</v>
      </c>
      <c r="J10" s="2">
        <f t="shared" si="6"/>
        <v>18.399999999999999</v>
      </c>
      <c r="K10" s="2">
        <f t="shared" si="7"/>
        <v>4.0195652173913059</v>
      </c>
      <c r="L10" s="3"/>
      <c r="M10" s="3"/>
      <c r="N10" s="3"/>
    </row>
    <row r="11" spans="1:14" ht="15" thickBot="1" x14ac:dyDescent="0.4">
      <c r="A11" s="4">
        <v>33</v>
      </c>
      <c r="B11" s="4">
        <v>20</v>
      </c>
      <c r="C11" s="2">
        <f t="shared" si="0"/>
        <v>0.04</v>
      </c>
      <c r="D11" s="2">
        <f t="shared" si="1"/>
        <v>35</v>
      </c>
      <c r="E11" s="2">
        <f t="shared" si="2"/>
        <v>1.4000000000000001</v>
      </c>
      <c r="F11" s="2">
        <f t="shared" si="3"/>
        <v>49</v>
      </c>
      <c r="G11" s="2">
        <f t="shared" si="4"/>
        <v>-0.97343325902958389</v>
      </c>
      <c r="H11" s="2">
        <v>-0.33400000000000002</v>
      </c>
      <c r="I11" s="2">
        <f t="shared" si="5"/>
        <v>4.0100000000000025E-2</v>
      </c>
      <c r="J11" s="2">
        <f t="shared" si="6"/>
        <v>20.050000000000011</v>
      </c>
      <c r="K11" s="2">
        <f t="shared" si="7"/>
        <v>1.2468827930180225E-4</v>
      </c>
      <c r="L11" s="3"/>
      <c r="M11" s="3"/>
      <c r="N11" s="3"/>
    </row>
    <row r="12" spans="1:14" ht="15" thickBot="1" x14ac:dyDescent="0.4">
      <c r="A12" s="4">
        <v>37</v>
      </c>
      <c r="B12" s="4">
        <v>15</v>
      </c>
      <c r="C12" s="2">
        <f t="shared" si="0"/>
        <v>0.03</v>
      </c>
      <c r="D12" s="2">
        <f t="shared" si="1"/>
        <v>39</v>
      </c>
      <c r="E12" s="2">
        <f t="shared" si="2"/>
        <v>1.17</v>
      </c>
      <c r="F12" s="2">
        <f t="shared" si="3"/>
        <v>45.629999999999995</v>
      </c>
      <c r="G12" s="2">
        <f t="shared" si="4"/>
        <v>-0.82059999623889679</v>
      </c>
      <c r="H12" s="2">
        <v>-0.29389999999999999</v>
      </c>
      <c r="I12" s="2">
        <f t="shared" si="5"/>
        <v>4.5300000000000007E-2</v>
      </c>
      <c r="J12" s="2">
        <f t="shared" si="6"/>
        <v>22.650000000000002</v>
      </c>
      <c r="K12" s="2">
        <f t="shared" si="7"/>
        <v>2.583774834437087</v>
      </c>
      <c r="L12" s="3"/>
      <c r="M12" s="3"/>
      <c r="N12" s="3"/>
    </row>
    <row r="13" spans="1:14" ht="15" thickBot="1" x14ac:dyDescent="0.4">
      <c r="A13" s="4">
        <v>41</v>
      </c>
      <c r="B13" s="4">
        <v>17</v>
      </c>
      <c r="C13" s="2">
        <f t="shared" si="0"/>
        <v>3.4000000000000002E-2</v>
      </c>
      <c r="D13" s="2">
        <f t="shared" si="1"/>
        <v>43</v>
      </c>
      <c r="E13" s="2">
        <f t="shared" si="2"/>
        <v>1.4620000000000002</v>
      </c>
      <c r="F13" s="2">
        <f t="shared" si="3"/>
        <v>62.866000000000007</v>
      </c>
      <c r="G13" s="2">
        <f t="shared" si="4"/>
        <v>-0.66776673344820969</v>
      </c>
      <c r="H13" s="2">
        <v>-0.24859999999999999</v>
      </c>
      <c r="I13" s="2">
        <f t="shared" si="5"/>
        <v>5.0099999999999978E-2</v>
      </c>
      <c r="J13" s="2">
        <f t="shared" si="6"/>
        <v>25.04999999999999</v>
      </c>
      <c r="K13" s="2">
        <f t="shared" si="7"/>
        <v>2.5869261477045855</v>
      </c>
      <c r="L13" s="3"/>
      <c r="M13" s="3"/>
      <c r="N13" s="3"/>
    </row>
    <row r="14" spans="1:14" ht="15" thickBot="1" x14ac:dyDescent="0.4">
      <c r="A14" s="4">
        <v>45</v>
      </c>
      <c r="B14" s="4">
        <v>22</v>
      </c>
      <c r="C14" s="2">
        <f t="shared" si="0"/>
        <v>4.3999999999999997E-2</v>
      </c>
      <c r="D14" s="2">
        <f t="shared" si="1"/>
        <v>47</v>
      </c>
      <c r="E14" s="2">
        <f t="shared" si="2"/>
        <v>2.0680000000000001</v>
      </c>
      <c r="F14" s="2">
        <f t="shared" si="3"/>
        <v>97.195999999999998</v>
      </c>
      <c r="G14" s="2">
        <f t="shared" si="4"/>
        <v>-0.5149334706575226</v>
      </c>
      <c r="H14" s="2">
        <v>-0.19850000000000001</v>
      </c>
      <c r="I14" s="2">
        <f t="shared" si="5"/>
        <v>5.7900000000000007E-2</v>
      </c>
      <c r="J14" s="2">
        <f t="shared" si="6"/>
        <v>28.950000000000003</v>
      </c>
      <c r="K14" s="2">
        <f t="shared" si="7"/>
        <v>1.6684801381692584</v>
      </c>
      <c r="L14" s="3"/>
      <c r="M14" s="3"/>
      <c r="N14" s="3"/>
    </row>
    <row r="15" spans="1:14" ht="15" thickBot="1" x14ac:dyDescent="0.4">
      <c r="A15" s="4">
        <v>49</v>
      </c>
      <c r="B15" s="4">
        <v>20</v>
      </c>
      <c r="C15" s="2">
        <f t="shared" si="0"/>
        <v>0.04</v>
      </c>
      <c r="D15" s="2">
        <f t="shared" si="1"/>
        <v>51</v>
      </c>
      <c r="E15" s="2">
        <f t="shared" si="2"/>
        <v>2.04</v>
      </c>
      <c r="F15" s="2">
        <f t="shared" si="3"/>
        <v>104.04</v>
      </c>
      <c r="G15" s="2">
        <f t="shared" si="4"/>
        <v>-0.36210020786683556</v>
      </c>
      <c r="H15" s="2">
        <v>-0.1406</v>
      </c>
      <c r="I15" s="2">
        <f t="shared" si="5"/>
        <v>5.7400000000000007E-2</v>
      </c>
      <c r="J15" s="2">
        <f t="shared" si="6"/>
        <v>28.700000000000003</v>
      </c>
      <c r="K15" s="2">
        <f t="shared" si="7"/>
        <v>2.6372822299651584</v>
      </c>
      <c r="L15" s="3"/>
      <c r="M15" s="3"/>
      <c r="N15" s="3"/>
    </row>
    <row r="16" spans="1:14" ht="15" thickBot="1" x14ac:dyDescent="0.4">
      <c r="A16" s="4">
        <v>53</v>
      </c>
      <c r="B16" s="4">
        <v>22</v>
      </c>
      <c r="C16" s="2">
        <f t="shared" si="0"/>
        <v>4.3999999999999997E-2</v>
      </c>
      <c r="D16" s="2">
        <f t="shared" si="1"/>
        <v>55</v>
      </c>
      <c r="E16" s="2">
        <f t="shared" si="2"/>
        <v>2.42</v>
      </c>
      <c r="F16" s="2">
        <f t="shared" si="3"/>
        <v>133.1</v>
      </c>
      <c r="G16" s="2">
        <f t="shared" si="4"/>
        <v>-0.20926694507614846</v>
      </c>
      <c r="H16" s="2">
        <v>-8.3199999999999996E-2</v>
      </c>
      <c r="I16" s="2">
        <f t="shared" si="5"/>
        <v>5.9299999999999992E-2</v>
      </c>
      <c r="J16" s="2">
        <f t="shared" si="6"/>
        <v>29.649999999999995</v>
      </c>
      <c r="K16" s="2">
        <f t="shared" si="7"/>
        <v>1.9737774030354109</v>
      </c>
      <c r="L16" s="3"/>
      <c r="M16" s="3"/>
      <c r="N16" s="3"/>
    </row>
    <row r="17" spans="1:15" ht="15" thickBot="1" x14ac:dyDescent="0.4">
      <c r="A17" s="4">
        <v>57</v>
      </c>
      <c r="B17" s="4">
        <v>18</v>
      </c>
      <c r="C17" s="2">
        <f t="shared" si="0"/>
        <v>3.5999999999999997E-2</v>
      </c>
      <c r="D17" s="2">
        <f t="shared" si="1"/>
        <v>59</v>
      </c>
      <c r="E17" s="2">
        <f t="shared" si="2"/>
        <v>2.1239999999999997</v>
      </c>
      <c r="F17" s="2">
        <f t="shared" si="3"/>
        <v>125.31599999999999</v>
      </c>
      <c r="G17" s="2">
        <f t="shared" si="4"/>
        <v>-5.6433682285461355E-2</v>
      </c>
      <c r="H17" s="2">
        <v>-2.3900000000000001E-2</v>
      </c>
      <c r="I17" s="2">
        <f t="shared" si="5"/>
        <v>5.9800000000000006E-2</v>
      </c>
      <c r="J17" s="2">
        <f t="shared" si="6"/>
        <v>29.900000000000002</v>
      </c>
      <c r="K17" s="2">
        <f t="shared" si="7"/>
        <v>4.7361204013377938</v>
      </c>
      <c r="L17" s="3"/>
      <c r="M17" s="3"/>
      <c r="N17" s="3"/>
    </row>
    <row r="18" spans="1:15" ht="15" thickBot="1" x14ac:dyDescent="0.4">
      <c r="A18" s="4">
        <v>61</v>
      </c>
      <c r="B18" s="4">
        <v>21</v>
      </c>
      <c r="C18" s="2">
        <f t="shared" si="0"/>
        <v>4.2000000000000003E-2</v>
      </c>
      <c r="D18" s="2">
        <f t="shared" si="1"/>
        <v>63</v>
      </c>
      <c r="E18" s="2">
        <f t="shared" si="2"/>
        <v>2.6460000000000004</v>
      </c>
      <c r="F18" s="2">
        <f t="shared" si="3"/>
        <v>166.69800000000001</v>
      </c>
      <c r="G18" s="2">
        <f t="shared" si="4"/>
        <v>9.6399580505225735E-2</v>
      </c>
      <c r="H18" s="2">
        <v>3.5900000000000001E-2</v>
      </c>
      <c r="I18" s="2">
        <f t="shared" si="5"/>
        <v>6.2799999999999995E-2</v>
      </c>
      <c r="J18" s="2">
        <f t="shared" si="6"/>
        <v>31.4</v>
      </c>
      <c r="K18" s="2">
        <f t="shared" si="7"/>
        <v>3.4445859872611457</v>
      </c>
      <c r="L18" s="3"/>
      <c r="M18" s="3"/>
      <c r="N18" s="3"/>
    </row>
    <row r="19" spans="1:15" ht="15" thickBot="1" x14ac:dyDescent="0.4">
      <c r="A19" s="4">
        <v>65</v>
      </c>
      <c r="B19" s="4">
        <v>27</v>
      </c>
      <c r="C19" s="2">
        <f t="shared" si="0"/>
        <v>5.3999999999999999E-2</v>
      </c>
      <c r="D19" s="2">
        <f t="shared" si="1"/>
        <v>67</v>
      </c>
      <c r="E19" s="2">
        <f t="shared" si="2"/>
        <v>3.6179999999999999</v>
      </c>
      <c r="F19" s="2">
        <f t="shared" si="3"/>
        <v>242.40600000000001</v>
      </c>
      <c r="G19" s="2">
        <f t="shared" si="4"/>
        <v>0.24923284329591283</v>
      </c>
      <c r="H19" s="2">
        <v>9.8699999999999996E-2</v>
      </c>
      <c r="I19" s="2">
        <f t="shared" si="5"/>
        <v>5.6700000000000014E-2</v>
      </c>
      <c r="J19" s="2">
        <f t="shared" si="6"/>
        <v>28.350000000000009</v>
      </c>
      <c r="K19" s="2">
        <f t="shared" si="7"/>
        <v>6.4285714285715084E-2</v>
      </c>
      <c r="L19" s="3"/>
      <c r="M19" s="3"/>
      <c r="N19" s="3"/>
    </row>
    <row r="20" spans="1:15" ht="15" thickBot="1" x14ac:dyDescent="0.4">
      <c r="A20" s="4">
        <v>69</v>
      </c>
      <c r="B20" s="4">
        <v>30</v>
      </c>
      <c r="C20" s="2">
        <f t="shared" si="0"/>
        <v>0.06</v>
      </c>
      <c r="D20" s="2">
        <f t="shared" si="1"/>
        <v>71</v>
      </c>
      <c r="E20" s="2">
        <f t="shared" si="2"/>
        <v>4.26</v>
      </c>
      <c r="F20" s="2">
        <f t="shared" si="3"/>
        <v>302.45999999999998</v>
      </c>
      <c r="G20" s="2">
        <f t="shared" si="4"/>
        <v>0.40206610608659993</v>
      </c>
      <c r="H20" s="2">
        <v>0.15540000000000001</v>
      </c>
      <c r="I20" s="2">
        <f t="shared" si="5"/>
        <v>5.3400000000000003E-2</v>
      </c>
      <c r="J20" s="2">
        <f t="shared" si="6"/>
        <v>26.700000000000003</v>
      </c>
      <c r="K20" s="2">
        <f t="shared" si="7"/>
        <v>0.40786516853932508</v>
      </c>
      <c r="L20" s="3"/>
      <c r="M20" s="3"/>
      <c r="N20" s="3"/>
    </row>
    <row r="21" spans="1:15" ht="15" thickBot="1" x14ac:dyDescent="0.4">
      <c r="A21" s="4">
        <v>73</v>
      </c>
      <c r="B21" s="4">
        <v>19</v>
      </c>
      <c r="C21" s="2">
        <f t="shared" si="0"/>
        <v>3.7999999999999999E-2</v>
      </c>
      <c r="D21" s="2">
        <f t="shared" si="1"/>
        <v>75</v>
      </c>
      <c r="E21" s="2">
        <f t="shared" si="2"/>
        <v>2.85</v>
      </c>
      <c r="F21" s="2">
        <f t="shared" si="3"/>
        <v>213.75</v>
      </c>
      <c r="G21" s="2">
        <f t="shared" si="4"/>
        <v>0.55489936887728697</v>
      </c>
      <c r="H21" s="2">
        <v>0.20880000000000001</v>
      </c>
      <c r="I21" s="2">
        <f t="shared" si="5"/>
        <v>4.9199999999999994E-2</v>
      </c>
      <c r="J21" s="2">
        <f t="shared" si="6"/>
        <v>24.599999999999998</v>
      </c>
      <c r="K21" s="2">
        <f t="shared" si="7"/>
        <v>1.2747967479674787</v>
      </c>
      <c r="L21" s="3"/>
      <c r="M21" s="3"/>
      <c r="N21" s="3"/>
    </row>
    <row r="22" spans="1:15" ht="15" thickBot="1" x14ac:dyDescent="0.4">
      <c r="A22" s="4">
        <v>77</v>
      </c>
      <c r="B22" s="4">
        <v>26</v>
      </c>
      <c r="C22" s="2">
        <f t="shared" si="0"/>
        <v>5.1999999999999998E-2</v>
      </c>
      <c r="D22" s="2">
        <f t="shared" si="1"/>
        <v>79</v>
      </c>
      <c r="E22" s="2">
        <f t="shared" si="2"/>
        <v>4.1079999999999997</v>
      </c>
      <c r="F22" s="2">
        <f t="shared" si="3"/>
        <v>324.53199999999998</v>
      </c>
      <c r="G22" s="2">
        <f t="shared" si="4"/>
        <v>0.70773263166797407</v>
      </c>
      <c r="H22" s="2">
        <v>0.25800000000000001</v>
      </c>
      <c r="I22" s="2">
        <f t="shared" si="5"/>
        <v>4.7099999999999975E-2</v>
      </c>
      <c r="J22" s="2">
        <f t="shared" si="6"/>
        <v>23.549999999999986</v>
      </c>
      <c r="K22" s="2">
        <f t="shared" si="7"/>
        <v>0.25488322717622375</v>
      </c>
      <c r="L22" s="3"/>
      <c r="M22" s="3"/>
      <c r="N22" s="3"/>
      <c r="O22">
        <f>SUM(K3:K11)</f>
        <v>53.710981874576355</v>
      </c>
    </row>
    <row r="23" spans="1:15" ht="15" thickBot="1" x14ac:dyDescent="0.4">
      <c r="A23" s="4">
        <v>81</v>
      </c>
      <c r="B23" s="4">
        <v>22</v>
      </c>
      <c r="C23" s="2">
        <f t="shared" si="0"/>
        <v>4.3999999999999997E-2</v>
      </c>
      <c r="D23" s="2">
        <f t="shared" si="1"/>
        <v>83</v>
      </c>
      <c r="E23" s="2">
        <f t="shared" si="2"/>
        <v>3.6519999999999997</v>
      </c>
      <c r="F23" s="2">
        <f t="shared" si="3"/>
        <v>303.11599999999999</v>
      </c>
      <c r="G23" s="2">
        <f t="shared" si="4"/>
        <v>0.86056589445866116</v>
      </c>
      <c r="H23" s="2">
        <v>0.30509999999999998</v>
      </c>
      <c r="I23" s="2">
        <f t="shared" si="5"/>
        <v>3.8700000000000012E-2</v>
      </c>
      <c r="J23" s="2">
        <f t="shared" si="6"/>
        <v>19.350000000000005</v>
      </c>
      <c r="K23" s="2">
        <f t="shared" si="7"/>
        <v>0.36291989664082541</v>
      </c>
      <c r="L23" s="3"/>
      <c r="M23" s="3"/>
      <c r="N23" s="3"/>
    </row>
    <row r="24" spans="1:15" ht="15" thickBot="1" x14ac:dyDescent="0.4">
      <c r="A24" s="4">
        <v>85</v>
      </c>
      <c r="B24" s="4">
        <v>23</v>
      </c>
      <c r="C24" s="2">
        <f t="shared" si="0"/>
        <v>4.5999999999999999E-2</v>
      </c>
      <c r="D24" s="2">
        <f t="shared" si="1"/>
        <v>87</v>
      </c>
      <c r="E24" s="2">
        <f t="shared" si="2"/>
        <v>4.0019999999999998</v>
      </c>
      <c r="F24" s="2">
        <f t="shared" si="3"/>
        <v>348.17399999999998</v>
      </c>
      <c r="G24" s="2">
        <f t="shared" si="4"/>
        <v>1.0133991572493484</v>
      </c>
      <c r="H24" s="2">
        <v>0.34379999999999999</v>
      </c>
      <c r="I24" s="2">
        <f t="shared" si="5"/>
        <v>3.3200000000000007E-2</v>
      </c>
      <c r="J24" s="2">
        <f t="shared" si="6"/>
        <v>16.600000000000005</v>
      </c>
      <c r="K24" s="2">
        <f t="shared" si="7"/>
        <v>2.4674698795180676</v>
      </c>
      <c r="L24" s="3"/>
      <c r="M24" s="3"/>
      <c r="N24" s="3"/>
    </row>
    <row r="25" spans="1:15" ht="15" thickBot="1" x14ac:dyDescent="0.4">
      <c r="A25" s="4">
        <v>89</v>
      </c>
      <c r="B25" s="4">
        <v>19</v>
      </c>
      <c r="C25" s="2">
        <f t="shared" si="0"/>
        <v>3.7999999999999999E-2</v>
      </c>
      <c r="D25" s="2">
        <f t="shared" si="1"/>
        <v>91</v>
      </c>
      <c r="E25" s="2">
        <f t="shared" si="2"/>
        <v>3.4579999999999997</v>
      </c>
      <c r="F25" s="2">
        <f t="shared" si="3"/>
        <v>314.678</v>
      </c>
      <c r="G25" s="2">
        <f t="shared" si="4"/>
        <v>1.1662324200400354</v>
      </c>
      <c r="H25" s="2">
        <v>0.377</v>
      </c>
      <c r="I25" s="2">
        <f t="shared" si="5"/>
        <v>2.789999999999998E-2</v>
      </c>
      <c r="J25" s="2">
        <f t="shared" si="6"/>
        <v>13.94999999999999</v>
      </c>
      <c r="K25" s="2">
        <f t="shared" si="7"/>
        <v>1.828136200716854</v>
      </c>
      <c r="L25" s="3"/>
      <c r="M25" s="3"/>
      <c r="N25" s="3"/>
    </row>
    <row r="26" spans="1:15" ht="15" thickBot="1" x14ac:dyDescent="0.4">
      <c r="A26" s="4">
        <v>93</v>
      </c>
      <c r="B26" s="4">
        <v>18</v>
      </c>
      <c r="C26" s="2">
        <f t="shared" si="0"/>
        <v>3.5999999999999997E-2</v>
      </c>
      <c r="D26" s="2">
        <f t="shared" si="1"/>
        <v>95</v>
      </c>
      <c r="E26" s="2">
        <f t="shared" si="2"/>
        <v>3.42</v>
      </c>
      <c r="F26" s="2">
        <f t="shared" si="3"/>
        <v>324.89999999999998</v>
      </c>
      <c r="G26" s="2">
        <f t="shared" si="4"/>
        <v>1.3190656828307226</v>
      </c>
      <c r="H26" s="2">
        <v>0.40489999999999998</v>
      </c>
      <c r="I26" s="2">
        <f t="shared" si="5"/>
        <v>2.4300000000000044E-2</v>
      </c>
      <c r="J26" s="2">
        <f t="shared" si="6"/>
        <v>12.150000000000022</v>
      </c>
      <c r="K26" s="2">
        <f t="shared" si="7"/>
        <v>2.8166666666666407</v>
      </c>
      <c r="L26" s="3"/>
      <c r="M26" s="3"/>
      <c r="N26" s="3"/>
    </row>
    <row r="27" spans="1:15" ht="15" thickBot="1" x14ac:dyDescent="0.4">
      <c r="A27" s="4">
        <v>97</v>
      </c>
      <c r="B27" s="4">
        <v>19</v>
      </c>
      <c r="C27" s="2">
        <f t="shared" si="0"/>
        <v>3.7999999999999999E-2</v>
      </c>
      <c r="D27" s="2">
        <f t="shared" si="1"/>
        <v>99</v>
      </c>
      <c r="E27" s="2">
        <f t="shared" si="2"/>
        <v>3.762</v>
      </c>
      <c r="F27" s="2">
        <f t="shared" si="3"/>
        <v>372.43799999999999</v>
      </c>
      <c r="G27" s="2">
        <f t="shared" si="4"/>
        <v>1.4718989456214095</v>
      </c>
      <c r="H27" s="2">
        <v>0.42920000000000003</v>
      </c>
      <c r="I27" s="2">
        <f t="shared" si="5"/>
        <v>1.8199999999999994E-2</v>
      </c>
      <c r="J27" s="2">
        <f t="shared" si="6"/>
        <v>9.0999999999999979</v>
      </c>
      <c r="K27" s="2">
        <f t="shared" si="7"/>
        <v>10.770329670329678</v>
      </c>
      <c r="L27" s="3"/>
      <c r="M27" s="3"/>
      <c r="N27" s="3"/>
    </row>
    <row r="28" spans="1:15" ht="15" thickBot="1" x14ac:dyDescent="0.4">
      <c r="A28" s="4">
        <v>101</v>
      </c>
      <c r="B28" s="4">
        <v>19</v>
      </c>
      <c r="C28" s="2">
        <f t="shared" si="0"/>
        <v>3.7999999999999999E-2</v>
      </c>
      <c r="D28" s="2">
        <f t="shared" si="1"/>
        <v>103</v>
      </c>
      <c r="E28" s="2">
        <f t="shared" si="2"/>
        <v>3.9139999999999997</v>
      </c>
      <c r="F28" s="2">
        <f t="shared" si="3"/>
        <v>403.142</v>
      </c>
      <c r="G28" s="2">
        <f t="shared" si="4"/>
        <v>1.6247322084120968</v>
      </c>
      <c r="H28" s="2">
        <v>0.44740000000000002</v>
      </c>
      <c r="I28" s="2">
        <f t="shared" si="5"/>
        <v>1.419999999999999E-2</v>
      </c>
      <c r="J28" s="2">
        <f t="shared" si="6"/>
        <v>7.0999999999999952</v>
      </c>
      <c r="K28" s="2">
        <f t="shared" si="7"/>
        <v>19.945070422535242</v>
      </c>
      <c r="L28" s="3"/>
      <c r="M28" s="3"/>
      <c r="N28" s="3"/>
    </row>
    <row r="29" spans="1:15" ht="15" thickBot="1" x14ac:dyDescent="0.4">
      <c r="A29" s="4">
        <v>105</v>
      </c>
      <c r="B29" s="4">
        <v>7</v>
      </c>
      <c r="C29" s="2">
        <f t="shared" si="0"/>
        <v>1.4E-2</v>
      </c>
      <c r="D29" s="2">
        <f t="shared" si="1"/>
        <v>52.5</v>
      </c>
      <c r="E29" s="5">
        <f t="shared" si="2"/>
        <v>0.73499999999999999</v>
      </c>
      <c r="F29" s="2">
        <f t="shared" si="3"/>
        <v>38.587499999999999</v>
      </c>
      <c r="G29" s="2">
        <f>(A29-$D$33)/$F$33</f>
        <v>1.7775654712027837</v>
      </c>
      <c r="H29" s="2">
        <v>0.46160000000000001</v>
      </c>
      <c r="I29" s="2"/>
      <c r="J29" s="2"/>
      <c r="K29" s="2"/>
      <c r="L29" s="3"/>
      <c r="M29" s="3"/>
      <c r="N29" s="3"/>
    </row>
    <row r="30" spans="1:15" ht="15" thickBot="1" x14ac:dyDescent="0.4">
      <c r="A30" s="2"/>
      <c r="B30" s="4">
        <v>0</v>
      </c>
      <c r="C30" s="2">
        <f t="shared" si="0"/>
        <v>0</v>
      </c>
      <c r="D30" s="8">
        <f t="shared" si="1"/>
        <v>0</v>
      </c>
      <c r="E30" s="2">
        <f t="shared" si="2"/>
        <v>0</v>
      </c>
      <c r="F30" s="2">
        <f t="shared" si="3"/>
        <v>0</v>
      </c>
      <c r="G30" s="2"/>
      <c r="H30" s="2"/>
      <c r="I30" s="2"/>
      <c r="J30" s="2"/>
      <c r="K30" s="2"/>
      <c r="L30" s="3"/>
      <c r="M30" s="3"/>
      <c r="N30" s="3"/>
    </row>
    <row r="31" spans="1:15" ht="15" thickBot="1" x14ac:dyDescent="0.4">
      <c r="A31" s="7"/>
      <c r="B31" s="5">
        <f>SUM(B3:B30)</f>
        <v>500</v>
      </c>
      <c r="C31" s="2">
        <f>SUM(C3:C30)</f>
        <v>1.0000000000000002</v>
      </c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</row>
    <row r="32" spans="1:15" ht="15" thickBot="1" x14ac:dyDescent="0.4">
      <c r="A32" s="3"/>
      <c r="B32" s="3"/>
      <c r="C32" s="6"/>
      <c r="D32" s="3"/>
      <c r="E32" s="6"/>
      <c r="F32" s="6"/>
      <c r="G32" s="6"/>
      <c r="H32" s="6"/>
      <c r="I32" s="6"/>
      <c r="J32" s="6"/>
      <c r="K32" s="6"/>
      <c r="L32" s="3"/>
      <c r="M32" s="3"/>
      <c r="N32" s="3"/>
    </row>
    <row r="33" spans="1:14" ht="15" thickBot="1" x14ac:dyDescent="0.4">
      <c r="A33" s="3"/>
      <c r="B33" s="3"/>
      <c r="C33" s="3"/>
      <c r="D33" s="1">
        <f>SUM(E3:E29)</f>
        <v>58.477000000000004</v>
      </c>
      <c r="E33" s="1">
        <f>SUM(F3:F29)-POWER(D33,2)</f>
        <v>684.98997099999951</v>
      </c>
      <c r="F33" s="1">
        <f>SQRT(E33)</f>
        <v>26.172313061707012</v>
      </c>
      <c r="G33" s="1">
        <f>25/26*E33</f>
        <v>658.64420288461497</v>
      </c>
      <c r="H33" s="1">
        <f>SQRT(G33)</f>
        <v>25.664064426442959</v>
      </c>
      <c r="I33" s="3"/>
      <c r="J33" s="3"/>
      <c r="K33" s="3"/>
      <c r="L33" s="3"/>
      <c r="M33" s="3"/>
      <c r="N33" s="3"/>
    </row>
    <row r="34" spans="1:14" ht="15" thickBot="1" x14ac:dyDescent="0.4">
      <c r="A34" s="3"/>
      <c r="B34" s="3"/>
      <c r="C34" s="3"/>
      <c r="D34" s="1" t="s">
        <v>11</v>
      </c>
      <c r="E34" s="1" t="s">
        <v>5</v>
      </c>
      <c r="F34" s="1" t="s">
        <v>12</v>
      </c>
      <c r="G34" s="1" t="s">
        <v>13</v>
      </c>
      <c r="H34" s="1" t="s">
        <v>14</v>
      </c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1:14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1:14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</sheetData>
  <pageMargins left="0.7" right="0.7" top="0.75" bottom="0.75" header="0.3" footer="0.3"/>
  <ignoredErrors>
    <ignoredError sqref="G3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Sunderstorm</dc:creator>
  <cp:lastModifiedBy>Liam Sunderstorm</cp:lastModifiedBy>
  <dcterms:created xsi:type="dcterms:W3CDTF">2021-01-19T23:33:56Z</dcterms:created>
  <dcterms:modified xsi:type="dcterms:W3CDTF">2021-01-20T09:46:00Z</dcterms:modified>
</cp:coreProperties>
</file>